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pivotTables/pivotTable5.xml" ContentType="application/vnd.openxmlformats-officedocument.spreadsheetml.pivotTable+xml"/>
  <Default Extension="bin" ContentType="application/vnd.openxmlformats-officedocument.spreadsheetml.printerSettings"/>
  <Override PartName="/xl/pivotTables/pivotTable6.xml" ContentType="application/vnd.openxmlformats-officedocument.spreadsheetml.pivotTable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xl/pivotCache/pivotCacheDefinition5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calcChain.xml" ContentType="application/vnd.openxmlformats-officedocument.spreadsheetml.calcChai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 defaultThemeVersion="124226"/>
  <bookViews>
    <workbookView xWindow="-108" yWindow="108" windowWidth="15480" windowHeight="4428" tabRatio="893" firstSheet="4" activeTab="5"/>
  </bookViews>
  <sheets>
    <sheet name="Hoja3" sheetId="27" state="hidden" r:id="rId1"/>
    <sheet name="Hoja1" sheetId="25" state="hidden" r:id="rId2"/>
    <sheet name="Hoja2" sheetId="26" state="hidden" r:id="rId3"/>
    <sheet name="Hoja6" sheetId="35" r:id="rId4"/>
    <sheet name="Hoja6 (2)" sheetId="36" r:id="rId5"/>
    <sheet name="ANEXO I-INVERSIÓN-PESA" sheetId="30" r:id="rId6"/>
    <sheet name="Hoja4" sheetId="33" state="hidden" r:id="rId7"/>
    <sheet name="Hoja5" sheetId="34" r:id="rId8"/>
    <sheet name="Hoja5 (2)" sheetId="37" r:id="rId9"/>
    <sheet name="Anexo II.INVERS-PESA GPOS Y ORG" sheetId="31" r:id="rId10"/>
    <sheet name="Anexo Técnico 2015 PAIEI-PESA" sheetId="18" r:id="rId11"/>
    <sheet name="ANEXO III COUSSA-PESA" sheetId="32" r:id="rId12"/>
    <sheet name="Anexo Técnico 2015 COUSSA-PESA" sheetId="19" r:id="rId13"/>
    <sheet name="ANEXO IV DES CAPACID-PESA" sheetId="23" r:id="rId14"/>
    <sheet name="Anexo Técnico 2015 DCYER-PESA" sheetId="24" r:id="rId15"/>
    <sheet name="ANEXO V Gastos de operación" sheetId="17" r:id="rId16"/>
  </sheets>
  <externalReferences>
    <externalReference r:id="rId17"/>
  </externalReferences>
  <definedNames>
    <definedName name="_xlnm._FilterDatabase" localSheetId="9" hidden="1">'Anexo II.INVERS-PESA GPOS Y ORG'!$A$11:$AH$1923</definedName>
    <definedName name="_xlnm._FilterDatabase" localSheetId="11" hidden="1">'ANEXO III COUSSA-PESA'!$A$11:$Y$47</definedName>
    <definedName name="_xlnm._FilterDatabase" localSheetId="5" hidden="1">'ANEXO I-INVERSIÓN-PESA'!$A$11:$W$105</definedName>
    <definedName name="_xlnm._FilterDatabase" localSheetId="13" hidden="1">'ANEXO IV DES CAPACID-PESA'!$A$13:$AB$401</definedName>
    <definedName name="_xlnm.Print_Area" localSheetId="9">'Anexo II.INVERS-PESA GPOS Y ORG'!$A$1:$AA$1947</definedName>
    <definedName name="_xlnm.Print_Area" localSheetId="11">'ANEXO III COUSSA-PESA'!$A$1:$X$65</definedName>
    <definedName name="_xlnm.Print_Area" localSheetId="5">'ANEXO I-INVERSIÓN-PESA'!$B$1:$W$120</definedName>
    <definedName name="_xlnm.Print_Area" localSheetId="13">'ANEXO IV DES CAPACID-PESA'!$A$1:$Y$417</definedName>
    <definedName name="_xlnm.Print_Area" localSheetId="12">'Anexo Técnico 2015 COUSSA-PESA'!$B$1:$L$16</definedName>
    <definedName name="_xlnm.Print_Area" localSheetId="14">'Anexo Técnico 2015 DCYER-PESA'!$B$1:$J$30</definedName>
    <definedName name="_xlnm.Print_Area" localSheetId="10">'Anexo Técnico 2015 PAIEI-PESA'!$B$1:$J$28</definedName>
    <definedName name="_xlnm.Print_Titles" localSheetId="9">'Anexo II.INVERS-PESA GPOS Y ORG'!$B:$B</definedName>
    <definedName name="_xlnm.Print_Titles" localSheetId="11">'ANEXO III COUSSA-PESA'!$B:$B</definedName>
    <definedName name="_xlnm.Print_Titles" localSheetId="5">'ANEXO I-INVERSIÓN-PESA'!$B:$B,'ANEXO I-INVERSIÓN-PESA'!$1:$11</definedName>
    <definedName name="_xlnm.Print_Titles" localSheetId="13">'ANEXO IV DES CAPACID-PESA'!$B:$B</definedName>
  </definedNames>
  <calcPr calcId="125725"/>
  <pivotCaches>
    <pivotCache cacheId="0" r:id="rId18"/>
    <pivotCache cacheId="1" r:id="rId19"/>
    <pivotCache cacheId="2" r:id="rId20"/>
    <pivotCache cacheId="3" r:id="rId21"/>
    <pivotCache cacheId="4" r:id="rId22"/>
  </pivotCaches>
</workbook>
</file>

<file path=xl/calcChain.xml><?xml version="1.0" encoding="utf-8"?>
<calcChain xmlns="http://schemas.openxmlformats.org/spreadsheetml/2006/main">
  <c r="K6" i="37"/>
  <c r="K7"/>
  <c r="K8"/>
  <c r="K9"/>
  <c r="K10"/>
  <c r="K11"/>
  <c r="K12"/>
  <c r="K13"/>
  <c r="K14"/>
  <c r="K15"/>
  <c r="K16"/>
  <c r="K5"/>
  <c r="N11" i="34"/>
  <c r="N12"/>
  <c r="N13"/>
  <c r="N14"/>
  <c r="N15"/>
  <c r="N16"/>
  <c r="N17"/>
  <c r="N6"/>
  <c r="N7"/>
  <c r="N8"/>
  <c r="N9"/>
  <c r="N10"/>
  <c r="N5"/>
  <c r="G6" i="35"/>
  <c r="G7"/>
  <c r="G8"/>
  <c r="G5"/>
  <c r="G6" i="37"/>
  <c r="G7"/>
  <c r="G8"/>
  <c r="G9"/>
  <c r="G10"/>
  <c r="G11"/>
  <c r="G12"/>
  <c r="G13"/>
  <c r="G14"/>
  <c r="G15"/>
  <c r="G16"/>
  <c r="G5"/>
  <c r="K11" i="18"/>
  <c r="K12"/>
  <c r="K13"/>
  <c r="K14"/>
  <c r="K15"/>
  <c r="K16"/>
  <c r="K17"/>
  <c r="K18"/>
  <c r="K19"/>
  <c r="K20"/>
  <c r="K21"/>
  <c r="K22"/>
  <c r="K23"/>
  <c r="K24"/>
  <c r="K25"/>
  <c r="K26"/>
  <c r="K10"/>
  <c r="K27"/>
  <c r="G20" i="34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6"/>
  <c r="G7"/>
  <c r="G8"/>
  <c r="G9"/>
  <c r="G10"/>
  <c r="G11"/>
  <c r="G12"/>
  <c r="G13"/>
  <c r="G14"/>
  <c r="G15"/>
  <c r="G16"/>
  <c r="G17"/>
  <c r="G18"/>
  <c r="G19"/>
  <c r="G5"/>
  <c r="I30" i="18" l="1"/>
  <c r="I29"/>
  <c r="W1923" i="31" l="1"/>
  <c r="O29" i="24" l="1"/>
  <c r="V395" i="23"/>
  <c r="W395"/>
  <c r="W41" i="32"/>
  <c r="V41"/>
  <c r="U41"/>
  <c r="S41"/>
  <c r="R41"/>
  <c r="Q41"/>
  <c r="N41"/>
  <c r="M41"/>
  <c r="X39"/>
  <c r="T39"/>
  <c r="O39"/>
  <c r="X38"/>
  <c r="T38"/>
  <c r="O38"/>
  <c r="X37"/>
  <c r="T37"/>
  <c r="O37"/>
  <c r="X36"/>
  <c r="T36"/>
  <c r="O36"/>
  <c r="X35"/>
  <c r="T35"/>
  <c r="O35"/>
  <c r="X34"/>
  <c r="T34"/>
  <c r="O34"/>
  <c r="X33"/>
  <c r="T33"/>
  <c r="O33"/>
  <c r="X32"/>
  <c r="T32"/>
  <c r="O32"/>
  <c r="X31"/>
  <c r="T31"/>
  <c r="O31"/>
  <c r="X30"/>
  <c r="T30"/>
  <c r="O30"/>
  <c r="X29"/>
  <c r="T29"/>
  <c r="O29"/>
  <c r="X28"/>
  <c r="T28"/>
  <c r="O28"/>
  <c r="X27"/>
  <c r="T27"/>
  <c r="O27"/>
  <c r="X26"/>
  <c r="T26"/>
  <c r="O26"/>
  <c r="X25"/>
  <c r="T25"/>
  <c r="O25"/>
  <c r="X24"/>
  <c r="T24"/>
  <c r="O24"/>
  <c r="X23"/>
  <c r="T23"/>
  <c r="O23"/>
  <c r="X22"/>
  <c r="T22"/>
  <c r="O22"/>
  <c r="X21"/>
  <c r="T21"/>
  <c r="O21"/>
  <c r="X20"/>
  <c r="T20"/>
  <c r="O20"/>
  <c r="X19"/>
  <c r="T19"/>
  <c r="O19"/>
  <c r="X18"/>
  <c r="T18"/>
  <c r="O18"/>
  <c r="X17"/>
  <c r="T17"/>
  <c r="O17"/>
  <c r="X16"/>
  <c r="T16"/>
  <c r="O16"/>
  <c r="X15"/>
  <c r="T15"/>
  <c r="O15"/>
  <c r="X14"/>
  <c r="T14"/>
  <c r="O14"/>
  <c r="X13"/>
  <c r="T13"/>
  <c r="O13"/>
  <c r="A13"/>
  <c r="T1935" i="31"/>
  <c r="S1935"/>
  <c r="R1935"/>
  <c r="P1935"/>
  <c r="U1926"/>
  <c r="T1926"/>
  <c r="S1929" s="1"/>
  <c r="R1926"/>
  <c r="Q1926"/>
  <c r="M1926"/>
  <c r="L1926"/>
  <c r="S1923"/>
  <c r="N1923"/>
  <c r="W1922"/>
  <c r="S1922"/>
  <c r="N1922"/>
  <c r="W1921"/>
  <c r="S1921"/>
  <c r="N1921"/>
  <c r="W1920"/>
  <c r="S1920"/>
  <c r="N1920"/>
  <c r="W1919"/>
  <c r="S1919"/>
  <c r="N1919"/>
  <c r="W1918"/>
  <c r="S1918"/>
  <c r="N1918"/>
  <c r="W1917"/>
  <c r="S1917"/>
  <c r="N1917"/>
  <c r="W1916"/>
  <c r="S1916"/>
  <c r="N1916"/>
  <c r="W1915"/>
  <c r="S1915"/>
  <c r="N1915"/>
  <c r="W1914"/>
  <c r="S1914"/>
  <c r="N1914"/>
  <c r="W1913"/>
  <c r="S1913"/>
  <c r="N1913"/>
  <c r="W1912"/>
  <c r="S1912"/>
  <c r="N1912"/>
  <c r="W1911"/>
  <c r="S1911"/>
  <c r="N1911"/>
  <c r="W1910"/>
  <c r="S1910"/>
  <c r="N1910"/>
  <c r="W1909"/>
  <c r="S1909"/>
  <c r="N1909"/>
  <c r="W1908"/>
  <c r="S1908"/>
  <c r="N1908"/>
  <c r="W1907"/>
  <c r="S1907"/>
  <c r="N1907"/>
  <c r="W1906"/>
  <c r="S1906"/>
  <c r="N1906"/>
  <c r="W1905"/>
  <c r="S1905"/>
  <c r="N1905"/>
  <c r="W1904"/>
  <c r="S1904"/>
  <c r="N1904"/>
  <c r="W1903"/>
  <c r="S1903"/>
  <c r="N1903"/>
  <c r="W1902"/>
  <c r="S1902"/>
  <c r="N1902"/>
  <c r="W1901"/>
  <c r="S1901"/>
  <c r="N1901"/>
  <c r="W1900"/>
  <c r="S1900"/>
  <c r="N1900"/>
  <c r="W1899"/>
  <c r="S1899"/>
  <c r="N1899"/>
  <c r="W1898"/>
  <c r="S1898"/>
  <c r="N1898"/>
  <c r="W1897"/>
  <c r="S1897"/>
  <c r="N1897"/>
  <c r="W1896"/>
  <c r="S1896"/>
  <c r="N1896"/>
  <c r="W1895"/>
  <c r="S1895"/>
  <c r="N1895"/>
  <c r="W1894"/>
  <c r="S1894"/>
  <c r="N1894"/>
  <c r="W1893"/>
  <c r="S1893"/>
  <c r="N1893"/>
  <c r="W1892"/>
  <c r="S1892"/>
  <c r="N1892"/>
  <c r="W1891"/>
  <c r="S1891"/>
  <c r="N1891"/>
  <c r="W1890"/>
  <c r="S1890"/>
  <c r="N1890"/>
  <c r="W1889"/>
  <c r="S1889"/>
  <c r="N1889"/>
  <c r="W1888"/>
  <c r="S1888"/>
  <c r="N1888"/>
  <c r="W1887"/>
  <c r="S1887"/>
  <c r="N1887"/>
  <c r="W1886"/>
  <c r="S1886"/>
  <c r="N1886"/>
  <c r="W1885"/>
  <c r="S1885"/>
  <c r="N1885"/>
  <c r="W1884"/>
  <c r="S1884"/>
  <c r="N1884"/>
  <c r="W1883"/>
  <c r="S1883"/>
  <c r="N1883"/>
  <c r="W1882"/>
  <c r="S1882"/>
  <c r="N1882"/>
  <c r="W1881"/>
  <c r="S1881"/>
  <c r="N1881"/>
  <c r="W1880"/>
  <c r="S1880"/>
  <c r="N1880"/>
  <c r="W1879"/>
  <c r="S1879"/>
  <c r="N1879"/>
  <c r="W1878"/>
  <c r="S1878"/>
  <c r="N1878"/>
  <c r="W1877"/>
  <c r="S1877"/>
  <c r="N1877"/>
  <c r="W1876"/>
  <c r="S1876"/>
  <c r="N1876"/>
  <c r="W1875"/>
  <c r="S1875"/>
  <c r="N1875"/>
  <c r="W1874"/>
  <c r="S1874"/>
  <c r="N1874"/>
  <c r="W1873"/>
  <c r="S1873"/>
  <c r="N1873"/>
  <c r="AB1872"/>
  <c r="W1872"/>
  <c r="S1872"/>
  <c r="N1872"/>
  <c r="AB1871"/>
  <c r="W1871"/>
  <c r="S1871"/>
  <c r="N1871"/>
  <c r="AB1870"/>
  <c r="W1870"/>
  <c r="S1870"/>
  <c r="N1870"/>
  <c r="AB1869"/>
  <c r="W1869"/>
  <c r="S1869"/>
  <c r="N1869"/>
  <c r="AB1868"/>
  <c r="W1868"/>
  <c r="S1868"/>
  <c r="N1868"/>
  <c r="AB1867"/>
  <c r="W1867"/>
  <c r="S1867"/>
  <c r="N1867"/>
  <c r="AB1866"/>
  <c r="W1866"/>
  <c r="S1866"/>
  <c r="N1866"/>
  <c r="AB1865"/>
  <c r="W1865"/>
  <c r="S1865"/>
  <c r="N1865"/>
  <c r="AB1864"/>
  <c r="W1864"/>
  <c r="S1864"/>
  <c r="N1864"/>
  <c r="AB1863"/>
  <c r="W1863"/>
  <c r="S1863"/>
  <c r="N1863"/>
  <c r="AB1862"/>
  <c r="W1862"/>
  <c r="S1862"/>
  <c r="N1862"/>
  <c r="AB1861"/>
  <c r="W1861"/>
  <c r="S1861"/>
  <c r="N1861"/>
  <c r="AB1860"/>
  <c r="W1860"/>
  <c r="S1860"/>
  <c r="N1860"/>
  <c r="AB1859"/>
  <c r="W1859"/>
  <c r="S1859"/>
  <c r="N1859"/>
  <c r="AB1858"/>
  <c r="W1858"/>
  <c r="S1858"/>
  <c r="N1858"/>
  <c r="AB1857"/>
  <c r="W1857"/>
  <c r="S1857"/>
  <c r="N1857"/>
  <c r="AB1856"/>
  <c r="W1856"/>
  <c r="S1856"/>
  <c r="N1856"/>
  <c r="AB1855"/>
  <c r="W1855"/>
  <c r="S1855"/>
  <c r="N1855"/>
  <c r="AB1854"/>
  <c r="W1854"/>
  <c r="S1854"/>
  <c r="N1854"/>
  <c r="AB1853"/>
  <c r="W1853"/>
  <c r="S1853"/>
  <c r="N1853"/>
  <c r="AB1852"/>
  <c r="W1852"/>
  <c r="S1852"/>
  <c r="N1852"/>
  <c r="AB1851"/>
  <c r="W1851"/>
  <c r="S1851"/>
  <c r="N1851"/>
  <c r="AB1850"/>
  <c r="W1850"/>
  <c r="S1850"/>
  <c r="N1850"/>
  <c r="AB1849"/>
  <c r="W1849"/>
  <c r="S1849"/>
  <c r="N1849"/>
  <c r="AB1848"/>
  <c r="W1848"/>
  <c r="S1848"/>
  <c r="N1848"/>
  <c r="AB1847"/>
  <c r="W1847"/>
  <c r="S1847"/>
  <c r="N1847"/>
  <c r="AB1846"/>
  <c r="W1846"/>
  <c r="S1846"/>
  <c r="N1846"/>
  <c r="AB1845"/>
  <c r="W1845"/>
  <c r="S1845"/>
  <c r="N1845"/>
  <c r="AB1844"/>
  <c r="W1844"/>
  <c r="S1844"/>
  <c r="N1844"/>
  <c r="AB1843"/>
  <c r="W1843"/>
  <c r="S1843"/>
  <c r="N1843"/>
  <c r="AB1842"/>
  <c r="W1842"/>
  <c r="S1842"/>
  <c r="N1842"/>
  <c r="AB1841"/>
  <c r="W1841"/>
  <c r="S1841"/>
  <c r="N1841"/>
  <c r="AB1840"/>
  <c r="W1840"/>
  <c r="S1840"/>
  <c r="N1840"/>
  <c r="AB1839"/>
  <c r="W1839"/>
  <c r="S1839"/>
  <c r="N1839"/>
  <c r="AB1838"/>
  <c r="W1838"/>
  <c r="S1838"/>
  <c r="N1838"/>
  <c r="AB1837"/>
  <c r="W1837"/>
  <c r="S1837"/>
  <c r="N1837"/>
  <c r="AB1836"/>
  <c r="W1836"/>
  <c r="S1836"/>
  <c r="N1836"/>
  <c r="AB1835"/>
  <c r="W1835"/>
  <c r="S1835"/>
  <c r="N1835"/>
  <c r="AB1834"/>
  <c r="W1834"/>
  <c r="S1834"/>
  <c r="N1834"/>
  <c r="AB1833"/>
  <c r="W1833"/>
  <c r="S1833"/>
  <c r="N1833"/>
  <c r="AB1832"/>
  <c r="W1832"/>
  <c r="S1832"/>
  <c r="N1832"/>
  <c r="AB1831"/>
  <c r="W1831"/>
  <c r="S1831"/>
  <c r="N1831"/>
  <c r="AB1830"/>
  <c r="W1830"/>
  <c r="S1830"/>
  <c r="N1830"/>
  <c r="AB1829"/>
  <c r="W1829"/>
  <c r="S1829"/>
  <c r="N1829"/>
  <c r="AB1828"/>
  <c r="W1828"/>
  <c r="S1828"/>
  <c r="N1828"/>
  <c r="AB1827"/>
  <c r="W1827"/>
  <c r="S1827"/>
  <c r="N1827"/>
  <c r="AB1826"/>
  <c r="W1826"/>
  <c r="S1826"/>
  <c r="N1826"/>
  <c r="AB1825"/>
  <c r="W1825"/>
  <c r="S1825"/>
  <c r="N1825"/>
  <c r="AB1824"/>
  <c r="W1824"/>
  <c r="S1824"/>
  <c r="N1824"/>
  <c r="AB1823"/>
  <c r="W1823"/>
  <c r="S1823"/>
  <c r="N1823"/>
  <c r="AB1822"/>
  <c r="W1822"/>
  <c r="S1822"/>
  <c r="N1822"/>
  <c r="AB1821"/>
  <c r="W1821"/>
  <c r="S1821"/>
  <c r="N1821"/>
  <c r="AB1820"/>
  <c r="W1820"/>
  <c r="S1820"/>
  <c r="N1820"/>
  <c r="AB1819"/>
  <c r="W1819"/>
  <c r="S1819"/>
  <c r="N1819"/>
  <c r="AB1818"/>
  <c r="W1818"/>
  <c r="S1818"/>
  <c r="N1818"/>
  <c r="AB1817"/>
  <c r="W1817"/>
  <c r="S1817"/>
  <c r="N1817"/>
  <c r="AB1816"/>
  <c r="W1816"/>
  <c r="S1816"/>
  <c r="N1816"/>
  <c r="AB1815"/>
  <c r="W1815"/>
  <c r="S1815"/>
  <c r="N1815"/>
  <c r="AB1814"/>
  <c r="W1814"/>
  <c r="S1814"/>
  <c r="N1814"/>
  <c r="AB1813"/>
  <c r="W1813"/>
  <c r="S1813"/>
  <c r="N1813"/>
  <c r="AB1812"/>
  <c r="W1812"/>
  <c r="S1812"/>
  <c r="N1812"/>
  <c r="AB1811"/>
  <c r="W1811"/>
  <c r="S1811"/>
  <c r="N1811"/>
  <c r="AB1810"/>
  <c r="W1810"/>
  <c r="S1810"/>
  <c r="N1810"/>
  <c r="W1809"/>
  <c r="S1809"/>
  <c r="N1809"/>
  <c r="W1808"/>
  <c r="S1808"/>
  <c r="N1808"/>
  <c r="W1807"/>
  <c r="S1807"/>
  <c r="N1807"/>
  <c r="W1806"/>
  <c r="S1806"/>
  <c r="N1806"/>
  <c r="W1805"/>
  <c r="S1805"/>
  <c r="N1805"/>
  <c r="W1804"/>
  <c r="S1804"/>
  <c r="N1804"/>
  <c r="W1803"/>
  <c r="S1803"/>
  <c r="N1803"/>
  <c r="W1802"/>
  <c r="S1802"/>
  <c r="N1802"/>
  <c r="W1801"/>
  <c r="S1801"/>
  <c r="N1801"/>
  <c r="W1800"/>
  <c r="S1800"/>
  <c r="N1800"/>
  <c r="W1799"/>
  <c r="S1799"/>
  <c r="N1799"/>
  <c r="W1798"/>
  <c r="S1798"/>
  <c r="N1798"/>
  <c r="W1797"/>
  <c r="S1797"/>
  <c r="N1797"/>
  <c r="W1796"/>
  <c r="S1796"/>
  <c r="N1796"/>
  <c r="W1795"/>
  <c r="S1795"/>
  <c r="N1795"/>
  <c r="W1794"/>
  <c r="S1794"/>
  <c r="N1794"/>
  <c r="W1793"/>
  <c r="S1793"/>
  <c r="N1793"/>
  <c r="W1792"/>
  <c r="S1792"/>
  <c r="N1792"/>
  <c r="W1791"/>
  <c r="S1791"/>
  <c r="N1791"/>
  <c r="W1790"/>
  <c r="S1790"/>
  <c r="N1790"/>
  <c r="W1789"/>
  <c r="S1789"/>
  <c r="N1789"/>
  <c r="W1788"/>
  <c r="S1788"/>
  <c r="N1788"/>
  <c r="W1787"/>
  <c r="S1787"/>
  <c r="N1787"/>
  <c r="W1786"/>
  <c r="S1786"/>
  <c r="N1786"/>
  <c r="W1785"/>
  <c r="S1785"/>
  <c r="N1785"/>
  <c r="W1784"/>
  <c r="S1784"/>
  <c r="N1784"/>
  <c r="W1783"/>
  <c r="S1783"/>
  <c r="N1783"/>
  <c r="W1782"/>
  <c r="S1782"/>
  <c r="N1782"/>
  <c r="W1781"/>
  <c r="S1781"/>
  <c r="N1781"/>
  <c r="W1780"/>
  <c r="S1780"/>
  <c r="N1780"/>
  <c r="W1779"/>
  <c r="S1779"/>
  <c r="N1779"/>
  <c r="AB1778"/>
  <c r="W1778"/>
  <c r="S1778"/>
  <c r="N1778"/>
  <c r="AB1777"/>
  <c r="W1777"/>
  <c r="S1777"/>
  <c r="N1777"/>
  <c r="AB1776"/>
  <c r="W1776"/>
  <c r="S1776"/>
  <c r="N1776"/>
  <c r="AB1775"/>
  <c r="W1775"/>
  <c r="S1775"/>
  <c r="N1775"/>
  <c r="AB1774"/>
  <c r="W1774"/>
  <c r="S1774"/>
  <c r="N1774"/>
  <c r="AB1773"/>
  <c r="W1773"/>
  <c r="S1773"/>
  <c r="N1773"/>
  <c r="AB1772"/>
  <c r="W1772"/>
  <c r="S1772"/>
  <c r="N1772"/>
  <c r="AB1771"/>
  <c r="W1771"/>
  <c r="S1771"/>
  <c r="N1771"/>
  <c r="AB1770"/>
  <c r="W1770"/>
  <c r="S1770"/>
  <c r="N1770"/>
  <c r="AB1769"/>
  <c r="W1769"/>
  <c r="S1769"/>
  <c r="N1769"/>
  <c r="AB1768"/>
  <c r="W1768"/>
  <c r="S1768"/>
  <c r="N1768"/>
  <c r="AB1767"/>
  <c r="W1767"/>
  <c r="S1767"/>
  <c r="N1767"/>
  <c r="AB1766"/>
  <c r="W1766"/>
  <c r="S1766"/>
  <c r="N1766"/>
  <c r="AB1765"/>
  <c r="W1765"/>
  <c r="S1765"/>
  <c r="N1765"/>
  <c r="AB1764"/>
  <c r="W1764"/>
  <c r="S1764"/>
  <c r="N1764"/>
  <c r="AB1763"/>
  <c r="W1763"/>
  <c r="S1763"/>
  <c r="N1763"/>
  <c r="AB1762"/>
  <c r="W1762"/>
  <c r="S1762"/>
  <c r="N1762"/>
  <c r="AB1761"/>
  <c r="W1761"/>
  <c r="S1761"/>
  <c r="N1761"/>
  <c r="AB1760"/>
  <c r="W1760"/>
  <c r="S1760"/>
  <c r="N1760"/>
  <c r="AB1759"/>
  <c r="W1759"/>
  <c r="S1759"/>
  <c r="N1759"/>
  <c r="AB1758"/>
  <c r="W1758"/>
  <c r="S1758"/>
  <c r="N1758"/>
  <c r="AB1757"/>
  <c r="W1757"/>
  <c r="S1757"/>
  <c r="N1757"/>
  <c r="AB1756"/>
  <c r="W1756"/>
  <c r="S1756"/>
  <c r="N1756"/>
  <c r="AB1755"/>
  <c r="W1755"/>
  <c r="S1755"/>
  <c r="N1755"/>
  <c r="AB1754"/>
  <c r="W1754"/>
  <c r="S1754"/>
  <c r="N1754"/>
  <c r="AB1753"/>
  <c r="W1753"/>
  <c r="S1753"/>
  <c r="N1753"/>
  <c r="AB1752"/>
  <c r="W1752"/>
  <c r="S1752"/>
  <c r="N1752"/>
  <c r="AB1751"/>
  <c r="W1751"/>
  <c r="S1751"/>
  <c r="N1751"/>
  <c r="AB1750"/>
  <c r="W1750"/>
  <c r="S1750"/>
  <c r="N1750"/>
  <c r="AB1749"/>
  <c r="W1749"/>
  <c r="S1749"/>
  <c r="N1749"/>
  <c r="AB1748"/>
  <c r="W1748"/>
  <c r="S1748"/>
  <c r="N1748"/>
  <c r="AB1747"/>
  <c r="W1747"/>
  <c r="S1747"/>
  <c r="N1747"/>
  <c r="AB1746"/>
  <c r="W1746"/>
  <c r="S1746"/>
  <c r="N1746"/>
  <c r="AB1745"/>
  <c r="W1745"/>
  <c r="S1745"/>
  <c r="N1745"/>
  <c r="AB1744"/>
  <c r="W1744"/>
  <c r="S1744"/>
  <c r="N1744"/>
  <c r="AB1743"/>
  <c r="W1743"/>
  <c r="S1743"/>
  <c r="N1743"/>
  <c r="AB1742"/>
  <c r="W1742"/>
  <c r="S1742"/>
  <c r="N1742"/>
  <c r="AB1741"/>
  <c r="W1741"/>
  <c r="S1741"/>
  <c r="N1741"/>
  <c r="AB1740"/>
  <c r="W1740"/>
  <c r="S1740"/>
  <c r="N1740"/>
  <c r="AB1739"/>
  <c r="W1739"/>
  <c r="S1739"/>
  <c r="N1739"/>
  <c r="AB1738"/>
  <c r="W1738"/>
  <c r="S1738"/>
  <c r="N1738"/>
  <c r="AB1737"/>
  <c r="W1737"/>
  <c r="S1737"/>
  <c r="N1737"/>
  <c r="AB1736"/>
  <c r="W1736"/>
  <c r="S1736"/>
  <c r="N1736"/>
  <c r="AB1735"/>
  <c r="W1735"/>
  <c r="S1735"/>
  <c r="N1735"/>
  <c r="AB1734"/>
  <c r="W1734"/>
  <c r="S1734"/>
  <c r="N1734"/>
  <c r="AB1733"/>
  <c r="W1733"/>
  <c r="S1733"/>
  <c r="N1733"/>
  <c r="AB1732"/>
  <c r="W1732"/>
  <c r="S1732"/>
  <c r="N1732"/>
  <c r="AB1731"/>
  <c r="W1731"/>
  <c r="S1731"/>
  <c r="N1731"/>
  <c r="AB1730"/>
  <c r="W1730"/>
  <c r="S1730"/>
  <c r="N1730"/>
  <c r="AB1729"/>
  <c r="W1729"/>
  <c r="S1729"/>
  <c r="N1729"/>
  <c r="AB1728"/>
  <c r="W1728"/>
  <c r="S1728"/>
  <c r="N1728"/>
  <c r="AB1727"/>
  <c r="W1727"/>
  <c r="S1727"/>
  <c r="N1727"/>
  <c r="AB1726"/>
  <c r="W1726"/>
  <c r="S1726"/>
  <c r="N1726"/>
  <c r="AB1725"/>
  <c r="W1725"/>
  <c r="S1725"/>
  <c r="N1725"/>
  <c r="AB1724"/>
  <c r="W1724"/>
  <c r="S1724"/>
  <c r="N1724"/>
  <c r="AB1723"/>
  <c r="W1723"/>
  <c r="S1723"/>
  <c r="N1723"/>
  <c r="AB1722"/>
  <c r="W1722"/>
  <c r="S1722"/>
  <c r="N1722"/>
  <c r="AB1721"/>
  <c r="W1721"/>
  <c r="S1721"/>
  <c r="N1721"/>
  <c r="AB1720"/>
  <c r="W1720"/>
  <c r="S1720"/>
  <c r="N1720"/>
  <c r="AB1719"/>
  <c r="W1719"/>
  <c r="S1719"/>
  <c r="N1719"/>
  <c r="AB1718"/>
  <c r="W1718"/>
  <c r="S1718"/>
  <c r="N1718"/>
  <c r="AB1717"/>
  <c r="W1717"/>
  <c r="S1717"/>
  <c r="N1717"/>
  <c r="AB1716"/>
  <c r="W1716"/>
  <c r="S1716"/>
  <c r="N1716"/>
  <c r="AB1715"/>
  <c r="W1715"/>
  <c r="S1715"/>
  <c r="N1715"/>
  <c r="AB1714"/>
  <c r="W1714"/>
  <c r="S1714"/>
  <c r="N1714"/>
  <c r="AB1713"/>
  <c r="W1713"/>
  <c r="S1713"/>
  <c r="N1713"/>
  <c r="AB1712"/>
  <c r="W1712"/>
  <c r="S1712"/>
  <c r="N1712"/>
  <c r="AB1711"/>
  <c r="W1711"/>
  <c r="S1711"/>
  <c r="N1711"/>
  <c r="AB1710"/>
  <c r="W1710"/>
  <c r="S1710"/>
  <c r="N1710"/>
  <c r="AB1709"/>
  <c r="W1709"/>
  <c r="S1709"/>
  <c r="N1709"/>
  <c r="AB1708"/>
  <c r="W1708"/>
  <c r="S1708"/>
  <c r="N1708"/>
  <c r="AB1707"/>
  <c r="W1707"/>
  <c r="S1707"/>
  <c r="N1707"/>
  <c r="AB1706"/>
  <c r="W1706"/>
  <c r="S1706"/>
  <c r="N1706"/>
  <c r="AB1705"/>
  <c r="W1705"/>
  <c r="S1705"/>
  <c r="N1705"/>
  <c r="AB1704"/>
  <c r="W1704"/>
  <c r="S1704"/>
  <c r="N1704"/>
  <c r="W1703"/>
  <c r="S1703"/>
  <c r="N1703"/>
  <c r="W1702"/>
  <c r="S1702"/>
  <c r="N1702"/>
  <c r="W1701"/>
  <c r="S1701"/>
  <c r="N1701"/>
  <c r="W1700"/>
  <c r="S1700"/>
  <c r="N1700"/>
  <c r="AB1699"/>
  <c r="W1699"/>
  <c r="S1699"/>
  <c r="N1699"/>
  <c r="AB1698"/>
  <c r="W1698"/>
  <c r="S1698"/>
  <c r="N1698"/>
  <c r="AB1697"/>
  <c r="W1697"/>
  <c r="S1697"/>
  <c r="N1697"/>
  <c r="AB1696"/>
  <c r="W1696"/>
  <c r="S1696"/>
  <c r="N1696"/>
  <c r="AB1695"/>
  <c r="W1695"/>
  <c r="S1695"/>
  <c r="N1695"/>
  <c r="AB1694"/>
  <c r="W1694"/>
  <c r="S1694"/>
  <c r="N1694"/>
  <c r="AB1693"/>
  <c r="W1693"/>
  <c r="S1693"/>
  <c r="N1693"/>
  <c r="AB1692"/>
  <c r="W1692"/>
  <c r="S1692"/>
  <c r="N1692"/>
  <c r="AB1691"/>
  <c r="W1691"/>
  <c r="S1691"/>
  <c r="N1691"/>
  <c r="AB1690"/>
  <c r="W1690"/>
  <c r="S1690"/>
  <c r="N1690"/>
  <c r="AB1689"/>
  <c r="W1689"/>
  <c r="S1689"/>
  <c r="N1689"/>
  <c r="AB1688"/>
  <c r="W1688"/>
  <c r="S1688"/>
  <c r="N1688"/>
  <c r="AB1687"/>
  <c r="W1687"/>
  <c r="S1687"/>
  <c r="N1687"/>
  <c r="AB1686"/>
  <c r="W1686"/>
  <c r="S1686"/>
  <c r="N1686"/>
  <c r="AB1685"/>
  <c r="W1685"/>
  <c r="S1685"/>
  <c r="N1685"/>
  <c r="AB1684"/>
  <c r="W1684"/>
  <c r="S1684"/>
  <c r="N1684"/>
  <c r="AB1683"/>
  <c r="W1683"/>
  <c r="S1683"/>
  <c r="N1683"/>
  <c r="AB1682"/>
  <c r="W1682"/>
  <c r="S1682"/>
  <c r="N1682"/>
  <c r="AB1681"/>
  <c r="W1681"/>
  <c r="S1681"/>
  <c r="N1681"/>
  <c r="AB1680"/>
  <c r="W1680"/>
  <c r="S1680"/>
  <c r="N1680"/>
  <c r="AB1679"/>
  <c r="W1679"/>
  <c r="S1679"/>
  <c r="N1679"/>
  <c r="AB1678"/>
  <c r="W1678"/>
  <c r="S1678"/>
  <c r="N1678"/>
  <c r="AB1677"/>
  <c r="W1677"/>
  <c r="S1677"/>
  <c r="N1677"/>
  <c r="AB1676"/>
  <c r="W1676"/>
  <c r="S1676"/>
  <c r="N1676"/>
  <c r="AB1675"/>
  <c r="W1675"/>
  <c r="S1675"/>
  <c r="N1675"/>
  <c r="AB1674"/>
  <c r="W1674"/>
  <c r="S1674"/>
  <c r="N1674"/>
  <c r="W1673"/>
  <c r="S1673"/>
  <c r="N1673"/>
  <c r="W1672"/>
  <c r="S1672"/>
  <c r="N1672"/>
  <c r="W1671"/>
  <c r="S1671"/>
  <c r="N1671"/>
  <c r="W1670"/>
  <c r="S1670"/>
  <c r="N1670"/>
  <c r="W1669"/>
  <c r="S1669"/>
  <c r="N1669"/>
  <c r="W1668"/>
  <c r="S1668"/>
  <c r="N1668"/>
  <c r="W1667"/>
  <c r="S1667"/>
  <c r="N1667"/>
  <c r="W1666"/>
  <c r="S1666"/>
  <c r="N1666"/>
  <c r="W1665"/>
  <c r="S1665"/>
  <c r="N1665"/>
  <c r="W1664"/>
  <c r="S1664"/>
  <c r="N1664"/>
  <c r="W1663"/>
  <c r="S1663"/>
  <c r="N1663"/>
  <c r="W1662"/>
  <c r="S1662"/>
  <c r="N1662"/>
  <c r="W1661"/>
  <c r="S1661"/>
  <c r="N1661"/>
  <c r="W1660"/>
  <c r="S1660"/>
  <c r="N1660"/>
  <c r="W1659"/>
  <c r="S1659"/>
  <c r="N1659"/>
  <c r="W1658"/>
  <c r="S1658"/>
  <c r="N1658"/>
  <c r="W1657"/>
  <c r="S1657"/>
  <c r="N1657"/>
  <c r="W1656"/>
  <c r="S1656"/>
  <c r="N1656"/>
  <c r="W1655"/>
  <c r="S1655"/>
  <c r="N1655"/>
  <c r="W1654"/>
  <c r="S1654"/>
  <c r="N1654"/>
  <c r="W1653"/>
  <c r="S1653"/>
  <c r="N1653"/>
  <c r="W1652"/>
  <c r="S1652"/>
  <c r="N1652"/>
  <c r="W1651"/>
  <c r="S1651"/>
  <c r="N1651"/>
  <c r="W1650"/>
  <c r="S1650"/>
  <c r="N1650"/>
  <c r="W1649"/>
  <c r="S1649"/>
  <c r="N1649"/>
  <c r="W1648"/>
  <c r="S1648"/>
  <c r="N1648"/>
  <c r="W1647"/>
  <c r="S1647"/>
  <c r="N1647"/>
  <c r="W1646"/>
  <c r="S1646"/>
  <c r="N1646"/>
  <c r="W1645"/>
  <c r="S1645"/>
  <c r="N1645"/>
  <c r="W1644"/>
  <c r="S1644"/>
  <c r="N1644"/>
  <c r="W1643"/>
  <c r="S1643"/>
  <c r="N1643"/>
  <c r="W1642"/>
  <c r="S1642"/>
  <c r="N1642"/>
  <c r="W1641"/>
  <c r="S1641"/>
  <c r="N1641"/>
  <c r="W1640"/>
  <c r="S1640"/>
  <c r="N1640"/>
  <c r="W1639"/>
  <c r="S1639"/>
  <c r="N1639"/>
  <c r="W1638"/>
  <c r="S1638"/>
  <c r="N1638"/>
  <c r="W1637"/>
  <c r="S1637"/>
  <c r="N1637"/>
  <c r="W1636"/>
  <c r="S1636"/>
  <c r="N1636"/>
  <c r="W1635"/>
  <c r="S1635"/>
  <c r="N1635"/>
  <c r="W1634"/>
  <c r="S1634"/>
  <c r="N1634"/>
  <c r="W1633"/>
  <c r="S1633"/>
  <c r="N1633"/>
  <c r="W1632"/>
  <c r="S1632"/>
  <c r="N1632"/>
  <c r="W1631"/>
  <c r="S1631"/>
  <c r="N1631"/>
  <c r="W1630"/>
  <c r="S1630"/>
  <c r="N1630"/>
  <c r="W1629"/>
  <c r="S1629"/>
  <c r="N1629"/>
  <c r="W1628"/>
  <c r="S1628"/>
  <c r="N1628"/>
  <c r="W1627"/>
  <c r="S1627"/>
  <c r="N1627"/>
  <c r="W1626"/>
  <c r="S1626"/>
  <c r="N1626"/>
  <c r="W1625"/>
  <c r="S1625"/>
  <c r="N1625"/>
  <c r="W1624"/>
  <c r="S1624"/>
  <c r="N1624"/>
  <c r="W1623"/>
  <c r="S1623"/>
  <c r="N1623"/>
  <c r="W1622"/>
  <c r="S1622"/>
  <c r="N1622"/>
  <c r="W1621"/>
  <c r="S1621"/>
  <c r="N1621"/>
  <c r="W1620"/>
  <c r="S1620"/>
  <c r="N1620"/>
  <c r="W1619"/>
  <c r="S1619"/>
  <c r="N1619"/>
  <c r="W1618"/>
  <c r="S1618"/>
  <c r="N1618"/>
  <c r="W1617"/>
  <c r="S1617"/>
  <c r="N1617"/>
  <c r="W1616"/>
  <c r="S1616"/>
  <c r="N1616"/>
  <c r="W1615"/>
  <c r="S1615"/>
  <c r="N1615"/>
  <c r="W1614"/>
  <c r="S1614"/>
  <c r="N1614"/>
  <c r="W1613"/>
  <c r="S1613"/>
  <c r="N1613"/>
  <c r="W1612"/>
  <c r="S1612"/>
  <c r="N1612"/>
  <c r="W1611"/>
  <c r="S1611"/>
  <c r="N1611"/>
  <c r="W1610"/>
  <c r="S1610"/>
  <c r="N1610"/>
  <c r="W1609"/>
  <c r="S1609"/>
  <c r="N1609"/>
  <c r="W1608"/>
  <c r="S1608"/>
  <c r="N1608"/>
  <c r="W1607"/>
  <c r="S1607"/>
  <c r="N1607"/>
  <c r="W1606"/>
  <c r="S1606"/>
  <c r="N1606"/>
  <c r="W1605"/>
  <c r="S1605"/>
  <c r="N1605"/>
  <c r="W1604"/>
  <c r="S1604"/>
  <c r="N1604"/>
  <c r="W1603"/>
  <c r="S1603"/>
  <c r="N1603"/>
  <c r="W1602"/>
  <c r="S1602"/>
  <c r="N1602"/>
  <c r="W1601"/>
  <c r="S1601"/>
  <c r="N1601"/>
  <c r="W1600"/>
  <c r="S1600"/>
  <c r="N1600"/>
  <c r="W1599"/>
  <c r="S1599"/>
  <c r="N1599"/>
  <c r="W1598"/>
  <c r="S1598"/>
  <c r="N1598"/>
  <c r="W1597"/>
  <c r="S1597"/>
  <c r="N1597"/>
  <c r="W1596"/>
  <c r="S1596"/>
  <c r="N1596"/>
  <c r="W1595"/>
  <c r="S1595"/>
  <c r="N1595"/>
  <c r="W1594"/>
  <c r="S1594"/>
  <c r="N1594"/>
  <c r="W1593"/>
  <c r="S1593"/>
  <c r="N1593"/>
  <c r="W1592"/>
  <c r="S1592"/>
  <c r="N1592"/>
  <c r="W1591"/>
  <c r="S1591"/>
  <c r="N1591"/>
  <c r="W1590"/>
  <c r="S1590"/>
  <c r="N1590"/>
  <c r="W1589"/>
  <c r="S1589"/>
  <c r="N1589"/>
  <c r="W1588"/>
  <c r="S1588"/>
  <c r="N1588"/>
  <c r="W1587"/>
  <c r="S1587"/>
  <c r="N1587"/>
  <c r="W1586"/>
  <c r="S1586"/>
  <c r="N1586"/>
  <c r="W1585"/>
  <c r="S1585"/>
  <c r="N1585"/>
  <c r="W1584"/>
  <c r="S1584"/>
  <c r="N1584"/>
  <c r="W1583"/>
  <c r="S1583"/>
  <c r="N1583"/>
  <c r="W1582"/>
  <c r="S1582"/>
  <c r="N1582"/>
  <c r="W1581"/>
  <c r="S1581"/>
  <c r="N1581"/>
  <c r="W1580"/>
  <c r="S1580"/>
  <c r="N1580"/>
  <c r="W1579"/>
  <c r="S1579"/>
  <c r="N1579"/>
  <c r="W1578"/>
  <c r="S1578"/>
  <c r="N1578"/>
  <c r="W1577"/>
  <c r="S1577"/>
  <c r="N1577"/>
  <c r="W1576"/>
  <c r="S1576"/>
  <c r="N1576"/>
  <c r="W1575"/>
  <c r="S1575"/>
  <c r="N1575"/>
  <c r="W1574"/>
  <c r="S1574"/>
  <c r="N1574"/>
  <c r="W1573"/>
  <c r="S1573"/>
  <c r="N1573"/>
  <c r="W1572"/>
  <c r="S1572"/>
  <c r="N1572"/>
  <c r="W1571"/>
  <c r="S1571"/>
  <c r="N1571"/>
  <c r="W1570"/>
  <c r="S1570"/>
  <c r="N1570"/>
  <c r="W1569"/>
  <c r="S1569"/>
  <c r="N1569"/>
  <c r="W1568"/>
  <c r="S1568"/>
  <c r="N1568"/>
  <c r="W1567"/>
  <c r="S1567"/>
  <c r="N1567"/>
  <c r="W1566"/>
  <c r="S1566"/>
  <c r="N1566"/>
  <c r="W1565"/>
  <c r="S1565"/>
  <c r="N1565"/>
  <c r="W1564"/>
  <c r="S1564"/>
  <c r="N1564"/>
  <c r="W1563"/>
  <c r="S1563"/>
  <c r="N1563"/>
  <c r="W1562"/>
  <c r="S1562"/>
  <c r="N1562"/>
  <c r="W1561"/>
  <c r="S1561"/>
  <c r="N1561"/>
  <c r="W1560"/>
  <c r="S1560"/>
  <c r="N1560"/>
  <c r="W1559"/>
  <c r="S1559"/>
  <c r="N1559"/>
  <c r="W1558"/>
  <c r="S1558"/>
  <c r="N1558"/>
  <c r="W1557"/>
  <c r="S1557"/>
  <c r="N1557"/>
  <c r="W1556"/>
  <c r="S1556"/>
  <c r="N1556"/>
  <c r="W1555"/>
  <c r="S1555"/>
  <c r="N1555"/>
  <c r="W1554"/>
  <c r="S1554"/>
  <c r="N1554"/>
  <c r="W1553"/>
  <c r="S1553"/>
  <c r="N1553"/>
  <c r="W1552"/>
  <c r="S1552"/>
  <c r="N1552"/>
  <c r="W1551"/>
  <c r="S1551"/>
  <c r="N1551"/>
  <c r="W1550"/>
  <c r="S1550"/>
  <c r="N1550"/>
  <c r="W1549"/>
  <c r="S1549"/>
  <c r="N1549"/>
  <c r="W1548"/>
  <c r="S1548"/>
  <c r="N1548"/>
  <c r="W1547"/>
  <c r="S1547"/>
  <c r="N1547"/>
  <c r="W1546"/>
  <c r="S1546"/>
  <c r="N1546"/>
  <c r="W1545"/>
  <c r="S1545"/>
  <c r="N1545"/>
  <c r="W1544"/>
  <c r="S1544"/>
  <c r="N1544"/>
  <c r="W1543"/>
  <c r="S1543"/>
  <c r="N1543"/>
  <c r="W1542"/>
  <c r="S1542"/>
  <c r="N1542"/>
  <c r="W1541"/>
  <c r="S1541"/>
  <c r="N1541"/>
  <c r="W1540"/>
  <c r="S1540"/>
  <c r="N1540"/>
  <c r="W1539"/>
  <c r="S1539"/>
  <c r="N1539"/>
  <c r="W1538"/>
  <c r="S1538"/>
  <c r="N1538"/>
  <c r="W1537"/>
  <c r="S1537"/>
  <c r="N1537"/>
  <c r="W1536"/>
  <c r="S1536"/>
  <c r="N1536"/>
  <c r="W1535"/>
  <c r="S1535"/>
  <c r="N1535"/>
  <c r="W1534"/>
  <c r="S1534"/>
  <c r="N1534"/>
  <c r="W1533"/>
  <c r="S1533"/>
  <c r="N1533"/>
  <c r="W1532"/>
  <c r="S1532"/>
  <c r="N1532"/>
  <c r="W1531"/>
  <c r="S1531"/>
  <c r="N1531"/>
  <c r="W1530"/>
  <c r="S1530"/>
  <c r="N1530"/>
  <c r="W1529"/>
  <c r="S1529"/>
  <c r="N1529"/>
  <c r="W1528"/>
  <c r="S1528"/>
  <c r="N1528"/>
  <c r="W1527"/>
  <c r="S1527"/>
  <c r="N1527"/>
  <c r="W1526"/>
  <c r="S1526"/>
  <c r="N1526"/>
  <c r="W1525"/>
  <c r="S1525"/>
  <c r="N1525"/>
  <c r="W1524"/>
  <c r="S1524"/>
  <c r="N1524"/>
  <c r="W1523"/>
  <c r="S1523"/>
  <c r="N1523"/>
  <c r="W1522"/>
  <c r="S1522"/>
  <c r="N1522"/>
  <c r="W1521"/>
  <c r="S1521"/>
  <c r="N1521"/>
  <c r="W1520"/>
  <c r="S1520"/>
  <c r="N1520"/>
  <c r="W1519"/>
  <c r="S1519"/>
  <c r="N1519"/>
  <c r="W1518"/>
  <c r="S1518"/>
  <c r="N1518"/>
  <c r="W1517"/>
  <c r="S1517"/>
  <c r="N1517"/>
  <c r="W1516"/>
  <c r="S1516"/>
  <c r="N1516"/>
  <c r="W1515"/>
  <c r="S1515"/>
  <c r="N1515"/>
  <c r="W1514"/>
  <c r="S1514"/>
  <c r="N1514"/>
  <c r="W1513"/>
  <c r="S1513"/>
  <c r="N1513"/>
  <c r="W1512"/>
  <c r="S1512"/>
  <c r="N1512"/>
  <c r="W1511"/>
  <c r="S1511"/>
  <c r="N1511"/>
  <c r="W1510"/>
  <c r="S1510"/>
  <c r="N1510"/>
  <c r="W1509"/>
  <c r="S1509"/>
  <c r="N1509"/>
  <c r="W1508"/>
  <c r="S1508"/>
  <c r="N1508"/>
  <c r="W1507"/>
  <c r="S1507"/>
  <c r="N1507"/>
  <c r="W1506"/>
  <c r="S1506"/>
  <c r="N1506"/>
  <c r="W1505"/>
  <c r="S1505"/>
  <c r="N1505"/>
  <c r="W1504"/>
  <c r="S1504"/>
  <c r="N1504"/>
  <c r="W1503"/>
  <c r="S1503"/>
  <c r="N1503"/>
  <c r="W1502"/>
  <c r="S1502"/>
  <c r="N1502"/>
  <c r="W1501"/>
  <c r="S1501"/>
  <c r="N1501"/>
  <c r="W1500"/>
  <c r="S1500"/>
  <c r="N1500"/>
  <c r="W1499"/>
  <c r="S1499"/>
  <c r="N1499"/>
  <c r="W1498"/>
  <c r="S1498"/>
  <c r="N1498"/>
  <c r="W1497"/>
  <c r="S1497"/>
  <c r="N1497"/>
  <c r="W1496"/>
  <c r="S1496"/>
  <c r="N1496"/>
  <c r="W1495"/>
  <c r="S1495"/>
  <c r="N1495"/>
  <c r="W1494"/>
  <c r="S1494"/>
  <c r="N1494"/>
  <c r="W1493"/>
  <c r="S1493"/>
  <c r="N1493"/>
  <c r="W1492"/>
  <c r="S1492"/>
  <c r="N1492"/>
  <c r="W1491"/>
  <c r="S1491"/>
  <c r="N1491"/>
  <c r="W1490"/>
  <c r="S1490"/>
  <c r="N1490"/>
  <c r="W1489"/>
  <c r="S1489"/>
  <c r="N1489"/>
  <c r="W1488"/>
  <c r="S1488"/>
  <c r="N1488"/>
  <c r="W1487"/>
  <c r="S1487"/>
  <c r="N1487"/>
  <c r="W1486"/>
  <c r="S1486"/>
  <c r="N1486"/>
  <c r="W1485"/>
  <c r="S1485"/>
  <c r="N1485"/>
  <c r="W1484"/>
  <c r="S1484"/>
  <c r="N1484"/>
  <c r="W1483"/>
  <c r="S1483"/>
  <c r="N1483"/>
  <c r="W1482"/>
  <c r="S1482"/>
  <c r="N1482"/>
  <c r="W1481"/>
  <c r="S1481"/>
  <c r="N1481"/>
  <c r="W1480"/>
  <c r="S1480"/>
  <c r="N1480"/>
  <c r="W1479"/>
  <c r="S1479"/>
  <c r="N1479"/>
  <c r="W1478"/>
  <c r="S1478"/>
  <c r="N1478"/>
  <c r="W1477"/>
  <c r="S1477"/>
  <c r="N1477"/>
  <c r="W1476"/>
  <c r="S1476"/>
  <c r="N1476"/>
  <c r="W1475"/>
  <c r="S1475"/>
  <c r="N1475"/>
  <c r="W1474"/>
  <c r="S1474"/>
  <c r="N1474"/>
  <c r="W1473"/>
  <c r="S1473"/>
  <c r="N1473"/>
  <c r="W1472"/>
  <c r="S1472"/>
  <c r="N1472"/>
  <c r="W1471"/>
  <c r="S1471"/>
  <c r="N1471"/>
  <c r="W1470"/>
  <c r="S1470"/>
  <c r="N1470"/>
  <c r="W1469"/>
  <c r="S1469"/>
  <c r="N1469"/>
  <c r="W1468"/>
  <c r="S1468"/>
  <c r="N1468"/>
  <c r="W1467"/>
  <c r="S1467"/>
  <c r="N1467"/>
  <c r="W1466"/>
  <c r="S1466"/>
  <c r="N1466"/>
  <c r="W1465"/>
  <c r="S1465"/>
  <c r="N1465"/>
  <c r="W1464"/>
  <c r="S1464"/>
  <c r="N1464"/>
  <c r="W1463"/>
  <c r="S1463"/>
  <c r="N1463"/>
  <c r="W1462"/>
  <c r="S1462"/>
  <c r="N1462"/>
  <c r="W1461"/>
  <c r="S1461"/>
  <c r="N1461"/>
  <c r="W1460"/>
  <c r="S1460"/>
  <c r="N1460"/>
  <c r="W1459"/>
  <c r="S1459"/>
  <c r="N1459"/>
  <c r="W1458"/>
  <c r="S1458"/>
  <c r="N1458"/>
  <c r="W1457"/>
  <c r="S1457"/>
  <c r="N1457"/>
  <c r="W1456"/>
  <c r="S1456"/>
  <c r="N1456"/>
  <c r="W1455"/>
  <c r="S1455"/>
  <c r="N1455"/>
  <c r="W1454"/>
  <c r="S1454"/>
  <c r="N1454"/>
  <c r="W1453"/>
  <c r="S1453"/>
  <c r="N1453"/>
  <c r="W1452"/>
  <c r="S1452"/>
  <c r="N1452"/>
  <c r="W1451"/>
  <c r="S1451"/>
  <c r="N1451"/>
  <c r="W1450"/>
  <c r="S1450"/>
  <c r="N1450"/>
  <c r="W1449"/>
  <c r="S1449"/>
  <c r="N1449"/>
  <c r="W1448"/>
  <c r="S1448"/>
  <c r="N1448"/>
  <c r="W1447"/>
  <c r="S1447"/>
  <c r="N1447"/>
  <c r="W1446"/>
  <c r="S1446"/>
  <c r="N1446"/>
  <c r="W1445"/>
  <c r="S1445"/>
  <c r="N1445"/>
  <c r="W1444"/>
  <c r="S1444"/>
  <c r="N1444"/>
  <c r="W1443"/>
  <c r="S1443"/>
  <c r="N1443"/>
  <c r="W1442"/>
  <c r="S1442"/>
  <c r="N1442"/>
  <c r="W1441"/>
  <c r="S1441"/>
  <c r="N1441"/>
  <c r="W1440"/>
  <c r="S1440"/>
  <c r="N1440"/>
  <c r="W1439"/>
  <c r="S1439"/>
  <c r="N1439"/>
  <c r="W1438"/>
  <c r="S1438"/>
  <c r="N1438"/>
  <c r="W1437"/>
  <c r="S1437"/>
  <c r="N1437"/>
  <c r="W1436"/>
  <c r="S1436"/>
  <c r="N1436"/>
  <c r="W1435"/>
  <c r="S1435"/>
  <c r="N1435"/>
  <c r="W1434"/>
  <c r="S1434"/>
  <c r="N1434"/>
  <c r="W1433"/>
  <c r="S1433"/>
  <c r="N1433"/>
  <c r="W1432"/>
  <c r="S1432"/>
  <c r="N1432"/>
  <c r="W1431"/>
  <c r="S1431"/>
  <c r="N1431"/>
  <c r="W1430"/>
  <c r="S1430"/>
  <c r="N1430"/>
  <c r="W1429"/>
  <c r="S1429"/>
  <c r="N1429"/>
  <c r="W1428"/>
  <c r="S1428"/>
  <c r="N1428"/>
  <c r="W1427"/>
  <c r="S1427"/>
  <c r="N1427"/>
  <c r="W1426"/>
  <c r="S1426"/>
  <c r="N1426"/>
  <c r="W1425"/>
  <c r="S1425"/>
  <c r="N1425"/>
  <c r="W1424"/>
  <c r="S1424"/>
  <c r="N1424"/>
  <c r="W1423"/>
  <c r="S1423"/>
  <c r="N1423"/>
  <c r="W1422"/>
  <c r="S1422"/>
  <c r="N1422"/>
  <c r="W1421"/>
  <c r="S1421"/>
  <c r="N1421"/>
  <c r="W1420"/>
  <c r="S1420"/>
  <c r="N1420"/>
  <c r="W1419"/>
  <c r="S1419"/>
  <c r="N1419"/>
  <c r="W1418"/>
  <c r="S1418"/>
  <c r="N1418"/>
  <c r="W1417"/>
  <c r="S1417"/>
  <c r="N1417"/>
  <c r="W1416"/>
  <c r="S1416"/>
  <c r="N1416"/>
  <c r="W1415"/>
  <c r="S1415"/>
  <c r="N1415"/>
  <c r="W1414"/>
  <c r="S1414"/>
  <c r="N1414"/>
  <c r="W1413"/>
  <c r="S1413"/>
  <c r="N1413"/>
  <c r="W1412"/>
  <c r="S1412"/>
  <c r="N1412"/>
  <c r="W1411"/>
  <c r="S1411"/>
  <c r="N1411"/>
  <c r="W1410"/>
  <c r="S1410"/>
  <c r="N1410"/>
  <c r="W1409"/>
  <c r="S1409"/>
  <c r="N1409"/>
  <c r="W1408"/>
  <c r="S1408"/>
  <c r="N1408"/>
  <c r="W1407"/>
  <c r="S1407"/>
  <c r="N1407"/>
  <c r="W1406"/>
  <c r="S1406"/>
  <c r="N1406"/>
  <c r="W1405"/>
  <c r="S1405"/>
  <c r="N1405"/>
  <c r="W1404"/>
  <c r="S1404"/>
  <c r="N1404"/>
  <c r="W1403"/>
  <c r="S1403"/>
  <c r="N1403"/>
  <c r="W1402"/>
  <c r="S1402"/>
  <c r="N1402"/>
  <c r="W1401"/>
  <c r="S1401"/>
  <c r="N1401"/>
  <c r="W1400"/>
  <c r="S1400"/>
  <c r="N1400"/>
  <c r="W1399"/>
  <c r="S1399"/>
  <c r="N1399"/>
  <c r="W1398"/>
  <c r="S1398"/>
  <c r="N1398"/>
  <c r="W1397"/>
  <c r="S1397"/>
  <c r="N1397"/>
  <c r="W1396"/>
  <c r="S1396"/>
  <c r="N1396"/>
  <c r="W1395"/>
  <c r="S1395"/>
  <c r="N1395"/>
  <c r="W1394"/>
  <c r="S1394"/>
  <c r="N1394"/>
  <c r="W1393"/>
  <c r="S1393"/>
  <c r="N1393"/>
  <c r="W1392"/>
  <c r="S1392"/>
  <c r="N1392"/>
  <c r="W1391"/>
  <c r="S1391"/>
  <c r="N1391"/>
  <c r="W1390"/>
  <c r="S1390"/>
  <c r="N1390"/>
  <c r="W1389"/>
  <c r="S1389"/>
  <c r="N1389"/>
  <c r="W1388"/>
  <c r="S1388"/>
  <c r="N1388"/>
  <c r="W1387"/>
  <c r="S1387"/>
  <c r="N1387"/>
  <c r="W1386"/>
  <c r="S1386"/>
  <c r="N1386"/>
  <c r="W1385"/>
  <c r="S1385"/>
  <c r="N1385"/>
  <c r="W1384"/>
  <c r="S1384"/>
  <c r="N1384"/>
  <c r="W1383"/>
  <c r="S1383"/>
  <c r="N1383"/>
  <c r="W1382"/>
  <c r="S1382"/>
  <c r="N1382"/>
  <c r="W1381"/>
  <c r="S1381"/>
  <c r="N1381"/>
  <c r="W1380"/>
  <c r="S1380"/>
  <c r="N1380"/>
  <c r="W1379"/>
  <c r="S1379"/>
  <c r="N1379"/>
  <c r="W1378"/>
  <c r="S1378"/>
  <c r="N1378"/>
  <c r="W1377"/>
  <c r="S1377"/>
  <c r="N1377"/>
  <c r="W1376"/>
  <c r="S1376"/>
  <c r="N1376"/>
  <c r="W1375"/>
  <c r="S1375"/>
  <c r="N1375"/>
  <c r="W1374"/>
  <c r="S1374"/>
  <c r="N1374"/>
  <c r="W1373"/>
  <c r="S1373"/>
  <c r="N1373"/>
  <c r="W1372"/>
  <c r="S1372"/>
  <c r="N1372"/>
  <c r="W1371"/>
  <c r="S1371"/>
  <c r="N1371"/>
  <c r="W1370"/>
  <c r="S1370"/>
  <c r="N1370"/>
  <c r="W1369"/>
  <c r="S1369"/>
  <c r="N1369"/>
  <c r="W1368"/>
  <c r="S1368"/>
  <c r="N1368"/>
  <c r="W1367"/>
  <c r="S1367"/>
  <c r="N1367"/>
  <c r="W1366"/>
  <c r="S1366"/>
  <c r="N1366"/>
  <c r="W1365"/>
  <c r="S1365"/>
  <c r="N1365"/>
  <c r="W1364"/>
  <c r="S1364"/>
  <c r="N1364"/>
  <c r="W1363"/>
  <c r="S1363"/>
  <c r="N1363"/>
  <c r="W1362"/>
  <c r="S1362"/>
  <c r="N1362"/>
  <c r="W1361"/>
  <c r="S1361"/>
  <c r="N1361"/>
  <c r="W1360"/>
  <c r="S1360"/>
  <c r="N1360"/>
  <c r="W1359"/>
  <c r="S1359"/>
  <c r="N1359"/>
  <c r="W1358"/>
  <c r="S1358"/>
  <c r="N1358"/>
  <c r="W1357"/>
  <c r="S1357"/>
  <c r="N1357"/>
  <c r="W1356"/>
  <c r="S1356"/>
  <c r="N1356"/>
  <c r="W1355"/>
  <c r="S1355"/>
  <c r="N1355"/>
  <c r="W1354"/>
  <c r="S1354"/>
  <c r="N1354"/>
  <c r="W1353"/>
  <c r="S1353"/>
  <c r="N1353"/>
  <c r="W1352"/>
  <c r="S1352"/>
  <c r="N1352"/>
  <c r="W1351"/>
  <c r="S1351"/>
  <c r="N1351"/>
  <c r="W1350"/>
  <c r="S1350"/>
  <c r="N1350"/>
  <c r="W1349"/>
  <c r="S1349"/>
  <c r="N1349"/>
  <c r="W1348"/>
  <c r="S1348"/>
  <c r="N1348"/>
  <c r="W1347"/>
  <c r="S1347"/>
  <c r="N1347"/>
  <c r="W1346"/>
  <c r="S1346"/>
  <c r="N1346"/>
  <c r="W1345"/>
  <c r="S1345"/>
  <c r="N1345"/>
  <c r="W1344"/>
  <c r="S1344"/>
  <c r="N1344"/>
  <c r="W1343"/>
  <c r="S1343"/>
  <c r="N1343"/>
  <c r="W1342"/>
  <c r="S1342"/>
  <c r="N1342"/>
  <c r="W1341"/>
  <c r="S1341"/>
  <c r="N1341"/>
  <c r="W1340"/>
  <c r="S1340"/>
  <c r="N1340"/>
  <c r="W1339"/>
  <c r="S1339"/>
  <c r="N1339"/>
  <c r="W1338"/>
  <c r="S1338"/>
  <c r="N1338"/>
  <c r="W1337"/>
  <c r="S1337"/>
  <c r="N1337"/>
  <c r="W1336"/>
  <c r="S1336"/>
  <c r="N1336"/>
  <c r="W1335"/>
  <c r="S1335"/>
  <c r="N1335"/>
  <c r="W1334"/>
  <c r="S1334"/>
  <c r="N1334"/>
  <c r="W1333"/>
  <c r="S1333"/>
  <c r="N1333"/>
  <c r="W1332"/>
  <c r="S1332"/>
  <c r="N1332"/>
  <c r="W1331"/>
  <c r="S1331"/>
  <c r="N1331"/>
  <c r="W1330"/>
  <c r="S1330"/>
  <c r="N1330"/>
  <c r="W1329"/>
  <c r="S1329"/>
  <c r="N1329"/>
  <c r="W1328"/>
  <c r="S1328"/>
  <c r="N1328"/>
  <c r="W1327"/>
  <c r="S1327"/>
  <c r="N1327"/>
  <c r="W1326"/>
  <c r="S1326"/>
  <c r="N1326"/>
  <c r="W1325"/>
  <c r="S1325"/>
  <c r="N1325"/>
  <c r="W1324"/>
  <c r="S1324"/>
  <c r="N1324"/>
  <c r="W1323"/>
  <c r="S1323"/>
  <c r="N1323"/>
  <c r="W1322"/>
  <c r="S1322"/>
  <c r="N1322"/>
  <c r="W1321"/>
  <c r="S1321"/>
  <c r="N1321"/>
  <c r="W1320"/>
  <c r="S1320"/>
  <c r="N1320"/>
  <c r="W1319"/>
  <c r="S1319"/>
  <c r="N1319"/>
  <c r="W1318"/>
  <c r="S1318"/>
  <c r="N1318"/>
  <c r="W1317"/>
  <c r="S1317"/>
  <c r="N1317"/>
  <c r="W1316"/>
  <c r="S1316"/>
  <c r="N1316"/>
  <c r="W1315"/>
  <c r="S1315"/>
  <c r="N1315"/>
  <c r="W1314"/>
  <c r="S1314"/>
  <c r="N1314"/>
  <c r="W1313"/>
  <c r="S1313"/>
  <c r="N1313"/>
  <c r="W1312"/>
  <c r="S1312"/>
  <c r="N1312"/>
  <c r="W1311"/>
  <c r="S1311"/>
  <c r="N1311"/>
  <c r="W1310"/>
  <c r="S1310"/>
  <c r="N1310"/>
  <c r="W1309"/>
  <c r="S1309"/>
  <c r="N1309"/>
  <c r="W1308"/>
  <c r="S1308"/>
  <c r="N1308"/>
  <c r="W1307"/>
  <c r="S1307"/>
  <c r="N1307"/>
  <c r="W1306"/>
  <c r="S1306"/>
  <c r="N1306"/>
  <c r="W1305"/>
  <c r="S1305"/>
  <c r="N1305"/>
  <c r="W1304"/>
  <c r="S1304"/>
  <c r="N1304"/>
  <c r="W1303"/>
  <c r="S1303"/>
  <c r="N1303"/>
  <c r="W1302"/>
  <c r="S1302"/>
  <c r="N1302"/>
  <c r="W1301"/>
  <c r="S1301"/>
  <c r="N1301"/>
  <c r="W1300"/>
  <c r="S1300"/>
  <c r="N1300"/>
  <c r="W1299"/>
  <c r="S1299"/>
  <c r="N1299"/>
  <c r="W1298"/>
  <c r="S1298"/>
  <c r="N1298"/>
  <c r="W1297"/>
  <c r="S1297"/>
  <c r="N1297"/>
  <c r="W1296"/>
  <c r="S1296"/>
  <c r="N1296"/>
  <c r="W1295"/>
  <c r="S1295"/>
  <c r="N1295"/>
  <c r="W1294"/>
  <c r="S1294"/>
  <c r="N1294"/>
  <c r="W1293"/>
  <c r="S1293"/>
  <c r="N1293"/>
  <c r="W1292"/>
  <c r="S1292"/>
  <c r="N1292"/>
  <c r="W1291"/>
  <c r="S1291"/>
  <c r="N1291"/>
  <c r="W1290"/>
  <c r="S1290"/>
  <c r="N1290"/>
  <c r="W1289"/>
  <c r="S1289"/>
  <c r="N1289"/>
  <c r="W1288"/>
  <c r="S1288"/>
  <c r="N1288"/>
  <c r="W1287"/>
  <c r="S1287"/>
  <c r="N1287"/>
  <c r="W1286"/>
  <c r="S1286"/>
  <c r="N1286"/>
  <c r="W1285"/>
  <c r="S1285"/>
  <c r="N1285"/>
  <c r="W1284"/>
  <c r="S1284"/>
  <c r="N1284"/>
  <c r="W1283"/>
  <c r="S1283"/>
  <c r="N1283"/>
  <c r="W1282"/>
  <c r="S1282"/>
  <c r="N1282"/>
  <c r="W1281"/>
  <c r="S1281"/>
  <c r="N1281"/>
  <c r="W1280"/>
  <c r="S1280"/>
  <c r="N1280"/>
  <c r="W1279"/>
  <c r="S1279"/>
  <c r="N1279"/>
  <c r="W1278"/>
  <c r="S1278"/>
  <c r="N1278"/>
  <c r="W1277"/>
  <c r="S1277"/>
  <c r="N1277"/>
  <c r="W1276"/>
  <c r="S1276"/>
  <c r="N1276"/>
  <c r="W1275"/>
  <c r="S1275"/>
  <c r="N1275"/>
  <c r="W1274"/>
  <c r="S1274"/>
  <c r="N1274"/>
  <c r="W1273"/>
  <c r="S1273"/>
  <c r="N1273"/>
  <c r="W1272"/>
  <c r="S1272"/>
  <c r="N1272"/>
  <c r="W1271"/>
  <c r="S1271"/>
  <c r="N1271"/>
  <c r="W1270"/>
  <c r="S1270"/>
  <c r="N1270"/>
  <c r="W1269"/>
  <c r="S1269"/>
  <c r="N1269"/>
  <c r="W1268"/>
  <c r="S1268"/>
  <c r="N1268"/>
  <c r="W1267"/>
  <c r="S1267"/>
  <c r="N1267"/>
  <c r="W1266"/>
  <c r="S1266"/>
  <c r="N1266"/>
  <c r="W1265"/>
  <c r="S1265"/>
  <c r="N1265"/>
  <c r="W1264"/>
  <c r="S1264"/>
  <c r="N1264"/>
  <c r="W1263"/>
  <c r="S1263"/>
  <c r="N1263"/>
  <c r="W1262"/>
  <c r="S1262"/>
  <c r="N1262"/>
  <c r="W1261"/>
  <c r="S1261"/>
  <c r="N1261"/>
  <c r="W1260"/>
  <c r="S1260"/>
  <c r="N1260"/>
  <c r="W1259"/>
  <c r="S1259"/>
  <c r="N1259"/>
  <c r="W1258"/>
  <c r="S1258"/>
  <c r="N1258"/>
  <c r="W1257"/>
  <c r="S1257"/>
  <c r="N1257"/>
  <c r="W1256"/>
  <c r="S1256"/>
  <c r="N1256"/>
  <c r="W1255"/>
  <c r="S1255"/>
  <c r="N1255"/>
  <c r="W1254"/>
  <c r="S1254"/>
  <c r="N1254"/>
  <c r="W1253"/>
  <c r="S1253"/>
  <c r="N1253"/>
  <c r="W1252"/>
  <c r="S1252"/>
  <c r="N1252"/>
  <c r="W1251"/>
  <c r="S1251"/>
  <c r="N1251"/>
  <c r="W1250"/>
  <c r="S1250"/>
  <c r="N1250"/>
  <c r="W1249"/>
  <c r="S1249"/>
  <c r="N1249"/>
  <c r="W1248"/>
  <c r="S1248"/>
  <c r="N1248"/>
  <c r="W1247"/>
  <c r="S1247"/>
  <c r="N1247"/>
  <c r="W1246"/>
  <c r="S1246"/>
  <c r="N1246"/>
  <c r="W1245"/>
  <c r="S1245"/>
  <c r="N1245"/>
  <c r="W1244"/>
  <c r="S1244"/>
  <c r="N1244"/>
  <c r="W1243"/>
  <c r="S1243"/>
  <c r="N1243"/>
  <c r="W1242"/>
  <c r="S1242"/>
  <c r="N1242"/>
  <c r="W1241"/>
  <c r="S1241"/>
  <c r="N1241"/>
  <c r="W1240"/>
  <c r="S1240"/>
  <c r="N1240"/>
  <c r="W1239"/>
  <c r="S1239"/>
  <c r="N1239"/>
  <c r="W1238"/>
  <c r="S1238"/>
  <c r="N1238"/>
  <c r="W1237"/>
  <c r="S1237"/>
  <c r="N1237"/>
  <c r="W1236"/>
  <c r="S1236"/>
  <c r="N1236"/>
  <c r="W1235"/>
  <c r="S1235"/>
  <c r="N1235"/>
  <c r="W1234"/>
  <c r="S1234"/>
  <c r="N1234"/>
  <c r="W1233"/>
  <c r="S1233"/>
  <c r="N1233"/>
  <c r="W1232"/>
  <c r="S1232"/>
  <c r="N1232"/>
  <c r="W1231"/>
  <c r="S1231"/>
  <c r="N1231"/>
  <c r="W1230"/>
  <c r="S1230"/>
  <c r="N1230"/>
  <c r="W1229"/>
  <c r="S1229"/>
  <c r="N1229"/>
  <c r="W1228"/>
  <c r="S1228"/>
  <c r="N1228"/>
  <c r="W1227"/>
  <c r="S1227"/>
  <c r="N1227"/>
  <c r="W1226"/>
  <c r="S1226"/>
  <c r="N1226"/>
  <c r="W1225"/>
  <c r="S1225"/>
  <c r="N1225"/>
  <c r="W1224"/>
  <c r="S1224"/>
  <c r="N1224"/>
  <c r="W1223"/>
  <c r="S1223"/>
  <c r="N1223"/>
  <c r="W1222"/>
  <c r="S1222"/>
  <c r="N1222"/>
  <c r="W1221"/>
  <c r="S1221"/>
  <c r="N1221"/>
  <c r="W1220"/>
  <c r="S1220"/>
  <c r="N1220"/>
  <c r="W1219"/>
  <c r="S1219"/>
  <c r="N1219"/>
  <c r="W1218"/>
  <c r="S1218"/>
  <c r="N1218"/>
  <c r="W1217"/>
  <c r="S1217"/>
  <c r="N1217"/>
  <c r="W1216"/>
  <c r="S1216"/>
  <c r="N1216"/>
  <c r="W1215"/>
  <c r="S1215"/>
  <c r="N1215"/>
  <c r="W1214"/>
  <c r="S1214"/>
  <c r="N1214"/>
  <c r="W1213"/>
  <c r="S1213"/>
  <c r="N1213"/>
  <c r="W1212"/>
  <c r="S1212"/>
  <c r="N1212"/>
  <c r="W1211"/>
  <c r="S1211"/>
  <c r="N1211"/>
  <c r="W1210"/>
  <c r="S1210"/>
  <c r="N1210"/>
  <c r="W1209"/>
  <c r="S1209"/>
  <c r="N1209"/>
  <c r="W1208"/>
  <c r="S1208"/>
  <c r="N1208"/>
  <c r="W1207"/>
  <c r="S1207"/>
  <c r="N1207"/>
  <c r="W1206"/>
  <c r="S1206"/>
  <c r="N1206"/>
  <c r="W1205"/>
  <c r="S1205"/>
  <c r="N1205"/>
  <c r="W1204"/>
  <c r="S1204"/>
  <c r="N1204"/>
  <c r="W1203"/>
  <c r="S1203"/>
  <c r="N1203"/>
  <c r="W1202"/>
  <c r="S1202"/>
  <c r="N1202"/>
  <c r="W1201"/>
  <c r="S1201"/>
  <c r="N1201"/>
  <c r="W1200"/>
  <c r="S1200"/>
  <c r="N1200"/>
  <c r="W1199"/>
  <c r="S1199"/>
  <c r="N1199"/>
  <c r="W1198"/>
  <c r="S1198"/>
  <c r="N1198"/>
  <c r="W1197"/>
  <c r="S1197"/>
  <c r="N1197"/>
  <c r="W1196"/>
  <c r="S1196"/>
  <c r="N1196"/>
  <c r="W1195"/>
  <c r="S1195"/>
  <c r="N1195"/>
  <c r="W1194"/>
  <c r="S1194"/>
  <c r="N1194"/>
  <c r="W1193"/>
  <c r="S1193"/>
  <c r="N1193"/>
  <c r="W1192"/>
  <c r="S1192"/>
  <c r="N1192"/>
  <c r="W1191"/>
  <c r="S1191"/>
  <c r="N1191"/>
  <c r="W1190"/>
  <c r="S1190"/>
  <c r="N1190"/>
  <c r="W1189"/>
  <c r="S1189"/>
  <c r="N1189"/>
  <c r="W1188"/>
  <c r="S1188"/>
  <c r="N1188"/>
  <c r="W1187"/>
  <c r="S1187"/>
  <c r="N1187"/>
  <c r="W1186"/>
  <c r="S1186"/>
  <c r="N1186"/>
  <c r="W1185"/>
  <c r="S1185"/>
  <c r="N1185"/>
  <c r="W1184"/>
  <c r="S1184"/>
  <c r="N1184"/>
  <c r="W1183"/>
  <c r="S1183"/>
  <c r="N1183"/>
  <c r="W1182"/>
  <c r="S1182"/>
  <c r="N1182"/>
  <c r="W1181"/>
  <c r="S1181"/>
  <c r="N1181"/>
  <c r="W1180"/>
  <c r="S1180"/>
  <c r="N1180"/>
  <c r="W1179"/>
  <c r="S1179"/>
  <c r="N1179"/>
  <c r="W1178"/>
  <c r="S1178"/>
  <c r="N1178"/>
  <c r="W1177"/>
  <c r="S1177"/>
  <c r="N1177"/>
  <c r="W1176"/>
  <c r="S1176"/>
  <c r="N1176"/>
  <c r="W1175"/>
  <c r="S1175"/>
  <c r="N1175"/>
  <c r="W1174"/>
  <c r="S1174"/>
  <c r="N1174"/>
  <c r="W1173"/>
  <c r="S1173"/>
  <c r="N1173"/>
  <c r="W1172"/>
  <c r="S1172"/>
  <c r="N1172"/>
  <c r="W1171"/>
  <c r="S1171"/>
  <c r="N1171"/>
  <c r="W1170"/>
  <c r="S1170"/>
  <c r="N1170"/>
  <c r="W1169"/>
  <c r="S1169"/>
  <c r="N1169"/>
  <c r="W1168"/>
  <c r="S1168"/>
  <c r="N1168"/>
  <c r="W1167"/>
  <c r="S1167"/>
  <c r="N1167"/>
  <c r="W1166"/>
  <c r="S1166"/>
  <c r="N1166"/>
  <c r="W1165"/>
  <c r="S1165"/>
  <c r="N1165"/>
  <c r="W1164"/>
  <c r="S1164"/>
  <c r="N1164"/>
  <c r="W1163"/>
  <c r="S1163"/>
  <c r="N1163"/>
  <c r="W1162"/>
  <c r="S1162"/>
  <c r="N1162"/>
  <c r="W1161"/>
  <c r="S1161"/>
  <c r="N1161"/>
  <c r="W1160"/>
  <c r="S1160"/>
  <c r="N1160"/>
  <c r="W1159"/>
  <c r="S1159"/>
  <c r="N1159"/>
  <c r="W1158"/>
  <c r="S1158"/>
  <c r="N1158"/>
  <c r="W1157"/>
  <c r="S1157"/>
  <c r="N1157"/>
  <c r="W1156"/>
  <c r="S1156"/>
  <c r="N1156"/>
  <c r="W1155"/>
  <c r="S1155"/>
  <c r="N1155"/>
  <c r="W1154"/>
  <c r="S1154"/>
  <c r="N1154"/>
  <c r="W1153"/>
  <c r="S1153"/>
  <c r="N1153"/>
  <c r="W1152"/>
  <c r="S1152"/>
  <c r="N1152"/>
  <c r="W1151"/>
  <c r="S1151"/>
  <c r="N1151"/>
  <c r="W1150"/>
  <c r="S1150"/>
  <c r="N1150"/>
  <c r="W1149"/>
  <c r="S1149"/>
  <c r="N1149"/>
  <c r="W1148"/>
  <c r="S1148"/>
  <c r="N1148"/>
  <c r="W1147"/>
  <c r="S1147"/>
  <c r="N1147"/>
  <c r="W1146"/>
  <c r="S1146"/>
  <c r="N1146"/>
  <c r="W1145"/>
  <c r="S1145"/>
  <c r="N1145"/>
  <c r="W1144"/>
  <c r="S1144"/>
  <c r="N1144"/>
  <c r="W1143"/>
  <c r="S1143"/>
  <c r="N1143"/>
  <c r="W1142"/>
  <c r="S1142"/>
  <c r="N1142"/>
  <c r="W1141"/>
  <c r="S1141"/>
  <c r="N1141"/>
  <c r="W1140"/>
  <c r="S1140"/>
  <c r="N1140"/>
  <c r="W1139"/>
  <c r="S1139"/>
  <c r="N1139"/>
  <c r="W1138"/>
  <c r="S1138"/>
  <c r="N1138"/>
  <c r="W1137"/>
  <c r="S1137"/>
  <c r="N1137"/>
  <c r="W1136"/>
  <c r="S1136"/>
  <c r="N1136"/>
  <c r="W1135"/>
  <c r="S1135"/>
  <c r="N1135"/>
  <c r="W1134"/>
  <c r="S1134"/>
  <c r="N1134"/>
  <c r="W1133"/>
  <c r="S1133"/>
  <c r="N1133"/>
  <c r="W1132"/>
  <c r="S1132"/>
  <c r="N1132"/>
  <c r="W1131"/>
  <c r="S1131"/>
  <c r="N1131"/>
  <c r="W1130"/>
  <c r="S1130"/>
  <c r="N1130"/>
  <c r="W1129"/>
  <c r="S1129"/>
  <c r="N1129"/>
  <c r="W1128"/>
  <c r="S1128"/>
  <c r="N1128"/>
  <c r="W1127"/>
  <c r="S1127"/>
  <c r="N1127"/>
  <c r="W1126"/>
  <c r="S1126"/>
  <c r="N1126"/>
  <c r="W1125"/>
  <c r="S1125"/>
  <c r="N1125"/>
  <c r="W1124"/>
  <c r="S1124"/>
  <c r="N1124"/>
  <c r="W1123"/>
  <c r="S1123"/>
  <c r="N1123"/>
  <c r="W1122"/>
  <c r="S1122"/>
  <c r="N1122"/>
  <c r="W1121"/>
  <c r="S1121"/>
  <c r="N1121"/>
  <c r="W1120"/>
  <c r="S1120"/>
  <c r="N1120"/>
  <c r="W1119"/>
  <c r="S1119"/>
  <c r="N1119"/>
  <c r="W1118"/>
  <c r="S1118"/>
  <c r="N1118"/>
  <c r="W1117"/>
  <c r="S1117"/>
  <c r="N1117"/>
  <c r="W1116"/>
  <c r="S1116"/>
  <c r="N1116"/>
  <c r="W1115"/>
  <c r="S1115"/>
  <c r="N1115"/>
  <c r="W1114"/>
  <c r="P1114"/>
  <c r="S1114" s="1"/>
  <c r="N1114"/>
  <c r="W1113"/>
  <c r="P1113"/>
  <c r="S1113" s="1"/>
  <c r="N1113"/>
  <c r="W1112"/>
  <c r="P1112"/>
  <c r="S1112" s="1"/>
  <c r="N1112"/>
  <c r="W1111"/>
  <c r="P1111"/>
  <c r="S1111" s="1"/>
  <c r="N1111"/>
  <c r="W1110"/>
  <c r="P1110"/>
  <c r="S1110" s="1"/>
  <c r="N1110"/>
  <c r="W1109"/>
  <c r="P1109"/>
  <c r="S1109" s="1"/>
  <c r="N1109"/>
  <c r="W1108"/>
  <c r="P1108"/>
  <c r="S1108" s="1"/>
  <c r="N1108"/>
  <c r="W1107"/>
  <c r="P1107"/>
  <c r="S1107" s="1"/>
  <c r="N1107"/>
  <c r="W1106"/>
  <c r="P1106"/>
  <c r="S1106" s="1"/>
  <c r="N1106"/>
  <c r="W1105"/>
  <c r="P1105"/>
  <c r="S1105" s="1"/>
  <c r="N1105"/>
  <c r="W1104"/>
  <c r="S1104"/>
  <c r="N1104"/>
  <c r="W1103"/>
  <c r="S1103"/>
  <c r="N1103"/>
  <c r="W1102"/>
  <c r="S1102"/>
  <c r="N1102"/>
  <c r="W1101"/>
  <c r="S1101"/>
  <c r="N1101"/>
  <c r="W1100"/>
  <c r="P1100"/>
  <c r="S1100" s="1"/>
  <c r="N1100"/>
  <c r="W1099"/>
  <c r="P1099"/>
  <c r="S1099" s="1"/>
  <c r="N1099"/>
  <c r="W1098"/>
  <c r="P1098"/>
  <c r="S1098" s="1"/>
  <c r="N1098"/>
  <c r="W1097"/>
  <c r="P1097"/>
  <c r="S1097" s="1"/>
  <c r="N1097"/>
  <c r="W1096"/>
  <c r="P1096"/>
  <c r="S1096" s="1"/>
  <c r="N1096"/>
  <c r="W1095"/>
  <c r="P1095"/>
  <c r="S1095" s="1"/>
  <c r="N1095"/>
  <c r="W1094"/>
  <c r="P1094"/>
  <c r="S1094" s="1"/>
  <c r="N1094"/>
  <c r="W1093"/>
  <c r="S1093"/>
  <c r="N1093"/>
  <c r="W1092"/>
  <c r="S1092"/>
  <c r="N1092"/>
  <c r="W1091"/>
  <c r="S1091"/>
  <c r="N1091"/>
  <c r="W1090"/>
  <c r="P1090"/>
  <c r="S1090" s="1"/>
  <c r="N1090"/>
  <c r="W1089"/>
  <c r="P1089"/>
  <c r="S1089" s="1"/>
  <c r="N1089"/>
  <c r="W1088"/>
  <c r="P1088"/>
  <c r="S1088" s="1"/>
  <c r="N1088"/>
  <c r="W1087"/>
  <c r="S1087"/>
  <c r="N1087"/>
  <c r="W1086"/>
  <c r="S1086"/>
  <c r="N1086"/>
  <c r="W1085"/>
  <c r="S1085"/>
  <c r="N1085"/>
  <c r="W1084"/>
  <c r="P1084"/>
  <c r="S1084" s="1"/>
  <c r="N1084"/>
  <c r="W1083"/>
  <c r="P1083"/>
  <c r="S1083" s="1"/>
  <c r="N1083"/>
  <c r="W1082"/>
  <c r="S1082"/>
  <c r="N1082"/>
  <c r="W1081"/>
  <c r="S1081"/>
  <c r="N1081"/>
  <c r="W1080"/>
  <c r="S1080"/>
  <c r="N1080"/>
  <c r="W1079"/>
  <c r="S1079"/>
  <c r="N1079"/>
  <c r="W1078"/>
  <c r="P1078"/>
  <c r="S1078" s="1"/>
  <c r="N1078"/>
  <c r="W1077"/>
  <c r="P1077"/>
  <c r="S1077" s="1"/>
  <c r="N1077"/>
  <c r="W1076"/>
  <c r="P1076"/>
  <c r="S1076" s="1"/>
  <c r="N1076"/>
  <c r="W1075"/>
  <c r="P1075"/>
  <c r="S1075" s="1"/>
  <c r="N1075"/>
  <c r="W1074"/>
  <c r="P1074"/>
  <c r="S1074" s="1"/>
  <c r="N1074"/>
  <c r="W1073"/>
  <c r="P1073"/>
  <c r="S1073" s="1"/>
  <c r="N1073"/>
  <c r="W1072"/>
  <c r="S1072"/>
  <c r="N1072"/>
  <c r="W1071"/>
  <c r="S1071"/>
  <c r="N1071"/>
  <c r="W1070"/>
  <c r="S1070"/>
  <c r="N1070"/>
  <c r="W1069"/>
  <c r="S1069"/>
  <c r="N1069"/>
  <c r="W1068"/>
  <c r="S1068"/>
  <c r="N1068"/>
  <c r="W1067"/>
  <c r="S1067"/>
  <c r="N1067"/>
  <c r="W1066"/>
  <c r="P1066"/>
  <c r="S1066" s="1"/>
  <c r="N1066"/>
  <c r="W1065"/>
  <c r="P1065"/>
  <c r="S1065" s="1"/>
  <c r="N1065"/>
  <c r="W1064"/>
  <c r="P1064"/>
  <c r="S1064" s="1"/>
  <c r="N1064"/>
  <c r="W1063"/>
  <c r="P1063"/>
  <c r="S1063" s="1"/>
  <c r="N1063"/>
  <c r="W1062"/>
  <c r="S1062"/>
  <c r="N1062"/>
  <c r="W1061"/>
  <c r="S1061"/>
  <c r="N1061"/>
  <c r="W1060"/>
  <c r="S1060"/>
  <c r="N1060"/>
  <c r="W1059"/>
  <c r="P1059"/>
  <c r="S1059" s="1"/>
  <c r="N1059"/>
  <c r="W1058"/>
  <c r="P1058"/>
  <c r="S1058" s="1"/>
  <c r="N1058"/>
  <c r="W1057"/>
  <c r="P1057"/>
  <c r="S1057" s="1"/>
  <c r="N1057"/>
  <c r="W1056"/>
  <c r="S1056"/>
  <c r="N1056"/>
  <c r="W1055"/>
  <c r="S1055"/>
  <c r="N1055"/>
  <c r="W1054"/>
  <c r="S1054"/>
  <c r="N1054"/>
  <c r="W1053"/>
  <c r="P1053"/>
  <c r="S1053" s="1"/>
  <c r="N1053"/>
  <c r="W1052"/>
  <c r="P1052"/>
  <c r="S1052" s="1"/>
  <c r="N1052"/>
  <c r="W1051"/>
  <c r="P1051"/>
  <c r="S1051" s="1"/>
  <c r="N1051"/>
  <c r="W1050"/>
  <c r="S1050"/>
  <c r="N1050"/>
  <c r="W1049"/>
  <c r="S1049"/>
  <c r="N1049"/>
  <c r="W1048"/>
  <c r="P1048"/>
  <c r="S1048" s="1"/>
  <c r="N1048"/>
  <c r="W1047"/>
  <c r="P1047"/>
  <c r="S1047" s="1"/>
  <c r="N1047"/>
  <c r="W1046"/>
  <c r="P1046"/>
  <c r="S1046" s="1"/>
  <c r="N1046"/>
  <c r="W1045"/>
  <c r="P1045"/>
  <c r="S1045" s="1"/>
  <c r="N1045"/>
  <c r="W1044"/>
  <c r="P1044"/>
  <c r="S1044" s="1"/>
  <c r="N1044"/>
  <c r="W1043"/>
  <c r="S1043"/>
  <c r="N1043"/>
  <c r="W1042"/>
  <c r="S1042"/>
  <c r="N1042"/>
  <c r="W1041"/>
  <c r="S1041"/>
  <c r="N1041"/>
  <c r="W1040"/>
  <c r="S1040"/>
  <c r="N1040"/>
  <c r="W1039"/>
  <c r="S1039"/>
  <c r="N1039"/>
  <c r="W1038"/>
  <c r="S1038"/>
  <c r="N1038"/>
  <c r="W1037"/>
  <c r="S1037"/>
  <c r="N1037"/>
  <c r="W1036"/>
  <c r="S1036"/>
  <c r="N1036"/>
  <c r="W1035"/>
  <c r="S1035"/>
  <c r="N1035"/>
  <c r="W1034"/>
  <c r="P1034"/>
  <c r="S1034" s="1"/>
  <c r="N1034"/>
  <c r="W1033"/>
  <c r="P1033"/>
  <c r="S1033" s="1"/>
  <c r="N1033"/>
  <c r="W1032"/>
  <c r="P1032"/>
  <c r="S1032" s="1"/>
  <c r="N1032"/>
  <c r="W1031"/>
  <c r="P1031"/>
  <c r="S1031" s="1"/>
  <c r="N1031"/>
  <c r="W1030"/>
  <c r="S1030"/>
  <c r="N1030"/>
  <c r="W1029"/>
  <c r="S1029"/>
  <c r="N1029"/>
  <c r="W1028"/>
  <c r="S1028"/>
  <c r="N1028"/>
  <c r="W1027"/>
  <c r="S1027"/>
  <c r="N1027"/>
  <c r="W1026"/>
  <c r="S1026"/>
  <c r="N1026"/>
  <c r="W1025"/>
  <c r="S1025"/>
  <c r="N1025"/>
  <c r="W1024"/>
  <c r="S1024"/>
  <c r="N1024"/>
  <c r="W1023"/>
  <c r="S1023"/>
  <c r="N1023"/>
  <c r="W1022"/>
  <c r="S1022"/>
  <c r="N1022"/>
  <c r="W1021"/>
  <c r="S1021"/>
  <c r="N1021"/>
  <c r="W1020"/>
  <c r="S1020"/>
  <c r="N1020"/>
  <c r="W1019"/>
  <c r="S1019"/>
  <c r="N1019"/>
  <c r="W1018"/>
  <c r="S1018"/>
  <c r="N1018"/>
  <c r="W1017"/>
  <c r="S1017"/>
  <c r="N1017"/>
  <c r="W1016"/>
  <c r="S1016"/>
  <c r="N1016"/>
  <c r="W1015"/>
  <c r="S1015"/>
  <c r="N1015"/>
  <c r="W1014"/>
  <c r="S1014"/>
  <c r="N1014"/>
  <c r="W1013"/>
  <c r="S1013"/>
  <c r="N1013"/>
  <c r="W1012"/>
  <c r="S1012"/>
  <c r="N1012"/>
  <c r="W1011"/>
  <c r="S1011"/>
  <c r="N1011"/>
  <c r="W1010"/>
  <c r="S1010"/>
  <c r="N1010"/>
  <c r="W1009"/>
  <c r="S1009"/>
  <c r="N1009"/>
  <c r="W1008"/>
  <c r="S1008"/>
  <c r="N1008"/>
  <c r="W1007"/>
  <c r="S1007"/>
  <c r="N1007"/>
  <c r="W1006"/>
  <c r="S1006"/>
  <c r="N1006"/>
  <c r="W1005"/>
  <c r="S1005"/>
  <c r="N1005"/>
  <c r="W1004"/>
  <c r="S1004"/>
  <c r="N1004"/>
  <c r="W1003"/>
  <c r="S1003"/>
  <c r="N1003"/>
  <c r="W1002"/>
  <c r="S1002"/>
  <c r="N1002"/>
  <c r="W1001"/>
  <c r="S1001"/>
  <c r="N1001"/>
  <c r="W1000"/>
  <c r="S1000"/>
  <c r="N1000"/>
  <c r="W999"/>
  <c r="S999"/>
  <c r="N999"/>
  <c r="W998"/>
  <c r="S998"/>
  <c r="N998"/>
  <c r="W997"/>
  <c r="S997"/>
  <c r="N997"/>
  <c r="W996"/>
  <c r="S996"/>
  <c r="N996"/>
  <c r="W995"/>
  <c r="S995"/>
  <c r="N995"/>
  <c r="W994"/>
  <c r="S994"/>
  <c r="N994"/>
  <c r="W993"/>
  <c r="S993"/>
  <c r="N993"/>
  <c r="W992"/>
  <c r="S992"/>
  <c r="N992"/>
  <c r="W991"/>
  <c r="S991"/>
  <c r="N991"/>
  <c r="W990"/>
  <c r="S990"/>
  <c r="N990"/>
  <c r="W989"/>
  <c r="S989"/>
  <c r="N989"/>
  <c r="W988"/>
  <c r="S988"/>
  <c r="N988"/>
  <c r="W987"/>
  <c r="S987"/>
  <c r="N987"/>
  <c r="W986"/>
  <c r="S986"/>
  <c r="N986"/>
  <c r="W985"/>
  <c r="S985"/>
  <c r="N985"/>
  <c r="W984"/>
  <c r="S984"/>
  <c r="N984"/>
  <c r="W983"/>
  <c r="P983"/>
  <c r="S983" s="1"/>
  <c r="N983"/>
  <c r="W982"/>
  <c r="P982"/>
  <c r="S982" s="1"/>
  <c r="N982"/>
  <c r="W981"/>
  <c r="P981"/>
  <c r="S981" s="1"/>
  <c r="N981"/>
  <c r="W980"/>
  <c r="P980"/>
  <c r="S980" s="1"/>
  <c r="N980"/>
  <c r="W979"/>
  <c r="S979"/>
  <c r="N979"/>
  <c r="W978"/>
  <c r="S978"/>
  <c r="N978"/>
  <c r="W977"/>
  <c r="S977"/>
  <c r="N977"/>
  <c r="W976"/>
  <c r="S976"/>
  <c r="N976"/>
  <c r="W975"/>
  <c r="S975"/>
  <c r="N975"/>
  <c r="W974"/>
  <c r="S974"/>
  <c r="N974"/>
  <c r="W973"/>
  <c r="S973"/>
  <c r="N973"/>
  <c r="W972"/>
  <c r="S972"/>
  <c r="N972"/>
  <c r="W971"/>
  <c r="S971"/>
  <c r="N971"/>
  <c r="W970"/>
  <c r="S970"/>
  <c r="N970"/>
  <c r="W969"/>
  <c r="S969"/>
  <c r="N969"/>
  <c r="W968"/>
  <c r="S968"/>
  <c r="N968"/>
  <c r="W967"/>
  <c r="S967"/>
  <c r="N967"/>
  <c r="W966"/>
  <c r="S966"/>
  <c r="N966"/>
  <c r="W965"/>
  <c r="S965"/>
  <c r="N965"/>
  <c r="W964"/>
  <c r="S964"/>
  <c r="N964"/>
  <c r="W963"/>
  <c r="S963"/>
  <c r="N963"/>
  <c r="W962"/>
  <c r="S962"/>
  <c r="N962"/>
  <c r="W961"/>
  <c r="S961"/>
  <c r="N961"/>
  <c r="W960"/>
  <c r="S960"/>
  <c r="N960"/>
  <c r="W959"/>
  <c r="S959"/>
  <c r="N959"/>
  <c r="W958"/>
  <c r="S958"/>
  <c r="N958"/>
  <c r="W957"/>
  <c r="S957"/>
  <c r="N957"/>
  <c r="W956"/>
  <c r="S956"/>
  <c r="N956"/>
  <c r="W955"/>
  <c r="S955"/>
  <c r="N955"/>
  <c r="W954"/>
  <c r="S954"/>
  <c r="N954"/>
  <c r="W953"/>
  <c r="S953"/>
  <c r="N953"/>
  <c r="W952"/>
  <c r="S952"/>
  <c r="N952"/>
  <c r="W951"/>
  <c r="S951"/>
  <c r="N951"/>
  <c r="W950"/>
  <c r="S950"/>
  <c r="N950"/>
  <c r="W949"/>
  <c r="S949"/>
  <c r="N949"/>
  <c r="W948"/>
  <c r="S948"/>
  <c r="N948"/>
  <c r="W947"/>
  <c r="S947"/>
  <c r="N947"/>
  <c r="W946"/>
  <c r="S946"/>
  <c r="N946"/>
  <c r="W945"/>
  <c r="S945"/>
  <c r="N945"/>
  <c r="W944"/>
  <c r="S944"/>
  <c r="N944"/>
  <c r="W943"/>
  <c r="S943"/>
  <c r="N943"/>
  <c r="W942"/>
  <c r="S942"/>
  <c r="N942"/>
  <c r="W941"/>
  <c r="S941"/>
  <c r="N941"/>
  <c r="W940"/>
  <c r="S940"/>
  <c r="N940"/>
  <c r="W939"/>
  <c r="S939"/>
  <c r="N939"/>
  <c r="W938"/>
  <c r="S938"/>
  <c r="N938"/>
  <c r="W937"/>
  <c r="S937"/>
  <c r="N937"/>
  <c r="W936"/>
  <c r="S936"/>
  <c r="N936"/>
  <c r="W935"/>
  <c r="S935"/>
  <c r="N935"/>
  <c r="W934"/>
  <c r="S934"/>
  <c r="N934"/>
  <c r="W933"/>
  <c r="S933"/>
  <c r="N933"/>
  <c r="W932"/>
  <c r="S932"/>
  <c r="N932"/>
  <c r="W931"/>
  <c r="S931"/>
  <c r="N931"/>
  <c r="W930"/>
  <c r="S930"/>
  <c r="N930"/>
  <c r="W929"/>
  <c r="P929"/>
  <c r="S929" s="1"/>
  <c r="N929"/>
  <c r="W928"/>
  <c r="P928"/>
  <c r="S928" s="1"/>
  <c r="N928"/>
  <c r="W927"/>
  <c r="P927"/>
  <c r="S927" s="1"/>
  <c r="N927"/>
  <c r="W926"/>
  <c r="P926"/>
  <c r="S926" s="1"/>
  <c r="N926"/>
  <c r="W925"/>
  <c r="P925"/>
  <c r="N925"/>
  <c r="W924"/>
  <c r="S924"/>
  <c r="N924"/>
  <c r="W923"/>
  <c r="S923"/>
  <c r="N923"/>
  <c r="W922"/>
  <c r="S922"/>
  <c r="N922"/>
  <c r="W921"/>
  <c r="S921"/>
  <c r="N921"/>
  <c r="W920"/>
  <c r="S920"/>
  <c r="N920"/>
  <c r="W919"/>
  <c r="S919"/>
  <c r="N919"/>
  <c r="W918"/>
  <c r="S918"/>
  <c r="N918"/>
  <c r="W917"/>
  <c r="S917"/>
  <c r="N917"/>
  <c r="W916"/>
  <c r="S916"/>
  <c r="N916"/>
  <c r="W915"/>
  <c r="S915"/>
  <c r="N915"/>
  <c r="W914"/>
  <c r="S914"/>
  <c r="N914"/>
  <c r="W913"/>
  <c r="S913"/>
  <c r="N913"/>
  <c r="W912"/>
  <c r="S912"/>
  <c r="N912"/>
  <c r="W911"/>
  <c r="S911"/>
  <c r="N911"/>
  <c r="W910"/>
  <c r="S910"/>
  <c r="N910"/>
  <c r="W909"/>
  <c r="S909"/>
  <c r="N909"/>
  <c r="W908"/>
  <c r="S908"/>
  <c r="N908"/>
  <c r="W907"/>
  <c r="S907"/>
  <c r="N907"/>
  <c r="W906"/>
  <c r="S906"/>
  <c r="N906"/>
  <c r="W905"/>
  <c r="S905"/>
  <c r="N905"/>
  <c r="W904"/>
  <c r="S904"/>
  <c r="N904"/>
  <c r="W903"/>
  <c r="S903"/>
  <c r="N903"/>
  <c r="W902"/>
  <c r="S902"/>
  <c r="N902"/>
  <c r="W901"/>
  <c r="S901"/>
  <c r="N901"/>
  <c r="W900"/>
  <c r="S900"/>
  <c r="N900"/>
  <c r="W899"/>
  <c r="S899"/>
  <c r="N899"/>
  <c r="W898"/>
  <c r="S898"/>
  <c r="N898"/>
  <c r="W897"/>
  <c r="S897"/>
  <c r="N897"/>
  <c r="W896"/>
  <c r="S896"/>
  <c r="N896"/>
  <c r="W895"/>
  <c r="S895"/>
  <c r="N895"/>
  <c r="W894"/>
  <c r="S894"/>
  <c r="N894"/>
  <c r="W893"/>
  <c r="S893"/>
  <c r="N893"/>
  <c r="W892"/>
  <c r="S892"/>
  <c r="N892"/>
  <c r="W891"/>
  <c r="S891"/>
  <c r="N891"/>
  <c r="W890"/>
  <c r="S890"/>
  <c r="N890"/>
  <c r="W889"/>
  <c r="S889"/>
  <c r="N889"/>
  <c r="W888"/>
  <c r="S888"/>
  <c r="N888"/>
  <c r="W887"/>
  <c r="S887"/>
  <c r="N887"/>
  <c r="W886"/>
  <c r="S886"/>
  <c r="N886"/>
  <c r="W885"/>
  <c r="S885"/>
  <c r="N885"/>
  <c r="W884"/>
  <c r="S884"/>
  <c r="N884"/>
  <c r="W883"/>
  <c r="S883"/>
  <c r="N883"/>
  <c r="W882"/>
  <c r="S882"/>
  <c r="N882"/>
  <c r="W881"/>
  <c r="S881"/>
  <c r="N881"/>
  <c r="W880"/>
  <c r="S880"/>
  <c r="N880"/>
  <c r="W879"/>
  <c r="S879"/>
  <c r="N879"/>
  <c r="W878"/>
  <c r="S878"/>
  <c r="N878"/>
  <c r="W877"/>
  <c r="S877"/>
  <c r="N877"/>
  <c r="W876"/>
  <c r="S876"/>
  <c r="N876"/>
  <c r="W875"/>
  <c r="S875"/>
  <c r="N875"/>
  <c r="W874"/>
  <c r="S874"/>
  <c r="N874"/>
  <c r="W873"/>
  <c r="S873"/>
  <c r="N873"/>
  <c r="W872"/>
  <c r="S872"/>
  <c r="N872"/>
  <c r="W871"/>
  <c r="S871"/>
  <c r="N871"/>
  <c r="W870"/>
  <c r="S870"/>
  <c r="N870"/>
  <c r="W869"/>
  <c r="S869"/>
  <c r="N869"/>
  <c r="W868"/>
  <c r="S868"/>
  <c r="N868"/>
  <c r="W867"/>
  <c r="S867"/>
  <c r="N867"/>
  <c r="W866"/>
  <c r="S866"/>
  <c r="N866"/>
  <c r="W865"/>
  <c r="S865"/>
  <c r="N865"/>
  <c r="W864"/>
  <c r="S864"/>
  <c r="N864"/>
  <c r="W863"/>
  <c r="S863"/>
  <c r="N863"/>
  <c r="W862"/>
  <c r="S862"/>
  <c r="N862"/>
  <c r="W861"/>
  <c r="S861"/>
  <c r="N861"/>
  <c r="W860"/>
  <c r="S860"/>
  <c r="N860"/>
  <c r="W859"/>
  <c r="S859"/>
  <c r="N859"/>
  <c r="W858"/>
  <c r="S858"/>
  <c r="N858"/>
  <c r="W857"/>
  <c r="S857"/>
  <c r="N857"/>
  <c r="W856"/>
  <c r="S856"/>
  <c r="N856"/>
  <c r="W855"/>
  <c r="S855"/>
  <c r="N855"/>
  <c r="W854"/>
  <c r="S854"/>
  <c r="N854"/>
  <c r="W853"/>
  <c r="S853"/>
  <c r="N853"/>
  <c r="W852"/>
  <c r="S852"/>
  <c r="N852"/>
  <c r="W851"/>
  <c r="S851"/>
  <c r="N851"/>
  <c r="W850"/>
  <c r="S850"/>
  <c r="N850"/>
  <c r="W849"/>
  <c r="S849"/>
  <c r="N849"/>
  <c r="W848"/>
  <c r="S848"/>
  <c r="N848"/>
  <c r="W847"/>
  <c r="S847"/>
  <c r="N847"/>
  <c r="W846"/>
  <c r="S846"/>
  <c r="N846"/>
  <c r="W845"/>
  <c r="S845"/>
  <c r="N845"/>
  <c r="W844"/>
  <c r="S844"/>
  <c r="N844"/>
  <c r="W843"/>
  <c r="S843"/>
  <c r="N843"/>
  <c r="W842"/>
  <c r="S842"/>
  <c r="N842"/>
  <c r="W841"/>
  <c r="S841"/>
  <c r="N841"/>
  <c r="W840"/>
  <c r="S840"/>
  <c r="N840"/>
  <c r="W839"/>
  <c r="S839"/>
  <c r="N839"/>
  <c r="W838"/>
  <c r="S838"/>
  <c r="N838"/>
  <c r="W837"/>
  <c r="S837"/>
  <c r="N837"/>
  <c r="W836"/>
  <c r="S836"/>
  <c r="N836"/>
  <c r="W835"/>
  <c r="S835"/>
  <c r="N835"/>
  <c r="W834"/>
  <c r="S834"/>
  <c r="N834"/>
  <c r="W833"/>
  <c r="S833"/>
  <c r="N833"/>
  <c r="W832"/>
  <c r="S832"/>
  <c r="N832"/>
  <c r="W831"/>
  <c r="S831"/>
  <c r="N831"/>
  <c r="W830"/>
  <c r="S830"/>
  <c r="N830"/>
  <c r="W829"/>
  <c r="S829"/>
  <c r="N829"/>
  <c r="W828"/>
  <c r="S828"/>
  <c r="N828"/>
  <c r="W827"/>
  <c r="S827"/>
  <c r="N827"/>
  <c r="W826"/>
  <c r="S826"/>
  <c r="N826"/>
  <c r="W825"/>
  <c r="S825"/>
  <c r="N825"/>
  <c r="W824"/>
  <c r="S824"/>
  <c r="N824"/>
  <c r="W823"/>
  <c r="S823"/>
  <c r="N823"/>
  <c r="W822"/>
  <c r="S822"/>
  <c r="N822"/>
  <c r="W821"/>
  <c r="S821"/>
  <c r="N821"/>
  <c r="W820"/>
  <c r="S820"/>
  <c r="N820"/>
  <c r="W819"/>
  <c r="S819"/>
  <c r="N819"/>
  <c r="W818"/>
  <c r="S818"/>
  <c r="N818"/>
  <c r="W817"/>
  <c r="S817"/>
  <c r="N817"/>
  <c r="W816"/>
  <c r="S816"/>
  <c r="N816"/>
  <c r="W815"/>
  <c r="S815"/>
  <c r="N815"/>
  <c r="W814"/>
  <c r="S814"/>
  <c r="N814"/>
  <c r="W813"/>
  <c r="S813"/>
  <c r="N813"/>
  <c r="W812"/>
  <c r="S812"/>
  <c r="N812"/>
  <c r="W811"/>
  <c r="S811"/>
  <c r="N811"/>
  <c r="W810"/>
  <c r="S810"/>
  <c r="N810"/>
  <c r="W809"/>
  <c r="S809"/>
  <c r="N809"/>
  <c r="W808"/>
  <c r="S808"/>
  <c r="N808"/>
  <c r="W807"/>
  <c r="S807"/>
  <c r="N807"/>
  <c r="W806"/>
  <c r="S806"/>
  <c r="N806"/>
  <c r="W805"/>
  <c r="S805"/>
  <c r="N805"/>
  <c r="W804"/>
  <c r="S804"/>
  <c r="N804"/>
  <c r="W803"/>
  <c r="S803"/>
  <c r="N803"/>
  <c r="W802"/>
  <c r="S802"/>
  <c r="N802"/>
  <c r="W801"/>
  <c r="S801"/>
  <c r="N801"/>
  <c r="W800"/>
  <c r="S800"/>
  <c r="N800"/>
  <c r="W799"/>
  <c r="S799"/>
  <c r="N799"/>
  <c r="W798"/>
  <c r="S798"/>
  <c r="N798"/>
  <c r="W797"/>
  <c r="S797"/>
  <c r="N797"/>
  <c r="W796"/>
  <c r="S796"/>
  <c r="N796"/>
  <c r="W795"/>
  <c r="S795"/>
  <c r="N795"/>
  <c r="W794"/>
  <c r="S794"/>
  <c r="N794"/>
  <c r="W793"/>
  <c r="S793"/>
  <c r="N793"/>
  <c r="W792"/>
  <c r="S792"/>
  <c r="N792"/>
  <c r="W791"/>
  <c r="S791"/>
  <c r="N791"/>
  <c r="W790"/>
  <c r="S790"/>
  <c r="N790"/>
  <c r="W789"/>
  <c r="S789"/>
  <c r="N789"/>
  <c r="W788"/>
  <c r="S788"/>
  <c r="N788"/>
  <c r="W787"/>
  <c r="S787"/>
  <c r="N787"/>
  <c r="W786"/>
  <c r="S786"/>
  <c r="N786"/>
  <c r="W785"/>
  <c r="S785"/>
  <c r="N785"/>
  <c r="W784"/>
  <c r="S784"/>
  <c r="N784"/>
  <c r="W783"/>
  <c r="S783"/>
  <c r="N783"/>
  <c r="W782"/>
  <c r="S782"/>
  <c r="N782"/>
  <c r="W781"/>
  <c r="S781"/>
  <c r="N781"/>
  <c r="W780"/>
  <c r="S780"/>
  <c r="N780"/>
  <c r="W779"/>
  <c r="S779"/>
  <c r="N779"/>
  <c r="W778"/>
  <c r="S778"/>
  <c r="N778"/>
  <c r="W777"/>
  <c r="S777"/>
  <c r="N777"/>
  <c r="W776"/>
  <c r="S776"/>
  <c r="N776"/>
  <c r="W775"/>
  <c r="S775"/>
  <c r="N775"/>
  <c r="W774"/>
  <c r="S774"/>
  <c r="N774"/>
  <c r="W773"/>
  <c r="S773"/>
  <c r="N773"/>
  <c r="W772"/>
  <c r="S772"/>
  <c r="N772"/>
  <c r="W771"/>
  <c r="S771"/>
  <c r="N771"/>
  <c r="W770"/>
  <c r="S770"/>
  <c r="N770"/>
  <c r="W769"/>
  <c r="S769"/>
  <c r="N769"/>
  <c r="W768"/>
  <c r="S768"/>
  <c r="N768"/>
  <c r="W767"/>
  <c r="S767"/>
  <c r="N767"/>
  <c r="W766"/>
  <c r="S766"/>
  <c r="N766"/>
  <c r="W765"/>
  <c r="S765"/>
  <c r="N765"/>
  <c r="W764"/>
  <c r="S764"/>
  <c r="N764"/>
  <c r="W763"/>
  <c r="S763"/>
  <c r="N763"/>
  <c r="W762"/>
  <c r="S762"/>
  <c r="N762"/>
  <c r="W761"/>
  <c r="S761"/>
  <c r="N761"/>
  <c r="W760"/>
  <c r="S760"/>
  <c r="N760"/>
  <c r="W759"/>
  <c r="S759"/>
  <c r="N759"/>
  <c r="W758"/>
  <c r="S758"/>
  <c r="N758"/>
  <c r="W757"/>
  <c r="S757"/>
  <c r="N757"/>
  <c r="W756"/>
  <c r="S756"/>
  <c r="N756"/>
  <c r="W755"/>
  <c r="S755"/>
  <c r="N755"/>
  <c r="W754"/>
  <c r="S754"/>
  <c r="N754"/>
  <c r="W753"/>
  <c r="S753"/>
  <c r="N753"/>
  <c r="W752"/>
  <c r="S752"/>
  <c r="N752"/>
  <c r="W751"/>
  <c r="S751"/>
  <c r="N751"/>
  <c r="W750"/>
  <c r="S750"/>
  <c r="N750"/>
  <c r="W749"/>
  <c r="S749"/>
  <c r="N749"/>
  <c r="W748"/>
  <c r="S748"/>
  <c r="N748"/>
  <c r="W747"/>
  <c r="S747"/>
  <c r="N747"/>
  <c r="W746"/>
  <c r="S746"/>
  <c r="N746"/>
  <c r="W745"/>
  <c r="S745"/>
  <c r="N745"/>
  <c r="W744"/>
  <c r="S744"/>
  <c r="N744"/>
  <c r="W743"/>
  <c r="S743"/>
  <c r="N743"/>
  <c r="W742"/>
  <c r="S742"/>
  <c r="N742"/>
  <c r="W741"/>
  <c r="S741"/>
  <c r="N741"/>
  <c r="W740"/>
  <c r="S740"/>
  <c r="N740"/>
  <c r="W739"/>
  <c r="S739"/>
  <c r="N739"/>
  <c r="W738"/>
  <c r="S738"/>
  <c r="N738"/>
  <c r="W737"/>
  <c r="S737"/>
  <c r="N737"/>
  <c r="W736"/>
  <c r="S736"/>
  <c r="N736"/>
  <c r="W735"/>
  <c r="S735"/>
  <c r="N735"/>
  <c r="W734"/>
  <c r="S734"/>
  <c r="N734"/>
  <c r="W733"/>
  <c r="S733"/>
  <c r="N733"/>
  <c r="W732"/>
  <c r="S732"/>
  <c r="N732"/>
  <c r="W731"/>
  <c r="S731"/>
  <c r="N731"/>
  <c r="W730"/>
  <c r="S730"/>
  <c r="N730"/>
  <c r="W729"/>
  <c r="S729"/>
  <c r="N729"/>
  <c r="W728"/>
  <c r="S728"/>
  <c r="N728"/>
  <c r="W727"/>
  <c r="S727"/>
  <c r="N727"/>
  <c r="W726"/>
  <c r="S726"/>
  <c r="N726"/>
  <c r="W725"/>
  <c r="S725"/>
  <c r="N725"/>
  <c r="W724"/>
  <c r="S724"/>
  <c r="N724"/>
  <c r="W723"/>
  <c r="S723"/>
  <c r="N723"/>
  <c r="W722"/>
  <c r="S722"/>
  <c r="N722"/>
  <c r="W721"/>
  <c r="S721"/>
  <c r="N721"/>
  <c r="W720"/>
  <c r="S720"/>
  <c r="N720"/>
  <c r="W719"/>
  <c r="S719"/>
  <c r="N719"/>
  <c r="W718"/>
  <c r="S718"/>
  <c r="N718"/>
  <c r="W717"/>
  <c r="S717"/>
  <c r="N717"/>
  <c r="W716"/>
  <c r="S716"/>
  <c r="N716"/>
  <c r="W715"/>
  <c r="S715"/>
  <c r="N715"/>
  <c r="W714"/>
  <c r="S714"/>
  <c r="N714"/>
  <c r="W713"/>
  <c r="S713"/>
  <c r="N713"/>
  <c r="W712"/>
  <c r="S712"/>
  <c r="N712"/>
  <c r="W711"/>
  <c r="S711"/>
  <c r="N711"/>
  <c r="W710"/>
  <c r="S710"/>
  <c r="N710"/>
  <c r="W709"/>
  <c r="S709"/>
  <c r="N709"/>
  <c r="W708"/>
  <c r="S708"/>
  <c r="N708"/>
  <c r="W707"/>
  <c r="S707"/>
  <c r="N707"/>
  <c r="W706"/>
  <c r="S706"/>
  <c r="N706"/>
  <c r="W705"/>
  <c r="S705"/>
  <c r="N705"/>
  <c r="W704"/>
  <c r="S704"/>
  <c r="N704"/>
  <c r="W703"/>
  <c r="S703"/>
  <c r="N703"/>
  <c r="W702"/>
  <c r="S702"/>
  <c r="N702"/>
  <c r="W701"/>
  <c r="S701"/>
  <c r="N701"/>
  <c r="W700"/>
  <c r="S700"/>
  <c r="N700"/>
  <c r="W699"/>
  <c r="S699"/>
  <c r="N699"/>
  <c r="W698"/>
  <c r="S698"/>
  <c r="N698"/>
  <c r="W697"/>
  <c r="S697"/>
  <c r="N697"/>
  <c r="W696"/>
  <c r="S696"/>
  <c r="N696"/>
  <c r="W695"/>
  <c r="S695"/>
  <c r="N695"/>
  <c r="W694"/>
  <c r="S694"/>
  <c r="N694"/>
  <c r="W693"/>
  <c r="S693"/>
  <c r="N693"/>
  <c r="W692"/>
  <c r="S692"/>
  <c r="N692"/>
  <c r="W691"/>
  <c r="S691"/>
  <c r="N691"/>
  <c r="W690"/>
  <c r="S690"/>
  <c r="N690"/>
  <c r="W689"/>
  <c r="S689"/>
  <c r="N689"/>
  <c r="W688"/>
  <c r="S688"/>
  <c r="N688"/>
  <c r="W687"/>
  <c r="S687"/>
  <c r="N687"/>
  <c r="W686"/>
  <c r="S686"/>
  <c r="N686"/>
  <c r="W685"/>
  <c r="S685"/>
  <c r="N685"/>
  <c r="W684"/>
  <c r="S684"/>
  <c r="N684"/>
  <c r="W683"/>
  <c r="S683"/>
  <c r="N683"/>
  <c r="W682"/>
  <c r="S682"/>
  <c r="N682"/>
  <c r="W681"/>
  <c r="S681"/>
  <c r="N681"/>
  <c r="W680"/>
  <c r="S680"/>
  <c r="N680"/>
  <c r="W679"/>
  <c r="S679"/>
  <c r="N679"/>
  <c r="W678"/>
  <c r="S678"/>
  <c r="N678"/>
  <c r="W677"/>
  <c r="S677"/>
  <c r="N677"/>
  <c r="W676"/>
  <c r="S676"/>
  <c r="N676"/>
  <c r="W675"/>
  <c r="S675"/>
  <c r="N675"/>
  <c r="W674"/>
  <c r="S674"/>
  <c r="N674"/>
  <c r="W673"/>
  <c r="S673"/>
  <c r="N673"/>
  <c r="W672"/>
  <c r="S672"/>
  <c r="N672"/>
  <c r="W671"/>
  <c r="S671"/>
  <c r="N671"/>
  <c r="W670"/>
  <c r="S670"/>
  <c r="N670"/>
  <c r="W669"/>
  <c r="S669"/>
  <c r="N669"/>
  <c r="W668"/>
  <c r="S668"/>
  <c r="N668"/>
  <c r="W667"/>
  <c r="S667"/>
  <c r="N667"/>
  <c r="W666"/>
  <c r="S666"/>
  <c r="N666"/>
  <c r="W665"/>
  <c r="S665"/>
  <c r="N665"/>
  <c r="W664"/>
  <c r="S664"/>
  <c r="N664"/>
  <c r="W663"/>
  <c r="S663"/>
  <c r="N663"/>
  <c r="W662"/>
  <c r="S662"/>
  <c r="N662"/>
  <c r="W661"/>
  <c r="S661"/>
  <c r="N661"/>
  <c r="W660"/>
  <c r="S660"/>
  <c r="N660"/>
  <c r="W659"/>
  <c r="S659"/>
  <c r="N659"/>
  <c r="W658"/>
  <c r="S658"/>
  <c r="N658"/>
  <c r="W657"/>
  <c r="S657"/>
  <c r="N657"/>
  <c r="W656"/>
  <c r="S656"/>
  <c r="N656"/>
  <c r="W655"/>
  <c r="S655"/>
  <c r="N655"/>
  <c r="W654"/>
  <c r="S654"/>
  <c r="N654"/>
  <c r="W653"/>
  <c r="S653"/>
  <c r="N653"/>
  <c r="W652"/>
  <c r="S652"/>
  <c r="N652"/>
  <c r="W651"/>
  <c r="S651"/>
  <c r="N651"/>
  <c r="W650"/>
  <c r="S650"/>
  <c r="N650"/>
  <c r="W649"/>
  <c r="S649"/>
  <c r="N649"/>
  <c r="W648"/>
  <c r="S648"/>
  <c r="N648"/>
  <c r="W647"/>
  <c r="S647"/>
  <c r="N647"/>
  <c r="W646"/>
  <c r="S646"/>
  <c r="N646"/>
  <c r="W645"/>
  <c r="S645"/>
  <c r="N645"/>
  <c r="W644"/>
  <c r="S644"/>
  <c r="N644"/>
  <c r="W643"/>
  <c r="S643"/>
  <c r="N643"/>
  <c r="W642"/>
  <c r="S642"/>
  <c r="N642"/>
  <c r="W641"/>
  <c r="S641"/>
  <c r="N641"/>
  <c r="W640"/>
  <c r="S640"/>
  <c r="N640"/>
  <c r="W639"/>
  <c r="S639"/>
  <c r="N639"/>
  <c r="W638"/>
  <c r="S638"/>
  <c r="N638"/>
  <c r="W637"/>
  <c r="S637"/>
  <c r="N637"/>
  <c r="W636"/>
  <c r="S636"/>
  <c r="N636"/>
  <c r="W635"/>
  <c r="S635"/>
  <c r="N635"/>
  <c r="W634"/>
  <c r="S634"/>
  <c r="N634"/>
  <c r="W633"/>
  <c r="S633"/>
  <c r="N633"/>
  <c r="W632"/>
  <c r="S632"/>
  <c r="N632"/>
  <c r="W631"/>
  <c r="S631"/>
  <c r="N631"/>
  <c r="W630"/>
  <c r="S630"/>
  <c r="N630"/>
  <c r="W629"/>
  <c r="S629"/>
  <c r="N629"/>
  <c r="W628"/>
  <c r="S628"/>
  <c r="N628"/>
  <c r="W627"/>
  <c r="S627"/>
  <c r="N627"/>
  <c r="W626"/>
  <c r="S626"/>
  <c r="N626"/>
  <c r="W625"/>
  <c r="S625"/>
  <c r="N625"/>
  <c r="W624"/>
  <c r="S624"/>
  <c r="N624"/>
  <c r="W623"/>
  <c r="S623"/>
  <c r="N623"/>
  <c r="W622"/>
  <c r="S622"/>
  <c r="N622"/>
  <c r="W621"/>
  <c r="S621"/>
  <c r="N621"/>
  <c r="W620"/>
  <c r="S620"/>
  <c r="N620"/>
  <c r="W619"/>
  <c r="S619"/>
  <c r="N619"/>
  <c r="W618"/>
  <c r="S618"/>
  <c r="N618"/>
  <c r="W617"/>
  <c r="S617"/>
  <c r="N617"/>
  <c r="W616"/>
  <c r="S616"/>
  <c r="N616"/>
  <c r="W615"/>
  <c r="S615"/>
  <c r="N615"/>
  <c r="W614"/>
  <c r="S614"/>
  <c r="N614"/>
  <c r="W613"/>
  <c r="S613"/>
  <c r="N613"/>
  <c r="W612"/>
  <c r="S612"/>
  <c r="N612"/>
  <c r="W611"/>
  <c r="S611"/>
  <c r="N611"/>
  <c r="W610"/>
  <c r="S610"/>
  <c r="N610"/>
  <c r="W609"/>
  <c r="S609"/>
  <c r="N609"/>
  <c r="W608"/>
  <c r="S608"/>
  <c r="N608"/>
  <c r="W607"/>
  <c r="S607"/>
  <c r="N607"/>
  <c r="W606"/>
  <c r="S606"/>
  <c r="N606"/>
  <c r="W605"/>
  <c r="S605"/>
  <c r="N605"/>
  <c r="W604"/>
  <c r="S604"/>
  <c r="N604"/>
  <c r="W603"/>
  <c r="S603"/>
  <c r="N603"/>
  <c r="W602"/>
  <c r="S602"/>
  <c r="N602"/>
  <c r="W601"/>
  <c r="S601"/>
  <c r="N601"/>
  <c r="W600"/>
  <c r="S600"/>
  <c r="N600"/>
  <c r="W599"/>
  <c r="S599"/>
  <c r="N599"/>
  <c r="W598"/>
  <c r="S598"/>
  <c r="N598"/>
  <c r="W597"/>
  <c r="S597"/>
  <c r="N597"/>
  <c r="W596"/>
  <c r="S596"/>
  <c r="N596"/>
  <c r="W595"/>
  <c r="S595"/>
  <c r="N595"/>
  <c r="W594"/>
  <c r="S594"/>
  <c r="N594"/>
  <c r="W593"/>
  <c r="S593"/>
  <c r="N593"/>
  <c r="W592"/>
  <c r="S592"/>
  <c r="N592"/>
  <c r="W591"/>
  <c r="S591"/>
  <c r="N591"/>
  <c r="W590"/>
  <c r="S590"/>
  <c r="N590"/>
  <c r="W589"/>
  <c r="S589"/>
  <c r="N589"/>
  <c r="W588"/>
  <c r="S588"/>
  <c r="N588"/>
  <c r="W587"/>
  <c r="S587"/>
  <c r="N587"/>
  <c r="W586"/>
  <c r="S586"/>
  <c r="N586"/>
  <c r="W585"/>
  <c r="S585"/>
  <c r="N585"/>
  <c r="W584"/>
  <c r="S584"/>
  <c r="N584"/>
  <c r="W583"/>
  <c r="S583"/>
  <c r="N583"/>
  <c r="W582"/>
  <c r="S582"/>
  <c r="N582"/>
  <c r="W581"/>
  <c r="S581"/>
  <c r="N581"/>
  <c r="W580"/>
  <c r="S580"/>
  <c r="N580"/>
  <c r="W579"/>
  <c r="S579"/>
  <c r="N579"/>
  <c r="W578"/>
  <c r="S578"/>
  <c r="N578"/>
  <c r="W577"/>
  <c r="S577"/>
  <c r="N577"/>
  <c r="W576"/>
  <c r="S576"/>
  <c r="N576"/>
  <c r="W575"/>
  <c r="S575"/>
  <c r="N575"/>
  <c r="W574"/>
  <c r="S574"/>
  <c r="N574"/>
  <c r="W573"/>
  <c r="S573"/>
  <c r="N573"/>
  <c r="W572"/>
  <c r="S572"/>
  <c r="N572"/>
  <c r="W571"/>
  <c r="S571"/>
  <c r="N571"/>
  <c r="W570"/>
  <c r="S570"/>
  <c r="N570"/>
  <c r="W569"/>
  <c r="S569"/>
  <c r="N569"/>
  <c r="W568"/>
  <c r="S568"/>
  <c r="N568"/>
  <c r="W567"/>
  <c r="S567"/>
  <c r="N567"/>
  <c r="W566"/>
  <c r="S566"/>
  <c r="N566"/>
  <c r="W565"/>
  <c r="S565"/>
  <c r="N565"/>
  <c r="W564"/>
  <c r="S564"/>
  <c r="N564"/>
  <c r="W563"/>
  <c r="S563"/>
  <c r="N563"/>
  <c r="W562"/>
  <c r="S562"/>
  <c r="N562"/>
  <c r="W561"/>
  <c r="S561"/>
  <c r="N561"/>
  <c r="W560"/>
  <c r="S560"/>
  <c r="N560"/>
  <c r="W559"/>
  <c r="S559"/>
  <c r="N559"/>
  <c r="W558"/>
  <c r="S558"/>
  <c r="N558"/>
  <c r="W557"/>
  <c r="S557"/>
  <c r="N557"/>
  <c r="W556"/>
  <c r="S556"/>
  <c r="N556"/>
  <c r="W555"/>
  <c r="S555"/>
  <c r="N555"/>
  <c r="W554"/>
  <c r="S554"/>
  <c r="N554"/>
  <c r="W553"/>
  <c r="S553"/>
  <c r="N553"/>
  <c r="W552"/>
  <c r="S552"/>
  <c r="N552"/>
  <c r="W551"/>
  <c r="S551"/>
  <c r="N551"/>
  <c r="W550"/>
  <c r="S550"/>
  <c r="N550"/>
  <c r="W549"/>
  <c r="S549"/>
  <c r="N549"/>
  <c r="W548"/>
  <c r="S548"/>
  <c r="N548"/>
  <c r="W547"/>
  <c r="S547"/>
  <c r="N547"/>
  <c r="W546"/>
  <c r="S546"/>
  <c r="N546"/>
  <c r="W545"/>
  <c r="S545"/>
  <c r="N545"/>
  <c r="W544"/>
  <c r="S544"/>
  <c r="N544"/>
  <c r="W543"/>
  <c r="S543"/>
  <c r="N543"/>
  <c r="W542"/>
  <c r="S542"/>
  <c r="N542"/>
  <c r="W541"/>
  <c r="S541"/>
  <c r="N541"/>
  <c r="W540"/>
  <c r="S540"/>
  <c r="N540"/>
  <c r="W539"/>
  <c r="S539"/>
  <c r="N539"/>
  <c r="W538"/>
  <c r="S538"/>
  <c r="N538"/>
  <c r="W537"/>
  <c r="S537"/>
  <c r="N537"/>
  <c r="W536"/>
  <c r="S536"/>
  <c r="N536"/>
  <c r="W535"/>
  <c r="S535"/>
  <c r="N535"/>
  <c r="W534"/>
  <c r="S534"/>
  <c r="N534"/>
  <c r="W533"/>
  <c r="S533"/>
  <c r="N533"/>
  <c r="W532"/>
  <c r="S532"/>
  <c r="N532"/>
  <c r="W531"/>
  <c r="S531"/>
  <c r="N531"/>
  <c r="W530"/>
  <c r="S530"/>
  <c r="N530"/>
  <c r="W529"/>
  <c r="S529"/>
  <c r="N529"/>
  <c r="W528"/>
  <c r="S528"/>
  <c r="N528"/>
  <c r="W527"/>
  <c r="S527"/>
  <c r="N527"/>
  <c r="W526"/>
  <c r="S526"/>
  <c r="N526"/>
  <c r="W525"/>
  <c r="S525"/>
  <c r="N525"/>
  <c r="W524"/>
  <c r="S524"/>
  <c r="N524"/>
  <c r="W523"/>
  <c r="S523"/>
  <c r="N523"/>
  <c r="W522"/>
  <c r="S522"/>
  <c r="N522"/>
  <c r="W521"/>
  <c r="S521"/>
  <c r="N521"/>
  <c r="W520"/>
  <c r="S520"/>
  <c r="N520"/>
  <c r="W519"/>
  <c r="S519"/>
  <c r="N519"/>
  <c r="W518"/>
  <c r="S518"/>
  <c r="N518"/>
  <c r="W517"/>
  <c r="S517"/>
  <c r="N517"/>
  <c r="W516"/>
  <c r="S516"/>
  <c r="N516"/>
  <c r="W515"/>
  <c r="S515"/>
  <c r="N515"/>
  <c r="W514"/>
  <c r="S514"/>
  <c r="N514"/>
  <c r="W513"/>
  <c r="S513"/>
  <c r="N513"/>
  <c r="W512"/>
  <c r="S512"/>
  <c r="N512"/>
  <c r="W511"/>
  <c r="S511"/>
  <c r="N511"/>
  <c r="W510"/>
  <c r="S510"/>
  <c r="N510"/>
  <c r="W509"/>
  <c r="S509"/>
  <c r="N509"/>
  <c r="W508"/>
  <c r="S508"/>
  <c r="N508"/>
  <c r="W507"/>
  <c r="S507"/>
  <c r="N507"/>
  <c r="W506"/>
  <c r="S506"/>
  <c r="N506"/>
  <c r="W505"/>
  <c r="S505"/>
  <c r="N505"/>
  <c r="W504"/>
  <c r="S504"/>
  <c r="N504"/>
  <c r="W503"/>
  <c r="S503"/>
  <c r="N503"/>
  <c r="W502"/>
  <c r="S502"/>
  <c r="N502"/>
  <c r="W501"/>
  <c r="S501"/>
  <c r="N501"/>
  <c r="W500"/>
  <c r="S500"/>
  <c r="N500"/>
  <c r="W499"/>
  <c r="S499"/>
  <c r="N499"/>
  <c r="W498"/>
  <c r="S498"/>
  <c r="N498"/>
  <c r="W497"/>
  <c r="S497"/>
  <c r="N497"/>
  <c r="W496"/>
  <c r="S496"/>
  <c r="N496"/>
  <c r="W495"/>
  <c r="S495"/>
  <c r="N495"/>
  <c r="W494"/>
  <c r="S494"/>
  <c r="N494"/>
  <c r="W493"/>
  <c r="S493"/>
  <c r="N493"/>
  <c r="W492"/>
  <c r="S492"/>
  <c r="N492"/>
  <c r="W491"/>
  <c r="S491"/>
  <c r="N491"/>
  <c r="W490"/>
  <c r="S490"/>
  <c r="N490"/>
  <c r="W489"/>
  <c r="S489"/>
  <c r="N489"/>
  <c r="W488"/>
  <c r="S488"/>
  <c r="N488"/>
  <c r="W487"/>
  <c r="S487"/>
  <c r="N487"/>
  <c r="W486"/>
  <c r="S486"/>
  <c r="N486"/>
  <c r="W485"/>
  <c r="S485"/>
  <c r="N485"/>
  <c r="W484"/>
  <c r="S484"/>
  <c r="N484"/>
  <c r="W483"/>
  <c r="S483"/>
  <c r="N483"/>
  <c r="W482"/>
  <c r="S482"/>
  <c r="N482"/>
  <c r="W481"/>
  <c r="S481"/>
  <c r="N481"/>
  <c r="W480"/>
  <c r="S480"/>
  <c r="N480"/>
  <c r="W479"/>
  <c r="S479"/>
  <c r="N479"/>
  <c r="W478"/>
  <c r="S478"/>
  <c r="N478"/>
  <c r="W477"/>
  <c r="S477"/>
  <c r="N477"/>
  <c r="W476"/>
  <c r="S476"/>
  <c r="N476"/>
  <c r="W475"/>
  <c r="S475"/>
  <c r="N475"/>
  <c r="W474"/>
  <c r="S474"/>
  <c r="N474"/>
  <c r="W473"/>
  <c r="S473"/>
  <c r="N473"/>
  <c r="W472"/>
  <c r="S472"/>
  <c r="N472"/>
  <c r="W471"/>
  <c r="S471"/>
  <c r="N471"/>
  <c r="W470"/>
  <c r="S470"/>
  <c r="N470"/>
  <c r="W469"/>
  <c r="S469"/>
  <c r="N469"/>
  <c r="W468"/>
  <c r="S468"/>
  <c r="N468"/>
  <c r="W467"/>
  <c r="S467"/>
  <c r="N467"/>
  <c r="W466"/>
  <c r="S466"/>
  <c r="N466"/>
  <c r="W465"/>
  <c r="S465"/>
  <c r="N465"/>
  <c r="W464"/>
  <c r="S464"/>
  <c r="N464"/>
  <c r="W463"/>
  <c r="S463"/>
  <c r="N463"/>
  <c r="W462"/>
  <c r="S462"/>
  <c r="N462"/>
  <c r="W461"/>
  <c r="S461"/>
  <c r="N461"/>
  <c r="W460"/>
  <c r="S460"/>
  <c r="N460"/>
  <c r="W459"/>
  <c r="S459"/>
  <c r="N459"/>
  <c r="W458"/>
  <c r="S458"/>
  <c r="N458"/>
  <c r="W457"/>
  <c r="S457"/>
  <c r="N457"/>
  <c r="W456"/>
  <c r="S456"/>
  <c r="N456"/>
  <c r="W455"/>
  <c r="S455"/>
  <c r="N455"/>
  <c r="W454"/>
  <c r="S454"/>
  <c r="N454"/>
  <c r="W453"/>
  <c r="S453"/>
  <c r="N453"/>
  <c r="W452"/>
  <c r="S452"/>
  <c r="N452"/>
  <c r="W451"/>
  <c r="S451"/>
  <c r="N451"/>
  <c r="W450"/>
  <c r="S450"/>
  <c r="N450"/>
  <c r="W449"/>
  <c r="S449"/>
  <c r="N449"/>
  <c r="W448"/>
  <c r="S448"/>
  <c r="N448"/>
  <c r="W447"/>
  <c r="S447"/>
  <c r="N447"/>
  <c r="W446"/>
  <c r="S446"/>
  <c r="N446"/>
  <c r="W445"/>
  <c r="S445"/>
  <c r="N445"/>
  <c r="W444"/>
  <c r="S444"/>
  <c r="N444"/>
  <c r="W443"/>
  <c r="S443"/>
  <c r="N443"/>
  <c r="W442"/>
  <c r="S442"/>
  <c r="N442"/>
  <c r="W441"/>
  <c r="S441"/>
  <c r="N441"/>
  <c r="W440"/>
  <c r="S440"/>
  <c r="N440"/>
  <c r="W439"/>
  <c r="S439"/>
  <c r="N439"/>
  <c r="W438"/>
  <c r="S438"/>
  <c r="N438"/>
  <c r="W437"/>
  <c r="S437"/>
  <c r="N437"/>
  <c r="W436"/>
  <c r="S436"/>
  <c r="N436"/>
  <c r="W435"/>
  <c r="S435"/>
  <c r="N435"/>
  <c r="W434"/>
  <c r="S434"/>
  <c r="N434"/>
  <c r="W433"/>
  <c r="S433"/>
  <c r="N433"/>
  <c r="W432"/>
  <c r="S432"/>
  <c r="N432"/>
  <c r="W431"/>
  <c r="S431"/>
  <c r="N431"/>
  <c r="W430"/>
  <c r="S430"/>
  <c r="N430"/>
  <c r="W429"/>
  <c r="S429"/>
  <c r="N429"/>
  <c r="W428"/>
  <c r="S428"/>
  <c r="N428"/>
  <c r="W427"/>
  <c r="S427"/>
  <c r="N427"/>
  <c r="W426"/>
  <c r="S426"/>
  <c r="N426"/>
  <c r="W425"/>
  <c r="S425"/>
  <c r="N425"/>
  <c r="W424"/>
  <c r="S424"/>
  <c r="N424"/>
  <c r="W423"/>
  <c r="S423"/>
  <c r="N423"/>
  <c r="W422"/>
  <c r="S422"/>
  <c r="N422"/>
  <c r="W421"/>
  <c r="S421"/>
  <c r="N421"/>
  <c r="W420"/>
  <c r="S420"/>
  <c r="N420"/>
  <c r="W419"/>
  <c r="S419"/>
  <c r="N419"/>
  <c r="W418"/>
  <c r="S418"/>
  <c r="N418"/>
  <c r="W417"/>
  <c r="S417"/>
  <c r="N417"/>
  <c r="W416"/>
  <c r="S416"/>
  <c r="N416"/>
  <c r="W415"/>
  <c r="S415"/>
  <c r="N415"/>
  <c r="W414"/>
  <c r="S414"/>
  <c r="N414"/>
  <c r="W413"/>
  <c r="S413"/>
  <c r="N413"/>
  <c r="W412"/>
  <c r="S412"/>
  <c r="N412"/>
  <c r="W411"/>
  <c r="S411"/>
  <c r="N411"/>
  <c r="W410"/>
  <c r="S410"/>
  <c r="N410"/>
  <c r="W409"/>
  <c r="S409"/>
  <c r="N409"/>
  <c r="W408"/>
  <c r="S408"/>
  <c r="N408"/>
  <c r="W407"/>
  <c r="S407"/>
  <c r="N407"/>
  <c r="W406"/>
  <c r="S406"/>
  <c r="N406"/>
  <c r="W405"/>
  <c r="S405"/>
  <c r="N405"/>
  <c r="W404"/>
  <c r="S404"/>
  <c r="N404"/>
  <c r="W403"/>
  <c r="S403"/>
  <c r="N403"/>
  <c r="W402"/>
  <c r="S402"/>
  <c r="N402"/>
  <c r="W401"/>
  <c r="S401"/>
  <c r="N401"/>
  <c r="W400"/>
  <c r="S400"/>
  <c r="N400"/>
  <c r="W399"/>
  <c r="S399"/>
  <c r="N399"/>
  <c r="W398"/>
  <c r="S398"/>
  <c r="N398"/>
  <c r="W397"/>
  <c r="S397"/>
  <c r="N397"/>
  <c r="W396"/>
  <c r="S396"/>
  <c r="N396"/>
  <c r="W395"/>
  <c r="S395"/>
  <c r="N395"/>
  <c r="W394"/>
  <c r="S394"/>
  <c r="N394"/>
  <c r="W393"/>
  <c r="S393"/>
  <c r="N393"/>
  <c r="W392"/>
  <c r="S392"/>
  <c r="N392"/>
  <c r="W391"/>
  <c r="S391"/>
  <c r="N391"/>
  <c r="W390"/>
  <c r="S390"/>
  <c r="N390"/>
  <c r="W389"/>
  <c r="S389"/>
  <c r="N389"/>
  <c r="W388"/>
  <c r="S388"/>
  <c r="N388"/>
  <c r="W387"/>
  <c r="S387"/>
  <c r="N387"/>
  <c r="W386"/>
  <c r="S386"/>
  <c r="N386"/>
  <c r="W385"/>
  <c r="S385"/>
  <c r="N385"/>
  <c r="W384"/>
  <c r="S384"/>
  <c r="N384"/>
  <c r="W383"/>
  <c r="S383"/>
  <c r="N383"/>
  <c r="W382"/>
  <c r="S382"/>
  <c r="N382"/>
  <c r="W381"/>
  <c r="S381"/>
  <c r="N381"/>
  <c r="W380"/>
  <c r="S380"/>
  <c r="N380"/>
  <c r="W379"/>
  <c r="S379"/>
  <c r="N379"/>
  <c r="W378"/>
  <c r="S378"/>
  <c r="N378"/>
  <c r="W377"/>
  <c r="S377"/>
  <c r="N377"/>
  <c r="W376"/>
  <c r="S376"/>
  <c r="N376"/>
  <c r="W375"/>
  <c r="S375"/>
  <c r="N375"/>
  <c r="W374"/>
  <c r="S374"/>
  <c r="N374"/>
  <c r="W373"/>
  <c r="S373"/>
  <c r="N373"/>
  <c r="W372"/>
  <c r="S372"/>
  <c r="N372"/>
  <c r="W371"/>
  <c r="S371"/>
  <c r="N371"/>
  <c r="W370"/>
  <c r="S370"/>
  <c r="N370"/>
  <c r="W369"/>
  <c r="S369"/>
  <c r="N369"/>
  <c r="W368"/>
  <c r="S368"/>
  <c r="N368"/>
  <c r="W367"/>
  <c r="S367"/>
  <c r="N367"/>
  <c r="W366"/>
  <c r="S366"/>
  <c r="N366"/>
  <c r="W365"/>
  <c r="S365"/>
  <c r="N365"/>
  <c r="W364"/>
  <c r="S364"/>
  <c r="N364"/>
  <c r="W363"/>
  <c r="S363"/>
  <c r="N363"/>
  <c r="W362"/>
  <c r="S362"/>
  <c r="N362"/>
  <c r="W361"/>
  <c r="S361"/>
  <c r="N361"/>
  <c r="W360"/>
  <c r="S360"/>
  <c r="N360"/>
  <c r="W359"/>
  <c r="S359"/>
  <c r="N359"/>
  <c r="W358"/>
  <c r="S358"/>
  <c r="N358"/>
  <c r="W357"/>
  <c r="S357"/>
  <c r="N357"/>
  <c r="W356"/>
  <c r="S356"/>
  <c r="N356"/>
  <c r="W355"/>
  <c r="S355"/>
  <c r="N355"/>
  <c r="W354"/>
  <c r="S354"/>
  <c r="N354"/>
  <c r="W353"/>
  <c r="S353"/>
  <c r="N353"/>
  <c r="W352"/>
  <c r="S352"/>
  <c r="N352"/>
  <c r="W351"/>
  <c r="S351"/>
  <c r="N351"/>
  <c r="W350"/>
  <c r="S350"/>
  <c r="N350"/>
  <c r="W349"/>
  <c r="S349"/>
  <c r="N349"/>
  <c r="W348"/>
  <c r="S348"/>
  <c r="N348"/>
  <c r="W347"/>
  <c r="S347"/>
  <c r="N347"/>
  <c r="W346"/>
  <c r="S346"/>
  <c r="N346"/>
  <c r="W345"/>
  <c r="S345"/>
  <c r="N345"/>
  <c r="W344"/>
  <c r="S344"/>
  <c r="N344"/>
  <c r="W343"/>
  <c r="S343"/>
  <c r="N343"/>
  <c r="W342"/>
  <c r="S342"/>
  <c r="N342"/>
  <c r="W341"/>
  <c r="S341"/>
  <c r="N341"/>
  <c r="W340"/>
  <c r="S340"/>
  <c r="N340"/>
  <c r="W339"/>
  <c r="S339"/>
  <c r="N339"/>
  <c r="W338"/>
  <c r="S338"/>
  <c r="N338"/>
  <c r="W337"/>
  <c r="S337"/>
  <c r="N337"/>
  <c r="W336"/>
  <c r="S336"/>
  <c r="N336"/>
  <c r="W335"/>
  <c r="S335"/>
  <c r="N335"/>
  <c r="W334"/>
  <c r="S334"/>
  <c r="N334"/>
  <c r="W333"/>
  <c r="S333"/>
  <c r="N333"/>
  <c r="W332"/>
  <c r="S332"/>
  <c r="N332"/>
  <c r="W331"/>
  <c r="S331"/>
  <c r="N331"/>
  <c r="W330"/>
  <c r="S330"/>
  <c r="N330"/>
  <c r="W329"/>
  <c r="S329"/>
  <c r="N329"/>
  <c r="W328"/>
  <c r="S328"/>
  <c r="N328"/>
  <c r="W327"/>
  <c r="S327"/>
  <c r="N327"/>
  <c r="W326"/>
  <c r="S326"/>
  <c r="N326"/>
  <c r="W325"/>
  <c r="S325"/>
  <c r="N325"/>
  <c r="W324"/>
  <c r="S324"/>
  <c r="N324"/>
  <c r="W323"/>
  <c r="S323"/>
  <c r="N323"/>
  <c r="W322"/>
  <c r="S322"/>
  <c r="N322"/>
  <c r="W321"/>
  <c r="S321"/>
  <c r="N321"/>
  <c r="W320"/>
  <c r="S320"/>
  <c r="N320"/>
  <c r="W319"/>
  <c r="S319"/>
  <c r="N319"/>
  <c r="W318"/>
  <c r="S318"/>
  <c r="N318"/>
  <c r="W317"/>
  <c r="S317"/>
  <c r="N317"/>
  <c r="W316"/>
  <c r="S316"/>
  <c r="N316"/>
  <c r="W315"/>
  <c r="S315"/>
  <c r="N315"/>
  <c r="W314"/>
  <c r="S314"/>
  <c r="N314"/>
  <c r="W313"/>
  <c r="S313"/>
  <c r="N313"/>
  <c r="W312"/>
  <c r="S312"/>
  <c r="N312"/>
  <c r="W311"/>
  <c r="S311"/>
  <c r="N311"/>
  <c r="W310"/>
  <c r="S310"/>
  <c r="N310"/>
  <c r="W309"/>
  <c r="S309"/>
  <c r="N309"/>
  <c r="W308"/>
  <c r="S308"/>
  <c r="N308"/>
  <c r="W307"/>
  <c r="S307"/>
  <c r="N307"/>
  <c r="W306"/>
  <c r="S306"/>
  <c r="N306"/>
  <c r="W305"/>
  <c r="S305"/>
  <c r="N305"/>
  <c r="W304"/>
  <c r="S304"/>
  <c r="N304"/>
  <c r="W303"/>
  <c r="S303"/>
  <c r="N303"/>
  <c r="W302"/>
  <c r="S302"/>
  <c r="N302"/>
  <c r="W301"/>
  <c r="S301"/>
  <c r="N301"/>
  <c r="W300"/>
  <c r="S300"/>
  <c r="N300"/>
  <c r="W299"/>
  <c r="S299"/>
  <c r="N299"/>
  <c r="W298"/>
  <c r="S298"/>
  <c r="N298"/>
  <c r="W297"/>
  <c r="S297"/>
  <c r="N297"/>
  <c r="W296"/>
  <c r="S296"/>
  <c r="N296"/>
  <c r="W295"/>
  <c r="S295"/>
  <c r="N295"/>
  <c r="W294"/>
  <c r="S294"/>
  <c r="N294"/>
  <c r="W293"/>
  <c r="S293"/>
  <c r="N293"/>
  <c r="W292"/>
  <c r="S292"/>
  <c r="N292"/>
  <c r="W291"/>
  <c r="S291"/>
  <c r="N291"/>
  <c r="W290"/>
  <c r="S290"/>
  <c r="N290"/>
  <c r="W289"/>
  <c r="S289"/>
  <c r="N289"/>
  <c r="W288"/>
  <c r="S288"/>
  <c r="N288"/>
  <c r="W287"/>
  <c r="S287"/>
  <c r="N287"/>
  <c r="W286"/>
  <c r="S286"/>
  <c r="N286"/>
  <c r="W285"/>
  <c r="S285"/>
  <c r="N285"/>
  <c r="W284"/>
  <c r="S284"/>
  <c r="N284"/>
  <c r="W283"/>
  <c r="S283"/>
  <c r="N283"/>
  <c r="W282"/>
  <c r="S282"/>
  <c r="N282"/>
  <c r="W281"/>
  <c r="S281"/>
  <c r="N281"/>
  <c r="W280"/>
  <c r="S280"/>
  <c r="N280"/>
  <c r="W279"/>
  <c r="S279"/>
  <c r="N279"/>
  <c r="W278"/>
  <c r="S278"/>
  <c r="N278"/>
  <c r="W277"/>
  <c r="S277"/>
  <c r="N277"/>
  <c r="W276"/>
  <c r="S276"/>
  <c r="N276"/>
  <c r="W275"/>
  <c r="S275"/>
  <c r="N275"/>
  <c r="W274"/>
  <c r="S274"/>
  <c r="N274"/>
  <c r="W273"/>
  <c r="S273"/>
  <c r="N273"/>
  <c r="W272"/>
  <c r="S272"/>
  <c r="N272"/>
  <c r="W271"/>
  <c r="S271"/>
  <c r="N271"/>
  <c r="W270"/>
  <c r="S270"/>
  <c r="N270"/>
  <c r="W269"/>
  <c r="S269"/>
  <c r="N269"/>
  <c r="W268"/>
  <c r="S268"/>
  <c r="N268"/>
  <c r="W267"/>
  <c r="S267"/>
  <c r="N267"/>
  <c r="W266"/>
  <c r="S266"/>
  <c r="N266"/>
  <c r="W265"/>
  <c r="S265"/>
  <c r="N265"/>
  <c r="W264"/>
  <c r="S264"/>
  <c r="N264"/>
  <c r="W263"/>
  <c r="S263"/>
  <c r="N263"/>
  <c r="W262"/>
  <c r="S262"/>
  <c r="N262"/>
  <c r="W261"/>
  <c r="S261"/>
  <c r="N261"/>
  <c r="W260"/>
  <c r="S260"/>
  <c r="N260"/>
  <c r="W259"/>
  <c r="S259"/>
  <c r="N259"/>
  <c r="W258"/>
  <c r="S258"/>
  <c r="N258"/>
  <c r="W257"/>
  <c r="S257"/>
  <c r="N257"/>
  <c r="W256"/>
  <c r="S256"/>
  <c r="N256"/>
  <c r="W255"/>
  <c r="S255"/>
  <c r="N255"/>
  <c r="W254"/>
  <c r="S254"/>
  <c r="N254"/>
  <c r="W253"/>
  <c r="S253"/>
  <c r="N253"/>
  <c r="W252"/>
  <c r="S252"/>
  <c r="N252"/>
  <c r="W251"/>
  <c r="S251"/>
  <c r="N251"/>
  <c r="W250"/>
  <c r="S250"/>
  <c r="N250"/>
  <c r="W249"/>
  <c r="S249"/>
  <c r="N249"/>
  <c r="W248"/>
  <c r="S248"/>
  <c r="N248"/>
  <c r="W247"/>
  <c r="S247"/>
  <c r="N247"/>
  <c r="W246"/>
  <c r="S246"/>
  <c r="N246"/>
  <c r="W245"/>
  <c r="S245"/>
  <c r="N245"/>
  <c r="W244"/>
  <c r="S244"/>
  <c r="N244"/>
  <c r="W243"/>
  <c r="S243"/>
  <c r="N243"/>
  <c r="W242"/>
  <c r="S242"/>
  <c r="N242"/>
  <c r="W241"/>
  <c r="S241"/>
  <c r="N241"/>
  <c r="W240"/>
  <c r="S240"/>
  <c r="N240"/>
  <c r="W239"/>
  <c r="S239"/>
  <c r="N239"/>
  <c r="W238"/>
  <c r="S238"/>
  <c r="N238"/>
  <c r="W237"/>
  <c r="S237"/>
  <c r="N237"/>
  <c r="W236"/>
  <c r="S236"/>
  <c r="N236"/>
  <c r="W235"/>
  <c r="S235"/>
  <c r="N235"/>
  <c r="W234"/>
  <c r="S234"/>
  <c r="N234"/>
  <c r="W233"/>
  <c r="S233"/>
  <c r="N233"/>
  <c r="W232"/>
  <c r="S232"/>
  <c r="N232"/>
  <c r="W231"/>
  <c r="S231"/>
  <c r="N231"/>
  <c r="W230"/>
  <c r="S230"/>
  <c r="N230"/>
  <c r="W229"/>
  <c r="S229"/>
  <c r="N229"/>
  <c r="W228"/>
  <c r="S228"/>
  <c r="N228"/>
  <c r="W227"/>
  <c r="S227"/>
  <c r="N227"/>
  <c r="W226"/>
  <c r="S226"/>
  <c r="N226"/>
  <c r="W225"/>
  <c r="S225"/>
  <c r="N225"/>
  <c r="W224"/>
  <c r="S224"/>
  <c r="N224"/>
  <c r="W223"/>
  <c r="S223"/>
  <c r="N223"/>
  <c r="W222"/>
  <c r="S222"/>
  <c r="N222"/>
  <c r="W221"/>
  <c r="S221"/>
  <c r="N221"/>
  <c r="W220"/>
  <c r="S220"/>
  <c r="N220"/>
  <c r="W219"/>
  <c r="S219"/>
  <c r="N219"/>
  <c r="W218"/>
  <c r="S218"/>
  <c r="N218"/>
  <c r="W217"/>
  <c r="S217"/>
  <c r="N217"/>
  <c r="W216"/>
  <c r="S216"/>
  <c r="N216"/>
  <c r="W215"/>
  <c r="S215"/>
  <c r="N215"/>
  <c r="W214"/>
  <c r="S214"/>
  <c r="N214"/>
  <c r="W213"/>
  <c r="S213"/>
  <c r="N213"/>
  <c r="W212"/>
  <c r="S212"/>
  <c r="N212"/>
  <c r="W211"/>
  <c r="S211"/>
  <c r="N211"/>
  <c r="W210"/>
  <c r="S210"/>
  <c r="N210"/>
  <c r="W209"/>
  <c r="S209"/>
  <c r="N209"/>
  <c r="W208"/>
  <c r="S208"/>
  <c r="N208"/>
  <c r="W207"/>
  <c r="S207"/>
  <c r="N207"/>
  <c r="W206"/>
  <c r="S206"/>
  <c r="N206"/>
  <c r="W205"/>
  <c r="S205"/>
  <c r="N205"/>
  <c r="W204"/>
  <c r="S204"/>
  <c r="N204"/>
  <c r="W203"/>
  <c r="S203"/>
  <c r="N203"/>
  <c r="W202"/>
  <c r="S202"/>
  <c r="N202"/>
  <c r="W201"/>
  <c r="S201"/>
  <c r="N201"/>
  <c r="W200"/>
  <c r="S200"/>
  <c r="N200"/>
  <c r="W199"/>
  <c r="S199"/>
  <c r="N199"/>
  <c r="W198"/>
  <c r="S198"/>
  <c r="N198"/>
  <c r="W197"/>
  <c r="S197"/>
  <c r="N197"/>
  <c r="W196"/>
  <c r="S196"/>
  <c r="N196"/>
  <c r="W195"/>
  <c r="S195"/>
  <c r="N195"/>
  <c r="W194"/>
  <c r="S194"/>
  <c r="N194"/>
  <c r="W193"/>
  <c r="S193"/>
  <c r="N193"/>
  <c r="W192"/>
  <c r="S192"/>
  <c r="N192"/>
  <c r="W191"/>
  <c r="S191"/>
  <c r="N191"/>
  <c r="W190"/>
  <c r="S190"/>
  <c r="N190"/>
  <c r="W189"/>
  <c r="S189"/>
  <c r="N189"/>
  <c r="W188"/>
  <c r="S188"/>
  <c r="N188"/>
  <c r="W187"/>
  <c r="S187"/>
  <c r="N187"/>
  <c r="W186"/>
  <c r="S186"/>
  <c r="N186"/>
  <c r="W185"/>
  <c r="S185"/>
  <c r="N185"/>
  <c r="W184"/>
  <c r="S184"/>
  <c r="N184"/>
  <c r="W183"/>
  <c r="S183"/>
  <c r="N183"/>
  <c r="W182"/>
  <c r="S182"/>
  <c r="N182"/>
  <c r="W181"/>
  <c r="S181"/>
  <c r="N181"/>
  <c r="W180"/>
  <c r="S180"/>
  <c r="N180"/>
  <c r="W179"/>
  <c r="S179"/>
  <c r="N179"/>
  <c r="W178"/>
  <c r="S178"/>
  <c r="N178"/>
  <c r="W177"/>
  <c r="S177"/>
  <c r="N177"/>
  <c r="W176"/>
  <c r="S176"/>
  <c r="N176"/>
  <c r="W175"/>
  <c r="S175"/>
  <c r="N175"/>
  <c r="W174"/>
  <c r="S174"/>
  <c r="N174"/>
  <c r="W173"/>
  <c r="S173"/>
  <c r="N173"/>
  <c r="W172"/>
  <c r="S172"/>
  <c r="N172"/>
  <c r="W171"/>
  <c r="S171"/>
  <c r="N171"/>
  <c r="W170"/>
  <c r="S170"/>
  <c r="N170"/>
  <c r="W169"/>
  <c r="S169"/>
  <c r="N169"/>
  <c r="W168"/>
  <c r="S168"/>
  <c r="N168"/>
  <c r="W167"/>
  <c r="S167"/>
  <c r="N167"/>
  <c r="W166"/>
  <c r="S166"/>
  <c r="N166"/>
  <c r="W165"/>
  <c r="S165"/>
  <c r="N165"/>
  <c r="W164"/>
  <c r="S164"/>
  <c r="N164"/>
  <c r="W163"/>
  <c r="S163"/>
  <c r="N163"/>
  <c r="W162"/>
  <c r="S162"/>
  <c r="N162"/>
  <c r="W161"/>
  <c r="S161"/>
  <c r="N161"/>
  <c r="W160"/>
  <c r="S160"/>
  <c r="N160"/>
  <c r="W159"/>
  <c r="S159"/>
  <c r="N159"/>
  <c r="W158"/>
  <c r="S158"/>
  <c r="N158"/>
  <c r="W157"/>
  <c r="S157"/>
  <c r="N157"/>
  <c r="W156"/>
  <c r="S156"/>
  <c r="N156"/>
  <c r="W155"/>
  <c r="S155"/>
  <c r="N155"/>
  <c r="W154"/>
  <c r="S154"/>
  <c r="N154"/>
  <c r="W153"/>
  <c r="S153"/>
  <c r="N153"/>
  <c r="W152"/>
  <c r="S152"/>
  <c r="N152"/>
  <c r="W151"/>
  <c r="S151"/>
  <c r="N151"/>
  <c r="W150"/>
  <c r="S150"/>
  <c r="N150"/>
  <c r="W149"/>
  <c r="S149"/>
  <c r="N149"/>
  <c r="W148"/>
  <c r="S148"/>
  <c r="N148"/>
  <c r="W147"/>
  <c r="S147"/>
  <c r="N147"/>
  <c r="W146"/>
  <c r="S146"/>
  <c r="N146"/>
  <c r="W145"/>
  <c r="S145"/>
  <c r="N145"/>
  <c r="W144"/>
  <c r="S144"/>
  <c r="N144"/>
  <c r="W143"/>
  <c r="S143"/>
  <c r="N143"/>
  <c r="W142"/>
  <c r="S142"/>
  <c r="N142"/>
  <c r="W141"/>
  <c r="S141"/>
  <c r="N141"/>
  <c r="W140"/>
  <c r="S140"/>
  <c r="N140"/>
  <c r="W139"/>
  <c r="S139"/>
  <c r="N139"/>
  <c r="W138"/>
  <c r="S138"/>
  <c r="N138"/>
  <c r="W137"/>
  <c r="S137"/>
  <c r="N137"/>
  <c r="W136"/>
  <c r="S136"/>
  <c r="N136"/>
  <c r="W135"/>
  <c r="S135"/>
  <c r="N135"/>
  <c r="W134"/>
  <c r="S134"/>
  <c r="N134"/>
  <c r="W133"/>
  <c r="S133"/>
  <c r="N133"/>
  <c r="W132"/>
  <c r="S132"/>
  <c r="N132"/>
  <c r="W131"/>
  <c r="S131"/>
  <c r="N131"/>
  <c r="W130"/>
  <c r="S130"/>
  <c r="N130"/>
  <c r="W129"/>
  <c r="S129"/>
  <c r="N129"/>
  <c r="W128"/>
  <c r="S128"/>
  <c r="N128"/>
  <c r="W127"/>
  <c r="S127"/>
  <c r="N127"/>
  <c r="W126"/>
  <c r="S126"/>
  <c r="N126"/>
  <c r="W125"/>
  <c r="S125"/>
  <c r="N125"/>
  <c r="W124"/>
  <c r="S124"/>
  <c r="N124"/>
  <c r="W123"/>
  <c r="S123"/>
  <c r="N123"/>
  <c r="W122"/>
  <c r="S122"/>
  <c r="N122"/>
  <c r="W121"/>
  <c r="S121"/>
  <c r="N121"/>
  <c r="AB120"/>
  <c r="W120"/>
  <c r="S120"/>
  <c r="N120"/>
  <c r="AB119"/>
  <c r="W119"/>
  <c r="S119"/>
  <c r="N119"/>
  <c r="AB118"/>
  <c r="W118"/>
  <c r="S118"/>
  <c r="N118"/>
  <c r="AB117"/>
  <c r="W117"/>
  <c r="S117"/>
  <c r="N117"/>
  <c r="AB116"/>
  <c r="W116"/>
  <c r="S116"/>
  <c r="N116"/>
  <c r="AB115"/>
  <c r="W115"/>
  <c r="S115"/>
  <c r="N115"/>
  <c r="AB114"/>
  <c r="W114"/>
  <c r="S114"/>
  <c r="N114"/>
  <c r="AB113"/>
  <c r="W113"/>
  <c r="S113"/>
  <c r="N113"/>
  <c r="AB112"/>
  <c r="W112"/>
  <c r="S112"/>
  <c r="N112"/>
  <c r="AB111"/>
  <c r="W111"/>
  <c r="S111"/>
  <c r="N111"/>
  <c r="AB110"/>
  <c r="W110"/>
  <c r="S110"/>
  <c r="N110"/>
  <c r="AB109"/>
  <c r="W109"/>
  <c r="S109"/>
  <c r="N109"/>
  <c r="AB108"/>
  <c r="W108"/>
  <c r="S108"/>
  <c r="N108"/>
  <c r="AB107"/>
  <c r="W107"/>
  <c r="S107"/>
  <c r="N107"/>
  <c r="AB106"/>
  <c r="W106"/>
  <c r="S106"/>
  <c r="N106"/>
  <c r="AB105"/>
  <c r="W105"/>
  <c r="S105"/>
  <c r="N105"/>
  <c r="AB104"/>
  <c r="W104"/>
  <c r="S104"/>
  <c r="N104"/>
  <c r="AB103"/>
  <c r="W103"/>
  <c r="S103"/>
  <c r="N103"/>
  <c r="AB102"/>
  <c r="W102"/>
  <c r="S102"/>
  <c r="N102"/>
  <c r="AB101"/>
  <c r="W101"/>
  <c r="S101"/>
  <c r="N101"/>
  <c r="AB100"/>
  <c r="W100"/>
  <c r="S100"/>
  <c r="N100"/>
  <c r="AB99"/>
  <c r="W99"/>
  <c r="S99"/>
  <c r="N99"/>
  <c r="AB98"/>
  <c r="W98"/>
  <c r="S98"/>
  <c r="N98"/>
  <c r="AB97"/>
  <c r="W97"/>
  <c r="S97"/>
  <c r="N97"/>
  <c r="AB96"/>
  <c r="W96"/>
  <c r="S96"/>
  <c r="N96"/>
  <c r="AB95"/>
  <c r="W95"/>
  <c r="S95"/>
  <c r="N95"/>
  <c r="AB94"/>
  <c r="W94"/>
  <c r="S94"/>
  <c r="N94"/>
  <c r="AB93"/>
  <c r="W93"/>
  <c r="S93"/>
  <c r="N93"/>
  <c r="AB92"/>
  <c r="W92"/>
  <c r="S92"/>
  <c r="N92"/>
  <c r="AB91"/>
  <c r="W91"/>
  <c r="S91"/>
  <c r="N91"/>
  <c r="AB90"/>
  <c r="W90"/>
  <c r="S90"/>
  <c r="N90"/>
  <c r="AB89"/>
  <c r="W89"/>
  <c r="S89"/>
  <c r="N89"/>
  <c r="AB88"/>
  <c r="W88"/>
  <c r="S88"/>
  <c r="N88"/>
  <c r="AB87"/>
  <c r="W87"/>
  <c r="S87"/>
  <c r="N87"/>
  <c r="AB86"/>
  <c r="W86"/>
  <c r="S86"/>
  <c r="N86"/>
  <c r="AB85"/>
  <c r="W85"/>
  <c r="S85"/>
  <c r="N85"/>
  <c r="AB84"/>
  <c r="W84"/>
  <c r="S84"/>
  <c r="N84"/>
  <c r="AB83"/>
  <c r="W83"/>
  <c r="S83"/>
  <c r="N83"/>
  <c r="AB82"/>
  <c r="W82"/>
  <c r="S82"/>
  <c r="N82"/>
  <c r="AB81"/>
  <c r="W81"/>
  <c r="S81"/>
  <c r="N81"/>
  <c r="AB80"/>
  <c r="W80"/>
  <c r="S80"/>
  <c r="N80"/>
  <c r="AB79"/>
  <c r="W79"/>
  <c r="S79"/>
  <c r="N79"/>
  <c r="AB78"/>
  <c r="W78"/>
  <c r="S78"/>
  <c r="N78"/>
  <c r="AB77"/>
  <c r="W77"/>
  <c r="S77"/>
  <c r="N77"/>
  <c r="AB76"/>
  <c r="W76"/>
  <c r="S76"/>
  <c r="N76"/>
  <c r="AB75"/>
  <c r="W75"/>
  <c r="S75"/>
  <c r="N75"/>
  <c r="AB74"/>
  <c r="W74"/>
  <c r="S74"/>
  <c r="N74"/>
  <c r="AB73"/>
  <c r="W73"/>
  <c r="S73"/>
  <c r="N73"/>
  <c r="AB72"/>
  <c r="W72"/>
  <c r="S72"/>
  <c r="N72"/>
  <c r="AB71"/>
  <c r="W71"/>
  <c r="S71"/>
  <c r="N71"/>
  <c r="AB70"/>
  <c r="W70"/>
  <c r="S70"/>
  <c r="N70"/>
  <c r="AB69"/>
  <c r="W69"/>
  <c r="S69"/>
  <c r="N69"/>
  <c r="AB68"/>
  <c r="W68"/>
  <c r="S68"/>
  <c r="N68"/>
  <c r="AB67"/>
  <c r="W67"/>
  <c r="S67"/>
  <c r="N67"/>
  <c r="AB66"/>
  <c r="W66"/>
  <c r="S66"/>
  <c r="N66"/>
  <c r="AB65"/>
  <c r="W65"/>
  <c r="S65"/>
  <c r="N65"/>
  <c r="AB64"/>
  <c r="W64"/>
  <c r="S64"/>
  <c r="N64"/>
  <c r="AB63"/>
  <c r="W63"/>
  <c r="S63"/>
  <c r="N63"/>
  <c r="AB62"/>
  <c r="W62"/>
  <c r="S62"/>
  <c r="N62"/>
  <c r="AB61"/>
  <c r="W61"/>
  <c r="S61"/>
  <c r="N61"/>
  <c r="AB60"/>
  <c r="W60"/>
  <c r="S60"/>
  <c r="N60"/>
  <c r="AB59"/>
  <c r="W59"/>
  <c r="S59"/>
  <c r="N59"/>
  <c r="AB58"/>
  <c r="W58"/>
  <c r="S58"/>
  <c r="N58"/>
  <c r="AB57"/>
  <c r="W57"/>
  <c r="S57"/>
  <c r="N57"/>
  <c r="AB56"/>
  <c r="W56"/>
  <c r="S56"/>
  <c r="N56"/>
  <c r="AB55"/>
  <c r="W55"/>
  <c r="S55"/>
  <c r="N55"/>
  <c r="AB54"/>
  <c r="W54"/>
  <c r="S54"/>
  <c r="N54"/>
  <c r="AB53"/>
  <c r="W53"/>
  <c r="S53"/>
  <c r="N53"/>
  <c r="AB52"/>
  <c r="W52"/>
  <c r="S52"/>
  <c r="N52"/>
  <c r="W51"/>
  <c r="S51"/>
  <c r="N51"/>
  <c r="W50"/>
  <c r="S50"/>
  <c r="N50"/>
  <c r="W49"/>
  <c r="S49"/>
  <c r="N49"/>
  <c r="W48"/>
  <c r="S48"/>
  <c r="N48"/>
  <c r="W47"/>
  <c r="S47"/>
  <c r="N47"/>
  <c r="W46"/>
  <c r="S46"/>
  <c r="N46"/>
  <c r="W45"/>
  <c r="S45"/>
  <c r="N45"/>
  <c r="W44"/>
  <c r="S44"/>
  <c r="N44"/>
  <c r="W43"/>
  <c r="S43"/>
  <c r="N43"/>
  <c r="AB42"/>
  <c r="W42"/>
  <c r="S42"/>
  <c r="N42"/>
  <c r="AB41"/>
  <c r="W41"/>
  <c r="S41"/>
  <c r="N41"/>
  <c r="AB40"/>
  <c r="W40"/>
  <c r="S40"/>
  <c r="N40"/>
  <c r="AB39"/>
  <c r="W39"/>
  <c r="S39"/>
  <c r="N39"/>
  <c r="AB38"/>
  <c r="W38"/>
  <c r="S38"/>
  <c r="N38"/>
  <c r="AB37"/>
  <c r="W37"/>
  <c r="S37"/>
  <c r="N37"/>
  <c r="AB36"/>
  <c r="W36"/>
  <c r="S36"/>
  <c r="N36"/>
  <c r="AB35"/>
  <c r="W35"/>
  <c r="S35"/>
  <c r="N35"/>
  <c r="AB34"/>
  <c r="W34"/>
  <c r="S34"/>
  <c r="N34"/>
  <c r="AB33"/>
  <c r="W33"/>
  <c r="S33"/>
  <c r="N33"/>
  <c r="AB32"/>
  <c r="W32"/>
  <c r="S32"/>
  <c r="N32"/>
  <c r="AB31"/>
  <c r="W31"/>
  <c r="S31"/>
  <c r="N31"/>
  <c r="AB30"/>
  <c r="W30"/>
  <c r="S30"/>
  <c r="N30"/>
  <c r="AB29"/>
  <c r="W29"/>
  <c r="S29"/>
  <c r="N29"/>
  <c r="AB28"/>
  <c r="W28"/>
  <c r="S28"/>
  <c r="N28"/>
  <c r="AB27"/>
  <c r="W27"/>
  <c r="S27"/>
  <c r="N27"/>
  <c r="AB26"/>
  <c r="W26"/>
  <c r="S26"/>
  <c r="N26"/>
  <c r="AB25"/>
  <c r="W25"/>
  <c r="S25"/>
  <c r="N25"/>
  <c r="AB24"/>
  <c r="W24"/>
  <c r="S24"/>
  <c r="N24"/>
  <c r="AB23"/>
  <c r="W23"/>
  <c r="S23"/>
  <c r="N23"/>
  <c r="AB22"/>
  <c r="W22"/>
  <c r="S22"/>
  <c r="N22"/>
  <c r="AB21"/>
  <c r="W21"/>
  <c r="S21"/>
  <c r="N21"/>
  <c r="AB20"/>
  <c r="W20"/>
  <c r="S20"/>
  <c r="N20"/>
  <c r="AB19"/>
  <c r="W19"/>
  <c r="S19"/>
  <c r="N19"/>
  <c r="AB18"/>
  <c r="W18"/>
  <c r="S18"/>
  <c r="N18"/>
  <c r="AB17"/>
  <c r="W17"/>
  <c r="S17"/>
  <c r="N17"/>
  <c r="AB16"/>
  <c r="W16"/>
  <c r="S16"/>
  <c r="N16"/>
  <c r="AB15"/>
  <c r="W15"/>
  <c r="S15"/>
  <c r="N15"/>
  <c r="AB14"/>
  <c r="W14"/>
  <c r="S14"/>
  <c r="N14"/>
  <c r="AB13"/>
  <c r="W13"/>
  <c r="S13"/>
  <c r="N13"/>
  <c r="AB12"/>
  <c r="W12"/>
  <c r="S12"/>
  <c r="N12"/>
  <c r="A12"/>
  <c r="U102" i="30"/>
  <c r="T102"/>
  <c r="S102"/>
  <c r="Q102"/>
  <c r="P102"/>
  <c r="O102"/>
  <c r="L102"/>
  <c r="K102"/>
  <c r="V101"/>
  <c r="R101"/>
  <c r="M101"/>
  <c r="V100"/>
  <c r="R100"/>
  <c r="M100"/>
  <c r="V99"/>
  <c r="R99"/>
  <c r="M99"/>
  <c r="V98"/>
  <c r="R98"/>
  <c r="M98"/>
  <c r="V97"/>
  <c r="R97"/>
  <c r="M97"/>
  <c r="V96"/>
  <c r="R96"/>
  <c r="M96"/>
  <c r="V95"/>
  <c r="R95"/>
  <c r="M95"/>
  <c r="V94"/>
  <c r="R94"/>
  <c r="M94"/>
  <c r="V93"/>
  <c r="R93"/>
  <c r="M93"/>
  <c r="V92"/>
  <c r="R92"/>
  <c r="M92"/>
  <c r="V91"/>
  <c r="R91"/>
  <c r="M91"/>
  <c r="V90"/>
  <c r="R90"/>
  <c r="M90"/>
  <c r="V89"/>
  <c r="R89"/>
  <c r="M89"/>
  <c r="V88"/>
  <c r="R88"/>
  <c r="M88"/>
  <c r="V87"/>
  <c r="R87"/>
  <c r="M87"/>
  <c r="V86"/>
  <c r="R86"/>
  <c r="M86"/>
  <c r="V85"/>
  <c r="R85"/>
  <c r="M85"/>
  <c r="V84"/>
  <c r="R84"/>
  <c r="M84"/>
  <c r="V83"/>
  <c r="R83"/>
  <c r="M83"/>
  <c r="V82"/>
  <c r="R82"/>
  <c r="M82"/>
  <c r="V81"/>
  <c r="R81"/>
  <c r="M81"/>
  <c r="V80"/>
  <c r="R80"/>
  <c r="M80"/>
  <c r="V79"/>
  <c r="R79"/>
  <c r="M79"/>
  <c r="V78"/>
  <c r="R78"/>
  <c r="M78"/>
  <c r="V77"/>
  <c r="R77"/>
  <c r="M77"/>
  <c r="V76"/>
  <c r="R76"/>
  <c r="M76"/>
  <c r="V75"/>
  <c r="R75"/>
  <c r="M75"/>
  <c r="V74"/>
  <c r="R74"/>
  <c r="M74"/>
  <c r="V73"/>
  <c r="R73"/>
  <c r="M73"/>
  <c r="V72"/>
  <c r="R72"/>
  <c r="M72"/>
  <c r="V71"/>
  <c r="R71"/>
  <c r="M71"/>
  <c r="V70"/>
  <c r="R70"/>
  <c r="M70"/>
  <c r="V69"/>
  <c r="R69"/>
  <c r="M69"/>
  <c r="V68"/>
  <c r="R68"/>
  <c r="M68"/>
  <c r="V67"/>
  <c r="R67"/>
  <c r="M67"/>
  <c r="V66"/>
  <c r="R66"/>
  <c r="M66"/>
  <c r="V65"/>
  <c r="R65"/>
  <c r="M65"/>
  <c r="V64"/>
  <c r="R64"/>
  <c r="M64"/>
  <c r="V63"/>
  <c r="R63"/>
  <c r="M63"/>
  <c r="V62"/>
  <c r="R62"/>
  <c r="M62"/>
  <c r="V61"/>
  <c r="R61"/>
  <c r="M61"/>
  <c r="V60"/>
  <c r="R60"/>
  <c r="M60"/>
  <c r="V59"/>
  <c r="R59"/>
  <c r="M59"/>
  <c r="V58"/>
  <c r="R58"/>
  <c r="M58"/>
  <c r="V57"/>
  <c r="R57"/>
  <c r="M57"/>
  <c r="V56"/>
  <c r="R56"/>
  <c r="M56"/>
  <c r="V55"/>
  <c r="R55"/>
  <c r="M55"/>
  <c r="V54"/>
  <c r="R54"/>
  <c r="M54"/>
  <c r="V53"/>
  <c r="R53"/>
  <c r="M53"/>
  <c r="V52"/>
  <c r="R52"/>
  <c r="M52"/>
  <c r="V51"/>
  <c r="R51"/>
  <c r="M51"/>
  <c r="V50"/>
  <c r="R50"/>
  <c r="M50"/>
  <c r="V49"/>
  <c r="R49"/>
  <c r="M49"/>
  <c r="V48"/>
  <c r="R48"/>
  <c r="M48"/>
  <c r="V47"/>
  <c r="R47"/>
  <c r="M47"/>
  <c r="V46"/>
  <c r="R46"/>
  <c r="M46"/>
  <c r="V45"/>
  <c r="R45"/>
  <c r="M45"/>
  <c r="V44"/>
  <c r="R44"/>
  <c r="M44"/>
  <c r="V43"/>
  <c r="R43"/>
  <c r="M43"/>
  <c r="V42"/>
  <c r="R42"/>
  <c r="M42"/>
  <c r="V41"/>
  <c r="R41"/>
  <c r="M41"/>
  <c r="V40"/>
  <c r="R40"/>
  <c r="M40"/>
  <c r="V39"/>
  <c r="R39"/>
  <c r="M39"/>
  <c r="V38"/>
  <c r="R38"/>
  <c r="M38"/>
  <c r="V37"/>
  <c r="R37"/>
  <c r="M37"/>
  <c r="V36"/>
  <c r="R36"/>
  <c r="M36"/>
  <c r="V35"/>
  <c r="R35"/>
  <c r="M35"/>
  <c r="V34"/>
  <c r="R34"/>
  <c r="M34"/>
  <c r="V33"/>
  <c r="R33"/>
  <c r="M33"/>
  <c r="V32"/>
  <c r="R32"/>
  <c r="M32"/>
  <c r="V31"/>
  <c r="R31"/>
  <c r="M31"/>
  <c r="V30"/>
  <c r="R30"/>
  <c r="M30"/>
  <c r="V29"/>
  <c r="R29"/>
  <c r="M29"/>
  <c r="V28"/>
  <c r="R28"/>
  <c r="M28"/>
  <c r="V27"/>
  <c r="R27"/>
  <c r="M27"/>
  <c r="V26"/>
  <c r="R26"/>
  <c r="M26"/>
  <c r="V25"/>
  <c r="R25"/>
  <c r="M25"/>
  <c r="V24"/>
  <c r="R24"/>
  <c r="M24"/>
  <c r="V23"/>
  <c r="R23"/>
  <c r="M23"/>
  <c r="V22"/>
  <c r="R22"/>
  <c r="M22"/>
  <c r="V21"/>
  <c r="R21"/>
  <c r="M21"/>
  <c r="V20"/>
  <c r="R20"/>
  <c r="M20"/>
  <c r="V19"/>
  <c r="R19"/>
  <c r="M19"/>
  <c r="V18"/>
  <c r="R18"/>
  <c r="M18"/>
  <c r="V17"/>
  <c r="R17"/>
  <c r="M17"/>
  <c r="V16"/>
  <c r="R16"/>
  <c r="M16"/>
  <c r="V15"/>
  <c r="R15"/>
  <c r="M15"/>
  <c r="V14"/>
  <c r="R14"/>
  <c r="M14"/>
  <c r="V13"/>
  <c r="R13"/>
  <c r="M13"/>
  <c r="V12"/>
  <c r="R12"/>
  <c r="M12"/>
  <c r="A12"/>
  <c r="A13" s="1"/>
  <c r="A14" s="1"/>
  <c r="R102" l="1"/>
  <c r="W1926" i="31"/>
  <c r="O41" i="32"/>
  <c r="N1926" i="31"/>
  <c r="T41" i="32"/>
  <c r="V102" i="30"/>
  <c r="X41" i="32"/>
  <c r="P1926" i="31"/>
  <c r="R1929" s="1"/>
  <c r="M102" i="30"/>
  <c r="S925" i="31"/>
  <c r="S1926" s="1"/>
  <c r="J30" i="18" s="1"/>
  <c r="K11" i="19" l="1"/>
  <c r="N395" i="23"/>
  <c r="M395"/>
  <c r="R395"/>
  <c r="S395"/>
  <c r="U395"/>
  <c r="Q395"/>
  <c r="T393" l="1"/>
  <c r="X393"/>
  <c r="O393"/>
  <c r="I20" i="18"/>
  <c r="I26"/>
  <c r="I13"/>
  <c r="J12" i="26"/>
  <c r="I13"/>
  <c r="J11"/>
  <c r="I12"/>
  <c r="J10"/>
  <c r="I11"/>
  <c r="J4"/>
  <c r="J9"/>
  <c r="I10"/>
  <c r="I4"/>
  <c r="I15"/>
  <c r="J5"/>
  <c r="I18"/>
  <c r="I9"/>
  <c r="I5" i="27"/>
  <c r="H5"/>
  <c r="J18" i="26"/>
  <c r="I6"/>
  <c r="I17"/>
  <c r="I8"/>
  <c r="I4" i="27"/>
  <c r="I14" i="26"/>
  <c r="I16"/>
  <c r="I7"/>
  <c r="H4" i="27"/>
  <c r="I5" i="26"/>
  <c r="J21" l="1"/>
  <c r="I21"/>
  <c r="E11" i="18" l="1"/>
  <c r="E12"/>
  <c r="E13"/>
  <c r="E14"/>
  <c r="E15"/>
  <c r="E16"/>
  <c r="E17"/>
  <c r="E18"/>
  <c r="E19"/>
  <c r="E20"/>
  <c r="E21"/>
  <c r="E22"/>
  <c r="E23"/>
  <c r="E24"/>
  <c r="E25"/>
  <c r="E26"/>
  <c r="G10" l="1"/>
  <c r="F10"/>
  <c r="E10" l="1"/>
  <c r="E27" s="1"/>
  <c r="H12" i="24"/>
  <c r="H13"/>
  <c r="H14"/>
  <c r="H15"/>
  <c r="H16"/>
  <c r="H17"/>
  <c r="H18"/>
  <c r="H19"/>
  <c r="H20"/>
  <c r="H21"/>
  <c r="H22"/>
  <c r="H23"/>
  <c r="H24"/>
  <c r="H25"/>
  <c r="H26"/>
  <c r="H27"/>
  <c r="H11"/>
  <c r="H28" l="1"/>
  <c r="M28"/>
  <c r="L28"/>
  <c r="K28"/>
  <c r="F28"/>
  <c r="G28"/>
  <c r="E28"/>
  <c r="D28"/>
  <c r="I27"/>
  <c r="N27" s="1"/>
  <c r="I26"/>
  <c r="N26" s="1"/>
  <c r="I25"/>
  <c r="N25" s="1"/>
  <c r="I24"/>
  <c r="N24" s="1"/>
  <c r="I23"/>
  <c r="N23" s="1"/>
  <c r="I22"/>
  <c r="N22" s="1"/>
  <c r="I21"/>
  <c r="N21" s="1"/>
  <c r="I20"/>
  <c r="N20" s="1"/>
  <c r="I19"/>
  <c r="N19" s="1"/>
  <c r="I18"/>
  <c r="N18" s="1"/>
  <c r="I17"/>
  <c r="N17" s="1"/>
  <c r="I16"/>
  <c r="N16" s="1"/>
  <c r="I15"/>
  <c r="N15" s="1"/>
  <c r="I14"/>
  <c r="N14" s="1"/>
  <c r="I13"/>
  <c r="N13" s="1"/>
  <c r="I12"/>
  <c r="N12" s="1"/>
  <c r="I11"/>
  <c r="X392" i="23"/>
  <c r="T392"/>
  <c r="O392"/>
  <c r="X391"/>
  <c r="T391"/>
  <c r="O391"/>
  <c r="X390"/>
  <c r="T390"/>
  <c r="O390"/>
  <c r="X389"/>
  <c r="T389"/>
  <c r="O389"/>
  <c r="X388"/>
  <c r="T388"/>
  <c r="O388"/>
  <c r="X387"/>
  <c r="T387"/>
  <c r="O387"/>
  <c r="X386"/>
  <c r="T386"/>
  <c r="O386"/>
  <c r="X385"/>
  <c r="T385"/>
  <c r="O385"/>
  <c r="X384"/>
  <c r="T384"/>
  <c r="O384"/>
  <c r="X383"/>
  <c r="T383"/>
  <c r="O383"/>
  <c r="X382"/>
  <c r="T382"/>
  <c r="O382"/>
  <c r="X381"/>
  <c r="T381"/>
  <c r="O381"/>
  <c r="X380"/>
  <c r="T380"/>
  <c r="O380"/>
  <c r="X379"/>
  <c r="T379"/>
  <c r="O379"/>
  <c r="X378"/>
  <c r="T378"/>
  <c r="O378"/>
  <c r="X377"/>
  <c r="T377"/>
  <c r="O377"/>
  <c r="X376"/>
  <c r="T376"/>
  <c r="O376"/>
  <c r="X375"/>
  <c r="T375"/>
  <c r="O375"/>
  <c r="X374"/>
  <c r="T374"/>
  <c r="O374"/>
  <c r="X373"/>
  <c r="T373"/>
  <c r="O373"/>
  <c r="X372"/>
  <c r="T372"/>
  <c r="O372"/>
  <c r="X371"/>
  <c r="T371"/>
  <c r="O371"/>
  <c r="X370"/>
  <c r="T370"/>
  <c r="O370"/>
  <c r="X369"/>
  <c r="T369"/>
  <c r="O369"/>
  <c r="X368"/>
  <c r="T368"/>
  <c r="O368"/>
  <c r="X367"/>
  <c r="T367"/>
  <c r="O367"/>
  <c r="X366"/>
  <c r="T366"/>
  <c r="O366"/>
  <c r="X365"/>
  <c r="T365"/>
  <c r="O365"/>
  <c r="X364"/>
  <c r="T364"/>
  <c r="O364"/>
  <c r="X363"/>
  <c r="T363"/>
  <c r="O363"/>
  <c r="X362"/>
  <c r="T362"/>
  <c r="O362"/>
  <c r="X361"/>
  <c r="T361"/>
  <c r="O361"/>
  <c r="X360"/>
  <c r="T360"/>
  <c r="O360"/>
  <c r="X359"/>
  <c r="T359"/>
  <c r="O359"/>
  <c r="X358"/>
  <c r="T358"/>
  <c r="O358"/>
  <c r="X357"/>
  <c r="T357"/>
  <c r="O357"/>
  <c r="X356"/>
  <c r="T356"/>
  <c r="O356"/>
  <c r="X355"/>
  <c r="T355"/>
  <c r="O355"/>
  <c r="X354"/>
  <c r="T354"/>
  <c r="O354"/>
  <c r="X353"/>
  <c r="T353"/>
  <c r="O353"/>
  <c r="X352"/>
  <c r="T352"/>
  <c r="O352"/>
  <c r="X351"/>
  <c r="T351"/>
  <c r="O351"/>
  <c r="X350"/>
  <c r="T350"/>
  <c r="O350"/>
  <c r="X349"/>
  <c r="T349"/>
  <c r="O349"/>
  <c r="X348"/>
  <c r="T348"/>
  <c r="O348"/>
  <c r="X347"/>
  <c r="T347"/>
  <c r="O347"/>
  <c r="X346"/>
  <c r="T346"/>
  <c r="O346"/>
  <c r="X345"/>
  <c r="T345"/>
  <c r="O345"/>
  <c r="X344"/>
  <c r="T344"/>
  <c r="O344"/>
  <c r="X343"/>
  <c r="T343"/>
  <c r="O343"/>
  <c r="X342"/>
  <c r="T342"/>
  <c r="O342"/>
  <c r="X341"/>
  <c r="T341"/>
  <c r="O341"/>
  <c r="X340"/>
  <c r="T340"/>
  <c r="O340"/>
  <c r="X339"/>
  <c r="T339"/>
  <c r="O339"/>
  <c r="X338"/>
  <c r="T338"/>
  <c r="O338"/>
  <c r="X337"/>
  <c r="T337"/>
  <c r="O337"/>
  <c r="X336"/>
  <c r="T336"/>
  <c r="O336"/>
  <c r="X335"/>
  <c r="T335"/>
  <c r="O335"/>
  <c r="X334"/>
  <c r="T334"/>
  <c r="O334"/>
  <c r="X333"/>
  <c r="T333"/>
  <c r="O333"/>
  <c r="X332"/>
  <c r="T332"/>
  <c r="O332"/>
  <c r="X331"/>
  <c r="T331"/>
  <c r="O331"/>
  <c r="X330"/>
  <c r="T330"/>
  <c r="O330"/>
  <c r="X329"/>
  <c r="T329"/>
  <c r="O329"/>
  <c r="X328"/>
  <c r="T328"/>
  <c r="O328"/>
  <c r="X327"/>
  <c r="T327"/>
  <c r="O327"/>
  <c r="X326"/>
  <c r="T326"/>
  <c r="O326"/>
  <c r="X325"/>
  <c r="T325"/>
  <c r="O325"/>
  <c r="X324"/>
  <c r="T324"/>
  <c r="O324"/>
  <c r="X323"/>
  <c r="T323"/>
  <c r="O323"/>
  <c r="X322"/>
  <c r="T322"/>
  <c r="O322"/>
  <c r="X321"/>
  <c r="T321"/>
  <c r="O321"/>
  <c r="X320"/>
  <c r="T320"/>
  <c r="O320"/>
  <c r="X319"/>
  <c r="T319"/>
  <c r="O319"/>
  <c r="X318"/>
  <c r="T318"/>
  <c r="O318"/>
  <c r="X317"/>
  <c r="T317"/>
  <c r="O317"/>
  <c r="X316"/>
  <c r="T316"/>
  <c r="O316"/>
  <c r="X315"/>
  <c r="T315"/>
  <c r="O315"/>
  <c r="X314"/>
  <c r="T314"/>
  <c r="O314"/>
  <c r="X313"/>
  <c r="T313"/>
  <c r="O313"/>
  <c r="X312"/>
  <c r="T312"/>
  <c r="O312"/>
  <c r="X311"/>
  <c r="T311"/>
  <c r="O311"/>
  <c r="X310"/>
  <c r="T310"/>
  <c r="O310"/>
  <c r="X309"/>
  <c r="T309"/>
  <c r="O309"/>
  <c r="X308"/>
  <c r="T308"/>
  <c r="O308"/>
  <c r="X307"/>
  <c r="T307"/>
  <c r="O307"/>
  <c r="X306"/>
  <c r="T306"/>
  <c r="O306"/>
  <c r="X305"/>
  <c r="T305"/>
  <c r="O305"/>
  <c r="X304"/>
  <c r="T304"/>
  <c r="O304"/>
  <c r="X303"/>
  <c r="T303"/>
  <c r="O303"/>
  <c r="X302"/>
  <c r="T302"/>
  <c r="O302"/>
  <c r="X301"/>
  <c r="T301"/>
  <c r="O301"/>
  <c r="X300"/>
  <c r="T300"/>
  <c r="O300"/>
  <c r="X299"/>
  <c r="T299"/>
  <c r="O299"/>
  <c r="X298"/>
  <c r="T298"/>
  <c r="O298"/>
  <c r="X297"/>
  <c r="T297"/>
  <c r="O297"/>
  <c r="X296"/>
  <c r="T296"/>
  <c r="O296"/>
  <c r="X295"/>
  <c r="T295"/>
  <c r="O295"/>
  <c r="X294"/>
  <c r="T294"/>
  <c r="O294"/>
  <c r="X293"/>
  <c r="T293"/>
  <c r="O293"/>
  <c r="X292"/>
  <c r="T292"/>
  <c r="O292"/>
  <c r="X291"/>
  <c r="T291"/>
  <c r="O291"/>
  <c r="X290"/>
  <c r="T290"/>
  <c r="O290"/>
  <c r="X289"/>
  <c r="T289"/>
  <c r="O289"/>
  <c r="X288"/>
  <c r="T288"/>
  <c r="O288"/>
  <c r="X287"/>
  <c r="T287"/>
  <c r="O287"/>
  <c r="X286"/>
  <c r="T286"/>
  <c r="O286"/>
  <c r="X285"/>
  <c r="T285"/>
  <c r="O285"/>
  <c r="X284"/>
  <c r="T284"/>
  <c r="O284"/>
  <c r="X283"/>
  <c r="T283"/>
  <c r="O283"/>
  <c r="X282"/>
  <c r="T282"/>
  <c r="O282"/>
  <c r="X281"/>
  <c r="T281"/>
  <c r="O281"/>
  <c r="X280"/>
  <c r="T280"/>
  <c r="O280"/>
  <c r="X279"/>
  <c r="T279"/>
  <c r="O279"/>
  <c r="X278"/>
  <c r="T278"/>
  <c r="O278"/>
  <c r="X277"/>
  <c r="T277"/>
  <c r="O277"/>
  <c r="X276"/>
  <c r="T276"/>
  <c r="O276"/>
  <c r="X275"/>
  <c r="T275"/>
  <c r="O275"/>
  <c r="X274"/>
  <c r="T274"/>
  <c r="O274"/>
  <c r="X273"/>
  <c r="T273"/>
  <c r="O273"/>
  <c r="X272"/>
  <c r="T272"/>
  <c r="O272"/>
  <c r="X271"/>
  <c r="T271"/>
  <c r="O271"/>
  <c r="X270"/>
  <c r="T270"/>
  <c r="O270"/>
  <c r="X269"/>
  <c r="T269"/>
  <c r="O269"/>
  <c r="X268"/>
  <c r="T268"/>
  <c r="O268"/>
  <c r="X267"/>
  <c r="T267"/>
  <c r="O267"/>
  <c r="X266"/>
  <c r="T266"/>
  <c r="O266"/>
  <c r="X265"/>
  <c r="T265"/>
  <c r="O265"/>
  <c r="X264"/>
  <c r="T264"/>
  <c r="O264"/>
  <c r="X263"/>
  <c r="T263"/>
  <c r="O263"/>
  <c r="X262"/>
  <c r="T262"/>
  <c r="O262"/>
  <c r="X261"/>
  <c r="T261"/>
  <c r="O261"/>
  <c r="X260"/>
  <c r="T260"/>
  <c r="O260"/>
  <c r="X259"/>
  <c r="T259"/>
  <c r="O259"/>
  <c r="X258"/>
  <c r="T258"/>
  <c r="O258"/>
  <c r="X257"/>
  <c r="T257"/>
  <c r="O257"/>
  <c r="X256"/>
  <c r="T256"/>
  <c r="O256"/>
  <c r="X255"/>
  <c r="T255"/>
  <c r="O255"/>
  <c r="X254"/>
  <c r="T254"/>
  <c r="O254"/>
  <c r="X253"/>
  <c r="T253"/>
  <c r="O253"/>
  <c r="X252"/>
  <c r="T252"/>
  <c r="O252"/>
  <c r="X251"/>
  <c r="T251"/>
  <c r="O251"/>
  <c r="X250"/>
  <c r="T250"/>
  <c r="O250"/>
  <c r="X249"/>
  <c r="T249"/>
  <c r="O249"/>
  <c r="X248"/>
  <c r="T248"/>
  <c r="O248"/>
  <c r="X247"/>
  <c r="T247"/>
  <c r="O247"/>
  <c r="X246"/>
  <c r="T246"/>
  <c r="O246"/>
  <c r="X245"/>
  <c r="T245"/>
  <c r="O245"/>
  <c r="X244"/>
  <c r="T244"/>
  <c r="O244"/>
  <c r="X243"/>
  <c r="T243"/>
  <c r="O243"/>
  <c r="X242"/>
  <c r="T242"/>
  <c r="O242"/>
  <c r="X241"/>
  <c r="T241"/>
  <c r="O241"/>
  <c r="X240"/>
  <c r="T240"/>
  <c r="O240"/>
  <c r="X239"/>
  <c r="T239"/>
  <c r="O239"/>
  <c r="X238"/>
  <c r="T238"/>
  <c r="O238"/>
  <c r="X237"/>
  <c r="T237"/>
  <c r="O237"/>
  <c r="X236"/>
  <c r="T236"/>
  <c r="O236"/>
  <c r="X235"/>
  <c r="T235"/>
  <c r="O235"/>
  <c r="X234"/>
  <c r="T234"/>
  <c r="O234"/>
  <c r="X233"/>
  <c r="T233"/>
  <c r="O233"/>
  <c r="X232"/>
  <c r="T232"/>
  <c r="O232"/>
  <c r="X231"/>
  <c r="T231"/>
  <c r="O231"/>
  <c r="X230"/>
  <c r="T230"/>
  <c r="O230"/>
  <c r="X229"/>
  <c r="T229"/>
  <c r="O229"/>
  <c r="X228"/>
  <c r="T228"/>
  <c r="O228"/>
  <c r="X227"/>
  <c r="T227"/>
  <c r="O227"/>
  <c r="X226"/>
  <c r="T226"/>
  <c r="O226"/>
  <c r="X225"/>
  <c r="T225"/>
  <c r="O225"/>
  <c r="X224"/>
  <c r="T224"/>
  <c r="O224"/>
  <c r="X223"/>
  <c r="T223"/>
  <c r="O223"/>
  <c r="X222"/>
  <c r="T222"/>
  <c r="O222"/>
  <c r="X221"/>
  <c r="T221"/>
  <c r="O221"/>
  <c r="X220"/>
  <c r="T220"/>
  <c r="O220"/>
  <c r="X219"/>
  <c r="T219"/>
  <c r="O219"/>
  <c r="X218"/>
  <c r="T218"/>
  <c r="O218"/>
  <c r="X217"/>
  <c r="T217"/>
  <c r="O217"/>
  <c r="X216"/>
  <c r="T216"/>
  <c r="O216"/>
  <c r="X215"/>
  <c r="T215"/>
  <c r="O215"/>
  <c r="X214"/>
  <c r="T214"/>
  <c r="O214"/>
  <c r="X213"/>
  <c r="T213"/>
  <c r="O213"/>
  <c r="X212"/>
  <c r="T212"/>
  <c r="O212"/>
  <c r="X211"/>
  <c r="T211"/>
  <c r="O211"/>
  <c r="X210"/>
  <c r="T210"/>
  <c r="O210"/>
  <c r="X209"/>
  <c r="T209"/>
  <c r="O209"/>
  <c r="X208"/>
  <c r="T208"/>
  <c r="O208"/>
  <c r="X207"/>
  <c r="T207"/>
  <c r="O207"/>
  <c r="X206"/>
  <c r="T206"/>
  <c r="O206"/>
  <c r="X205"/>
  <c r="T205"/>
  <c r="O205"/>
  <c r="X204"/>
  <c r="T204"/>
  <c r="O204"/>
  <c r="X203"/>
  <c r="T203"/>
  <c r="O203"/>
  <c r="X202"/>
  <c r="T202"/>
  <c r="O202"/>
  <c r="X201"/>
  <c r="T201"/>
  <c r="O201"/>
  <c r="X200"/>
  <c r="T200"/>
  <c r="O200"/>
  <c r="X199"/>
  <c r="T199"/>
  <c r="O199"/>
  <c r="X198"/>
  <c r="T198"/>
  <c r="O198"/>
  <c r="X197"/>
  <c r="T197"/>
  <c r="O197"/>
  <c r="X196"/>
  <c r="T196"/>
  <c r="O196"/>
  <c r="X195"/>
  <c r="T195"/>
  <c r="O195"/>
  <c r="X194"/>
  <c r="T194"/>
  <c r="O194"/>
  <c r="X193"/>
  <c r="T193"/>
  <c r="O193"/>
  <c r="X192"/>
  <c r="T192"/>
  <c r="O192"/>
  <c r="X191"/>
  <c r="T191"/>
  <c r="O191"/>
  <c r="X190"/>
  <c r="T190"/>
  <c r="O190"/>
  <c r="X189"/>
  <c r="T189"/>
  <c r="O189"/>
  <c r="X188"/>
  <c r="T188"/>
  <c r="O188"/>
  <c r="X187"/>
  <c r="T187"/>
  <c r="O187"/>
  <c r="X186"/>
  <c r="T186"/>
  <c r="O186"/>
  <c r="X185"/>
  <c r="T185"/>
  <c r="O185"/>
  <c r="X184"/>
  <c r="T184"/>
  <c r="O184"/>
  <c r="X183"/>
  <c r="T183"/>
  <c r="O183"/>
  <c r="X182"/>
  <c r="T182"/>
  <c r="O182"/>
  <c r="X181"/>
  <c r="T181"/>
  <c r="O181"/>
  <c r="X180"/>
  <c r="T180"/>
  <c r="O180"/>
  <c r="X179"/>
  <c r="T179"/>
  <c r="O179"/>
  <c r="X178"/>
  <c r="T178"/>
  <c r="O178"/>
  <c r="X177"/>
  <c r="T177"/>
  <c r="O177"/>
  <c r="X176"/>
  <c r="T176"/>
  <c r="O176"/>
  <c r="X175"/>
  <c r="T175"/>
  <c r="O175"/>
  <c r="X174"/>
  <c r="T174"/>
  <c r="O174"/>
  <c r="X173"/>
  <c r="T173"/>
  <c r="O173"/>
  <c r="X172"/>
  <c r="T172"/>
  <c r="O172"/>
  <c r="X171"/>
  <c r="T171"/>
  <c r="O171"/>
  <c r="X170"/>
  <c r="T170"/>
  <c r="O170"/>
  <c r="X169"/>
  <c r="T169"/>
  <c r="O169"/>
  <c r="X168"/>
  <c r="T168"/>
  <c r="O168"/>
  <c r="X167"/>
  <c r="T167"/>
  <c r="O167"/>
  <c r="X166"/>
  <c r="T166"/>
  <c r="O166"/>
  <c r="X165"/>
  <c r="T165"/>
  <c r="O165"/>
  <c r="X164"/>
  <c r="T164"/>
  <c r="O164"/>
  <c r="X163"/>
  <c r="T163"/>
  <c r="O163"/>
  <c r="X162"/>
  <c r="T162"/>
  <c r="O162"/>
  <c r="X161"/>
  <c r="T161"/>
  <c r="O161"/>
  <c r="X160"/>
  <c r="T160"/>
  <c r="O160"/>
  <c r="X159"/>
  <c r="T159"/>
  <c r="O159"/>
  <c r="X158"/>
  <c r="T158"/>
  <c r="O158"/>
  <c r="X157"/>
  <c r="T157"/>
  <c r="O157"/>
  <c r="X156"/>
  <c r="T156"/>
  <c r="O156"/>
  <c r="X155"/>
  <c r="T155"/>
  <c r="O155"/>
  <c r="X154"/>
  <c r="T154"/>
  <c r="O154"/>
  <c r="X153"/>
  <c r="T153"/>
  <c r="O153"/>
  <c r="X152"/>
  <c r="T152"/>
  <c r="O152"/>
  <c r="X151"/>
  <c r="T151"/>
  <c r="O151"/>
  <c r="X150"/>
  <c r="T150"/>
  <c r="O150"/>
  <c r="X149"/>
  <c r="T149"/>
  <c r="O149"/>
  <c r="X148"/>
  <c r="T148"/>
  <c r="O148"/>
  <c r="X147"/>
  <c r="T147"/>
  <c r="O147"/>
  <c r="X146"/>
  <c r="T146"/>
  <c r="O146"/>
  <c r="X145"/>
  <c r="T145"/>
  <c r="O145"/>
  <c r="X144"/>
  <c r="T144"/>
  <c r="O144"/>
  <c r="X143"/>
  <c r="T143"/>
  <c r="O143"/>
  <c r="X142"/>
  <c r="T142"/>
  <c r="O142"/>
  <c r="X141"/>
  <c r="T141"/>
  <c r="O141"/>
  <c r="X140"/>
  <c r="T140"/>
  <c r="O140"/>
  <c r="X139"/>
  <c r="T139"/>
  <c r="O139"/>
  <c r="X138"/>
  <c r="T138"/>
  <c r="O138"/>
  <c r="X137"/>
  <c r="T137"/>
  <c r="O137"/>
  <c r="X136"/>
  <c r="T136"/>
  <c r="O136"/>
  <c r="X135"/>
  <c r="T135"/>
  <c r="O135"/>
  <c r="X134"/>
  <c r="T134"/>
  <c r="O134"/>
  <c r="X133"/>
  <c r="T133"/>
  <c r="O133"/>
  <c r="X132"/>
  <c r="T132"/>
  <c r="O132"/>
  <c r="X131"/>
  <c r="T131"/>
  <c r="O131"/>
  <c r="X130"/>
  <c r="T130"/>
  <c r="O130"/>
  <c r="X129"/>
  <c r="T129"/>
  <c r="O129"/>
  <c r="X128"/>
  <c r="T128"/>
  <c r="O128"/>
  <c r="X127"/>
  <c r="T127"/>
  <c r="O127"/>
  <c r="X126"/>
  <c r="T126"/>
  <c r="O126"/>
  <c r="X125"/>
  <c r="T125"/>
  <c r="O125"/>
  <c r="X124"/>
  <c r="T124"/>
  <c r="O124"/>
  <c r="X123"/>
  <c r="T123"/>
  <c r="O123"/>
  <c r="X122"/>
  <c r="T122"/>
  <c r="O122"/>
  <c r="X121"/>
  <c r="T121"/>
  <c r="O121"/>
  <c r="X120"/>
  <c r="T120"/>
  <c r="O120"/>
  <c r="X119"/>
  <c r="T119"/>
  <c r="O119"/>
  <c r="X118"/>
  <c r="T118"/>
  <c r="O118"/>
  <c r="X117"/>
  <c r="T117"/>
  <c r="O117"/>
  <c r="X116"/>
  <c r="T116"/>
  <c r="O116"/>
  <c r="X115"/>
  <c r="T115"/>
  <c r="O115"/>
  <c r="X114"/>
  <c r="T114"/>
  <c r="O114"/>
  <c r="X113"/>
  <c r="T113"/>
  <c r="O113"/>
  <c r="X112"/>
  <c r="T112"/>
  <c r="O112"/>
  <c r="X111"/>
  <c r="T111"/>
  <c r="O111"/>
  <c r="X110"/>
  <c r="T110"/>
  <c r="O110"/>
  <c r="X109"/>
  <c r="T109"/>
  <c r="O109"/>
  <c r="X108"/>
  <c r="T108"/>
  <c r="O108"/>
  <c r="X107"/>
  <c r="T107"/>
  <c r="O107"/>
  <c r="X106"/>
  <c r="T106"/>
  <c r="O106"/>
  <c r="X105"/>
  <c r="T105"/>
  <c r="O105"/>
  <c r="X104"/>
  <c r="T104"/>
  <c r="O104"/>
  <c r="X103"/>
  <c r="T103"/>
  <c r="O103"/>
  <c r="X102"/>
  <c r="T102"/>
  <c r="O102"/>
  <c r="X101"/>
  <c r="T101"/>
  <c r="O101"/>
  <c r="X100"/>
  <c r="T100"/>
  <c r="O100"/>
  <c r="X99"/>
  <c r="T99"/>
  <c r="O99"/>
  <c r="X98"/>
  <c r="T98"/>
  <c r="O98"/>
  <c r="X97"/>
  <c r="T97"/>
  <c r="O97"/>
  <c r="X96"/>
  <c r="T96"/>
  <c r="O96"/>
  <c r="X95"/>
  <c r="T95"/>
  <c r="O95"/>
  <c r="X94"/>
  <c r="T94"/>
  <c r="O94"/>
  <c r="X93"/>
  <c r="T93"/>
  <c r="O93"/>
  <c r="X92"/>
  <c r="T92"/>
  <c r="O92"/>
  <c r="X91"/>
  <c r="T91"/>
  <c r="O91"/>
  <c r="X90"/>
  <c r="T90"/>
  <c r="O90"/>
  <c r="X89"/>
  <c r="T89"/>
  <c r="O89"/>
  <c r="X88"/>
  <c r="T88"/>
  <c r="O88"/>
  <c r="X87"/>
  <c r="T87"/>
  <c r="O87"/>
  <c r="X86"/>
  <c r="T86"/>
  <c r="O86"/>
  <c r="X85"/>
  <c r="T85"/>
  <c r="O85"/>
  <c r="X84"/>
  <c r="T84"/>
  <c r="O84"/>
  <c r="X83"/>
  <c r="T83"/>
  <c r="O83"/>
  <c r="X82"/>
  <c r="T82"/>
  <c r="O82"/>
  <c r="X81"/>
  <c r="T81"/>
  <c r="O81"/>
  <c r="X80"/>
  <c r="T80"/>
  <c r="O80"/>
  <c r="X79"/>
  <c r="T79"/>
  <c r="O79"/>
  <c r="X78"/>
  <c r="T78"/>
  <c r="O78"/>
  <c r="X77"/>
  <c r="T77"/>
  <c r="O77"/>
  <c r="X76"/>
  <c r="T76"/>
  <c r="O76"/>
  <c r="X75"/>
  <c r="T75"/>
  <c r="O75"/>
  <c r="X74"/>
  <c r="T74"/>
  <c r="O74"/>
  <c r="X73"/>
  <c r="T73"/>
  <c r="O73"/>
  <c r="X72"/>
  <c r="T72"/>
  <c r="O72"/>
  <c r="X71"/>
  <c r="T71"/>
  <c r="O71"/>
  <c r="X70"/>
  <c r="T70"/>
  <c r="O70"/>
  <c r="X69"/>
  <c r="T69"/>
  <c r="O69"/>
  <c r="X68"/>
  <c r="T68"/>
  <c r="O68"/>
  <c r="X67"/>
  <c r="T67"/>
  <c r="O67"/>
  <c r="X66"/>
  <c r="T66"/>
  <c r="O66"/>
  <c r="X65"/>
  <c r="T65"/>
  <c r="O65"/>
  <c r="X64"/>
  <c r="T64"/>
  <c r="O64"/>
  <c r="X63"/>
  <c r="T63"/>
  <c r="O63"/>
  <c r="X62"/>
  <c r="T62"/>
  <c r="O62"/>
  <c r="X61"/>
  <c r="T61"/>
  <c r="O61"/>
  <c r="X60"/>
  <c r="T60"/>
  <c r="O60"/>
  <c r="X59"/>
  <c r="T59"/>
  <c r="O59"/>
  <c r="X58"/>
  <c r="T58"/>
  <c r="O58"/>
  <c r="X57"/>
  <c r="T57"/>
  <c r="O57"/>
  <c r="X56"/>
  <c r="T56"/>
  <c r="O56"/>
  <c r="X55"/>
  <c r="T55"/>
  <c r="O55"/>
  <c r="X54"/>
  <c r="T54"/>
  <c r="O54"/>
  <c r="X53"/>
  <c r="T53"/>
  <c r="O53"/>
  <c r="X52"/>
  <c r="T52"/>
  <c r="O52"/>
  <c r="X51"/>
  <c r="T51"/>
  <c r="O51"/>
  <c r="X50"/>
  <c r="T50"/>
  <c r="O50"/>
  <c r="X49"/>
  <c r="T49"/>
  <c r="O49"/>
  <c r="X48"/>
  <c r="T48"/>
  <c r="O48"/>
  <c r="X47"/>
  <c r="T47"/>
  <c r="O47"/>
  <c r="X46"/>
  <c r="T46"/>
  <c r="O46"/>
  <c r="X45"/>
  <c r="T45"/>
  <c r="O45"/>
  <c r="X44"/>
  <c r="T44"/>
  <c r="O44"/>
  <c r="X43"/>
  <c r="T43"/>
  <c r="O43"/>
  <c r="X42"/>
  <c r="T42"/>
  <c r="O42"/>
  <c r="X41"/>
  <c r="T41"/>
  <c r="O41"/>
  <c r="X40"/>
  <c r="T40"/>
  <c r="O40"/>
  <c r="X39"/>
  <c r="T39"/>
  <c r="O39"/>
  <c r="X38"/>
  <c r="T38"/>
  <c r="O38"/>
  <c r="X37"/>
  <c r="T37"/>
  <c r="O37"/>
  <c r="X36"/>
  <c r="T36"/>
  <c r="O36"/>
  <c r="X35"/>
  <c r="T35"/>
  <c r="O35"/>
  <c r="X34"/>
  <c r="T34"/>
  <c r="O34"/>
  <c r="X33"/>
  <c r="T33"/>
  <c r="O33"/>
  <c r="X32"/>
  <c r="T32"/>
  <c r="O32"/>
  <c r="X31"/>
  <c r="T31"/>
  <c r="O31"/>
  <c r="X30"/>
  <c r="T30"/>
  <c r="O30"/>
  <c r="X29"/>
  <c r="T29"/>
  <c r="O29"/>
  <c r="X28"/>
  <c r="T28"/>
  <c r="O28"/>
  <c r="X27"/>
  <c r="T27"/>
  <c r="O27"/>
  <c r="X26"/>
  <c r="T26"/>
  <c r="O26"/>
  <c r="X25"/>
  <c r="T25"/>
  <c r="O25"/>
  <c r="X24"/>
  <c r="T24"/>
  <c r="O24"/>
  <c r="X23"/>
  <c r="T23"/>
  <c r="O23"/>
  <c r="X22"/>
  <c r="T22"/>
  <c r="O22"/>
  <c r="X21"/>
  <c r="T21"/>
  <c r="O21"/>
  <c r="X20"/>
  <c r="T20"/>
  <c r="O20"/>
  <c r="X19"/>
  <c r="T19"/>
  <c r="O19"/>
  <c r="X18"/>
  <c r="T18"/>
  <c r="O18"/>
  <c r="X17"/>
  <c r="T17"/>
  <c r="O17"/>
  <c r="X16"/>
  <c r="T16"/>
  <c r="O16"/>
  <c r="X15"/>
  <c r="T15"/>
  <c r="O15"/>
  <c r="X14"/>
  <c r="T14"/>
  <c r="O14"/>
  <c r="A14"/>
  <c r="E11" i="19"/>
  <c r="E12"/>
  <c r="E10"/>
  <c r="H11"/>
  <c r="H12"/>
  <c r="H10"/>
  <c r="F13"/>
  <c r="G13"/>
  <c r="I13"/>
  <c r="J13"/>
  <c r="K13"/>
  <c r="K17" s="1"/>
  <c r="L13"/>
  <c r="D13"/>
  <c r="H11" i="18"/>
  <c r="H12"/>
  <c r="H13"/>
  <c r="H14"/>
  <c r="H15"/>
  <c r="H16"/>
  <c r="H17"/>
  <c r="H18"/>
  <c r="H19"/>
  <c r="H20"/>
  <c r="H21"/>
  <c r="H22"/>
  <c r="H23"/>
  <c r="H24"/>
  <c r="H25"/>
  <c r="H26"/>
  <c r="H10"/>
  <c r="F27"/>
  <c r="G27"/>
  <c r="I27"/>
  <c r="J27"/>
  <c r="D27"/>
  <c r="X395" i="23" l="1"/>
  <c r="T395"/>
  <c r="H27" i="18"/>
  <c r="I28" i="24"/>
  <c r="O11"/>
  <c r="O12"/>
  <c r="O13"/>
  <c r="O14"/>
  <c r="O15"/>
  <c r="O16"/>
  <c r="O17"/>
  <c r="O18"/>
  <c r="O19"/>
  <c r="O20"/>
  <c r="O21"/>
  <c r="O22"/>
  <c r="O23"/>
  <c r="O24"/>
  <c r="O25"/>
  <c r="O26"/>
  <c r="O27"/>
  <c r="N11"/>
  <c r="N28" s="1"/>
  <c r="O395" i="23"/>
  <c r="E13" i="19"/>
  <c r="H13"/>
  <c r="O28" i="24" l="1"/>
  <c r="J28"/>
  <c r="O31" s="1"/>
  <c r="L33" l="1"/>
  <c r="L35" s="1"/>
  <c r="L37" s="1"/>
  <c r="G18" i="19"/>
</calcChain>
</file>

<file path=xl/sharedStrings.xml><?xml version="1.0" encoding="utf-8"?>
<sst xmlns="http://schemas.openxmlformats.org/spreadsheetml/2006/main" count="26429" uniqueCount="2755">
  <si>
    <t>RESPONSABLE DE LA INFORMACIÓN POR EL GOBIERNO DEL ESTADO</t>
  </si>
  <si>
    <t xml:space="preserve">Nombre </t>
  </si>
  <si>
    <t>Cargo</t>
  </si>
  <si>
    <t>Teléfono</t>
  </si>
  <si>
    <t>Firma</t>
  </si>
  <si>
    <t>MUJ</t>
  </si>
  <si>
    <t>HOM</t>
  </si>
  <si>
    <t>SECRETARIA DE AGRICULTURA, GANADERÍA, DESARROLLO RURAL, PESCA Y ALIMENTACIÓN</t>
  </si>
  <si>
    <t>ANEXO I</t>
  </si>
  <si>
    <t>AMAM</t>
  </si>
  <si>
    <t>$</t>
  </si>
  <si>
    <t>NOTAS:</t>
  </si>
  <si>
    <t>A. Paterno</t>
  </si>
  <si>
    <t>A. Materno</t>
  </si>
  <si>
    <t>Nombre(s)</t>
  </si>
  <si>
    <t>Nombre de proyecto</t>
  </si>
  <si>
    <t>ESTADO</t>
  </si>
  <si>
    <t>No Consec.</t>
  </si>
  <si>
    <t>Localidad del proyecto</t>
  </si>
  <si>
    <t xml:space="preserve">Apoyo Federal </t>
  </si>
  <si>
    <t xml:space="preserve">Aportación productor </t>
  </si>
  <si>
    <t>Total</t>
  </si>
  <si>
    <t>RESPONSABLE DE LA INFORMACIÓN POR LA DELEGACIÓN</t>
  </si>
  <si>
    <t>Apellido Paterno</t>
  </si>
  <si>
    <t>ANEXO II</t>
  </si>
  <si>
    <t>TOTAL</t>
  </si>
  <si>
    <t>ENTIDAD FEDERATIVA</t>
  </si>
  <si>
    <t>Total por Municipio</t>
  </si>
  <si>
    <t>NO CAMBIAR EL ORDEN DE LAS COLUMNAS</t>
  </si>
  <si>
    <t>IMPORTANTE:</t>
  </si>
  <si>
    <t>CUADRO DE RECURSOS PAGADOS Y COMPROMETIDOS</t>
  </si>
  <si>
    <t xml:space="preserve"> </t>
  </si>
  <si>
    <t>PROYECTO</t>
  </si>
  <si>
    <t>RECURSOS COMPROMETIDOS EN PESOS</t>
  </si>
  <si>
    <t xml:space="preserve">IMPORTANTE: </t>
  </si>
  <si>
    <t>GRUPO U ORGANIZACIÓN BENEFICIARIO</t>
  </si>
  <si>
    <t>Etapa de Apoyo 0/</t>
  </si>
  <si>
    <t>Metas                       (Núm. de Proyectos)</t>
  </si>
  <si>
    <t>Totales</t>
  </si>
  <si>
    <t xml:space="preserve">3/ TODA LA INFORMACIÓN SOLICITADA SE OBTIENE DE LA BASE DE DATOS DEL SISTEMA UNICO DE REGISTRO DE INFORMACIÓN (SURI); </t>
  </si>
  <si>
    <t>CARACTERÍSITCAS DE BENEFICIARIOS 1/</t>
  </si>
  <si>
    <t>Apoyo Estatal</t>
  </si>
  <si>
    <t>Inversión Total</t>
  </si>
  <si>
    <t xml:space="preserve">Nombre del Grupo </t>
  </si>
  <si>
    <t>NOMBRE DEL REPRESENTANTE DEL COMITÉ PRO PROYECTO</t>
  </si>
  <si>
    <t>Aportación del Grupo de Beneficiarios</t>
  </si>
  <si>
    <t>“Este programa es público, ajeno a cualquier partido político. Queda prohibido el uso para fines distintos a los establecidos en el programa.”</t>
  </si>
  <si>
    <t>ANEXO III</t>
  </si>
  <si>
    <t>ANEXO IV</t>
  </si>
  <si>
    <t>PROYECTO ESTRATÉGICO DE SEGURIDAD ALIMENTARIA</t>
  </si>
  <si>
    <t>Grado de Marginación 2/</t>
  </si>
  <si>
    <t>RECURSOS COMPROMETIDOS</t>
  </si>
  <si>
    <t>RECURSOS PAGADOS</t>
  </si>
  <si>
    <t>Nombre del proyecto</t>
  </si>
  <si>
    <t xml:space="preserve">Inversión Total </t>
  </si>
  <si>
    <t>2/ GRADO DE MARGINACIÓN DE LA LOCALIDAD DONDE SE UBICA EL PROYECTO;  ALTA MARGINACIÓN (AM) Y MUY ALTA MARGINACION (MAM).</t>
  </si>
  <si>
    <t>Montos Comprometidos ($)</t>
  </si>
  <si>
    <t>Montos Pagados ($)</t>
  </si>
  <si>
    <t xml:space="preserve"> INCLUIR SOLAMENTE LOS GRUPOS DE TRABAJO O PERSONAS MORALES  BENEFICIARIOS DEL PROYECTO TRANSVERSAL.</t>
  </si>
  <si>
    <t>ANOTAR EL NOMBRE Y APELLIDOS SOLO DEL REPRESENTANTE DEL GRUPO O PERSONA MORAL.</t>
  </si>
  <si>
    <t>GRUPO BENEFICIARIO</t>
  </si>
  <si>
    <t>ESTE FORMATO ES SOLAMENTE PARA GRUPOS DE PRODUCTORES Y ORGANIZACIONES ECONÓMICAS. ANOTAR SOLO UN PROYECTO POR CADA ORGANIZACIÓN O AGRUPACION DE PRODUCTORES  BENEFICIARIA.</t>
  </si>
  <si>
    <t>3/ TODA LA INFORMACIÓN SOLICITADA SE OBTIENE DE LA BASE DE DATOS DEL SISTEMA UNICO DE REGISTRO DE INFORMACIÓN (SURI).</t>
  </si>
  <si>
    <t>NOMBRE DEL REPRESENTANTE DEL GRUPO</t>
  </si>
  <si>
    <t>SERVICIO QUE SOLICITA</t>
  </si>
  <si>
    <t>0/. INDICAR: SERVICIO INTEGRAL PROPORCIONADO POR ADR; TÉCNICO ESPECILISTA EN COUSSA:ELABORACIÓN DE ESTUDIOS; ELABORACIÓN DE PROYECTO; ACOMPAÑAMIENTO EN PUESTA EN AMRCHA DE PROYECTO.</t>
  </si>
  <si>
    <t>2/ GRADO DE MARGINACIÓN DE LA LOCALIDAD DONDE SE UBICA EL PROYECTO ;  ALTA MARGINACIÓN (AM) Y MUY ALTA MARGINACION (MAM) O AMBAS (AM Y MAM) SI LOS BENEFICIARIOS SE UBICAN EN DOS O MÁS LOCALIDAES CON GRADOS DE MARGINACIÓN DIFERENTES.</t>
  </si>
  <si>
    <t>Obra Principal (Concepto de Apoyo)</t>
  </si>
  <si>
    <t>Total Municipios/Recursos</t>
  </si>
  <si>
    <t>1/ ANOTAR EL NÚMERO DE INTEGRANTES DEL GRUPO POR GÉNERO.</t>
  </si>
  <si>
    <t>1/ ANOTAR EL NÚMERO DE LOS INTEGRANTES DEL GRUPO DE TRABAJO POR GÉNERO.</t>
  </si>
  <si>
    <t>ESTE FORMATO ES SOLAMENTE PARA BENEFICIARIOS INDIVIDUALES (UNIDADES DE PRODUCCIÓN FAMILIAR). ANOTAR SOLO UN PROYECTO APOYADO POR RENGLON  Y NO DESAGREGAR EN RENGLONES SEPARADOS LOS CONCEPTOS DE INVERSIÓN.</t>
  </si>
  <si>
    <t>REPRESENTANTE DE LA UNIDAD DE PRODUCCIÓN FAMILIAR BENEFICIARIA</t>
  </si>
  <si>
    <t>ENTIDAD FEDERATIVA:</t>
  </si>
  <si>
    <t>FECHA:</t>
  </si>
  <si>
    <t xml:space="preserve">Municipio del proyecto dentro de la Cruzada contra el Hambre </t>
  </si>
  <si>
    <r>
      <t xml:space="preserve">Municipio del proyecto </t>
    </r>
    <r>
      <rPr>
        <b/>
        <u/>
        <sz val="12"/>
        <rFont val="Arial"/>
        <family val="2"/>
      </rPr>
      <t>fuera</t>
    </r>
    <r>
      <rPr>
        <b/>
        <sz val="12"/>
        <rFont val="Arial"/>
        <family val="2"/>
      </rPr>
      <t xml:space="preserve"> de la Cruzada contra el Hambre </t>
    </r>
  </si>
  <si>
    <r>
      <t xml:space="preserve">Municipio del proyecto </t>
    </r>
    <r>
      <rPr>
        <b/>
        <u/>
        <sz val="12"/>
        <rFont val="Arial"/>
        <family val="2"/>
      </rPr>
      <t>dentro</t>
    </r>
    <r>
      <rPr>
        <b/>
        <sz val="12"/>
        <rFont val="Arial"/>
        <family val="2"/>
      </rPr>
      <t xml:space="preserve"> de la Cruzada contra el Hambre </t>
    </r>
  </si>
  <si>
    <r>
      <t xml:space="preserve">Municipios de cobertura PESA </t>
    </r>
    <r>
      <rPr>
        <b/>
        <u/>
        <sz val="10"/>
        <color indexed="8"/>
        <rFont val="Arial"/>
        <family val="2"/>
      </rPr>
      <t>fuera</t>
    </r>
    <r>
      <rPr>
        <b/>
        <sz val="10"/>
        <color indexed="8"/>
        <rFont val="Arial"/>
        <family val="2"/>
      </rPr>
      <t xml:space="preserve"> de la Cruzada contra el Hambre</t>
    </r>
  </si>
  <si>
    <t>NOMBRE DE LA ADR PESA O COUSSA-PESA</t>
  </si>
  <si>
    <t>NOMBRE DEL TÉCNICO PESA O TÉCNICO COUSSA-PESA</t>
  </si>
  <si>
    <r>
      <t xml:space="preserve">Municipios de cobertura PESA </t>
    </r>
    <r>
      <rPr>
        <b/>
        <u/>
        <sz val="10"/>
        <color indexed="8"/>
        <rFont val="Arial"/>
        <family val="2"/>
      </rPr>
      <t>dentro</t>
    </r>
    <r>
      <rPr>
        <b/>
        <sz val="10"/>
        <color indexed="8"/>
        <rFont val="Arial"/>
        <family val="2"/>
      </rPr>
      <t xml:space="preserve"> de la Cruzada contra el Hambre</t>
    </r>
  </si>
  <si>
    <t>Metas                  (Núm de ADR's en Servicio)</t>
  </si>
  <si>
    <t>TOTALES</t>
  </si>
  <si>
    <t>No. de Hectareas</t>
  </si>
  <si>
    <t>No. de m3</t>
  </si>
  <si>
    <t>Gasto de Operación para la Entidad Federativa, hasta el 1.7 %</t>
  </si>
  <si>
    <t>Gasto de Operación y Supervisión para la Delegación SAGARPA hasta el 1%</t>
  </si>
  <si>
    <t>(1) Gasto de Difusión hasta el 0.3 %</t>
  </si>
  <si>
    <t>Notas y referencias:</t>
  </si>
  <si>
    <t>De la SAGARPA</t>
  </si>
  <si>
    <t>De el Gobierno del Estado</t>
  </si>
  <si>
    <t>Gran Total</t>
  </si>
  <si>
    <t xml:space="preserve">Concepto </t>
  </si>
  <si>
    <t xml:space="preserve">(2) Servicios de asistencia y soporte técnico-metodológico, proporcionados por la Unidad Técnica Nacional del PESA (UTN FAO-PESA) con fundamento en el Acuerdo de Cooperación Técnica FAO-SAGARPA, hasta el 2% del monto total del PESA autorizado en el PEF. </t>
  </si>
  <si>
    <t>COMPONENTE PROYECTO ESTRATÉGICO DE SEGURIDAD ALIMENTARIA (PESA)</t>
  </si>
  <si>
    <t>PROGRAMA INTEGRAL DE DESARROLLO RURAL</t>
  </si>
  <si>
    <t>INVERSIÓN EN INFRAESTRUCTURA, EQUIPO, MATERIAL VEGETATIVO, ESPECIES ZOOTÉCNICAS Y ACUÍCOLAS PARA INSTRUMENTAR PROYECTOS PRODUCTIVOS</t>
  </si>
  <si>
    <t>Clave
INEGI
Mpio.</t>
  </si>
  <si>
    <t xml:space="preserve">Metas
Unidades de Producción Familiar (UPF) Beneficiarias </t>
  </si>
  <si>
    <t>Hombres
Beneficiarios</t>
  </si>
  <si>
    <t>Mujeres
Beneficiarias</t>
  </si>
  <si>
    <t>OBRAS Y PRÁCTICAS DE CONSERVACIÓN Y USO SUSTENTABLE DE SUELO Y AGUA</t>
  </si>
  <si>
    <t>Metas
(Núm. de Proyectos)</t>
  </si>
  <si>
    <t>Metas de impacto
Hectáreas conservadas</t>
  </si>
  <si>
    <r>
      <t>Metas de impacto
m</t>
    </r>
    <r>
      <rPr>
        <b/>
        <vertAlign val="superscript"/>
        <sz val="9"/>
        <color indexed="8"/>
        <rFont val="Arial"/>
        <family val="2"/>
      </rPr>
      <t>3</t>
    </r>
    <r>
      <rPr>
        <b/>
        <sz val="9"/>
        <color indexed="8"/>
        <rFont val="Arial"/>
        <family val="2"/>
      </rPr>
      <t xml:space="preserve"> de agua captados</t>
    </r>
  </si>
  <si>
    <t>Servicios integrales proporcionados por una Agencia de Desarrollo Rural (ADR) para la promoción, organización, diseño, puesta en marcha y acompañamiento de proyectos productivos.
Servicios de elaboración de estudios, diseño y puesta en marcha de proyectos de conservación y uso sustentable de suelo y agua proporcionados por una Agencia especializada.
Servicios de desempeño en situación de trabajo y seguimiento de la calidad de los servicios profesionales de las ADR, facilitadores y Agencias COUSSA-PESA coordinados por las Delegaciones de la Secretaría.</t>
  </si>
  <si>
    <t>Servicios integrales proporcionados por una Agencia de Desarrollo Rural (ADR) para la promoción, organización, diseño, puesta en marcha y acompañamiento de proyectos productivos</t>
  </si>
  <si>
    <t>Servicios de elaboración de estudios, diseño y puesta en marcha de proyectos de conservación y uso sustentable de suelo y agua proporcionados por una Agencia especializada</t>
  </si>
  <si>
    <t>Total
Montos Comprometidos ($)
(1+3)</t>
  </si>
  <si>
    <t>Total
Montos Pagados ($)
(2+4)</t>
  </si>
  <si>
    <t>Montos Comprometidos ($)
(1)</t>
  </si>
  <si>
    <t>Montos Pagados ($)
(2)</t>
  </si>
  <si>
    <t>Metas
Proyectos</t>
  </si>
  <si>
    <t>Montos Comprometidos ($)
(3)</t>
  </si>
  <si>
    <t>Montos Pagados ($)
(4)</t>
  </si>
  <si>
    <t>Servicios de desempeño en situación de trabajo y seguimiento de la calidad de los servicios profesionales de las ADR, facilitadores y Agencias COUSSA-PESA coordinados por las Delegaciones de la Secretaría.</t>
  </si>
  <si>
    <t>Montos Comprometidos ( En pesos )</t>
  </si>
  <si>
    <t>Montos Pagados ( En pesos )</t>
  </si>
  <si>
    <t>ANEXO V</t>
  </si>
  <si>
    <t>1/ GRADO DE MARGINACIÓN DE LA LOCALIDAD DONDE SE UBICA EL PROYECTO: ALTA MARGINACIÓN (AM) Y MUY ALTA MARGINACION (MAM).</t>
  </si>
  <si>
    <t xml:space="preserve">CARACTERÍSTICAS DE BENEFICIARIOS </t>
  </si>
  <si>
    <t>Grado de Marginación 1/</t>
  </si>
  <si>
    <t>0/.  ETAPA : ESCRIBA LA ESTABA QUE CORRESPONDA: PRODUCCIÓN DE ALIMENTOS O GENERACIÓN DE INGRESOS.</t>
  </si>
  <si>
    <t>Aportación del productor</t>
  </si>
  <si>
    <t>RELACIÓN DE  PERSONAS FÍSICAS (REPRESENTANTE DE LA UNIDAD DE PRODUCCIÓN FAMILIAR) BENEFICIARIAS, PARA EFECTOS DE LA INTEGRACION DE LA CUENTA DE LA HACIENDA PÚBLICA FEDERAL 2015</t>
  </si>
  <si>
    <t xml:space="preserve"> MONTOS Y METAS  2015</t>
  </si>
  <si>
    <t>INFORME DE CUENTA DE LA HACIENDA PÚBLICA FEDERAL 2015</t>
  </si>
  <si>
    <t>RELACIÓN DE GRUPOS DE TRABAJO BENEFICIARIOS, PARA EFECTOS DE LA INTEGRACIÓN DE LA CUENTA DE LA HACIENDA PÚBLICA FEDERAL DE 2015</t>
  </si>
  <si>
    <t>INFORME DE LA CUENTA DE LA HACIENDA PÚBLICA FEDERAL 2015</t>
  </si>
  <si>
    <t>GASTOS DE OPERACIÓN, PARA EFECTOS DE LA INTEGRACIÓN DE LA CUENTA DE LA HACIENDA PÚBLICA FEDERAL DE  2015</t>
  </si>
  <si>
    <t>(1) Gastos de Operación Unidad Responsable, hasta el 0.7%</t>
  </si>
  <si>
    <t>(1) Gasto para Supervisión a nivel central para la Unidad Responsable, hasta el 0.2%</t>
  </si>
  <si>
    <t>(1) PDI (incluye PAP) para la Delegación SAGARPA hasta el 0.6 %</t>
  </si>
  <si>
    <t>(1) Gasto de Evaluación hasta el 0.25 %</t>
  </si>
  <si>
    <t>(1) Disposiciones de Austeridad 0.25 %</t>
  </si>
  <si>
    <t>(1) Los recursos se reservarán por la SAGARPA a nivel central, con fundamento en el Artículo 530 de las Reglas de Operación de los Programa de la SAGARPA y de los Lineamientos para el Ejercicio de los Gastos de Operación 2015.</t>
  </si>
  <si>
    <t>(2) Los recursos se reservarán por la SAGARPA a nivel central, con fundamento en el Artículo 179 de las Reglas de Operación de los Programas de la SAGARPA 2015.</t>
  </si>
  <si>
    <t>ALAQUINES</t>
  </si>
  <si>
    <t>SAN LUIS POTOSÍ</t>
  </si>
  <si>
    <t xml:space="preserve">RECURSOS PAGADOS </t>
  </si>
  <si>
    <t>Nombre del Grupo u Organización</t>
  </si>
  <si>
    <t xml:space="preserve">Municipio del proyecto fuera de la Cruzada contra el Hambre </t>
  </si>
  <si>
    <t>Nombre del Proyecto</t>
  </si>
  <si>
    <t xml:space="preserve">Aportación de Organización o Grupo </t>
  </si>
  <si>
    <t>FOLIO SURI</t>
  </si>
  <si>
    <t>Municipio del proyecto</t>
  </si>
  <si>
    <t>COMUNIDAD EL NARANJO</t>
  </si>
  <si>
    <t>FLORES</t>
  </si>
  <si>
    <t>ANTONIA</t>
  </si>
  <si>
    <t>JAIME</t>
  </si>
  <si>
    <t>TAMPAMOLÓN CORONA</t>
  </si>
  <si>
    <t>INFRAESTRUCTURA Y EQUIPO PARA LA PRODUCCION DE CERDOS</t>
  </si>
  <si>
    <t>Alto</t>
  </si>
  <si>
    <t>SP1500022892</t>
  </si>
  <si>
    <t>SILO METALICO GALVANIZADO</t>
  </si>
  <si>
    <t>INFRAESTRUCTURA Y EQUIPO PARA LA PROTECCION Y MANEJO DE LAS AVES</t>
  </si>
  <si>
    <t>ARBOLES FRUTALES</t>
  </si>
  <si>
    <t>BODEGA</t>
  </si>
  <si>
    <t>MATERIAL VEGETATIVO</t>
  </si>
  <si>
    <t>LAGUNA DE GOMEZ</t>
  </si>
  <si>
    <t>CASTILLO</t>
  </si>
  <si>
    <t>SILVERIA</t>
  </si>
  <si>
    <t>TAMASOPO</t>
  </si>
  <si>
    <t>LAGUNA DE GÓMEZ</t>
  </si>
  <si>
    <t>EQUIPO PARA ENVASADO Y EMPAQUE</t>
  </si>
  <si>
    <t>SP1500022894</t>
  </si>
  <si>
    <t>DEPOSITO DE AGUA-PRODUCCION ALIMENTOS</t>
  </si>
  <si>
    <t>MOLINO DE GRANOS</t>
  </si>
  <si>
    <t>INFRAESTRUCTURA Y EQUIPO PARA LA PRODUCCION HORTICOLA AGRICULTURA PROTEGIDA</t>
  </si>
  <si>
    <t>LAS HUERTAS</t>
  </si>
  <si>
    <t>AGUILAR</t>
  </si>
  <si>
    <t>JIMENEZ</t>
  </si>
  <si>
    <t>AUSTRABERTA</t>
  </si>
  <si>
    <t>TAYABTZÉN</t>
  </si>
  <si>
    <t>SP1500022896</t>
  </si>
  <si>
    <t>TRAPICHE</t>
  </si>
  <si>
    <t>CONSERVACION</t>
  </si>
  <si>
    <t>EL SABINITO QUEMADO</t>
  </si>
  <si>
    <t>GONZALEZ</t>
  </si>
  <si>
    <t>JOSEFINA</t>
  </si>
  <si>
    <t>SP1500022898</t>
  </si>
  <si>
    <t>TEJABAN O SOMBREADERO</t>
  </si>
  <si>
    <t>CORRALES DE MANEJO</t>
  </si>
  <si>
    <t>INCUBADORA EQUIPADA</t>
  </si>
  <si>
    <t>LA PALMA</t>
  </si>
  <si>
    <t>CONTRERAS</t>
  </si>
  <si>
    <t>ALVAREZ</t>
  </si>
  <si>
    <t>MA. DEL SOCORRO</t>
  </si>
  <si>
    <t>LA PALMA (VILLA DE LA PALMA)</t>
  </si>
  <si>
    <t>BASCULA</t>
  </si>
  <si>
    <t>SP1500022901</t>
  </si>
  <si>
    <t>PICADORA DE FORRAJE</t>
  </si>
  <si>
    <t>PESA TAM ALETOM</t>
  </si>
  <si>
    <t>SALDAÑA</t>
  </si>
  <si>
    <t>ORTA</t>
  </si>
  <si>
    <t>MARIA ANGELA</t>
  </si>
  <si>
    <t>TANCANHUITZ</t>
  </si>
  <si>
    <t>TAMALETOM TERCERA SECCIÓN</t>
  </si>
  <si>
    <t>SP1500022902</t>
  </si>
  <si>
    <t>INFRAESTRUCTURA Y EQUIPO PARA LA PRODUCCION DE HORTALIZAS A CIELO ABIERTO</t>
  </si>
  <si>
    <t>SANTA ELENA</t>
  </si>
  <si>
    <t>CORDOBA</t>
  </si>
  <si>
    <t>OLVERA</t>
  </si>
  <si>
    <t>ABRAHAM</t>
  </si>
  <si>
    <t>SANTA ELENA (EL RETACHO)</t>
  </si>
  <si>
    <t>SP1500022903</t>
  </si>
  <si>
    <t>LA ESPERANZA</t>
  </si>
  <si>
    <t>DUARTE</t>
  </si>
  <si>
    <t>LANDEVERDE</t>
  </si>
  <si>
    <t>EFREN</t>
  </si>
  <si>
    <t>SP1500022904</t>
  </si>
  <si>
    <t>CORRAL</t>
  </si>
  <si>
    <t>VEINTE DE NOVIEMBRE</t>
  </si>
  <si>
    <t>CHAVEZ</t>
  </si>
  <si>
    <t>PEREZ</t>
  </si>
  <si>
    <t>FORTINO</t>
  </si>
  <si>
    <t>SP1500022906</t>
  </si>
  <si>
    <t>RANCHO NUEVO</t>
  </si>
  <si>
    <t>SANCHEZ</t>
  </si>
  <si>
    <t>GARCIA</t>
  </si>
  <si>
    <t>MARGARITA</t>
  </si>
  <si>
    <t>SP1500022907</t>
  </si>
  <si>
    <t>CAPUCHINAS</t>
  </si>
  <si>
    <t>PECINA</t>
  </si>
  <si>
    <t>CALIXTRO</t>
  </si>
  <si>
    <t>LEOVIGILDA</t>
  </si>
  <si>
    <t>SP1500022910</t>
  </si>
  <si>
    <t>EL HUIZACHAL</t>
  </si>
  <si>
    <t>FRANCISCO</t>
  </si>
  <si>
    <t>SP1500022911</t>
  </si>
  <si>
    <t>EL CLARIN</t>
  </si>
  <si>
    <t>GRANADO</t>
  </si>
  <si>
    <t>MARIANA</t>
  </si>
  <si>
    <t>EL CLARÍN (ENTRONQUE A TAMASOPO)</t>
  </si>
  <si>
    <t>SP1500022912</t>
  </si>
  <si>
    <t>CAMPAMENTO ALFA (LOS CUATES)</t>
  </si>
  <si>
    <t>CRUZ</t>
  </si>
  <si>
    <t>VERA</t>
  </si>
  <si>
    <t>VERONICA</t>
  </si>
  <si>
    <t>SP1500022913</t>
  </si>
  <si>
    <t>EL SAUCILLO</t>
  </si>
  <si>
    <t>MARQUEZ</t>
  </si>
  <si>
    <t>MONICA</t>
  </si>
  <si>
    <t>SP1500022914</t>
  </si>
  <si>
    <t>EL NARANJITO</t>
  </si>
  <si>
    <t>DAVILA</t>
  </si>
  <si>
    <t>MEDINA</t>
  </si>
  <si>
    <t>SILVERIO</t>
  </si>
  <si>
    <t>EL NARANJITO (GUAYABITOS)</t>
  </si>
  <si>
    <t>SP1500022915</t>
  </si>
  <si>
    <t>EL CARRIZO</t>
  </si>
  <si>
    <t>RICO</t>
  </si>
  <si>
    <t>MARTINEZ</t>
  </si>
  <si>
    <t>MARTIN</t>
  </si>
  <si>
    <t>SP1500022916</t>
  </si>
  <si>
    <t>EL CARPINTERO</t>
  </si>
  <si>
    <t>VERASTEGUI</t>
  </si>
  <si>
    <t>MALDONADO</t>
  </si>
  <si>
    <t>MARGARITO</t>
  </si>
  <si>
    <t>SP1500022917</t>
  </si>
  <si>
    <t>LA GAVIA</t>
  </si>
  <si>
    <t>RAMIREZ</t>
  </si>
  <si>
    <t>MOISES</t>
  </si>
  <si>
    <t>SP1500022918</t>
  </si>
  <si>
    <t>CUESTA BLANCA 2</t>
  </si>
  <si>
    <t>NUÑEZ</t>
  </si>
  <si>
    <t>GRACIANO</t>
  </si>
  <si>
    <t>CUESTA BLANCA</t>
  </si>
  <si>
    <t>SP1500022919</t>
  </si>
  <si>
    <t>POZO DEL SAUZ</t>
  </si>
  <si>
    <t>RESENDIZ</t>
  </si>
  <si>
    <t>TERESA</t>
  </si>
  <si>
    <t>SP1500022920</t>
  </si>
  <si>
    <t>RINCON DE RAMIREZ</t>
  </si>
  <si>
    <t>LUCAS</t>
  </si>
  <si>
    <t>RINCÓN DE RAMÍREZ</t>
  </si>
  <si>
    <t>SP1500022921</t>
  </si>
  <si>
    <t>AGUA PUERCA</t>
  </si>
  <si>
    <t>MA GUADALUPE</t>
  </si>
  <si>
    <t>SP1500022922</t>
  </si>
  <si>
    <t>CEBADILLA</t>
  </si>
  <si>
    <t>ARNULFO</t>
  </si>
  <si>
    <t>SP1500022923</t>
  </si>
  <si>
    <t>GRUPO DE TRABAJO COAXOCOYO</t>
  </si>
  <si>
    <t>HERNANDEZ</t>
  </si>
  <si>
    <t>NELBA</t>
  </si>
  <si>
    <t>COAXOCOYO</t>
  </si>
  <si>
    <t>INCUBADORA</t>
  </si>
  <si>
    <t>SP1500022924</t>
  </si>
  <si>
    <t>GRUPO DE TRABAJO PUNCHUMU</t>
  </si>
  <si>
    <t>SANTOS</t>
  </si>
  <si>
    <t>PUNCHUMU</t>
  </si>
  <si>
    <t>SP1500022926</t>
  </si>
  <si>
    <t>TANQUE DEL BORREGO</t>
  </si>
  <si>
    <t>DE LA CRUZ</t>
  </si>
  <si>
    <t>CEDEÑO</t>
  </si>
  <si>
    <t>LAZARA</t>
  </si>
  <si>
    <t>SP1500022928</t>
  </si>
  <si>
    <t>PUERTO VERDE</t>
  </si>
  <si>
    <t>ROSALES</t>
  </si>
  <si>
    <t>EDGARDO</t>
  </si>
  <si>
    <t>SP1500022930</t>
  </si>
  <si>
    <t>COPALILLOS</t>
  </si>
  <si>
    <t>JUVENAL</t>
  </si>
  <si>
    <t>SP1500022931</t>
  </si>
  <si>
    <t>GRUPO DE TRABAJO COYOBTUJUB</t>
  </si>
  <si>
    <t>SANTIAGO</t>
  </si>
  <si>
    <t>MARIA GRACIANA</t>
  </si>
  <si>
    <t>COYOBTUJUB</t>
  </si>
  <si>
    <t>SP1500022933</t>
  </si>
  <si>
    <t>GRUPO DE TRABAJO TIUTZEN</t>
  </si>
  <si>
    <t>ANA</t>
  </si>
  <si>
    <t>JESUS FLORENCIO</t>
  </si>
  <si>
    <t>TIUTZÉN</t>
  </si>
  <si>
    <t>SP1500022935</t>
  </si>
  <si>
    <t>GRUPO DE TRABAJO TANCHAHUIL COLONIA ALTAMIRA</t>
  </si>
  <si>
    <t>JOSEFA</t>
  </si>
  <si>
    <t>BONIFACIO</t>
  </si>
  <si>
    <t>SAN ANTONIO</t>
  </si>
  <si>
    <t>COLONIA ALTAMIRA</t>
  </si>
  <si>
    <t>SP1500022936</t>
  </si>
  <si>
    <t>LAS ABEJAS</t>
  </si>
  <si>
    <t>LOPEZ</t>
  </si>
  <si>
    <t>RUBIO</t>
  </si>
  <si>
    <t>MA. LEONIDES</t>
  </si>
  <si>
    <t>XILITLA</t>
  </si>
  <si>
    <t>CRUZTITLA</t>
  </si>
  <si>
    <t>CAJONES, ALZA Y BASTIDORES</t>
  </si>
  <si>
    <t>SP1500022938</t>
  </si>
  <si>
    <t>INFRAESTRUCTURA PARA POSTPRODUCCION DE CAFE</t>
  </si>
  <si>
    <t>EQUIPO DE COCCION</t>
  </si>
  <si>
    <t>GRUPO DE TRABAJO LA ESPERANZA</t>
  </si>
  <si>
    <t>EPIFANIA</t>
  </si>
  <si>
    <t>APETZCO</t>
  </si>
  <si>
    <t>SP1500022939</t>
  </si>
  <si>
    <t>SAN JOSE</t>
  </si>
  <si>
    <t>VAZQUEZ</t>
  </si>
  <si>
    <t xml:space="preserve">ESTANISLAO </t>
  </si>
  <si>
    <t>HUEHUETLÁN</t>
  </si>
  <si>
    <t>SAN JOSÉ (SAN JOSÉ DE LAS FLORES)</t>
  </si>
  <si>
    <t>SP1500022940</t>
  </si>
  <si>
    <t>PESA SAN JOSE PEQUETZEN</t>
  </si>
  <si>
    <t>OSCAR</t>
  </si>
  <si>
    <t>SAN JOSÉ PEQUETZÉN</t>
  </si>
  <si>
    <t>SP1500022941</t>
  </si>
  <si>
    <t>LOS PINOS</t>
  </si>
  <si>
    <t>SACARIAS</t>
  </si>
  <si>
    <t>ENRIQUEZ</t>
  </si>
  <si>
    <t>EULOGIO</t>
  </si>
  <si>
    <t>SP1500022942</t>
  </si>
  <si>
    <t>PESA TAMARINDO</t>
  </si>
  <si>
    <t>SALINAS</t>
  </si>
  <si>
    <t>TAMARINDO</t>
  </si>
  <si>
    <t>SP1500022943</t>
  </si>
  <si>
    <t>GRUPO UNIDO</t>
  </si>
  <si>
    <t>EMILIO</t>
  </si>
  <si>
    <t>CUARTILLO VIEJO</t>
  </si>
  <si>
    <t>SP1500022944</t>
  </si>
  <si>
    <t>GRUPO DE TRABAJO PUERTO DE BELEN</t>
  </si>
  <si>
    <t>ESTRADA</t>
  </si>
  <si>
    <t>CELSO</t>
  </si>
  <si>
    <t>PUERTO DE BELÉN</t>
  </si>
  <si>
    <t>SP1500022945</t>
  </si>
  <si>
    <t>FLOR DE DURAZNO</t>
  </si>
  <si>
    <t>MORALES</t>
  </si>
  <si>
    <t>JUAN SANTIAGO</t>
  </si>
  <si>
    <t>CHUNUNTZÉN DOS SECCIÓN OCHO</t>
  </si>
  <si>
    <t>SP1500022946</t>
  </si>
  <si>
    <t>FLOR DE LITCHE</t>
  </si>
  <si>
    <t>REYNA</t>
  </si>
  <si>
    <t>BARRIO FRANCISCO VILLA</t>
  </si>
  <si>
    <t>SP1500022947</t>
  </si>
  <si>
    <t>EQUIPO PARA LA CONSERVACION DE ALIMENTOS CARNICOS</t>
  </si>
  <si>
    <t>GRUPO TANDZUMADZ</t>
  </si>
  <si>
    <t>GUADALUPE</t>
  </si>
  <si>
    <t>ALEJANDRO</t>
  </si>
  <si>
    <t>TANDZUMADZ</t>
  </si>
  <si>
    <t>SP1500022948</t>
  </si>
  <si>
    <t>PESA TLALCINTLA</t>
  </si>
  <si>
    <t>REYES</t>
  </si>
  <si>
    <t>FLAVIA</t>
  </si>
  <si>
    <t>TLALCINTLA</t>
  </si>
  <si>
    <t>SP1500022949</t>
  </si>
  <si>
    <t>EL CARRIZAL</t>
  </si>
  <si>
    <t>CAMELIA</t>
  </si>
  <si>
    <t>SP1500022950</t>
  </si>
  <si>
    <t>PESA TEPEYAC</t>
  </si>
  <si>
    <t>RUIZ</t>
  </si>
  <si>
    <t>LEONARDO</t>
  </si>
  <si>
    <t>TEPEYAC</t>
  </si>
  <si>
    <t>SP1500022951</t>
  </si>
  <si>
    <t>LAS CHUPARROSAS</t>
  </si>
  <si>
    <t>GALDINA</t>
  </si>
  <si>
    <t>MA ELEUTERIA</t>
  </si>
  <si>
    <t>CHUNUNTZÉN DOS</t>
  </si>
  <si>
    <t>SP1500022952</t>
  </si>
  <si>
    <t>SECCION 6</t>
  </si>
  <si>
    <t>JUANA</t>
  </si>
  <si>
    <t>FERNANDO</t>
  </si>
  <si>
    <t>CHUNUNTZÉN DOS SECCIÓN SEIS</t>
  </si>
  <si>
    <t>SP1500022953</t>
  </si>
  <si>
    <t>PRODUCTORES DE NUEVO CUEYTZEN</t>
  </si>
  <si>
    <t>BAUTISTA</t>
  </si>
  <si>
    <t>ARMANDO</t>
  </si>
  <si>
    <t>TANLAJÁS</t>
  </si>
  <si>
    <t>NUEVO CUEYTZÉN</t>
  </si>
  <si>
    <t>SP1500022954</t>
  </si>
  <si>
    <t>INDIGENAS</t>
  </si>
  <si>
    <t>JUSTINA</t>
  </si>
  <si>
    <t>TIERRA BLANCA EJIDO</t>
  </si>
  <si>
    <t>SP1500022955</t>
  </si>
  <si>
    <t>TANLEAB 2</t>
  </si>
  <si>
    <t>ANDRES</t>
  </si>
  <si>
    <t>CASTRO</t>
  </si>
  <si>
    <t>MARIA PAULINA</t>
  </si>
  <si>
    <t>TANLEAB SEGUNDA SECCIÓN</t>
  </si>
  <si>
    <t>SP1500022956</t>
  </si>
  <si>
    <t>EL JILIM</t>
  </si>
  <si>
    <t>DANIEL</t>
  </si>
  <si>
    <t>LORENZO</t>
  </si>
  <si>
    <t>JILIM TANTOCOY TRES</t>
  </si>
  <si>
    <t>SP1500022957</t>
  </si>
  <si>
    <t>NUEVO AMANECER</t>
  </si>
  <si>
    <t>FELIX</t>
  </si>
  <si>
    <t>PEDRO JUAN</t>
  </si>
  <si>
    <t>CHIAPA-TUZANTLA</t>
  </si>
  <si>
    <t>SP1500022958</t>
  </si>
  <si>
    <t>SAN ISIDRO</t>
  </si>
  <si>
    <t>LARA</t>
  </si>
  <si>
    <t>CATARINA</t>
  </si>
  <si>
    <t>LA LOMA</t>
  </si>
  <si>
    <t>SP1500022959</t>
  </si>
  <si>
    <t>CUAJENCO PRIMERA SECCION</t>
  </si>
  <si>
    <t>CUAJENCO PRIMERA SECCIÓN</t>
  </si>
  <si>
    <t>SP1500022960</t>
  </si>
  <si>
    <t>GRUPO DE PRODUCTORES DE EL MANTE</t>
  </si>
  <si>
    <t>JOSE</t>
  </si>
  <si>
    <t>ALBERTA</t>
  </si>
  <si>
    <t>EL MANTE</t>
  </si>
  <si>
    <t>SP1500022961</t>
  </si>
  <si>
    <t>LOS TULIPANES</t>
  </si>
  <si>
    <t>MENDOZA</t>
  </si>
  <si>
    <t>MIGUELA</t>
  </si>
  <si>
    <t>CHUNUNTZÉN DOS SECCIÓN UNO</t>
  </si>
  <si>
    <t>SP1500022962</t>
  </si>
  <si>
    <t>LA PILA</t>
  </si>
  <si>
    <t>RIVERA</t>
  </si>
  <si>
    <t>VICENTE</t>
  </si>
  <si>
    <t>TANTOCOY UNO</t>
  </si>
  <si>
    <t>SP1500022963</t>
  </si>
  <si>
    <t>LOS ROSALES</t>
  </si>
  <si>
    <t>DOMINGO</t>
  </si>
  <si>
    <t>ALAQUICH</t>
  </si>
  <si>
    <t>SP1500022964</t>
  </si>
  <si>
    <t>EQUIPO PARA LA CONSERVACION DE ALIMENTOS VEGETALES</t>
  </si>
  <si>
    <t>LA HERRADURA</t>
  </si>
  <si>
    <t>GUZMAN</t>
  </si>
  <si>
    <t>GABRIELA</t>
  </si>
  <si>
    <t>SP1500022965</t>
  </si>
  <si>
    <t>LAS PALOMAS</t>
  </si>
  <si>
    <t>AGUILLON</t>
  </si>
  <si>
    <t>ZUÑIGA</t>
  </si>
  <si>
    <t>LUCINA</t>
  </si>
  <si>
    <t>ZACATIPA</t>
  </si>
  <si>
    <t>SP1500022966</t>
  </si>
  <si>
    <t>PESA CHAPALAMEL</t>
  </si>
  <si>
    <t>RAMOS</t>
  </si>
  <si>
    <t>EMILIA</t>
  </si>
  <si>
    <t>CHAPALAMEL</t>
  </si>
  <si>
    <t>SP1500022967</t>
  </si>
  <si>
    <t>PESA LAS MARIPOSAS</t>
  </si>
  <si>
    <t>JOAQUINA</t>
  </si>
  <si>
    <t>TLALZINTLA</t>
  </si>
  <si>
    <t>SP1500022968</t>
  </si>
  <si>
    <t>TZINEJA II</t>
  </si>
  <si>
    <t>SENTOLIA</t>
  </si>
  <si>
    <t>TZINEJA SEGUNDA SECCIÓN</t>
  </si>
  <si>
    <t>SP1500022969</t>
  </si>
  <si>
    <t>BUGAMBILIAS</t>
  </si>
  <si>
    <t>ALBERTO</t>
  </si>
  <si>
    <t>ESPINOZA</t>
  </si>
  <si>
    <t>MARIA FLORA</t>
  </si>
  <si>
    <t>TANLEAB UNO</t>
  </si>
  <si>
    <t>SP1500022970</t>
  </si>
  <si>
    <t>TENEK</t>
  </si>
  <si>
    <t>MARCIAL</t>
  </si>
  <si>
    <t>PABLO</t>
  </si>
  <si>
    <t>TATACUATLA</t>
  </si>
  <si>
    <t>SP1500022971</t>
  </si>
  <si>
    <t>NAVARRETE</t>
  </si>
  <si>
    <t>IVAN</t>
  </si>
  <si>
    <t>LA JOYA DE TLALETLA</t>
  </si>
  <si>
    <t>SP1500022972</t>
  </si>
  <si>
    <t>SECCION TRES</t>
  </si>
  <si>
    <t>CHUNUNTZÉN DOS SECCIÓN TRES</t>
  </si>
  <si>
    <t>SP1500022973</t>
  </si>
  <si>
    <t>GRUPO MARCIAL</t>
  </si>
  <si>
    <t>DIEGO</t>
  </si>
  <si>
    <t>ORTIZ</t>
  </si>
  <si>
    <t>FLORENCIO</t>
  </si>
  <si>
    <t>CHUNUNTZÉN DOS SECCIÓN SIETE</t>
  </si>
  <si>
    <t>SP1500022974</t>
  </si>
  <si>
    <t>MARIA DEL REFUGIO</t>
  </si>
  <si>
    <t>SALUSTRIA</t>
  </si>
  <si>
    <t>TIERRA BLANCA FRACCIÓN</t>
  </si>
  <si>
    <t>SP1500022975</t>
  </si>
  <si>
    <t>LA GARDENIA</t>
  </si>
  <si>
    <t>RAUL</t>
  </si>
  <si>
    <t>COMPLEMENTO CHUNUNTZÉN</t>
  </si>
  <si>
    <t>SP1500022976</t>
  </si>
  <si>
    <t>EL HIGUERON</t>
  </si>
  <si>
    <t>PEDRO</t>
  </si>
  <si>
    <t>CHUNUNTZÉN DOS SECCIÓN DOCE</t>
  </si>
  <si>
    <t>SP1500022977</t>
  </si>
  <si>
    <t>SAN FELIPE - INFRA</t>
  </si>
  <si>
    <t>CHUNUNTZÉN DOS SECCIÓN NUEVE</t>
  </si>
  <si>
    <t>SP1500022978</t>
  </si>
  <si>
    <t>OCTZEN</t>
  </si>
  <si>
    <t>SANDOYA</t>
  </si>
  <si>
    <t>BENITO</t>
  </si>
  <si>
    <t>OCTZÉN</t>
  </si>
  <si>
    <t>SP1500022979</t>
  </si>
  <si>
    <t>LAS MARAVILLAS</t>
  </si>
  <si>
    <t>PIO</t>
  </si>
  <si>
    <t>REGINA</t>
  </si>
  <si>
    <t>TZAC-ANAM</t>
  </si>
  <si>
    <t>SP1500022980</t>
  </si>
  <si>
    <t>SAN FELIPE</t>
  </si>
  <si>
    <t>MORAN</t>
  </si>
  <si>
    <t>PASCUAL</t>
  </si>
  <si>
    <t>ALFONSO</t>
  </si>
  <si>
    <t>ALDZULUP</t>
  </si>
  <si>
    <t>SP1500022981</t>
  </si>
  <si>
    <t>TZINEJA 1</t>
  </si>
  <si>
    <t>JORGE ALBERTO</t>
  </si>
  <si>
    <t>SP1500022982</t>
  </si>
  <si>
    <t>LAS VOLADORAS</t>
  </si>
  <si>
    <t>ROSA</t>
  </si>
  <si>
    <t>TAMALETOM PRIMERA SECCIÓN</t>
  </si>
  <si>
    <t>SP1500022983</t>
  </si>
  <si>
    <t>NUEVA ORGANIZACION</t>
  </si>
  <si>
    <t>OLLITA DEL PINO</t>
  </si>
  <si>
    <t>SP1500022984</t>
  </si>
  <si>
    <t>GOLONDRINAS</t>
  </si>
  <si>
    <t>MARIA DOLORES</t>
  </si>
  <si>
    <t>XALTIPA</t>
  </si>
  <si>
    <t>SP1500022985</t>
  </si>
  <si>
    <t>LAS COLMENAS</t>
  </si>
  <si>
    <t>ROGELIO</t>
  </si>
  <si>
    <t>IZTACAPA</t>
  </si>
  <si>
    <t>SP1500022986</t>
  </si>
  <si>
    <t>GRUPO SAN ANTONIO</t>
  </si>
  <si>
    <t>SAN ANTONIO XALCUAYO DOS</t>
  </si>
  <si>
    <t>SP1500022987</t>
  </si>
  <si>
    <t>FUERZA UNIDA AVANZA</t>
  </si>
  <si>
    <t>CATALINA</t>
  </si>
  <si>
    <t>PUERTO TRES CRUCES (SAN ANTONIO XALCUAYO UNO)</t>
  </si>
  <si>
    <t>SP1500022988</t>
  </si>
  <si>
    <t>CUANETZITZI</t>
  </si>
  <si>
    <t>OFELIO</t>
  </si>
  <si>
    <t>ZAPUYO</t>
  </si>
  <si>
    <t>SP1500022989</t>
  </si>
  <si>
    <t>HUAXUCO</t>
  </si>
  <si>
    <t>SEGURA</t>
  </si>
  <si>
    <t>MARCELA</t>
  </si>
  <si>
    <t>UHAXUCO</t>
  </si>
  <si>
    <t>SP1500022990</t>
  </si>
  <si>
    <t>CUAJENCO SEGUNDA SECCION</t>
  </si>
  <si>
    <t>SANTIAGO APOLINAR</t>
  </si>
  <si>
    <t>CUAJENCO SEGUNDA SECCIÓN</t>
  </si>
  <si>
    <t>SP1500022991</t>
  </si>
  <si>
    <t>PESA UNUP JUK</t>
  </si>
  <si>
    <t>MINERVA</t>
  </si>
  <si>
    <t>EL JUK</t>
  </si>
  <si>
    <t>SP1500022992</t>
  </si>
  <si>
    <t>PESA HAC MOM</t>
  </si>
  <si>
    <t>ARGUELLES</t>
  </si>
  <si>
    <t>MIGUEL</t>
  </si>
  <si>
    <t>HAC-MOM</t>
  </si>
  <si>
    <t>SP1500022993</t>
  </si>
  <si>
    <t>GRUPO PESA TZAPICTE</t>
  </si>
  <si>
    <t>SOLIS</t>
  </si>
  <si>
    <t>JOSE LEONARDO</t>
  </si>
  <si>
    <t>TZEPACAB SEGUNDA SECCIÓN TZAPICTE</t>
  </si>
  <si>
    <t>SP1500022994</t>
  </si>
  <si>
    <t>GRUPO DE TRABAJO DE TAMARINDO HUASTECO</t>
  </si>
  <si>
    <t>ALEJANDRA</t>
  </si>
  <si>
    <t>TAMARINDO HUASTECO</t>
  </si>
  <si>
    <t>SP1500022995</t>
  </si>
  <si>
    <t>PESA TANCOLTZE PRIMERA SECCION</t>
  </si>
  <si>
    <t>ESTEBAN</t>
  </si>
  <si>
    <t>TANCOLTZE PRIMERA SECCIÓN</t>
  </si>
  <si>
    <t>SP1500022996</t>
  </si>
  <si>
    <t>ZENTIK TLATOKACE</t>
  </si>
  <si>
    <t>PORRAS</t>
  </si>
  <si>
    <t>SALAZAR</t>
  </si>
  <si>
    <t>AGUSTIN</t>
  </si>
  <si>
    <t>COLONIA PRIMERO DE MAYO</t>
  </si>
  <si>
    <t>SP1500022997</t>
  </si>
  <si>
    <t>GRUPO DE TRABAJO EL MONEC</t>
  </si>
  <si>
    <t>CESAR</t>
  </si>
  <si>
    <t>MONEC</t>
  </si>
  <si>
    <t>SP1500022998</t>
  </si>
  <si>
    <t>INFRAESTRUCTURA Y EQUIPO PARA LA PRODUCCION DE CULTIVOS ALTERNATIVOS O NO TRADICIONALES PARA VENTA</t>
  </si>
  <si>
    <t>GRUPO DE PRODUCTORES JOMTE</t>
  </si>
  <si>
    <t>RODRIGUEZ</t>
  </si>
  <si>
    <t>BENEDICTO</t>
  </si>
  <si>
    <t>EL JOMTE</t>
  </si>
  <si>
    <t>EQUIPO PARA SELECCION Y EMPAQUE</t>
  </si>
  <si>
    <t>SP1500022999</t>
  </si>
  <si>
    <t>LAS AGUILAS</t>
  </si>
  <si>
    <t>AZUCENA TERESA</t>
  </si>
  <si>
    <t>PETATILLO</t>
  </si>
  <si>
    <t>SP1500023000</t>
  </si>
  <si>
    <t>LA ESCALERA</t>
  </si>
  <si>
    <t>MA. SUSANA</t>
  </si>
  <si>
    <t>SP1500023001</t>
  </si>
  <si>
    <t>LA COSECHA</t>
  </si>
  <si>
    <t>MANUEL</t>
  </si>
  <si>
    <t>FLORENCIANO</t>
  </si>
  <si>
    <t>PEMOXCO</t>
  </si>
  <si>
    <t>SP1500023002</t>
  </si>
  <si>
    <t>PESA CRUZTUJUB</t>
  </si>
  <si>
    <t>VELARDE</t>
  </si>
  <si>
    <t>CRUZTUJUB</t>
  </si>
  <si>
    <t>SP1500023003</t>
  </si>
  <si>
    <t>RENACIMIENTO</t>
  </si>
  <si>
    <t>LEOBARDO</t>
  </si>
  <si>
    <t>UXTUAPAN</t>
  </si>
  <si>
    <t>SP1500023004</t>
  </si>
  <si>
    <t>XILOSUCHICO</t>
  </si>
  <si>
    <t>BERNARDINA</t>
  </si>
  <si>
    <t>XILOXOCHICO (EL CHICO)</t>
  </si>
  <si>
    <t>SP1500023005</t>
  </si>
  <si>
    <t>PRODUCTORES PAITZAN</t>
  </si>
  <si>
    <t>DIONICIO</t>
  </si>
  <si>
    <t>MARIA TOMASA</t>
  </si>
  <si>
    <t>PAITZÁN</t>
  </si>
  <si>
    <t>SP1500023006</t>
  </si>
  <si>
    <t>TLANESKI</t>
  </si>
  <si>
    <t>MATIAS</t>
  </si>
  <si>
    <t>EVODIO</t>
  </si>
  <si>
    <t>POXTLA (LA EMPRESA)</t>
  </si>
  <si>
    <t>SP1500023007</t>
  </si>
  <si>
    <t>LA PALIZADA</t>
  </si>
  <si>
    <t>MUCIO</t>
  </si>
  <si>
    <t>SP1500023008</t>
  </si>
  <si>
    <t>GRUPO  PESA  TZEPACAB</t>
  </si>
  <si>
    <t>TZEPACAB PRIMERA SECCIÓN</t>
  </si>
  <si>
    <t>SP1500023009</t>
  </si>
  <si>
    <t>TLAMAYA  TLAELILTIYANI</t>
  </si>
  <si>
    <t>HERIBERTO</t>
  </si>
  <si>
    <t>CUATLAMAYÁN</t>
  </si>
  <si>
    <t>SP1500023010</t>
  </si>
  <si>
    <t>GRUPO DE PRODUCTORES DE CUITZABZEN</t>
  </si>
  <si>
    <t>VIRGINIA</t>
  </si>
  <si>
    <t>CUITZABZÉN</t>
  </si>
  <si>
    <t>SP1500023011</t>
  </si>
  <si>
    <t>PESA CHACATITLA PRIMERA SECCION</t>
  </si>
  <si>
    <t>ENEDINA</t>
  </si>
  <si>
    <t>CHACATITLA PRIMERA SECCIÓN</t>
  </si>
  <si>
    <t>SP1500023012</t>
  </si>
  <si>
    <t>GRUPO DE PRODUCTORES TRES CRUCES</t>
  </si>
  <si>
    <t>FEDERICO</t>
  </si>
  <si>
    <t>TRES CRUCES</t>
  </si>
  <si>
    <t>SP1500023013</t>
  </si>
  <si>
    <t>PESA ZOJUALO</t>
  </si>
  <si>
    <t>CONCEPCION</t>
  </si>
  <si>
    <t>ZOJUALO</t>
  </si>
  <si>
    <t>SP1500023014</t>
  </si>
  <si>
    <t>PESA JOPOYMON PRIMERA SECCION</t>
  </si>
  <si>
    <t>FUENTES</t>
  </si>
  <si>
    <t>FELIPE</t>
  </si>
  <si>
    <t>JOPOYMOM PRIMERA SECCIÓN</t>
  </si>
  <si>
    <t>SP1500023015</t>
  </si>
  <si>
    <t>GRUPO DE PRODUCTORES DEL BARRIO CUAYTZEN, TANLAJAS, S.L.P.</t>
  </si>
  <si>
    <t>MERCEDES</t>
  </si>
  <si>
    <t>BARRIO CUAYTZÉN</t>
  </si>
  <si>
    <t>SP1500023016</t>
  </si>
  <si>
    <t>LAS ESTRELLAS</t>
  </si>
  <si>
    <t>MIGUEL SANTIAGO</t>
  </si>
  <si>
    <t>TEMPEXQUISTITLA</t>
  </si>
  <si>
    <t>SP1500023017</t>
  </si>
  <si>
    <t>PESA LINARES</t>
  </si>
  <si>
    <t>RAMIRO</t>
  </si>
  <si>
    <t>LINARES</t>
  </si>
  <si>
    <t>SP1500023018</t>
  </si>
  <si>
    <t>GRUPO DE PRODUCTORES QUELABITADZ</t>
  </si>
  <si>
    <t>BERNARDINO</t>
  </si>
  <si>
    <t>RUFINO</t>
  </si>
  <si>
    <t>QUELABITAD</t>
  </si>
  <si>
    <t>SP1500023019</t>
  </si>
  <si>
    <t>PRODUCTORES DEL TIYOU</t>
  </si>
  <si>
    <t>EL TIYÓU</t>
  </si>
  <si>
    <t>SP1500023021</t>
  </si>
  <si>
    <t>PESA GUADALUPE VICTORIA</t>
  </si>
  <si>
    <t>MARIO</t>
  </si>
  <si>
    <t>GUADALUPE VICTORIA</t>
  </si>
  <si>
    <t>SP1500023022</t>
  </si>
  <si>
    <t>GRUPO DE PRODUCTORES DHOKOB</t>
  </si>
  <si>
    <t>LUCIA</t>
  </si>
  <si>
    <t>DHOKOB</t>
  </si>
  <si>
    <t>SP1500023023</t>
  </si>
  <si>
    <t>TLATOCANI</t>
  </si>
  <si>
    <t>IGNACIO</t>
  </si>
  <si>
    <t>COXCATLÁN</t>
  </si>
  <si>
    <t>MAHUAJCO</t>
  </si>
  <si>
    <t>SP1500023024</t>
  </si>
  <si>
    <t>PRODUCTORES DE OJOX</t>
  </si>
  <si>
    <t>SALVADOR</t>
  </si>
  <si>
    <t>ELOISA</t>
  </si>
  <si>
    <t>OJOX</t>
  </si>
  <si>
    <t>SP1500023025</t>
  </si>
  <si>
    <t>GRUPO DE PRODUCTORES DE SAN JOSE XILATZEN</t>
  </si>
  <si>
    <t>MACARIO</t>
  </si>
  <si>
    <t>HERMINIO</t>
  </si>
  <si>
    <t>SAN JOSÉ XILATZÉN</t>
  </si>
  <si>
    <t>SP1500023026</t>
  </si>
  <si>
    <t>GRUPO DE TRABAJO PETLACOYO</t>
  </si>
  <si>
    <t>MAYORGA</t>
  </si>
  <si>
    <t>SABINO</t>
  </si>
  <si>
    <t>PETLACOYO</t>
  </si>
  <si>
    <t>SP1500023027</t>
  </si>
  <si>
    <t>IXPATLACH</t>
  </si>
  <si>
    <t>CONSTANTINO</t>
  </si>
  <si>
    <t>SP1500023028</t>
  </si>
  <si>
    <t>TAMPUCHON</t>
  </si>
  <si>
    <t>GUSTAVO</t>
  </si>
  <si>
    <t>TAMPUCHÓN</t>
  </si>
  <si>
    <t>SP1500023029</t>
  </si>
  <si>
    <t>EJEKATL</t>
  </si>
  <si>
    <t>VELAZQUEZ</t>
  </si>
  <si>
    <t>RAFAEL</t>
  </si>
  <si>
    <t>SUCHIACO</t>
  </si>
  <si>
    <t>SP1500023030</t>
  </si>
  <si>
    <t>TIOAMEL</t>
  </si>
  <si>
    <t>VIDALES</t>
  </si>
  <si>
    <t>CRISOFORO</t>
  </si>
  <si>
    <t>SP1500023031</t>
  </si>
  <si>
    <t>GRUPO DE TRABAJO MOYOTLA</t>
  </si>
  <si>
    <t>EZEQUIEL</t>
  </si>
  <si>
    <t>MOYOTLA</t>
  </si>
  <si>
    <t>SP1500023032</t>
  </si>
  <si>
    <t>EL SABINO</t>
  </si>
  <si>
    <t>JUAN</t>
  </si>
  <si>
    <t>SP1500023033</t>
  </si>
  <si>
    <t>GRUPO DE TRABAJO AMAXAC</t>
  </si>
  <si>
    <t>AMAXAC</t>
  </si>
  <si>
    <t>SP1500023034</t>
  </si>
  <si>
    <t>EL KUAUTLI</t>
  </si>
  <si>
    <t>FAUSTINO</t>
  </si>
  <si>
    <t>SAN PABLO PRIMERO</t>
  </si>
  <si>
    <t>SP1500023035</t>
  </si>
  <si>
    <t>EL KUAUITL</t>
  </si>
  <si>
    <t>SAN PABLO SEGUNDO (PALZOQUILLO)</t>
  </si>
  <si>
    <t>SP1500023036</t>
  </si>
  <si>
    <t>TLAPANI</t>
  </si>
  <si>
    <t>NICOLAS</t>
  </si>
  <si>
    <t>SP1500023037</t>
  </si>
  <si>
    <t>EL JOPOY 1</t>
  </si>
  <si>
    <t>SONI</t>
  </si>
  <si>
    <t>TRANQUILINO</t>
  </si>
  <si>
    <t>EL JOPOY</t>
  </si>
  <si>
    <t>SP1500023038</t>
  </si>
  <si>
    <t>GRUPO DE TRABAJO TANJASNEC</t>
  </si>
  <si>
    <t>NICEFORO</t>
  </si>
  <si>
    <t>TANJAJNEC</t>
  </si>
  <si>
    <t>SP1500023039</t>
  </si>
  <si>
    <t>TOCOY</t>
  </si>
  <si>
    <t>MARIA ISIDRA</t>
  </si>
  <si>
    <t>SP1500023040</t>
  </si>
  <si>
    <t>GRUPO DE TRABAJO XOLOL</t>
  </si>
  <si>
    <t>NEPONUCENO</t>
  </si>
  <si>
    <t>MARTIMIANA</t>
  </si>
  <si>
    <t>XOLOL</t>
  </si>
  <si>
    <t>SP1500023041</t>
  </si>
  <si>
    <t>GRUPO DE PRODUCTORES DE SAN PEDRO, SAN ANTONIO, S.L.P.</t>
  </si>
  <si>
    <t>FELICIANA</t>
  </si>
  <si>
    <t>J. NATIVIDAD</t>
  </si>
  <si>
    <t>SAN PEDRO</t>
  </si>
  <si>
    <t>SP1500023042</t>
  </si>
  <si>
    <t>GRUPO DE TRABAJO CUECHOD</t>
  </si>
  <si>
    <t>CLEMENTE</t>
  </si>
  <si>
    <t>CUECHOD</t>
  </si>
  <si>
    <t>SP1500023043</t>
  </si>
  <si>
    <t>COLONIA EL PROGRESO</t>
  </si>
  <si>
    <t>FERNANDEZ</t>
  </si>
  <si>
    <t>SP1500023044</t>
  </si>
  <si>
    <t>PRODUCTORES  DE LA LOCALIDAD DE EL BRASIL TANCHAHUIL</t>
  </si>
  <si>
    <t>TORRES</t>
  </si>
  <si>
    <t>TANCHAHUIL</t>
  </si>
  <si>
    <t>SP1500023045</t>
  </si>
  <si>
    <t>PESA LA GARZA (PEQUETZEN DE LA GARZA)</t>
  </si>
  <si>
    <t>VILLASANA</t>
  </si>
  <si>
    <t>MARIA DEL CARMEN</t>
  </si>
  <si>
    <t>LA GARZA (PEQUETZÉN DE LA GARZA)</t>
  </si>
  <si>
    <t>SP1500023046</t>
  </si>
  <si>
    <t>GRUPO DE TRABAJO DE TANCHAHUIL SEGUNDA SECCION</t>
  </si>
  <si>
    <t>TANCHAHUIL SEGUNDA SECCIÓN</t>
  </si>
  <si>
    <t>SP1500023047</t>
  </si>
  <si>
    <t>PRODUCTORES POZO BLANCO</t>
  </si>
  <si>
    <t>JUAREZ</t>
  </si>
  <si>
    <t>ADRIAN</t>
  </si>
  <si>
    <t>POZO BLANCO</t>
  </si>
  <si>
    <t>SP1500023048</t>
  </si>
  <si>
    <t>GRUPO DE PRODUCTORES DE PATNEL SAN ANTONIO, S.L.P.</t>
  </si>
  <si>
    <t>ADELAIDA</t>
  </si>
  <si>
    <t>PATNEL</t>
  </si>
  <si>
    <t>SP1500023049</t>
  </si>
  <si>
    <t>JUNKUD TOJ' NAL</t>
  </si>
  <si>
    <t>GABINO</t>
  </si>
  <si>
    <t>LEJEM</t>
  </si>
  <si>
    <t>SP1500023050</t>
  </si>
  <si>
    <t>TEPOZUAPA SEGUNDA</t>
  </si>
  <si>
    <t>BARTOLO</t>
  </si>
  <si>
    <t>HORACIO</t>
  </si>
  <si>
    <t>TEPOTZUAPA DOS SEGUNDA SECCIÓN</t>
  </si>
  <si>
    <t>SP1500023051</t>
  </si>
  <si>
    <t>TAZAQUIL</t>
  </si>
  <si>
    <t>SEALTIEL</t>
  </si>
  <si>
    <t>SP1500023052</t>
  </si>
  <si>
    <t>EL NUEVO AMANECER DE AJACACO</t>
  </si>
  <si>
    <t>AJACACO</t>
  </si>
  <si>
    <t>SP1500023053</t>
  </si>
  <si>
    <t>TEPOTZUAPA PRIMERA SECCION</t>
  </si>
  <si>
    <t>SILVESTRE</t>
  </si>
  <si>
    <t>MA. MAXIMINA</t>
  </si>
  <si>
    <t>TEPOTZUAPA PRIMERA SECCIÓN</t>
  </si>
  <si>
    <t>SP1500023054</t>
  </si>
  <si>
    <t>TAZAQUIL EJIDO</t>
  </si>
  <si>
    <t>MARIA ANASTACIA</t>
  </si>
  <si>
    <t>SP1500023055</t>
  </si>
  <si>
    <t>TLAXCO</t>
  </si>
  <si>
    <t>ELVIA</t>
  </si>
  <si>
    <t>SP1500023056</t>
  </si>
  <si>
    <t>METSTLI</t>
  </si>
  <si>
    <t>JESUS</t>
  </si>
  <si>
    <t>SAN ANDRÉS</t>
  </si>
  <si>
    <t>SP1500023057</t>
  </si>
  <si>
    <t>AJUATITLA SEGUNDA SECCION</t>
  </si>
  <si>
    <t>AJUATITLA SEGUNDA SECCIÓN</t>
  </si>
  <si>
    <t>SP1500023058</t>
  </si>
  <si>
    <t>LOS LOCOS</t>
  </si>
  <si>
    <t>ZARAGOZA</t>
  </si>
  <si>
    <t>RANULFO</t>
  </si>
  <si>
    <t>EJIDO CALMECAYO</t>
  </si>
  <si>
    <t>SP1500023059</t>
  </si>
  <si>
    <t>GRUPO DE TRABAJO TOTOATL</t>
  </si>
  <si>
    <t>MARIBEL</t>
  </si>
  <si>
    <t>TOTÓATL</t>
  </si>
  <si>
    <t>SP1500023060</t>
  </si>
  <si>
    <t>COMUNIDAD CALMECAYO</t>
  </si>
  <si>
    <t>ANICETO</t>
  </si>
  <si>
    <t>SP1500023061</t>
  </si>
  <si>
    <t>LAS MESAS</t>
  </si>
  <si>
    <t>NIETO</t>
  </si>
  <si>
    <t>SP1500023062</t>
  </si>
  <si>
    <t>ABRAS DEL COROZO</t>
  </si>
  <si>
    <t>SP1500023063</t>
  </si>
  <si>
    <t>GRUPO DE TRABAJO SAN BARTOLO</t>
  </si>
  <si>
    <t>GUTIERREZ</t>
  </si>
  <si>
    <t>HERMENEGILDO</t>
  </si>
  <si>
    <t>SAN BARTOLO</t>
  </si>
  <si>
    <t>SP1500023064</t>
  </si>
  <si>
    <t>GRUPO DE TRABAJO TAJINAB</t>
  </si>
  <si>
    <t>ROSAS</t>
  </si>
  <si>
    <t>TAJINAB</t>
  </si>
  <si>
    <t>SP1500023065</t>
  </si>
  <si>
    <t>PESA-PALOLCO</t>
  </si>
  <si>
    <t>FRANCISCA</t>
  </si>
  <si>
    <t>CUPERTINO</t>
  </si>
  <si>
    <t>TAMPACÁN</t>
  </si>
  <si>
    <t>PALOLCO</t>
  </si>
  <si>
    <t>SP1500023067</t>
  </si>
  <si>
    <t>INFRAESTRUCTURA Y EQUIPO PARA LA PRODUCCION DE BOVINOS</t>
  </si>
  <si>
    <t>PESA COUSSA SANTOMILA</t>
  </si>
  <si>
    <t>JOSE ROBERTO</t>
  </si>
  <si>
    <t>SANTOMILA</t>
  </si>
  <si>
    <t>SP1500023068</t>
  </si>
  <si>
    <t>PESA CHILILILLO</t>
  </si>
  <si>
    <t>PAULA</t>
  </si>
  <si>
    <t>JOEL</t>
  </si>
  <si>
    <t>CHILILILLO</t>
  </si>
  <si>
    <t>SP1500023069</t>
  </si>
  <si>
    <t>PESA-BARRIO FATIMA</t>
  </si>
  <si>
    <t>VIDAL</t>
  </si>
  <si>
    <t>BARRIO ARRIBA (FÁTIMA)</t>
  </si>
  <si>
    <t>SP1500023071</t>
  </si>
  <si>
    <t>PESA-CHUPADERO</t>
  </si>
  <si>
    <t>BERTIN</t>
  </si>
  <si>
    <t>CHUPADERO</t>
  </si>
  <si>
    <t>SP1500023072</t>
  </si>
  <si>
    <t>PESA LAGUNILLAS</t>
  </si>
  <si>
    <t>NEMECIO</t>
  </si>
  <si>
    <t>LAGUNILLAS</t>
  </si>
  <si>
    <t>SP1500023073</t>
  </si>
  <si>
    <t>PESA TOTMOXTLA UNO</t>
  </si>
  <si>
    <t>MARIA ESTELA</t>
  </si>
  <si>
    <t>TOTOMOXTLA UNO (HUEXCO)</t>
  </si>
  <si>
    <t>SP1500023074</t>
  </si>
  <si>
    <t>CHICONAMEL</t>
  </si>
  <si>
    <t>ANGELINA</t>
  </si>
  <si>
    <t>MARIA FELICIANA</t>
  </si>
  <si>
    <t>TINAS</t>
  </si>
  <si>
    <t>SP1500023075</t>
  </si>
  <si>
    <t>NUEVO HORIZONTE DE LA COMUNIDAD TENEK</t>
  </si>
  <si>
    <t>OBISPO</t>
  </si>
  <si>
    <t>MA. FRANCISCA</t>
  </si>
  <si>
    <t>AQUISMÓN</t>
  </si>
  <si>
    <t>TAHUILATZÉN</t>
  </si>
  <si>
    <t>SP1500023076</t>
  </si>
  <si>
    <t>NABOR</t>
  </si>
  <si>
    <t>SP1500023077</t>
  </si>
  <si>
    <t>PESA-NUEVOJALPILLA</t>
  </si>
  <si>
    <t>NUEVO JALPILLA</t>
  </si>
  <si>
    <t>SP1500023078</t>
  </si>
  <si>
    <t>GRUPO PESA EL CUSTODIO</t>
  </si>
  <si>
    <t>PICAZO</t>
  </si>
  <si>
    <t>ROMAN</t>
  </si>
  <si>
    <t>CIUDAD DEL MAÍZ</t>
  </si>
  <si>
    <t>EL CUSTODIO</t>
  </si>
  <si>
    <t>SP1500023079</t>
  </si>
  <si>
    <t>INFRAESTRUCTURA Y QUIPO PARA LA PRODUCCION DE CAPRINO</t>
  </si>
  <si>
    <t>PESA-LOS CUES</t>
  </si>
  <si>
    <t>AVILA</t>
  </si>
  <si>
    <t>PAULINO</t>
  </si>
  <si>
    <t>LOS CUES</t>
  </si>
  <si>
    <t>SP1500023080</t>
  </si>
  <si>
    <t>LOMBRICOMPOSTA</t>
  </si>
  <si>
    <t>BARRIO DE COYOLO</t>
  </si>
  <si>
    <t>LUZ EDITH</t>
  </si>
  <si>
    <t>SP1500023081</t>
  </si>
  <si>
    <t>PESA-AMPLIACION NUEVO HULERO</t>
  </si>
  <si>
    <t>CAMARGO</t>
  </si>
  <si>
    <t>GUILLERMO</t>
  </si>
  <si>
    <t>AMPLIACIÓN NUEVO HULERO</t>
  </si>
  <si>
    <t>SP1500023082</t>
  </si>
  <si>
    <t>BEBEDERO</t>
  </si>
  <si>
    <t>ORGANIZACION</t>
  </si>
  <si>
    <t>TAN-TZAJIB</t>
  </si>
  <si>
    <t>CISTERNA DE FERROCEMENTO EQUIPADA</t>
  </si>
  <si>
    <t>SP1500023083</t>
  </si>
  <si>
    <t>LA SOLEDAD</t>
  </si>
  <si>
    <t>PRAXEDIS</t>
  </si>
  <si>
    <t>SP1500023084</t>
  </si>
  <si>
    <t>PESA-TEPEZINTLA</t>
  </si>
  <si>
    <t>TEPEZINTLA</t>
  </si>
  <si>
    <t>SP1500023085</t>
  </si>
  <si>
    <t>XOCHICUATLA</t>
  </si>
  <si>
    <t>HUMBERTO</t>
  </si>
  <si>
    <t>SP1500023086</t>
  </si>
  <si>
    <t>PESA - CUAYAHUAL</t>
  </si>
  <si>
    <t>ZEFERINO</t>
  </si>
  <si>
    <t>CUAYAHUAL</t>
  </si>
  <si>
    <t>SP1500023087</t>
  </si>
  <si>
    <t>PESA - PALANTITLA</t>
  </si>
  <si>
    <t>JULIANA</t>
  </si>
  <si>
    <t>GABRIEL</t>
  </si>
  <si>
    <t>PALANTITLA</t>
  </si>
  <si>
    <t>SP1500023088</t>
  </si>
  <si>
    <t>TENEXTLITA UNO</t>
  </si>
  <si>
    <t>MATEO</t>
  </si>
  <si>
    <t>TENEXTITLA UNO</t>
  </si>
  <si>
    <t>SP1500023089</t>
  </si>
  <si>
    <t>PESA- LA MATA</t>
  </si>
  <si>
    <t>ANTONIO</t>
  </si>
  <si>
    <t>SEVERIANO</t>
  </si>
  <si>
    <t>LA MATA</t>
  </si>
  <si>
    <t>SP1500023090</t>
  </si>
  <si>
    <t>PESA - MIRAFLORES</t>
  </si>
  <si>
    <t>FIDEL</t>
  </si>
  <si>
    <t>LA FINCA MIRAFLORES</t>
  </si>
  <si>
    <t>SP1500023091</t>
  </si>
  <si>
    <t>EL MANANTIAL</t>
  </si>
  <si>
    <t>LIZAMA</t>
  </si>
  <si>
    <t>ANTELMO</t>
  </si>
  <si>
    <t>SALVADOR NAVA MARTÍNEZ (NUEVO SANTA RITA)</t>
  </si>
  <si>
    <t>SP1500023092</t>
  </si>
  <si>
    <t>GRUPO PESA AGUA NUEVA</t>
  </si>
  <si>
    <t>FAJARDO</t>
  </si>
  <si>
    <t>AGUA NUEVA DEL NORTE</t>
  </si>
  <si>
    <t>SP1500023093</t>
  </si>
  <si>
    <t>SIERRA HUASTECA</t>
  </si>
  <si>
    <t>ALBARO</t>
  </si>
  <si>
    <t>EUREKA</t>
  </si>
  <si>
    <t>SP1500023094</t>
  </si>
  <si>
    <t>PESA PUYECATL</t>
  </si>
  <si>
    <t>MODESTO</t>
  </si>
  <si>
    <t>PUYÉCATL</t>
  </si>
  <si>
    <t>SP1500023095</t>
  </si>
  <si>
    <t>PESA-EL CEDRAL</t>
  </si>
  <si>
    <t>EL CEDRAL</t>
  </si>
  <si>
    <t>SP1500023096</t>
  </si>
  <si>
    <t>GRUPO PESA ABREGO</t>
  </si>
  <si>
    <t>ALFREDO</t>
  </si>
  <si>
    <t>GUADALCÁZAR</t>
  </si>
  <si>
    <t>ÁBREGO</t>
  </si>
  <si>
    <t>SP1500023097</t>
  </si>
  <si>
    <t>PESA HUEXCO</t>
  </si>
  <si>
    <t>RUTILO</t>
  </si>
  <si>
    <t>EL HUEXCO</t>
  </si>
  <si>
    <t>SP1500023098</t>
  </si>
  <si>
    <t>JUNKUDH T´OJNAL TI CUETAB</t>
  </si>
  <si>
    <t>VICTORIANO</t>
  </si>
  <si>
    <t>JOSE JULIAN</t>
  </si>
  <si>
    <t>CUETAB</t>
  </si>
  <si>
    <t>INFRAESTRUCTURA Y EQUIPO PARA LA PRODUCCION DE HONGOS</t>
  </si>
  <si>
    <t>SP1500023099</t>
  </si>
  <si>
    <t>GRUPO DE TRABAJO CERRO DE LA ARENA</t>
  </si>
  <si>
    <t>LORENZA</t>
  </si>
  <si>
    <t>PUERTO DE TANZOZOB</t>
  </si>
  <si>
    <t>SP1500023103</t>
  </si>
  <si>
    <t>FLOR DE JACARANDA</t>
  </si>
  <si>
    <t>SATURNINO</t>
  </si>
  <si>
    <t>CLETO</t>
  </si>
  <si>
    <t>TANUTE</t>
  </si>
  <si>
    <t>SP1500023106</t>
  </si>
  <si>
    <t>UNIDAD CAMPESINA</t>
  </si>
  <si>
    <t>SAN RAFAEL TAMPAXAL</t>
  </si>
  <si>
    <t>SP1500023110</t>
  </si>
  <si>
    <t>GRUPO DE TRABAJO SAN FRANCISCO</t>
  </si>
  <si>
    <t>ENRIQUE</t>
  </si>
  <si>
    <t>SAN FRANCISCO</t>
  </si>
  <si>
    <t>SP1500023112</t>
  </si>
  <si>
    <t>GRUPO PESA AGUAJE DE GARCIA</t>
  </si>
  <si>
    <t>JASO</t>
  </si>
  <si>
    <t>EL AGUAJE DE GARCÍA</t>
  </si>
  <si>
    <t>SP1500023114</t>
  </si>
  <si>
    <t>GRUPO PESA EL DURO</t>
  </si>
  <si>
    <t>PALMILLAS</t>
  </si>
  <si>
    <t>FORTUNA</t>
  </si>
  <si>
    <t>EL DURO</t>
  </si>
  <si>
    <t>SP1500023115</t>
  </si>
  <si>
    <t>GRUPO PESA BUENAVISTA</t>
  </si>
  <si>
    <t>ROJAS</t>
  </si>
  <si>
    <t>ELEUTERIO</t>
  </si>
  <si>
    <t>BUENAVISTA</t>
  </si>
  <si>
    <t>SP1500023116</t>
  </si>
  <si>
    <t>GRUPO DE TRABAJO SUPERACION</t>
  </si>
  <si>
    <t>PAXALJA</t>
  </si>
  <si>
    <t>SP1500023117</t>
  </si>
  <si>
    <t>GRUPO PESA LA ENCARNACIÓN</t>
  </si>
  <si>
    <t>MA. ISABEL</t>
  </si>
  <si>
    <t>LA ENCARNACIÓN</t>
  </si>
  <si>
    <t>SP1500023118</t>
  </si>
  <si>
    <t>GRUPO PESA COLONIA AGRÍCOLA</t>
  </si>
  <si>
    <t>COLCHADO</t>
  </si>
  <si>
    <t>CELIA</t>
  </si>
  <si>
    <t>COLONIA AGRÍCOLA SAN JOSÉ</t>
  </si>
  <si>
    <t>SP1500023119</t>
  </si>
  <si>
    <t>GRUPO PESA LA CALZADA</t>
  </si>
  <si>
    <t>GALVAN</t>
  </si>
  <si>
    <t>ZAPATA</t>
  </si>
  <si>
    <t>LA CALZADA DE SAN RAFAEL</t>
  </si>
  <si>
    <t>SP1500023120</t>
  </si>
  <si>
    <t>GRUPO DE MUJERES INDIGENAS</t>
  </si>
  <si>
    <t>BERNARDO</t>
  </si>
  <si>
    <t>CECILIA</t>
  </si>
  <si>
    <t>EL ALITZE</t>
  </si>
  <si>
    <t>SP1500023121</t>
  </si>
  <si>
    <t>GRUPO PESA LA LIBERTAD</t>
  </si>
  <si>
    <t>TOVAR</t>
  </si>
  <si>
    <t>SERVANDO</t>
  </si>
  <si>
    <t>COLONIA LA LIBERTAD</t>
  </si>
  <si>
    <t>SP1500023122</t>
  </si>
  <si>
    <t>GRUPO PESA EL ORO</t>
  </si>
  <si>
    <t>GAMEZ</t>
  </si>
  <si>
    <t>ELIAS</t>
  </si>
  <si>
    <t>MARIA ISABEL</t>
  </si>
  <si>
    <t>EL ORO</t>
  </si>
  <si>
    <t>SP1500023123</t>
  </si>
  <si>
    <t>GRUPO PESA LA MORITA</t>
  </si>
  <si>
    <t>CARRIZALES</t>
  </si>
  <si>
    <t>OMAR</t>
  </si>
  <si>
    <t>COLONIA LA MORITA</t>
  </si>
  <si>
    <t>SP1500023124</t>
  </si>
  <si>
    <t>FLOR DE MAIZ</t>
  </si>
  <si>
    <t>ABELINO</t>
  </si>
  <si>
    <t>ALVIZO</t>
  </si>
  <si>
    <t>MARTIN MAGDALENO</t>
  </si>
  <si>
    <t>TAMPEMOCHE</t>
  </si>
  <si>
    <t>SP1500023125</t>
  </si>
  <si>
    <t>GRUPO PESA LA HINCADA</t>
  </si>
  <si>
    <t>CHACON</t>
  </si>
  <si>
    <t>MARICELA</t>
  </si>
  <si>
    <t>LA HINCADA</t>
  </si>
  <si>
    <t>SP1500023126</t>
  </si>
  <si>
    <t>GRUPO PESA LAS MESAS DE DON LUIS</t>
  </si>
  <si>
    <t>SALAS</t>
  </si>
  <si>
    <t>AMELIA</t>
  </si>
  <si>
    <t>LAS MESAS DE DON LUIS</t>
  </si>
  <si>
    <t>SP1500023127</t>
  </si>
  <si>
    <t>GRUPO PESA LAS TABLAS</t>
  </si>
  <si>
    <t>DELGADO</t>
  </si>
  <si>
    <t>IBARRA</t>
  </si>
  <si>
    <t>MA. SOCORRO</t>
  </si>
  <si>
    <t>ESTACIÓN LAS TABLAS</t>
  </si>
  <si>
    <t>SP1500023128</t>
  </si>
  <si>
    <t>GRUPO PESA POZO DE ACUÑA</t>
  </si>
  <si>
    <t>POZO DE ACUÑA</t>
  </si>
  <si>
    <t>SP1500023129</t>
  </si>
  <si>
    <t>GRUPO PESA MONTEBELLO</t>
  </si>
  <si>
    <t>VAZQUES</t>
  </si>
  <si>
    <t>YOLANDA</t>
  </si>
  <si>
    <t>MONTEBELLO</t>
  </si>
  <si>
    <t>SP1500023130</t>
  </si>
  <si>
    <t>GRUPO PESA EL QUELITAL</t>
  </si>
  <si>
    <t>AURELIA</t>
  </si>
  <si>
    <t>EL QUELITAL</t>
  </si>
  <si>
    <t>SP1500023131</t>
  </si>
  <si>
    <t>GRUPO PESA NUEVO SAN RAFAEL</t>
  </si>
  <si>
    <t>POSADA</t>
  </si>
  <si>
    <t>MUÑIZ</t>
  </si>
  <si>
    <t>NUEVO SAN RAFAEL</t>
  </si>
  <si>
    <t>SP1500023132</t>
  </si>
  <si>
    <t>GRUPO PESA EL REALEJO</t>
  </si>
  <si>
    <t>PINEDA</t>
  </si>
  <si>
    <t>POSADAS</t>
  </si>
  <si>
    <t>MA DEL REFUGIO</t>
  </si>
  <si>
    <t>REALEJO</t>
  </si>
  <si>
    <t>SP1500023133</t>
  </si>
  <si>
    <t>GRUPO PESA SAN MATEO</t>
  </si>
  <si>
    <t>MIRELES</t>
  </si>
  <si>
    <t>SAN MATEO</t>
  </si>
  <si>
    <t>SP1500023134</t>
  </si>
  <si>
    <t>GRUPO PESA SAN RAFAEL MATRIZ</t>
  </si>
  <si>
    <t>COLLAZO</t>
  </si>
  <si>
    <t>PANFILA</t>
  </si>
  <si>
    <t>SAN RAFAEL MATRIZ</t>
  </si>
  <si>
    <t>SP1500023135</t>
  </si>
  <si>
    <t>GRUPO PESA SAN ANTONIO</t>
  </si>
  <si>
    <t>SAN ANTONIO DE TROJES</t>
  </si>
  <si>
    <t>SP1500023136</t>
  </si>
  <si>
    <t>GRUPO PESA ZAMACHIHUE</t>
  </si>
  <si>
    <t>VILLALON</t>
  </si>
  <si>
    <t>MARCELINA</t>
  </si>
  <si>
    <t>ZAMACHIHUE</t>
  </si>
  <si>
    <t>SP1500023137</t>
  </si>
  <si>
    <t>GRUPO PESA SARTENEJO</t>
  </si>
  <si>
    <t>LLAMAS</t>
  </si>
  <si>
    <t>MANDUJANO</t>
  </si>
  <si>
    <t>SARTENEJO</t>
  </si>
  <si>
    <t>SP1500023138</t>
  </si>
  <si>
    <t>JUNKUDH T,OJNAL TI TZ,EN</t>
  </si>
  <si>
    <t>JULIA</t>
  </si>
  <si>
    <t>SP1500023143</t>
  </si>
  <si>
    <t>GRUPO DE TRABAJO YOHUALA</t>
  </si>
  <si>
    <t>CRESCENCIO</t>
  </si>
  <si>
    <t>YOHUALA</t>
  </si>
  <si>
    <t>SP1500023144</t>
  </si>
  <si>
    <t>TIERRA CAMPESINA</t>
  </si>
  <si>
    <t>LAZARO</t>
  </si>
  <si>
    <t>BASILIA</t>
  </si>
  <si>
    <t>LANIM</t>
  </si>
  <si>
    <t>SP1500023145</t>
  </si>
  <si>
    <t>GRUPO DE TRABAJO MANCORNADERO</t>
  </si>
  <si>
    <t>MAXIMO</t>
  </si>
  <si>
    <t>MANCORNADERO</t>
  </si>
  <si>
    <t>SP1500023146</t>
  </si>
  <si>
    <t>LUISA</t>
  </si>
  <si>
    <t>AGUA AMARGA</t>
  </si>
  <si>
    <t>SP1500023147</t>
  </si>
  <si>
    <t>EL CHIJOL</t>
  </si>
  <si>
    <t>JOSE LORENZO</t>
  </si>
  <si>
    <t>SP1500023148</t>
  </si>
  <si>
    <t>GRUPO PESA 2013 LAS PEÑITAS</t>
  </si>
  <si>
    <t>J. EFREN</t>
  </si>
  <si>
    <t>LAS PEÑITAS</t>
  </si>
  <si>
    <t>SP1500023150</t>
  </si>
  <si>
    <t>GRUPO DE TRABAJO EL CARRIZAL</t>
  </si>
  <si>
    <t>MERCADO</t>
  </si>
  <si>
    <t>IRAZEMA</t>
  </si>
  <si>
    <t>SP1500023151</t>
  </si>
  <si>
    <t>AVES LIMAJYO</t>
  </si>
  <si>
    <t>ANGEL</t>
  </si>
  <si>
    <t>VIRGINIO</t>
  </si>
  <si>
    <t>ELENA</t>
  </si>
  <si>
    <t>TAMAZUNCHALE</t>
  </si>
  <si>
    <t>LIMAJYO</t>
  </si>
  <si>
    <t>SP1500023152</t>
  </si>
  <si>
    <t>GRUPO PESA 2013 EL EPAZOTE</t>
  </si>
  <si>
    <t>EL EPAZOTE</t>
  </si>
  <si>
    <t>SP1500023153</t>
  </si>
  <si>
    <t>GRUPO PESA 2013 SAN ISIDRO</t>
  </si>
  <si>
    <t>MONTERO</t>
  </si>
  <si>
    <t>BOTELLO</t>
  </si>
  <si>
    <t>VICTORINA</t>
  </si>
  <si>
    <t>SP1500023155</t>
  </si>
  <si>
    <t>GRUPO PESA MARTINEZ</t>
  </si>
  <si>
    <t>ISIDRA</t>
  </si>
  <si>
    <t>MARTÍNEZ</t>
  </si>
  <si>
    <t>SP1500023156</t>
  </si>
  <si>
    <t>GRUPO PESA 2013 PINIHUAN</t>
  </si>
  <si>
    <t>GELACIA</t>
  </si>
  <si>
    <t>PINIHUAN (RÍO PINIHUAN)</t>
  </si>
  <si>
    <t>SP1500023158</t>
  </si>
  <si>
    <t>PRODUCTORES DE PAXQUID</t>
  </si>
  <si>
    <t>PAXQUID</t>
  </si>
  <si>
    <t>SP1500023159</t>
  </si>
  <si>
    <t>GRUPO PESA 2013 LAS TUZAS</t>
  </si>
  <si>
    <t>ARRIAGA</t>
  </si>
  <si>
    <t>SALDIERNA</t>
  </si>
  <si>
    <t>ALEJANDRA LIZBET</t>
  </si>
  <si>
    <t>TUZAS</t>
  </si>
  <si>
    <t>SP1500023164</t>
  </si>
  <si>
    <t>WITZIL AN EM</t>
  </si>
  <si>
    <t>CAMILO</t>
  </si>
  <si>
    <t>DELFINO</t>
  </si>
  <si>
    <t>MA. JUANA</t>
  </si>
  <si>
    <t>LINJA</t>
  </si>
  <si>
    <t>SP1500023165</t>
  </si>
  <si>
    <t>GRUPO PESA LA LINEA</t>
  </si>
  <si>
    <t>CRISTINA</t>
  </si>
  <si>
    <t>LA LÍNEA</t>
  </si>
  <si>
    <t>SP1500023166</t>
  </si>
  <si>
    <t>LOS TRIUNFADORES DE BARRIO PROGRESO</t>
  </si>
  <si>
    <t>HERNNADEZ</t>
  </si>
  <si>
    <t>BARRIO PROGRESO</t>
  </si>
  <si>
    <t>SP1500023167</t>
  </si>
  <si>
    <t>MILA TEKITINE</t>
  </si>
  <si>
    <t>JUVENCIO</t>
  </si>
  <si>
    <t>TAXICHO</t>
  </si>
  <si>
    <t>SP1500023169</t>
  </si>
  <si>
    <t>EL GAVILAN</t>
  </si>
  <si>
    <t>FILOMENA</t>
  </si>
  <si>
    <t>EL GAVILÁN</t>
  </si>
  <si>
    <t>SP1500023170</t>
  </si>
  <si>
    <t>EL TRIUNFO</t>
  </si>
  <si>
    <t>GIL</t>
  </si>
  <si>
    <t>JOSE LUIS</t>
  </si>
  <si>
    <t>LA REFORMA (EL LINDERO)</t>
  </si>
  <si>
    <t>MAQUINARIA Y EQUIPO PARA PROCESOS DE AGREGACION DE VALOR AL CAFE</t>
  </si>
  <si>
    <t>SP1500023171</t>
  </si>
  <si>
    <t>GRUPO PESA SAN RAFAEL</t>
  </si>
  <si>
    <t>SANJUAN</t>
  </si>
  <si>
    <t>RINCON</t>
  </si>
  <si>
    <t>SAN RAFAEL</t>
  </si>
  <si>
    <t>SP1500023172</t>
  </si>
  <si>
    <t>HUERTOS CACALACAYO</t>
  </si>
  <si>
    <t xml:space="preserve">SANTIAGO </t>
  </si>
  <si>
    <t xml:space="preserve">ANTONIO </t>
  </si>
  <si>
    <t>CACALACAYO</t>
  </si>
  <si>
    <t>SP1500023173</t>
  </si>
  <si>
    <t>LA NUEVA LUCHA</t>
  </si>
  <si>
    <t>TORQUEMADA</t>
  </si>
  <si>
    <t>COVARRUBIAS</t>
  </si>
  <si>
    <t>ANICACIA</t>
  </si>
  <si>
    <t>XINICTLE</t>
  </si>
  <si>
    <t>SP1500023174</t>
  </si>
  <si>
    <t>EL ENCINAL</t>
  </si>
  <si>
    <t>GONZALO</t>
  </si>
  <si>
    <t>SP1500023175</t>
  </si>
  <si>
    <t>LIMAJTITLA</t>
  </si>
  <si>
    <t>FORTUNATO</t>
  </si>
  <si>
    <t>MA SEVERIANA</t>
  </si>
  <si>
    <t>LIMATITLA</t>
  </si>
  <si>
    <t>SP1500023176</t>
  </si>
  <si>
    <t>GRUPO PESA 2013 LA RODADA</t>
  </si>
  <si>
    <t>LAMBARRIA</t>
  </si>
  <si>
    <t>MARIA DEL ROSARIO</t>
  </si>
  <si>
    <t>LA RODADA</t>
  </si>
  <si>
    <t>SP1500023177</t>
  </si>
  <si>
    <t>GRUPO PESA 2013 CALLEJON DE LA LUZ</t>
  </si>
  <si>
    <t>PADRON</t>
  </si>
  <si>
    <t>SIERRA</t>
  </si>
  <si>
    <t>ABELARDO</t>
  </si>
  <si>
    <t>CALLEJÓN DE LA LUZ</t>
  </si>
  <si>
    <t>SP1500023178</t>
  </si>
  <si>
    <t>LOS HUMILDES</t>
  </si>
  <si>
    <t>.</t>
  </si>
  <si>
    <t>INOCENCIO</t>
  </si>
  <si>
    <t>SAN JOSÉ OIJA</t>
  </si>
  <si>
    <t>SP1500023179</t>
  </si>
  <si>
    <t>LOS CLAVELES</t>
  </si>
  <si>
    <t>LAS CABAÑAS</t>
  </si>
  <si>
    <t>SP1500023180</t>
  </si>
  <si>
    <t>LOS ARTESANOS</t>
  </si>
  <si>
    <t>JERONIMO</t>
  </si>
  <si>
    <t>SINESIO</t>
  </si>
  <si>
    <t>COYOL (VEGA LARGA)</t>
  </si>
  <si>
    <t>SP1500023181</t>
  </si>
  <si>
    <t>EQUIPO PARA SIEMBRA Y LABRANZA DE CONSERVACION</t>
  </si>
  <si>
    <t>PARA VIVIR MEJOR</t>
  </si>
  <si>
    <t>MARIA</t>
  </si>
  <si>
    <t>XICOTLA</t>
  </si>
  <si>
    <t>SP1500023182</t>
  </si>
  <si>
    <t>PIL PIYOSI</t>
  </si>
  <si>
    <t>EL PALMITO</t>
  </si>
  <si>
    <t>SP1500023183</t>
  </si>
  <si>
    <t>CAMARONES</t>
  </si>
  <si>
    <t>SP1500023184</t>
  </si>
  <si>
    <t>GRUPO PESA 2013 LAS NORIAS</t>
  </si>
  <si>
    <t>AGAPITO</t>
  </si>
  <si>
    <t>LAS NORIAS</t>
  </si>
  <si>
    <t>SP1500023185</t>
  </si>
  <si>
    <t>CULTIVOS DE LA SIERRA</t>
  </si>
  <si>
    <t>ZECAIDA</t>
  </si>
  <si>
    <t>ALMAZAN</t>
  </si>
  <si>
    <t>JULIAN</t>
  </si>
  <si>
    <t>SAN RAFAEL TAMAPATZ</t>
  </si>
  <si>
    <t>SP1500023186</t>
  </si>
  <si>
    <t>GRUPO PESA 2013 MALDONADO</t>
  </si>
  <si>
    <t>MONTOYA</t>
  </si>
  <si>
    <t>MALDONADO DE LOS MARTÍNEZ</t>
  </si>
  <si>
    <t>SP1500023187</t>
  </si>
  <si>
    <t>GRUPO PESA 2013 SAN JOSE DEL CORITO</t>
  </si>
  <si>
    <t>SAN JOSÉ DEL CORITO</t>
  </si>
  <si>
    <t>SP1500023188</t>
  </si>
  <si>
    <t>LAS CHACHALACAS</t>
  </si>
  <si>
    <t>SP1500023189</t>
  </si>
  <si>
    <t>EL COYOL EN CRECIMIENTO</t>
  </si>
  <si>
    <t>OSORNIO</t>
  </si>
  <si>
    <t>ANA MARIA</t>
  </si>
  <si>
    <t>EL COYOL SAN FRANCISCO</t>
  </si>
  <si>
    <t>SP1500023190</t>
  </si>
  <si>
    <t>ARROYO DE PATOS</t>
  </si>
  <si>
    <t>LEONEL</t>
  </si>
  <si>
    <t>ARROYO DE LOS PATOS</t>
  </si>
  <si>
    <t>SP1500023191</t>
  </si>
  <si>
    <t>SAN FRANCISCO CENTRO</t>
  </si>
  <si>
    <t>AGUAYO</t>
  </si>
  <si>
    <t>MARTHA</t>
  </si>
  <si>
    <t>SP1500023192</t>
  </si>
  <si>
    <t>POXANTLA</t>
  </si>
  <si>
    <t>RAMON</t>
  </si>
  <si>
    <t>SP1500023193</t>
  </si>
  <si>
    <t>JUNKUDH TOJLAB KAL AN TENEK</t>
  </si>
  <si>
    <t>MATILDE</t>
  </si>
  <si>
    <t>XOLMÓN</t>
  </si>
  <si>
    <t>SP1500023194</t>
  </si>
  <si>
    <t>GRUPO PESA 2013 LAS HUERTAS</t>
  </si>
  <si>
    <t>MICAELINA</t>
  </si>
  <si>
    <t>SP1500023195</t>
  </si>
  <si>
    <t>GRUPO PESA 2013 EL SABINO</t>
  </si>
  <si>
    <t>MOCTEZUMA</t>
  </si>
  <si>
    <t>ROBERTO</t>
  </si>
  <si>
    <t>SP1500023196</t>
  </si>
  <si>
    <t>GRUPO PESA 2013 EL MIRADOR</t>
  </si>
  <si>
    <t>J PAZ</t>
  </si>
  <si>
    <t>EL MIRADOR (EL PEDREGAL)</t>
  </si>
  <si>
    <t>SP1500023197</t>
  </si>
  <si>
    <t>GRUPO DE TRABAJO TZOP TZOL JA</t>
  </si>
  <si>
    <t>EL ZOPOPE</t>
  </si>
  <si>
    <t>SP1500023198</t>
  </si>
  <si>
    <t>LA BANDERA</t>
  </si>
  <si>
    <t>SERAFICO</t>
  </si>
  <si>
    <t>SP1500023199</t>
  </si>
  <si>
    <t>JUNTOS PARA MEJORAR</t>
  </si>
  <si>
    <t>VALERIANO</t>
  </si>
  <si>
    <t>LA LAGUNA</t>
  </si>
  <si>
    <t>SP1500023200</t>
  </si>
  <si>
    <t>COJOLAPA</t>
  </si>
  <si>
    <t>SP1500023201</t>
  </si>
  <si>
    <t>PALETZEN</t>
  </si>
  <si>
    <t>CASIMIRO</t>
  </si>
  <si>
    <t>CESAREO</t>
  </si>
  <si>
    <t>MARIA GUADALUPE</t>
  </si>
  <si>
    <t>PUHUITZE</t>
  </si>
  <si>
    <t>SP1500023202</t>
  </si>
  <si>
    <t>GRUPO PESA 2013 PASITO DE SAN FRANCISCO</t>
  </si>
  <si>
    <t>CARREON</t>
  </si>
  <si>
    <t>CHAVIRA</t>
  </si>
  <si>
    <t>GUADALUPE MARTINA</t>
  </si>
  <si>
    <t>PASITO DE SAN FRANCISCO</t>
  </si>
  <si>
    <t>SP1500023203</t>
  </si>
  <si>
    <t>GRUPO PESA 2013 RANCHO NUEVO</t>
  </si>
  <si>
    <t>PAREDES</t>
  </si>
  <si>
    <t>MAYELA</t>
  </si>
  <si>
    <t>SP1500023204</t>
  </si>
  <si>
    <t>LA JOYA</t>
  </si>
  <si>
    <t>AUDENCIO</t>
  </si>
  <si>
    <t>EL BANCO</t>
  </si>
  <si>
    <t>SP1500023205</t>
  </si>
  <si>
    <t>GRUPO PESA 2013 EL LIMON</t>
  </si>
  <si>
    <t>SIFUENTES</t>
  </si>
  <si>
    <t>EL LIMÓN</t>
  </si>
  <si>
    <t>SP1500023206</t>
  </si>
  <si>
    <t>MI ESFUERZO</t>
  </si>
  <si>
    <t>CERRO GRANDE</t>
  </si>
  <si>
    <t>SP1500023207</t>
  </si>
  <si>
    <t>GRUPO PESA 2013 RANCHO DE PRO</t>
  </si>
  <si>
    <t>YAÑEZ</t>
  </si>
  <si>
    <t>ARACELI</t>
  </si>
  <si>
    <t>RANCHO DE PRO</t>
  </si>
  <si>
    <t>SP1500023208</t>
  </si>
  <si>
    <t>IN WITZIL AN KAPE</t>
  </si>
  <si>
    <t>DE JESUS</t>
  </si>
  <si>
    <t>ANGELA</t>
  </si>
  <si>
    <t>TANZOZOB</t>
  </si>
  <si>
    <t>SP1500023209</t>
  </si>
  <si>
    <t>LA ESPERANZA DE PROGRESAR</t>
  </si>
  <si>
    <t>MAGDALENA</t>
  </si>
  <si>
    <t>MARCO ANTONIO</t>
  </si>
  <si>
    <t>TEZONTLA</t>
  </si>
  <si>
    <t>SP1500023210</t>
  </si>
  <si>
    <t>GRUPO PESA EL CHARCO DE PIEDRA</t>
  </si>
  <si>
    <t>PONCE</t>
  </si>
  <si>
    <t>AUGURIO</t>
  </si>
  <si>
    <t>EL CHARCO DE PIEDRA</t>
  </si>
  <si>
    <t>SP1500023211</t>
  </si>
  <si>
    <t>GRUPO PESA 2013 EL LLANITO</t>
  </si>
  <si>
    <t>ANA ERIKA</t>
  </si>
  <si>
    <t>EL LLANITO</t>
  </si>
  <si>
    <t>SP1500023212</t>
  </si>
  <si>
    <t>FLOR DE PALMIA</t>
  </si>
  <si>
    <t>ANASTACIO</t>
  </si>
  <si>
    <t>LAURENCIO</t>
  </si>
  <si>
    <t>EL AGUACATE</t>
  </si>
  <si>
    <t>SP1500023213</t>
  </si>
  <si>
    <t>JUNTOS TRABAJANDO POR TANQUIZUL</t>
  </si>
  <si>
    <t>ELEUTERIA</t>
  </si>
  <si>
    <t>TANQUIZUL</t>
  </si>
  <si>
    <t>SP1500023214</t>
  </si>
  <si>
    <t>GRUPO PESA 2013 EL CAPULIN</t>
  </si>
  <si>
    <t>FORTUNATA</t>
  </si>
  <si>
    <t>EL CAPULÍN</t>
  </si>
  <si>
    <t>SP1500023215</t>
  </si>
  <si>
    <t>GRUPO PESA 2013 LAGUNA VERDE</t>
  </si>
  <si>
    <t>ADAN</t>
  </si>
  <si>
    <t>LAGUNA VERDE</t>
  </si>
  <si>
    <t>SP1500023216</t>
  </si>
  <si>
    <t>GRUPO PESA 2013 ALAQUINES</t>
  </si>
  <si>
    <t>SP1500023217</t>
  </si>
  <si>
    <t>NUEVA GENERACION</t>
  </si>
  <si>
    <t>EPIFANIO</t>
  </si>
  <si>
    <t>MÚHUATL</t>
  </si>
  <si>
    <t>SP1500023218</t>
  </si>
  <si>
    <t>CUNA DEL MAIZ</t>
  </si>
  <si>
    <t>KARINA</t>
  </si>
  <si>
    <t>OCTUJUB O CAMPECHE</t>
  </si>
  <si>
    <t>SP1500023219</t>
  </si>
  <si>
    <t>GRUPO DE TRABAJO TRES PALMAS</t>
  </si>
  <si>
    <t>EL NARANJO TAYABTZÉN (TRES PALMAS)</t>
  </si>
  <si>
    <t>SP1500023221</t>
  </si>
  <si>
    <t>EMPRENDEDORAS DE TZAPUJA</t>
  </si>
  <si>
    <t>HILARIA</t>
  </si>
  <si>
    <t>FERMINA</t>
  </si>
  <si>
    <t>TZAPUJA</t>
  </si>
  <si>
    <t>SP1500023222</t>
  </si>
  <si>
    <t>EL JAUJAL PESA 2015</t>
  </si>
  <si>
    <t>NARVAEZ</t>
  </si>
  <si>
    <t>GUARDIOLA</t>
  </si>
  <si>
    <t>SILVIO</t>
  </si>
  <si>
    <t>EL JAUJAL</t>
  </si>
  <si>
    <t>SP1500023223</t>
  </si>
  <si>
    <t>SANTA RITA DEL RUCIO PESA 2015</t>
  </si>
  <si>
    <t>MARIA INES</t>
  </si>
  <si>
    <t>SANTA RITA DEL RUCIO</t>
  </si>
  <si>
    <t>SP1500023225</t>
  </si>
  <si>
    <t>SAN JUAN SIN AGUA PESA 2015</t>
  </si>
  <si>
    <t>GUEVARA</t>
  </si>
  <si>
    <t>NORA HILDA</t>
  </si>
  <si>
    <t>SAN JUAN SIN AGUA</t>
  </si>
  <si>
    <t>SP1500023226</t>
  </si>
  <si>
    <t>ESTANQUE BLANCO PESA 2015</t>
  </si>
  <si>
    <t>ERNESTO</t>
  </si>
  <si>
    <t>ESTANQUE BLANCO</t>
  </si>
  <si>
    <t>SP1500023227</t>
  </si>
  <si>
    <t>RANCHO NUEVO PESA 2015</t>
  </si>
  <si>
    <t>ARGUELLO</t>
  </si>
  <si>
    <t>SP1500023228</t>
  </si>
  <si>
    <t>LOS AMOLES PESA 2015</t>
  </si>
  <si>
    <t>LOS AMOLES</t>
  </si>
  <si>
    <t>SP1500023229</t>
  </si>
  <si>
    <t>SANTO DOMINGO PESA 2015</t>
  </si>
  <si>
    <t>PESCINA</t>
  </si>
  <si>
    <t>PORFIRIO</t>
  </si>
  <si>
    <t>SANTO DOMINGO</t>
  </si>
  <si>
    <t>SP1500023230</t>
  </si>
  <si>
    <t>EL PROGRESO PESA 2015</t>
  </si>
  <si>
    <t>J. PAZ</t>
  </si>
  <si>
    <t>PROGRESO</t>
  </si>
  <si>
    <t>SP1500023231</t>
  </si>
  <si>
    <t>NORIAS DEL REFUGIO PESA 2015</t>
  </si>
  <si>
    <t>VARGAS</t>
  </si>
  <si>
    <t>JOSE ABUNDIO</t>
  </si>
  <si>
    <t>NORIAS DEL REFUGIO</t>
  </si>
  <si>
    <t>SP1500023232</t>
  </si>
  <si>
    <t>SAN CARLOS PESA 2015</t>
  </si>
  <si>
    <t>LIMON</t>
  </si>
  <si>
    <t>OLIVIA</t>
  </si>
  <si>
    <t>SAN CARLOS</t>
  </si>
  <si>
    <t>SP1500023233</t>
  </si>
  <si>
    <t>GRUPO DE TRABAJO EL PUENTE</t>
  </si>
  <si>
    <t>FULGENCIO</t>
  </si>
  <si>
    <t>EL PUENTE DOS (LA CURVA CHICA)</t>
  </si>
  <si>
    <t>SP1500023234</t>
  </si>
  <si>
    <t>LA POLVORA PESA 2015</t>
  </si>
  <si>
    <t>NOEMI</t>
  </si>
  <si>
    <t>LA PÓLVORA</t>
  </si>
  <si>
    <t>SP1500023235</t>
  </si>
  <si>
    <t>NORIA DE LAS FLORES PESA 2015</t>
  </si>
  <si>
    <t>ALONSO</t>
  </si>
  <si>
    <t>ALICIA</t>
  </si>
  <si>
    <t>LA NORIA DE LAS FLORES</t>
  </si>
  <si>
    <t>SP1500023236</t>
  </si>
  <si>
    <t>LA VENTANA PESA 2015</t>
  </si>
  <si>
    <t>AMAYA</t>
  </si>
  <si>
    <t>ILDEFONSA</t>
  </si>
  <si>
    <t>LA VENTANA</t>
  </si>
  <si>
    <t>SP1500023237</t>
  </si>
  <si>
    <t>PRESA DE GUADALUPE PESA 2015</t>
  </si>
  <si>
    <t>PRESA DE GUADALUPE</t>
  </si>
  <si>
    <t>SP1500023238</t>
  </si>
  <si>
    <t>PRESITA DEL TEPETATE PESA 2015</t>
  </si>
  <si>
    <t>AGUNDIZ</t>
  </si>
  <si>
    <t>J. TITO</t>
  </si>
  <si>
    <t>PRESITA DEL TEPETATE</t>
  </si>
  <si>
    <t>SP1500023239</t>
  </si>
  <si>
    <t>SOLEDAD DE LA BIZNAGA PESA 2015</t>
  </si>
  <si>
    <t>JUANA MARIA</t>
  </si>
  <si>
    <t>SOLEDAD DE LA BIZNAGA</t>
  </si>
  <si>
    <t>SP1500023240</t>
  </si>
  <si>
    <t>EL HUIZACHE PESA 2015</t>
  </si>
  <si>
    <t>TREJO</t>
  </si>
  <si>
    <t>EL HUIZACHE</t>
  </si>
  <si>
    <t>SP1500023241</t>
  </si>
  <si>
    <t>EL FRAILE PESA 2015</t>
  </si>
  <si>
    <t>YECENIA</t>
  </si>
  <si>
    <t>EL FRAILE</t>
  </si>
  <si>
    <t>SP1500023242</t>
  </si>
  <si>
    <t>EL MILAGRO DE GUADALUPE PESA 2015</t>
  </si>
  <si>
    <t>MARIA DE LA PAZ</t>
  </si>
  <si>
    <t>EL MILAGRO DE GUADALUPE</t>
  </si>
  <si>
    <t>SP1500023243</t>
  </si>
  <si>
    <t>SAN IGNACIO PESA 2015</t>
  </si>
  <si>
    <t>SAN IGNACIO</t>
  </si>
  <si>
    <t>SP1500023244</t>
  </si>
  <si>
    <t>SAN FRANCISCO DEL TULILLO PESA 2015</t>
  </si>
  <si>
    <t>ESPERANZA</t>
  </si>
  <si>
    <t>SAN FRANCISCO DEL TULILLO</t>
  </si>
  <si>
    <t>SP1500023245</t>
  </si>
  <si>
    <t>SAN ANTONIO DEL TULILLO PESA 2015</t>
  </si>
  <si>
    <t>SAN ANTONIO DEL TULILLO</t>
  </si>
  <si>
    <t>SP1500023246</t>
  </si>
  <si>
    <t>LAS NEGRITAS PESA 2015</t>
  </si>
  <si>
    <t>LAS NEGRITAS</t>
  </si>
  <si>
    <t>SP1500023247</t>
  </si>
  <si>
    <t>SAN GREGORIO PESA 2015</t>
  </si>
  <si>
    <t>HILDA ALICIA</t>
  </si>
  <si>
    <t>SAN GREGORIO</t>
  </si>
  <si>
    <t>SP1500023248</t>
  </si>
  <si>
    <t>LA NARANJITA PESA 2015</t>
  </si>
  <si>
    <t>PEÑA</t>
  </si>
  <si>
    <t>OCTAVIANO</t>
  </si>
  <si>
    <t>LA NARANJITA</t>
  </si>
  <si>
    <t>SP1500023249</t>
  </si>
  <si>
    <t>GRUPO TAMALA</t>
  </si>
  <si>
    <t>NICOLASA</t>
  </si>
  <si>
    <t>MATLAPA</t>
  </si>
  <si>
    <t>TAMALA</t>
  </si>
  <si>
    <t>SP1500023250</t>
  </si>
  <si>
    <t>GRUPO PAHUAYO PRIMERO 2</t>
  </si>
  <si>
    <t>DAMASIO</t>
  </si>
  <si>
    <t>PAHUAYO PRIMERO</t>
  </si>
  <si>
    <t>SP1500023251</t>
  </si>
  <si>
    <t>GRUPO DE PRODUCTORES COATIXTALAB</t>
  </si>
  <si>
    <t>MARCOS</t>
  </si>
  <si>
    <t>MA. ROSALBA</t>
  </si>
  <si>
    <t>COATIXTALAB</t>
  </si>
  <si>
    <t>SP1500023252</t>
  </si>
  <si>
    <t>SAN JOSÉ DE LA CRUZ</t>
  </si>
  <si>
    <t>SP1500023254</t>
  </si>
  <si>
    <t>GRUPO PITZOTEYO</t>
  </si>
  <si>
    <t>MARIA JUANA</t>
  </si>
  <si>
    <t>PITZOTEYO</t>
  </si>
  <si>
    <t>SP1500023260</t>
  </si>
  <si>
    <t>GRUPO SAN JUANCO</t>
  </si>
  <si>
    <t>SAJUANCO</t>
  </si>
  <si>
    <t>SP1500023261</t>
  </si>
  <si>
    <t>GRUPO DE TRABAJO ARROYO GRANDE</t>
  </si>
  <si>
    <t>NOHEMI</t>
  </si>
  <si>
    <t>ARROYO GRANDE</t>
  </si>
  <si>
    <t>SP1500023262</t>
  </si>
  <si>
    <t>GRUPO DE TRABAJO RIO FLORIDO</t>
  </si>
  <si>
    <t>RÍO FLORIDO</t>
  </si>
  <si>
    <t>SP1500023263</t>
  </si>
  <si>
    <t>GRUPO SAN JUAN TLAJUMPAL</t>
  </si>
  <si>
    <t>GREGORIO</t>
  </si>
  <si>
    <t>BARRIO SAN JUAN (TLAJUMPAL)</t>
  </si>
  <si>
    <t>SP1500023264</t>
  </si>
  <si>
    <t>GRUPO DE TRABAJO COAXINQUILA</t>
  </si>
  <si>
    <t>COAXINQUILA</t>
  </si>
  <si>
    <t>SP1500023265</t>
  </si>
  <si>
    <t>GRUPO DE TRABAJO COL. GONZALEZ MAZO</t>
  </si>
  <si>
    <t>OCEJO</t>
  </si>
  <si>
    <t>VICTORIA</t>
  </si>
  <si>
    <t>COLONIA GONZÁLEZ MAZO</t>
  </si>
  <si>
    <t>SP1500023266</t>
  </si>
  <si>
    <t>GRUPO CHALCHITEPETL</t>
  </si>
  <si>
    <t>CHALCHITÉPETL</t>
  </si>
  <si>
    <t>SP1500023267</t>
  </si>
  <si>
    <t>GRUPO TLAMAXAC</t>
  </si>
  <si>
    <t>PATRICIO</t>
  </si>
  <si>
    <t>ISABEL CARMEN</t>
  </si>
  <si>
    <t>TLAMAXAC</t>
  </si>
  <si>
    <t>SP1500023268</t>
  </si>
  <si>
    <t>GRUPO ZACAYO</t>
  </si>
  <si>
    <t>MARCELINO</t>
  </si>
  <si>
    <t>ZACAYO</t>
  </si>
  <si>
    <t>SP1500023269</t>
  </si>
  <si>
    <t>GRUPO DE TRABAJO LA PALIZADA 2</t>
  </si>
  <si>
    <t>MARIA CONCEPCION</t>
  </si>
  <si>
    <t>SP1500023270</t>
  </si>
  <si>
    <t>GRUPO TEPETZINTLA</t>
  </si>
  <si>
    <t>TEPETZINTLA</t>
  </si>
  <si>
    <t>SP1500023271</t>
  </si>
  <si>
    <t>GRUPO AGUACATITLA</t>
  </si>
  <si>
    <t>CRESENCIANA</t>
  </si>
  <si>
    <t>ESTHER</t>
  </si>
  <si>
    <t>AGUACATITLA</t>
  </si>
  <si>
    <t>SP1500023272</t>
  </si>
  <si>
    <t>GRUPO PAPATLAS</t>
  </si>
  <si>
    <t>NICASIO</t>
  </si>
  <si>
    <t>ERGODIO</t>
  </si>
  <si>
    <t>PAPATLAS</t>
  </si>
  <si>
    <t>SP1500023273</t>
  </si>
  <si>
    <t>GRUPO SAN JOSE TLAJUMPAL</t>
  </si>
  <si>
    <t>ZAMORA</t>
  </si>
  <si>
    <t>TLAJUMPAL (SAN JOSÉ)</t>
  </si>
  <si>
    <t>SP1500023274</t>
  </si>
  <si>
    <t>GRUPO LA PEÑITA</t>
  </si>
  <si>
    <t>LA PEÑITA (LA PEÑA)</t>
  </si>
  <si>
    <t>SP1500023275</t>
  </si>
  <si>
    <t>GRUPO BARRIO ARRIBA</t>
  </si>
  <si>
    <t>ANGELES</t>
  </si>
  <si>
    <t>SAGAHON</t>
  </si>
  <si>
    <t>BARRIO DE ARRIBA</t>
  </si>
  <si>
    <t>SP1500023276</t>
  </si>
  <si>
    <t>GRUPO APANCO</t>
  </si>
  <si>
    <t>APANCO</t>
  </si>
  <si>
    <t>SP1500023277</t>
  </si>
  <si>
    <t>GRUPO CUICHAPA</t>
  </si>
  <si>
    <t>AQUINO</t>
  </si>
  <si>
    <t>CUICHAPA</t>
  </si>
  <si>
    <t>SP1500023278</t>
  </si>
  <si>
    <t>GRUPO CHILTZAPOYO 2</t>
  </si>
  <si>
    <t>MARIA ANTONIA</t>
  </si>
  <si>
    <t>BARRIO CHILTZAPOYO</t>
  </si>
  <si>
    <t>SP1500023279</t>
  </si>
  <si>
    <t>GRUPO TZOPELACO</t>
  </si>
  <si>
    <t>TZOPELACO</t>
  </si>
  <si>
    <t>SP1500023280</t>
  </si>
  <si>
    <t>GRUPO IGLESIA VIEJA</t>
  </si>
  <si>
    <t>ALCANTARA</t>
  </si>
  <si>
    <t>LIDIA ANGELINA</t>
  </si>
  <si>
    <t>IGLESIA VIEJA</t>
  </si>
  <si>
    <t>SP1500023281</t>
  </si>
  <si>
    <t>GRUPO SAN ISIDRO TLAJUMPAL</t>
  </si>
  <si>
    <t>BARRIO SAN ISIDRO (TLAJUMPAL)</t>
  </si>
  <si>
    <t>SP1500023282</t>
  </si>
  <si>
    <t>GRUPO PILAXTLA</t>
  </si>
  <si>
    <t>PILAXTLA</t>
  </si>
  <si>
    <t>SP1500023283</t>
  </si>
  <si>
    <t>GRUPO AHUEHUEYO SEGUNDO</t>
  </si>
  <si>
    <t>AHUEHUEYO SEGUNDO</t>
  </si>
  <si>
    <t>SP1500023284</t>
  </si>
  <si>
    <t>GRUPO TLACOHUAQUE 1</t>
  </si>
  <si>
    <t>JUVENTINO</t>
  </si>
  <si>
    <t>TLACOHUAQUE</t>
  </si>
  <si>
    <t>SP1500023285</t>
  </si>
  <si>
    <t>GRUPO TLAXCO</t>
  </si>
  <si>
    <t>ALMA DELIA</t>
  </si>
  <si>
    <t>SP1500023286</t>
  </si>
  <si>
    <t>GRUPO COAQUENTLA</t>
  </si>
  <si>
    <t>OLGUIN</t>
  </si>
  <si>
    <t>DORA</t>
  </si>
  <si>
    <t>COAQUENTLA</t>
  </si>
  <si>
    <t>SP1500023287</t>
  </si>
  <si>
    <t>FORTALEZA HUASTECA</t>
  </si>
  <si>
    <t>ANSELMO</t>
  </si>
  <si>
    <t>PUCTÉ</t>
  </si>
  <si>
    <t>SP1500023288</t>
  </si>
  <si>
    <t>GRUPO PESA CALABAZAS</t>
  </si>
  <si>
    <t>ANDRADE</t>
  </si>
  <si>
    <t>MA. HIRENE</t>
  </si>
  <si>
    <t>SANTA CATARINA</t>
  </si>
  <si>
    <t>CALABAZAS (SAN FRANCISCO DEL SAUCE)</t>
  </si>
  <si>
    <t>SP1500023316</t>
  </si>
  <si>
    <t>GRUPO PESA MESA DEL JUNCO</t>
  </si>
  <si>
    <t>DURAN</t>
  </si>
  <si>
    <t>ERACLIO</t>
  </si>
  <si>
    <t>MESA DEL JUNCO</t>
  </si>
  <si>
    <t>DESGRANADORA</t>
  </si>
  <si>
    <t>SP1500023323</t>
  </si>
  <si>
    <t>CABALLOS</t>
  </si>
  <si>
    <t>SERGIA</t>
  </si>
  <si>
    <t>SP1500023324</t>
  </si>
  <si>
    <t>GRUPO PESA SAN DIEGO</t>
  </si>
  <si>
    <t>DAMIAN</t>
  </si>
  <si>
    <t>SAN DIEGO (PUEBLO VIEJO)</t>
  </si>
  <si>
    <t>SP1500023326</t>
  </si>
  <si>
    <t>GRUPO PESA LA ENCANTADA</t>
  </si>
  <si>
    <t>MENDEZ</t>
  </si>
  <si>
    <t>MARIA ALEJANDRA</t>
  </si>
  <si>
    <t>LA ENCANTADA</t>
  </si>
  <si>
    <t>SP1500023327</t>
  </si>
  <si>
    <t>GRUPO PESA LA PARADA</t>
  </si>
  <si>
    <t>LEOCADIO</t>
  </si>
  <si>
    <t>LA PARADA</t>
  </si>
  <si>
    <t>SP1500023333</t>
  </si>
  <si>
    <t>INFRAESTRUCTURA Y EQUIPO PARA LA PRODUCCION DE PLANTULA</t>
  </si>
  <si>
    <t>GRUPO PESA LAS LAGUNITAS</t>
  </si>
  <si>
    <t>LAS LAGUNITAS</t>
  </si>
  <si>
    <t>SP1500023335</t>
  </si>
  <si>
    <t>GRUPO PESA LIMON DE LA PEÑA</t>
  </si>
  <si>
    <t>CATALINO</t>
  </si>
  <si>
    <t>LIMÓN DE LA PEÑA</t>
  </si>
  <si>
    <t>SP1500023338</t>
  </si>
  <si>
    <t>SP1500023340</t>
  </si>
  <si>
    <t>CHACUALA</t>
  </si>
  <si>
    <t>PEDRAZA</t>
  </si>
  <si>
    <t>SP1500023341</t>
  </si>
  <si>
    <t>GRUPO PESA LA COMPUERTA</t>
  </si>
  <si>
    <t>JERARDA</t>
  </si>
  <si>
    <t>LA COMPUERTA</t>
  </si>
  <si>
    <t>SP1500023343</t>
  </si>
  <si>
    <t>GRUPO PESA SAN JOSE</t>
  </si>
  <si>
    <t>SAN JOSÉ</t>
  </si>
  <si>
    <t>SP1500023344</t>
  </si>
  <si>
    <t>GRUPO PESA EL MEZQUITAL</t>
  </si>
  <si>
    <t>MATA</t>
  </si>
  <si>
    <t>APOLINAR</t>
  </si>
  <si>
    <t>GAUDENCIO</t>
  </si>
  <si>
    <t>EL MEZQUITAL</t>
  </si>
  <si>
    <t>SP1500023348</t>
  </si>
  <si>
    <t>SANTA MARIA ACAPULCO</t>
  </si>
  <si>
    <t>SANTA MARÍA ACAPULCO</t>
  </si>
  <si>
    <t>SP1500023350</t>
  </si>
  <si>
    <t>GRUPO PESA ANTEOJOS</t>
  </si>
  <si>
    <t>GOBELLAN</t>
  </si>
  <si>
    <t>JOSE ANTONIO</t>
  </si>
  <si>
    <t>ANTEOJOS</t>
  </si>
  <si>
    <t>SP1500023356</t>
  </si>
  <si>
    <t>GRUPO PESA EL AGARROSO</t>
  </si>
  <si>
    <t>CIRIACO</t>
  </si>
  <si>
    <t>EL AGARROSO</t>
  </si>
  <si>
    <t>SP1500023366</t>
  </si>
  <si>
    <t>GRUPO PESA EJIDTO TANLACUT</t>
  </si>
  <si>
    <t>TANLACUT (LABOR ZAPATA)</t>
  </si>
  <si>
    <t>SP1500023367</t>
  </si>
  <si>
    <t>PUERTA DEL SALTO</t>
  </si>
  <si>
    <t>SP1500023369</t>
  </si>
  <si>
    <t>GRUPO PESA SANTA CATARINA</t>
  </si>
  <si>
    <t>BUENO</t>
  </si>
  <si>
    <t>MA CONSUELO</t>
  </si>
  <si>
    <t>INFRAESTRUCTURA Y QUIPO PARA LA PRODUCCION DE OVINO</t>
  </si>
  <si>
    <t>SP1500023373</t>
  </si>
  <si>
    <t>GRUPO PESA EL COCO</t>
  </si>
  <si>
    <t>EL COCO</t>
  </si>
  <si>
    <t>SP1500023376</t>
  </si>
  <si>
    <t>SAN NICOLAS TAMPOTE</t>
  </si>
  <si>
    <t>VIZCALLA</t>
  </si>
  <si>
    <t>SAN NICOLÁS TAMPOTE (TAMPOTE)</t>
  </si>
  <si>
    <t>SP1500023377</t>
  </si>
  <si>
    <t>SAN ANTONIO DE LOS GUAYABOS</t>
  </si>
  <si>
    <t>VILLA</t>
  </si>
  <si>
    <t>EVANGELINA</t>
  </si>
  <si>
    <t>SP1500023382</t>
  </si>
  <si>
    <t>POR UN FUTURO MEJOR</t>
  </si>
  <si>
    <t>IZAGUIRRE</t>
  </si>
  <si>
    <t>TANLU</t>
  </si>
  <si>
    <t>SP1500023386</t>
  </si>
  <si>
    <t>GRUPO PESA CARRIZAL GRANDE</t>
  </si>
  <si>
    <t>NOE</t>
  </si>
  <si>
    <t>CARRIZAL GRANDE</t>
  </si>
  <si>
    <t>SP1500024369</t>
  </si>
  <si>
    <t>LA BARRANCA</t>
  </si>
  <si>
    <t>GODINEZ</t>
  </si>
  <si>
    <t>SP1500024380</t>
  </si>
  <si>
    <t>EMPRENDEDORES XIUIS</t>
  </si>
  <si>
    <t>MAR</t>
  </si>
  <si>
    <t>J. AGUSTIN</t>
  </si>
  <si>
    <t>SP1500024488</t>
  </si>
  <si>
    <t>UNIDAD DE USUARIOS DEL SISTEMA DE RIEGO LA ENCANTADA S.C. DE R.L.</t>
  </si>
  <si>
    <t>J. CELSO</t>
  </si>
  <si>
    <t>SP1500024534</t>
  </si>
  <si>
    <t>UNION TANLU S.P.R. DE R.L.</t>
  </si>
  <si>
    <t>SP1500024696</t>
  </si>
  <si>
    <t>SP1500028680</t>
  </si>
  <si>
    <t>PILONCILLEROS DE LA GARZA</t>
  </si>
  <si>
    <t>SP1500028926</t>
  </si>
  <si>
    <t>JAULAS FLOTANTES</t>
  </si>
  <si>
    <t>SP1500031001</t>
  </si>
  <si>
    <t>SP1500031002</t>
  </si>
  <si>
    <t>UNIDAD CAMPESINA DOS</t>
  </si>
  <si>
    <t>SP1500031003</t>
  </si>
  <si>
    <t>MA ANTONIA</t>
  </si>
  <si>
    <t>SP1500031004</t>
  </si>
  <si>
    <t>PESA-XOCHICUATLA</t>
  </si>
  <si>
    <t>CIRO</t>
  </si>
  <si>
    <t>SP1500031007</t>
  </si>
  <si>
    <t>GRUPO DE TRABAJO AGUA FRIA</t>
  </si>
  <si>
    <t>CANDELARIA</t>
  </si>
  <si>
    <t>MAGDALENO</t>
  </si>
  <si>
    <t>SP1500031009</t>
  </si>
  <si>
    <t>LA JOYITA</t>
  </si>
  <si>
    <t>SEBASTIAN</t>
  </si>
  <si>
    <t>OFELIA</t>
  </si>
  <si>
    <t>SP1500031010</t>
  </si>
  <si>
    <t>PRODUCTORES LOS GONZALEZ</t>
  </si>
  <si>
    <t>ABAD</t>
  </si>
  <si>
    <t>JESUS SANTIAGO</t>
  </si>
  <si>
    <t>SP1500031011</t>
  </si>
  <si>
    <t>PRODUCTORES DE TZAPUJA</t>
  </si>
  <si>
    <t>CAYETANO</t>
  </si>
  <si>
    <t>FELIPE SANTIAGO</t>
  </si>
  <si>
    <t>SP1500031012</t>
  </si>
  <si>
    <t>ROSA ORTEGA HERNANDEZ</t>
  </si>
  <si>
    <t>ORTEGA</t>
  </si>
  <si>
    <t>SP1500031013</t>
  </si>
  <si>
    <t>EL CARPINTERO 2</t>
  </si>
  <si>
    <t>GRISELDA</t>
  </si>
  <si>
    <t>SP1500031014</t>
  </si>
  <si>
    <t>MARIA FELICITAS</t>
  </si>
  <si>
    <t>SP1500031015</t>
  </si>
  <si>
    <t>MA. VEIT</t>
  </si>
  <si>
    <t>SP1500031016</t>
  </si>
  <si>
    <t>MARIANO</t>
  </si>
  <si>
    <t>SP1500031017</t>
  </si>
  <si>
    <t>ASENCION</t>
  </si>
  <si>
    <t>SP1500031018</t>
  </si>
  <si>
    <t>SP1500031019</t>
  </si>
  <si>
    <t>CAMERINO</t>
  </si>
  <si>
    <t>SP1500031020</t>
  </si>
  <si>
    <t>VEINTE DE NOVIEMBRE 2</t>
  </si>
  <si>
    <t>ACUÑA</t>
  </si>
  <si>
    <t>VICENTA DE JESUS</t>
  </si>
  <si>
    <t>SP1500031021</t>
  </si>
  <si>
    <t>CAPUCHINAS 2</t>
  </si>
  <si>
    <t>MONTES</t>
  </si>
  <si>
    <t>SP1500031022</t>
  </si>
  <si>
    <t>INFRAESTRUCTURA Y EQUIPO PARA LA  PRODUCCION  CULTIVOS ANUALES AGRICULTURA PROTEGIDA</t>
  </si>
  <si>
    <t>ABRAS DEL COROZO 2</t>
  </si>
  <si>
    <t>MIGUEL ANGEL</t>
  </si>
  <si>
    <t>SP1500031023</t>
  </si>
  <si>
    <t>CUATES 2</t>
  </si>
  <si>
    <t>IRMA YOLANDA</t>
  </si>
  <si>
    <t>SP1500031024</t>
  </si>
  <si>
    <t>MARIA ANTONIA TERESA</t>
  </si>
  <si>
    <t>SP1500031025</t>
  </si>
  <si>
    <t>CRISTOBAL</t>
  </si>
  <si>
    <t>SP1500031026</t>
  </si>
  <si>
    <t>SP1500031027</t>
  </si>
  <si>
    <t>MARIA ELEUTERIA</t>
  </si>
  <si>
    <t>SP1500031028</t>
  </si>
  <si>
    <t xml:space="preserve">MARIA  CRISTINA </t>
  </si>
  <si>
    <t>SP1500031029</t>
  </si>
  <si>
    <t>JACINTO</t>
  </si>
  <si>
    <t>SP1500031030</t>
  </si>
  <si>
    <t>MARIA FRANCISCA</t>
  </si>
  <si>
    <t>SP1500031031</t>
  </si>
  <si>
    <t>PASCASIO</t>
  </si>
  <si>
    <t>SP1500031032</t>
  </si>
  <si>
    <t>SP1500031033</t>
  </si>
  <si>
    <t>GLORIA</t>
  </si>
  <si>
    <t>INFRAESTRUCTURA Y EQUIPO PARA LA PRODUCCION DE ALEVINES</t>
  </si>
  <si>
    <t>SP1500031034</t>
  </si>
  <si>
    <t>LOS PINOS INFRA</t>
  </si>
  <si>
    <t>ISIDRO</t>
  </si>
  <si>
    <t>SP1500031035</t>
  </si>
  <si>
    <t>TATACUATLA INFRA</t>
  </si>
  <si>
    <t>BARRIOS</t>
  </si>
  <si>
    <t>OCTAVIO GELACIO</t>
  </si>
  <si>
    <t>SP1500031036</t>
  </si>
  <si>
    <t>SAN JOSE INFRA</t>
  </si>
  <si>
    <t>CALDERON</t>
  </si>
  <si>
    <t>SP1500031037</t>
  </si>
  <si>
    <t>TZINEJA INFRA</t>
  </si>
  <si>
    <t>MA. EVA</t>
  </si>
  <si>
    <t>TZINEJA PRIMERA SECCIÓN</t>
  </si>
  <si>
    <t>SP1500031038</t>
  </si>
  <si>
    <t>TANDZUMADZ UNO</t>
  </si>
  <si>
    <t>JOSE DAVID</t>
  </si>
  <si>
    <t>SP1500031039</t>
  </si>
  <si>
    <t>EDUARDO</t>
  </si>
  <si>
    <t>SP1500031040</t>
  </si>
  <si>
    <t>BUGAMBILIAS 1</t>
  </si>
  <si>
    <t>DONACIANO</t>
  </si>
  <si>
    <t>SP1500031041</t>
  </si>
  <si>
    <t>TZOP TZOL JA DOS</t>
  </si>
  <si>
    <t>BASILIO</t>
  </si>
  <si>
    <t>EVA</t>
  </si>
  <si>
    <t>SP1500031044</t>
  </si>
  <si>
    <t>LUISA MEDINA ESTRADA</t>
  </si>
  <si>
    <t>SP1500031045</t>
  </si>
  <si>
    <t>NUEVA GENERACION DOS</t>
  </si>
  <si>
    <t>SP1500031046</t>
  </si>
  <si>
    <t>FELICITAS</t>
  </si>
  <si>
    <t>SP1500031047</t>
  </si>
  <si>
    <t>ZITA</t>
  </si>
  <si>
    <t>SP1500031048</t>
  </si>
  <si>
    <t>EMPRENDEDORES PUYECATL</t>
  </si>
  <si>
    <t>LAURA</t>
  </si>
  <si>
    <t>SP1500031049</t>
  </si>
  <si>
    <t>PESA EJIDO HUEXCO</t>
  </si>
  <si>
    <t>ESCUDERO</t>
  </si>
  <si>
    <t>JUSTINO</t>
  </si>
  <si>
    <t>SP1500031050</t>
  </si>
  <si>
    <t>PESA EJIDO LAS MESAS</t>
  </si>
  <si>
    <t>VALDEZ</t>
  </si>
  <si>
    <t>SP1500031051</t>
  </si>
  <si>
    <t>SP1500031052</t>
  </si>
  <si>
    <t>SP1500031053</t>
  </si>
  <si>
    <t>LIDERES CEDRAL</t>
  </si>
  <si>
    <t>SP1500031055</t>
  </si>
  <si>
    <t>TOMASA</t>
  </si>
  <si>
    <t>SP1500031056</t>
  </si>
  <si>
    <t>SP1500031057</t>
  </si>
  <si>
    <t>SP1500031058</t>
  </si>
  <si>
    <t>PESA-COYOLO</t>
  </si>
  <si>
    <t>AGUSTINA</t>
  </si>
  <si>
    <t>ERASMO</t>
  </si>
  <si>
    <t>SP1500031059</t>
  </si>
  <si>
    <t>CORNELIO</t>
  </si>
  <si>
    <t>SP1500031060</t>
  </si>
  <si>
    <t>SP1500031061</t>
  </si>
  <si>
    <t>ZACARIAS</t>
  </si>
  <si>
    <t>SP1500031063</t>
  </si>
  <si>
    <t>JUNKUDH T OJNAL TI TZEN DOS</t>
  </si>
  <si>
    <t>CENOBIA</t>
  </si>
  <si>
    <t>SP1500031064</t>
  </si>
  <si>
    <t>GEMMA</t>
  </si>
  <si>
    <t>SP1500031065</t>
  </si>
  <si>
    <t>EFRAIN</t>
  </si>
  <si>
    <t>SP1500031066</t>
  </si>
  <si>
    <t>TANLU Y SANTA ELENA</t>
  </si>
  <si>
    <t>LINA</t>
  </si>
  <si>
    <t>SP1500031068</t>
  </si>
  <si>
    <t>AGARROSO Y PUEBLO</t>
  </si>
  <si>
    <t>SP1500031070</t>
  </si>
  <si>
    <t>TAMPOTE</t>
  </si>
  <si>
    <t>BANDA</t>
  </si>
  <si>
    <t>ANCELMA</t>
  </si>
  <si>
    <t>SP1500031072</t>
  </si>
  <si>
    <t>EL SALTO</t>
  </si>
  <si>
    <t>SP1500031073</t>
  </si>
  <si>
    <t>FLOR DE JACARANDA DOS</t>
  </si>
  <si>
    <t>MA. JULIA</t>
  </si>
  <si>
    <t>SP1500031074</t>
  </si>
  <si>
    <t>SP1500031079</t>
  </si>
  <si>
    <t>TIERRA CAMPESINA DOS</t>
  </si>
  <si>
    <t>REGINA VIRGEN</t>
  </si>
  <si>
    <t>SP1500031082</t>
  </si>
  <si>
    <t>AMAXAC 2</t>
  </si>
  <si>
    <t>SP1500031083</t>
  </si>
  <si>
    <t>GRUPO DE TRABAJO TOTOATL 2</t>
  </si>
  <si>
    <t>J. JESUS</t>
  </si>
  <si>
    <t>SP1500031085</t>
  </si>
  <si>
    <t>GRUPO DE TRABAJO LAS MESAS</t>
  </si>
  <si>
    <t>X</t>
  </si>
  <si>
    <t>FRANCISCO MARIANO</t>
  </si>
  <si>
    <t>SP1500031086</t>
  </si>
  <si>
    <t>INFRAESTRUCTURA Y EQUIPO PARA LA PRODUCCION DE FRUTALES</t>
  </si>
  <si>
    <t>SP1500031087</t>
  </si>
  <si>
    <t>SP1500031088</t>
  </si>
  <si>
    <t>MODESTA</t>
  </si>
  <si>
    <t>SP1500031089</t>
  </si>
  <si>
    <t>JOVITA</t>
  </si>
  <si>
    <t>SP1500031091</t>
  </si>
  <si>
    <t>SP1500031092</t>
  </si>
  <si>
    <t>SEBASTIANA</t>
  </si>
  <si>
    <t>SP1500031093</t>
  </si>
  <si>
    <t>EFIGENIA</t>
  </si>
  <si>
    <t>SP1500031094</t>
  </si>
  <si>
    <t>AHUEHUEYO SEGUNDO  A</t>
  </si>
  <si>
    <t>SP1500031098</t>
  </si>
  <si>
    <t>EQUIPO PARA PRODUCCION DE CERA ESTAMPADA</t>
  </si>
  <si>
    <t>APANCO A</t>
  </si>
  <si>
    <t>SP1500031099</t>
  </si>
  <si>
    <t>LOS DE ARRIBA</t>
  </si>
  <si>
    <t>MARIVEL</t>
  </si>
  <si>
    <t>SP1500031101</t>
  </si>
  <si>
    <t>SP1500031102</t>
  </si>
  <si>
    <t>SP1500031103</t>
  </si>
  <si>
    <t>SP1500031104</t>
  </si>
  <si>
    <t>SP1500031105</t>
  </si>
  <si>
    <t>ISIDORO</t>
  </si>
  <si>
    <t>SP1500031106</t>
  </si>
  <si>
    <t>PAHUAYO PRIMERO A</t>
  </si>
  <si>
    <t>SP1500031107</t>
  </si>
  <si>
    <t>PAPATLAS A</t>
  </si>
  <si>
    <t>ELIZABETH</t>
  </si>
  <si>
    <t>SP1500031108</t>
  </si>
  <si>
    <t>GLISERIO</t>
  </si>
  <si>
    <t>SP1500031109</t>
  </si>
  <si>
    <t>FLOR DE PALMIA DOS</t>
  </si>
  <si>
    <t>MARIA AURELIA</t>
  </si>
  <si>
    <t>SP1500031110</t>
  </si>
  <si>
    <t>SP1500031111</t>
  </si>
  <si>
    <t>MA. INES</t>
  </si>
  <si>
    <t>SP1500031112</t>
  </si>
  <si>
    <t>WITZIL AN EM DOS</t>
  </si>
  <si>
    <t>MARIA GERARDA</t>
  </si>
  <si>
    <t>SP1500031113</t>
  </si>
  <si>
    <t>HIPOLITA</t>
  </si>
  <si>
    <t>SP1500031114</t>
  </si>
  <si>
    <t>AMALIA</t>
  </si>
  <si>
    <t>SP1500031115</t>
  </si>
  <si>
    <t>FLOR DE MAIZ DOS</t>
  </si>
  <si>
    <t>GOMEZ</t>
  </si>
  <si>
    <t>MAXIMINO</t>
  </si>
  <si>
    <t>SP1500031116</t>
  </si>
  <si>
    <t>SUPERACION DOS</t>
  </si>
  <si>
    <t>DOMINGA</t>
  </si>
  <si>
    <t>PEDRO TOMAS</t>
  </si>
  <si>
    <t>MODULO DE PRODUCCION DE AVES DE CORRAL</t>
  </si>
  <si>
    <t>SP1500031117</t>
  </si>
  <si>
    <t>EMILIANA</t>
  </si>
  <si>
    <t>SP1500031118</t>
  </si>
  <si>
    <t>SP1500031119</t>
  </si>
  <si>
    <t>SP1500031120</t>
  </si>
  <si>
    <t>SP1500031122</t>
  </si>
  <si>
    <t>EL CHICO</t>
  </si>
  <si>
    <t>PATRICIA</t>
  </si>
  <si>
    <t>SP1500031123</t>
  </si>
  <si>
    <t>SAN ANTONIO DOS</t>
  </si>
  <si>
    <t>SP1500031127</t>
  </si>
  <si>
    <t>SP1500031128</t>
  </si>
  <si>
    <t>SP1500031129</t>
  </si>
  <si>
    <t>SP1500031130</t>
  </si>
  <si>
    <t>SP1500031132</t>
  </si>
  <si>
    <t>ADELA</t>
  </si>
  <si>
    <t>SP1500031133</t>
  </si>
  <si>
    <t>EUFROSINA</t>
  </si>
  <si>
    <t>SP1500031134</t>
  </si>
  <si>
    <t>SP1500031135</t>
  </si>
  <si>
    <t>SP1500031136</t>
  </si>
  <si>
    <t>MA CONCEPCION</t>
  </si>
  <si>
    <t>SP1500031137</t>
  </si>
  <si>
    <t>SP1500031138</t>
  </si>
  <si>
    <t>ANA MARIBEL</t>
  </si>
  <si>
    <t>SP1500031139</t>
  </si>
  <si>
    <t>BEATRIZ</t>
  </si>
  <si>
    <t>SP1500031140</t>
  </si>
  <si>
    <t>EDGAR</t>
  </si>
  <si>
    <t>SP1500031141</t>
  </si>
  <si>
    <t>MARIA PETRA</t>
  </si>
  <si>
    <t>SP1500031142</t>
  </si>
  <si>
    <t>ERIKA</t>
  </si>
  <si>
    <t>SP1500031143</t>
  </si>
  <si>
    <t>SP1500031144</t>
  </si>
  <si>
    <t>PETRA</t>
  </si>
  <si>
    <t>SP1500031145</t>
  </si>
  <si>
    <t>MA FELIX</t>
  </si>
  <si>
    <t>SP1500031146</t>
  </si>
  <si>
    <t>JOAQUIN</t>
  </si>
  <si>
    <t>SP1500031147</t>
  </si>
  <si>
    <t>SP1500031148</t>
  </si>
  <si>
    <t>MINERVO</t>
  </si>
  <si>
    <t>SP1500031149</t>
  </si>
  <si>
    <t>SP1500031150</t>
  </si>
  <si>
    <t>SP1500031151</t>
  </si>
  <si>
    <t>EUSEBIO</t>
  </si>
  <si>
    <t>SP1500031152</t>
  </si>
  <si>
    <t>NICOLASA PAULA</t>
  </si>
  <si>
    <t>SP1500031153</t>
  </si>
  <si>
    <t>SP1500031154</t>
  </si>
  <si>
    <t>SP1500031155</t>
  </si>
  <si>
    <t>HERLINDO</t>
  </si>
  <si>
    <t>SP1500031156</t>
  </si>
  <si>
    <t>COUSSA PAHUAYO PRIMERO A</t>
  </si>
  <si>
    <t>NEPAMUCENO</t>
  </si>
  <si>
    <t>EQUIPO PARA RIEGO</t>
  </si>
  <si>
    <t>SP1500031158</t>
  </si>
  <si>
    <t>AVES MEJORADAS</t>
  </si>
  <si>
    <t>SP1500031164</t>
  </si>
  <si>
    <t>SP1500031165</t>
  </si>
  <si>
    <t>SP1500031166</t>
  </si>
  <si>
    <t>SP1500031167</t>
  </si>
  <si>
    <t>TZOP TZOL JA TRES</t>
  </si>
  <si>
    <t>ELODIA</t>
  </si>
  <si>
    <t>SP1500031168</t>
  </si>
  <si>
    <t>SP1500031169</t>
  </si>
  <si>
    <t>SP1500031170</t>
  </si>
  <si>
    <t>SP1500031171</t>
  </si>
  <si>
    <t>PALETZEN DOS</t>
  </si>
  <si>
    <t>BENIGNO</t>
  </si>
  <si>
    <t>SP1500031172</t>
  </si>
  <si>
    <t>SP1500031173</t>
  </si>
  <si>
    <t>SP1500031174</t>
  </si>
  <si>
    <t>SP1500031175</t>
  </si>
  <si>
    <t>SP1500031176</t>
  </si>
  <si>
    <t>SP1500031177</t>
  </si>
  <si>
    <t>SP1500031178</t>
  </si>
  <si>
    <t>SP1500031179</t>
  </si>
  <si>
    <t>SP1500031180</t>
  </si>
  <si>
    <t>JUNKUDH T´OJNAL TI CUETAB DOS</t>
  </si>
  <si>
    <t>SP1500031181</t>
  </si>
  <si>
    <t>SP1500031182</t>
  </si>
  <si>
    <t>SP1500031183</t>
  </si>
  <si>
    <t>SP1500031184</t>
  </si>
  <si>
    <t>SP1500031185</t>
  </si>
  <si>
    <t>SP1500031186</t>
  </si>
  <si>
    <t>SP1500031187</t>
  </si>
  <si>
    <t>SP1500031188</t>
  </si>
  <si>
    <t>ORGANIZACION TRES</t>
  </si>
  <si>
    <t>SP1500031189</t>
  </si>
  <si>
    <t>NUEVA GENERACION TRES</t>
  </si>
  <si>
    <t>SP1500031190</t>
  </si>
  <si>
    <t>SP1500031191</t>
  </si>
  <si>
    <t>SP1500031192</t>
  </si>
  <si>
    <t>SP1500031193</t>
  </si>
  <si>
    <t>SP1500031194</t>
  </si>
  <si>
    <t>SP1500031195</t>
  </si>
  <si>
    <t>AGUACATITLA A</t>
  </si>
  <si>
    <t>MARIA RAFAELA</t>
  </si>
  <si>
    <t>SP1500031196</t>
  </si>
  <si>
    <t>CHILTZAPOYO C</t>
  </si>
  <si>
    <t>NOELIA</t>
  </si>
  <si>
    <t>SP1500031197</t>
  </si>
  <si>
    <t>APANCO B</t>
  </si>
  <si>
    <t>SP1500031198</t>
  </si>
  <si>
    <t>IN WITZIL AN KAPE DOS</t>
  </si>
  <si>
    <t>QUIRINA</t>
  </si>
  <si>
    <t>SP1500031199</t>
  </si>
  <si>
    <t>CUICHAPA C</t>
  </si>
  <si>
    <t>LUVIANO</t>
  </si>
  <si>
    <t>MARIA LUISA</t>
  </si>
  <si>
    <t>SP1500031200</t>
  </si>
  <si>
    <t>TIERRA CAMPESINA TRES</t>
  </si>
  <si>
    <t>ACEVEDO</t>
  </si>
  <si>
    <t>LUISA ISABEL</t>
  </si>
  <si>
    <t>SP1500031201</t>
  </si>
  <si>
    <t>PILAXTLA P</t>
  </si>
  <si>
    <t>CELINA</t>
  </si>
  <si>
    <t>SP1500031202</t>
  </si>
  <si>
    <t>WITZIL AN EM TRES</t>
  </si>
  <si>
    <t>MARIA FELISA</t>
  </si>
  <si>
    <t>SP1500031203</t>
  </si>
  <si>
    <t>SAN JUAN TLAJUMPAL S</t>
  </si>
  <si>
    <t>SP1500031204</t>
  </si>
  <si>
    <t>JUNKUDH TOJNAL TI TZEN TRES</t>
  </si>
  <si>
    <t>MACEDONIO</t>
  </si>
  <si>
    <t>FLORA</t>
  </si>
  <si>
    <t>SP1500031205</t>
  </si>
  <si>
    <t>TZOPELACO T</t>
  </si>
  <si>
    <t>SP1500031206</t>
  </si>
  <si>
    <t>TAMALA T</t>
  </si>
  <si>
    <t>ANA ROSA</t>
  </si>
  <si>
    <t>SP1500031207</t>
  </si>
  <si>
    <t>JUNKUDH TOJLAL KAL AN TENEK DOS</t>
  </si>
  <si>
    <t>ERNESTA GUADALUPE</t>
  </si>
  <si>
    <t>SP1500031208</t>
  </si>
  <si>
    <t>UNIDAD CAMPESINA TRES</t>
  </si>
  <si>
    <t>MA. FLAVIA</t>
  </si>
  <si>
    <t>SP1500031209</t>
  </si>
  <si>
    <t>FLOR DE MAIZ TRES</t>
  </si>
  <si>
    <t>DOMINGUEZ</t>
  </si>
  <si>
    <t>BALENTINA</t>
  </si>
  <si>
    <t>SP1500031210</t>
  </si>
  <si>
    <t>FLOR DE JACARANDA TRES</t>
  </si>
  <si>
    <t>SP1500031211</t>
  </si>
  <si>
    <t>CUNA DE MAIZ DOS</t>
  </si>
  <si>
    <t>SP1500031212</t>
  </si>
  <si>
    <t>SP1500031213</t>
  </si>
  <si>
    <t>SP1500031214</t>
  </si>
  <si>
    <t>SP1500031215</t>
  </si>
  <si>
    <t>SAN FRANCISCO DOS</t>
  </si>
  <si>
    <t>VIVIANA</t>
  </si>
  <si>
    <t>SP1500031216</t>
  </si>
  <si>
    <t>SP1500031217</t>
  </si>
  <si>
    <t>SP1500031218</t>
  </si>
  <si>
    <t>SP1500031219</t>
  </si>
  <si>
    <t>SP1500031220</t>
  </si>
  <si>
    <t>SP1500031221</t>
  </si>
  <si>
    <t>SP1500031222</t>
  </si>
  <si>
    <t>GRUPO DE TRABAJO TAMARINDO HUASTECO</t>
  </si>
  <si>
    <t>SP1500031223</t>
  </si>
  <si>
    <t>SP1500031224</t>
  </si>
  <si>
    <t>SP1500031225</t>
  </si>
  <si>
    <t>SP1500031226</t>
  </si>
  <si>
    <t>SP1500031227</t>
  </si>
  <si>
    <t>SP1500031228</t>
  </si>
  <si>
    <t>NUEVO HORIZONTE DE LA COMUNIDAD TENEK DOS</t>
  </si>
  <si>
    <t>LUCIO</t>
  </si>
  <si>
    <t>SP1500031229</t>
  </si>
  <si>
    <t>GRUPO DE TRABAJO LA GALLINA DE ORO</t>
  </si>
  <si>
    <t>SP1500031230</t>
  </si>
  <si>
    <t>GRUPO DE TRABAJO LA GRANJA</t>
  </si>
  <si>
    <t>NAVA</t>
  </si>
  <si>
    <t>NATIVIDAD</t>
  </si>
  <si>
    <t>SP1500031231</t>
  </si>
  <si>
    <t>GRUPO DE PRODUCTORES EL PROGRESO</t>
  </si>
  <si>
    <t>MA. CATARINA</t>
  </si>
  <si>
    <t>SP1500031232</t>
  </si>
  <si>
    <t>GRUPO DE TRABAJO EL ESFUERZO</t>
  </si>
  <si>
    <t>SP1500031233</t>
  </si>
  <si>
    <t>SP1500031234</t>
  </si>
  <si>
    <t>AMAXAC 3</t>
  </si>
  <si>
    <t>JUAN FELICIANO</t>
  </si>
  <si>
    <t>SP1500031235</t>
  </si>
  <si>
    <t>TIOAMEL 2</t>
  </si>
  <si>
    <t>ROSA ANGELA</t>
  </si>
  <si>
    <t>SP1500031236</t>
  </si>
  <si>
    <t>PALZOQUILLO 2</t>
  </si>
  <si>
    <t>SP1500031237</t>
  </si>
  <si>
    <t>CIRIA</t>
  </si>
  <si>
    <t>SP1500031238</t>
  </si>
  <si>
    <t>AJUATITLA 3</t>
  </si>
  <si>
    <t>NELIDA</t>
  </si>
  <si>
    <t>SP1500031239</t>
  </si>
  <si>
    <t>GRUPO DE TRABAJO COMUNIDAD CALMECAYO II</t>
  </si>
  <si>
    <t>BENITES</t>
  </si>
  <si>
    <t>ODON</t>
  </si>
  <si>
    <t>SP1500031240</t>
  </si>
  <si>
    <t>LOS LOCOS III</t>
  </si>
  <si>
    <t>LOIDA</t>
  </si>
  <si>
    <t>SP1500031241</t>
  </si>
  <si>
    <t>GRUPO DE TRABAJO LAS MESAS III</t>
  </si>
  <si>
    <t>SP1500031242</t>
  </si>
  <si>
    <t>MOYOTLA 1</t>
  </si>
  <si>
    <t>ANASTACIA</t>
  </si>
  <si>
    <t>SP1500031243</t>
  </si>
  <si>
    <t>METSTLI 1</t>
  </si>
  <si>
    <t>SP1500031244</t>
  </si>
  <si>
    <t>TLAPANI 1</t>
  </si>
  <si>
    <t>MARIA CATARINA</t>
  </si>
  <si>
    <t>SP1500031245</t>
  </si>
  <si>
    <t>MAHUAJCO I</t>
  </si>
  <si>
    <t>CANALES</t>
  </si>
  <si>
    <t>SP1500031246</t>
  </si>
  <si>
    <t>PETLACOYO 3</t>
  </si>
  <si>
    <t>SALUSTIA</t>
  </si>
  <si>
    <t>SP1500031247</t>
  </si>
  <si>
    <t>TAZAQUIL EJIDO I</t>
  </si>
  <si>
    <t>JULISSA</t>
  </si>
  <si>
    <t>SP1500031248</t>
  </si>
  <si>
    <t>TAZAQUIL I</t>
  </si>
  <si>
    <t>SP1500031249</t>
  </si>
  <si>
    <t>TEPOZOAPA PRIMERA SECCION 1</t>
  </si>
  <si>
    <t>APOLONIO</t>
  </si>
  <si>
    <t>SP1500031250</t>
  </si>
  <si>
    <t>TEPOZOAPA SEGUNDA SECCION 1</t>
  </si>
  <si>
    <t>SP1500031251</t>
  </si>
  <si>
    <t>TAMPUCHON 2</t>
  </si>
  <si>
    <t>HERMELINDA</t>
  </si>
  <si>
    <t>SP1500031252</t>
  </si>
  <si>
    <t>TLAXCO 2</t>
  </si>
  <si>
    <t>SP1500031253</t>
  </si>
  <si>
    <t>SP1500031254</t>
  </si>
  <si>
    <t>TANLU GRUPO PESA</t>
  </si>
  <si>
    <t>BALDERAS</t>
  </si>
  <si>
    <t>NATALIO</t>
  </si>
  <si>
    <t>SP1500031256</t>
  </si>
  <si>
    <t>0/. ETAPA 1: PROMOCIONAL. ETAPA 2: PRODUCCIÓN DE ALIMENTOS;. ETAPA 3: GENERACIÓN DE INGRESOS.</t>
  </si>
  <si>
    <t>MARITSA LIZETH CEPEDA GUARDIOLA</t>
  </si>
  <si>
    <t>ARMANDO BARRAZA MONTES</t>
  </si>
  <si>
    <t xml:space="preserve">DIRECTOR GENERAL DE DESARROLLO RURAL </t>
  </si>
  <si>
    <t xml:space="preserve">SUBDELEGADO DE PLANEACIÓN Y DESARROLLO RURAL </t>
  </si>
  <si>
    <t>01-(444)-834-13-20</t>
  </si>
  <si>
    <t>01-(444)-834-31-05</t>
  </si>
  <si>
    <t>ESTE FORMATO ES SOLAMENTE PARA GRUPOS DE TRABAJOY PERSONAS MORALES (ORGANIZACIONES ECONÓMICAS). ANOTAR SOLO UN PROYECTO POR CADA ORGANIZACIÓN O AGRUPACION DE PRODUCTORES  BENEFICIARIA.</t>
  </si>
  <si>
    <t>REYNAGA</t>
  </si>
  <si>
    <t>BALLEZA</t>
  </si>
  <si>
    <t>RAYMUNDO</t>
  </si>
  <si>
    <t>PASCUALA</t>
  </si>
  <si>
    <t>JULIO</t>
  </si>
  <si>
    <t>MEDELLIN</t>
  </si>
  <si>
    <t>BAÑUELOS</t>
  </si>
  <si>
    <t>WENCESLAO</t>
  </si>
  <si>
    <t>MEJIA</t>
  </si>
  <si>
    <t>LUGO</t>
  </si>
  <si>
    <t>PRODUCCIÓN DE ALIMENTOS</t>
  </si>
  <si>
    <t>GENERACIÓN DE INGRESOS</t>
  </si>
  <si>
    <t xml:space="preserve">MARTINEZ </t>
  </si>
  <si>
    <t xml:space="preserve">GONZALEZ </t>
  </si>
  <si>
    <t>DELFINA</t>
  </si>
  <si>
    <t>GUERRERO</t>
  </si>
  <si>
    <t>LOREDO</t>
  </si>
  <si>
    <t>CARDENAS</t>
  </si>
  <si>
    <t>LAUREANO</t>
  </si>
  <si>
    <t>ROSALINO</t>
  </si>
  <si>
    <t>VILLEDA</t>
  </si>
  <si>
    <t>MARTEL</t>
  </si>
  <si>
    <t>TAVERA</t>
  </si>
  <si>
    <t>LANDAVERDE</t>
  </si>
  <si>
    <t>BENAVIDES</t>
  </si>
  <si>
    <t>01-(444)-834-13-00</t>
  </si>
  <si>
    <t>SAN LUIS POTOSI</t>
  </si>
  <si>
    <t>CD. DEL MAIZ</t>
  </si>
  <si>
    <t>LA GAVIA COUSSA</t>
  </si>
  <si>
    <t>HUERTA</t>
  </si>
  <si>
    <t>CALIXTO</t>
  </si>
  <si>
    <t>COUSSAPESA</t>
  </si>
  <si>
    <t>CONSTRUCCION DE TANQUES PARA ALMACENAMIENTO DE AGUA</t>
  </si>
  <si>
    <t>SP1500031054</t>
  </si>
  <si>
    <t>ADQUISICION DE LINEAS DE CONDUCCION</t>
  </si>
  <si>
    <t>OLLAS DE AGUA</t>
  </si>
  <si>
    <t>INSTALACION DE LINEAS DE CONDUCCION</t>
  </si>
  <si>
    <t>GRUPO COUSSA COL. AGRICOLA SAN JOSE</t>
  </si>
  <si>
    <t>QUINTERO</t>
  </si>
  <si>
    <t>JUAN MANUEL</t>
  </si>
  <si>
    <t>OBRA COUSSA PESA (OLLA DE AGUA)</t>
  </si>
  <si>
    <t>SP1500031062</t>
  </si>
  <si>
    <t>SP1500031067</t>
  </si>
  <si>
    <t>SP1500031069</t>
  </si>
  <si>
    <t>GRUPO COUSSA EL QUELITAL</t>
  </si>
  <si>
    <t>PRISCILIANO</t>
  </si>
  <si>
    <t>SP1500031071</t>
  </si>
  <si>
    <t>OBRA COUSSA PESA (OBRAS COMPLEMENTARIAS)</t>
  </si>
  <si>
    <t>SP1500031261</t>
  </si>
  <si>
    <t>OLLA DE AGUA LOS AMOLES</t>
  </si>
  <si>
    <t>NAVARRO</t>
  </si>
  <si>
    <t>TANQUE DE ALMECENAMIENTO LOS AMOLES</t>
  </si>
  <si>
    <t>SP1500031262</t>
  </si>
  <si>
    <t>OLLA DE AGUA LOS CARLOS</t>
  </si>
  <si>
    <t>TANQUE DE ALMACENAMIENTO SAN CARLOS</t>
  </si>
  <si>
    <t>BEBEDORES PECUARIOS</t>
  </si>
  <si>
    <t>SP1500031263</t>
  </si>
  <si>
    <t>0/. ETAPA 1: PROMOCIONAL. ETAPA 2: PRODUCCIÓN DE ALIMENTOS. ETAPA 3:GENERACIÓN DE INGRESOS.</t>
  </si>
  <si>
    <t>AM</t>
  </si>
  <si>
    <t>MAM</t>
  </si>
  <si>
    <t>CD. MAÍZ</t>
  </si>
  <si>
    <t>CONSULTORÍA PROFESIONAL EN DESARROLLO RURAL SC</t>
  </si>
  <si>
    <t>ING. DARIO ECHEVERRIA</t>
  </si>
  <si>
    <t>SERVICIOS INTEGRALES PROPORCIONADOS POR UNA ADR</t>
  </si>
  <si>
    <t>SP1500019583</t>
  </si>
  <si>
    <t>SP1500019600</t>
  </si>
  <si>
    <t>SP1500019611</t>
  </si>
  <si>
    <t>SP1500019617</t>
  </si>
  <si>
    <t>SP1500019625</t>
  </si>
  <si>
    <t>SP1500019632</t>
  </si>
  <si>
    <t>SP1500019642</t>
  </si>
  <si>
    <t>SP1500019644</t>
  </si>
  <si>
    <t>SP1500019650</t>
  </si>
  <si>
    <t>SP1500019653</t>
  </si>
  <si>
    <t>SP1500019662</t>
  </si>
  <si>
    <t>SP1500019665</t>
  </si>
  <si>
    <t>SP1500019686</t>
  </si>
  <si>
    <t>DESARROLLO RURAL DE SAN LUIS POTOSÍ AC</t>
  </si>
  <si>
    <t>Ing. Zenaida Martínez</t>
  </si>
  <si>
    <t>SP1500018897</t>
  </si>
  <si>
    <t>SP1500018900</t>
  </si>
  <si>
    <t>GRUPO DE TRABAJO NUEVA GENERACION</t>
  </si>
  <si>
    <t>MA. ALEJA</t>
  </si>
  <si>
    <t>SP1500018904</t>
  </si>
  <si>
    <t>SP1500018908</t>
  </si>
  <si>
    <t>SP1500018909</t>
  </si>
  <si>
    <t>SP1500018926</t>
  </si>
  <si>
    <t>SP1500018931</t>
  </si>
  <si>
    <t>SP1500018966</t>
  </si>
  <si>
    <t>SP1500018973</t>
  </si>
  <si>
    <t>SP1500018977</t>
  </si>
  <si>
    <t>SP1500018992</t>
  </si>
  <si>
    <t>SP1500019010</t>
  </si>
  <si>
    <t>SP1500019021</t>
  </si>
  <si>
    <t>SP1500019039</t>
  </si>
  <si>
    <t>SP1500019060</t>
  </si>
  <si>
    <t>SP1500019070</t>
  </si>
  <si>
    <t>SP1500019077</t>
  </si>
  <si>
    <t>SP1500019084</t>
  </si>
  <si>
    <t>SP1500019088</t>
  </si>
  <si>
    <t>SP1500019097</t>
  </si>
  <si>
    <t>SP1500019101</t>
  </si>
  <si>
    <t>SP1500019110</t>
  </si>
  <si>
    <t>SP1500019173</t>
  </si>
  <si>
    <t>SP1500019203</t>
  </si>
  <si>
    <t>SP1500021342</t>
  </si>
  <si>
    <t>DESARROLLO INTEGRAL DE PROYECTOS AGROPECUARIOS Y CONSULTORÍA RÍO VERDE SC</t>
  </si>
  <si>
    <t>Ing. Sergio Antonio Hernández Romero</t>
  </si>
  <si>
    <t>SP1500019387</t>
  </si>
  <si>
    <t>SP1500019422</t>
  </si>
  <si>
    <t>SP1500019431</t>
  </si>
  <si>
    <t>SP1500019457</t>
  </si>
  <si>
    <t>SP1500019464</t>
  </si>
  <si>
    <t>SP1500019476</t>
  </si>
  <si>
    <t>SP1500019512</t>
  </si>
  <si>
    <t>SP1500019547</t>
  </si>
  <si>
    <t>SP1500019615</t>
  </si>
  <si>
    <t>SP1500019624</t>
  </si>
  <si>
    <t>SP1500019635</t>
  </si>
  <si>
    <t>SP1500019671</t>
  </si>
  <si>
    <t>SP1500019676</t>
  </si>
  <si>
    <t>SP1500019691</t>
  </si>
  <si>
    <t>SP1500019697</t>
  </si>
  <si>
    <t>CONSULTORES PROFESIONALES EN SERVICIOS AGROADMINISTRATIVOS SC</t>
  </si>
  <si>
    <t>Ing. José Antonio López Cordóva</t>
  </si>
  <si>
    <t>SP1500018923</t>
  </si>
  <si>
    <t>SP1500018991</t>
  </si>
  <si>
    <t>SP1500019019</t>
  </si>
  <si>
    <t>SP1500019052</t>
  </si>
  <si>
    <t>SP1500019081</t>
  </si>
  <si>
    <t>SP1500019094</t>
  </si>
  <si>
    <t>SP1500019103</t>
  </si>
  <si>
    <t>SP1500019104</t>
  </si>
  <si>
    <t>SP1500019106</t>
  </si>
  <si>
    <t>SP1500019111</t>
  </si>
  <si>
    <t>SP1500019144</t>
  </si>
  <si>
    <t>SP1500019148</t>
  </si>
  <si>
    <t>SP1500019723</t>
  </si>
  <si>
    <t>SP1500019730</t>
  </si>
  <si>
    <t>SP1500020759</t>
  </si>
  <si>
    <t>SP1500020774</t>
  </si>
  <si>
    <t>SP1500020789</t>
  </si>
  <si>
    <t>SP1500020799</t>
  </si>
  <si>
    <t>SP1500020808</t>
  </si>
  <si>
    <t>SP1500020831</t>
  </si>
  <si>
    <t>SP1500020840</t>
  </si>
  <si>
    <t>SP1500020845</t>
  </si>
  <si>
    <t>SP1500020853</t>
  </si>
  <si>
    <t>SP1500020861</t>
  </si>
  <si>
    <t>SP1500020882</t>
  </si>
  <si>
    <t>SP1500019402</t>
  </si>
  <si>
    <t>SP1500019406</t>
  </si>
  <si>
    <t>SP1500019413</t>
  </si>
  <si>
    <t>SP1500019414</t>
  </si>
  <si>
    <t>SP1500019509</t>
  </si>
  <si>
    <t>SP1500019523</t>
  </si>
  <si>
    <t>SP1500019534</t>
  </si>
  <si>
    <t>SP1500019646</t>
  </si>
  <si>
    <t>SP1500019655</t>
  </si>
  <si>
    <t>SP1500019668</t>
  </si>
  <si>
    <t>CENTRO INTEGRAL DE DESARROLLO AGROPECUARIO SC</t>
  </si>
  <si>
    <t>Ing. Erasmo Acosta</t>
  </si>
  <si>
    <t>SP1500018768</t>
  </si>
  <si>
    <t>SP1500018771</t>
  </si>
  <si>
    <t>SP1500018775</t>
  </si>
  <si>
    <t>SP1500018778</t>
  </si>
  <si>
    <t>SP1500018780</t>
  </si>
  <si>
    <t>SP1500018783</t>
  </si>
  <si>
    <t>SP1500018787</t>
  </si>
  <si>
    <t>SP1500018793</t>
  </si>
  <si>
    <t>SP1500018797</t>
  </si>
  <si>
    <t>SP1500018801</t>
  </si>
  <si>
    <t>SP1500018873</t>
  </si>
  <si>
    <t>SP1500018874</t>
  </si>
  <si>
    <t>SP1500018875</t>
  </si>
  <si>
    <t>SP1500018876</t>
  </si>
  <si>
    <t>SP1500018877</t>
  </si>
  <si>
    <t>SP1500018878</t>
  </si>
  <si>
    <t>SP1500018879</t>
  </si>
  <si>
    <t>SP1500018880</t>
  </si>
  <si>
    <t>SP1500018881</t>
  </si>
  <si>
    <t>SP1500018882</t>
  </si>
  <si>
    <t>SP1500018883</t>
  </si>
  <si>
    <t>SP1500018884</t>
  </si>
  <si>
    <t>SP1500018885</t>
  </si>
  <si>
    <t>SP1500018902</t>
  </si>
  <si>
    <t>SP1500019677</t>
  </si>
  <si>
    <t>LIDERES EN EL DESARROLLO RURAL SC</t>
  </si>
  <si>
    <t>Ing. José Antonio Dueñes Zúñiga</t>
  </si>
  <si>
    <t>SP1500019392</t>
  </si>
  <si>
    <t>SP1500019401</t>
  </si>
  <si>
    <t>SP1500019408</t>
  </si>
  <si>
    <t>SP1500019410</t>
  </si>
  <si>
    <t>SP1500019433</t>
  </si>
  <si>
    <t>SP1500019438</t>
  </si>
  <si>
    <t>SP1500019494</t>
  </si>
  <si>
    <t>SP1500019496</t>
  </si>
  <si>
    <t>SP1500019497</t>
  </si>
  <si>
    <t>SP1500019499</t>
  </si>
  <si>
    <t>SP1500019500</t>
  </si>
  <si>
    <t>SP1500019501</t>
  </si>
  <si>
    <t>SP1500019502</t>
  </si>
  <si>
    <t>SP1500019503</t>
  </si>
  <si>
    <t>SP1500019504</t>
  </si>
  <si>
    <t>SP1500019505</t>
  </si>
  <si>
    <t>SP1500019557</t>
  </si>
  <si>
    <t>SP1500019698</t>
  </si>
  <si>
    <t>SP1500019704</t>
  </si>
  <si>
    <t>SP1500019709</t>
  </si>
  <si>
    <t>SP1500019716</t>
  </si>
  <si>
    <t>TLALIJ YOLOJTLI UAN NEMILILISTLIJ A.C.</t>
  </si>
  <si>
    <t>MC. Carmen Ramos</t>
  </si>
  <si>
    <t>SP1500021130</t>
  </si>
  <si>
    <t>SP1500021138</t>
  </si>
  <si>
    <t>SP1500021145</t>
  </si>
  <si>
    <t>SP1500021150</t>
  </si>
  <si>
    <t>SP1500021156</t>
  </si>
  <si>
    <t>SP1500021160</t>
  </si>
  <si>
    <t>SP1500021167</t>
  </si>
  <si>
    <t>SP1500021174</t>
  </si>
  <si>
    <t>SP1500021185</t>
  </si>
  <si>
    <t>SP1500021196</t>
  </si>
  <si>
    <t>SP1500021199</t>
  </si>
  <si>
    <t>SP1500021206</t>
  </si>
  <si>
    <t>SP1500021211</t>
  </si>
  <si>
    <t>SP1500021213</t>
  </si>
  <si>
    <t>SP1500021226</t>
  </si>
  <si>
    <t>SP1500021233</t>
  </si>
  <si>
    <t>SP1500021236</t>
  </si>
  <si>
    <t>SP1500021241</t>
  </si>
  <si>
    <t>SP1500021246</t>
  </si>
  <si>
    <t>SP1500021248</t>
  </si>
  <si>
    <t>SP1500021256</t>
  </si>
  <si>
    <t>SP1500021265</t>
  </si>
  <si>
    <t>SP1500021278</t>
  </si>
  <si>
    <t>SP1500021294</t>
  </si>
  <si>
    <t>SP1500021303</t>
  </si>
  <si>
    <t>AGROHUASTECA SC</t>
  </si>
  <si>
    <t>Ing. Aureliano Pacheco</t>
  </si>
  <si>
    <t>SP1500018989</t>
  </si>
  <si>
    <t>GRUPO DE PRODUCTORES POZO BLANCO SAN ANTONIO</t>
  </si>
  <si>
    <t>SP1500019009</t>
  </si>
  <si>
    <t>SP1500019043</t>
  </si>
  <si>
    <t>SP1500019071</t>
  </si>
  <si>
    <t>SP1500019093</t>
  </si>
  <si>
    <t>SP1500019763</t>
  </si>
  <si>
    <t>SP1500019764</t>
  </si>
  <si>
    <t>SP1500019765</t>
  </si>
  <si>
    <t>SP1500019766</t>
  </si>
  <si>
    <t>SP1500019767</t>
  </si>
  <si>
    <t>PRODUCTORES  DE LA LOCALIDAD DE EL BRASIL TANCHAHUIL.</t>
  </si>
  <si>
    <t>SP1500019890</t>
  </si>
  <si>
    <t>SP1500020878</t>
  </si>
  <si>
    <t>DESARROLLO RURAL DE LA ZONA MEDIA DE S.L.P. AC</t>
  </si>
  <si>
    <t>SP1500018898</t>
  </si>
  <si>
    <t>SP1500018899</t>
  </si>
  <si>
    <t>SP1500018903</t>
  </si>
  <si>
    <t>SP1500018905</t>
  </si>
  <si>
    <t>SP1500018906</t>
  </si>
  <si>
    <t>SP1500019004</t>
  </si>
  <si>
    <t>SP1500019053</t>
  </si>
  <si>
    <t>SP1500019068</t>
  </si>
  <si>
    <t>SP1500019087</t>
  </si>
  <si>
    <t>SP1500019115</t>
  </si>
  <si>
    <t>SP1500019181</t>
  </si>
  <si>
    <t>SP1500019193</t>
  </si>
  <si>
    <t>SP1500019215</t>
  </si>
  <si>
    <t>SP1500019231</t>
  </si>
  <si>
    <t>SP1500019238</t>
  </si>
  <si>
    <t>SP1500019247</t>
  </si>
  <si>
    <t>SP1500019258</t>
  </si>
  <si>
    <t>SP1500019275</t>
  </si>
  <si>
    <t>SP1500019289</t>
  </si>
  <si>
    <t>SP1500019309</t>
  </si>
  <si>
    <t>SP1500019351</t>
  </si>
  <si>
    <t>SP1500019367</t>
  </si>
  <si>
    <t>SP1500019397</t>
  </si>
  <si>
    <t>SP1500019407</t>
  </si>
  <si>
    <t>SP1500019420</t>
  </si>
  <si>
    <t>GRUPO SIDE CONSULTORES SC</t>
  </si>
  <si>
    <t>Lic. Jorge Iván Rodríguez</t>
  </si>
  <si>
    <t>SP1500019695</t>
  </si>
  <si>
    <t>SP1500019696</t>
  </si>
  <si>
    <t>SP1500019710</t>
  </si>
  <si>
    <t>SP1500019756</t>
  </si>
  <si>
    <t>SP1500019775</t>
  </si>
  <si>
    <t>SP1500019776</t>
  </si>
  <si>
    <t>SP1500019777</t>
  </si>
  <si>
    <t>SP1500019778</t>
  </si>
  <si>
    <t>SP1500019779</t>
  </si>
  <si>
    <t>SP1500019780</t>
  </si>
  <si>
    <t>SP1500019781</t>
  </si>
  <si>
    <t>SP1500019782</t>
  </si>
  <si>
    <t>SP1500019783</t>
  </si>
  <si>
    <t>SP1500019784</t>
  </si>
  <si>
    <t>SP1500019785</t>
  </si>
  <si>
    <t>SP1500019786</t>
  </si>
  <si>
    <t>SP1500019787</t>
  </si>
  <si>
    <t>TOMAS</t>
  </si>
  <si>
    <t>SP1500019788</t>
  </si>
  <si>
    <t>SP1500019789</t>
  </si>
  <si>
    <t>SP1500019844</t>
  </si>
  <si>
    <t>SP1500019869</t>
  </si>
  <si>
    <t>SP1500020931</t>
  </si>
  <si>
    <t>SP1500021029</t>
  </si>
  <si>
    <t>SP1500021058</t>
  </si>
  <si>
    <t>SP1500021159</t>
  </si>
  <si>
    <t>MAIZ, PLANEACIÓN, DESARROLLO Y GESTIÓN TERRITORIAL SC</t>
  </si>
  <si>
    <t>MVZ Raúl Flores Martínez</t>
  </si>
  <si>
    <t>SP1500020639</t>
  </si>
  <si>
    <t>SP1500020670</t>
  </si>
  <si>
    <t>SP1500020761</t>
  </si>
  <si>
    <t>SP1500020772</t>
  </si>
  <si>
    <t>SP1500020779</t>
  </si>
  <si>
    <t>SP1500020782</t>
  </si>
  <si>
    <t>SP1500020790</t>
  </si>
  <si>
    <t>SP1500020796</t>
  </si>
  <si>
    <t>SP1500020807</t>
  </si>
  <si>
    <t>SP1500020810</t>
  </si>
  <si>
    <t>SP1500020814</t>
  </si>
  <si>
    <t>SP1500020817</t>
  </si>
  <si>
    <t>SP1500020822</t>
  </si>
  <si>
    <t>SP1500020827</t>
  </si>
  <si>
    <t>SP1500020829</t>
  </si>
  <si>
    <t>SP1500020830</t>
  </si>
  <si>
    <t>SP1500020833</t>
  </si>
  <si>
    <t>SP1500020843</t>
  </si>
  <si>
    <t>SP1500020848</t>
  </si>
  <si>
    <t>SP1500020849</t>
  </si>
  <si>
    <t>SP1500020856</t>
  </si>
  <si>
    <t>SP1500020871</t>
  </si>
  <si>
    <t>SP1500020874</t>
  </si>
  <si>
    <t>SP1500020876</t>
  </si>
  <si>
    <t>SP1500020879</t>
  </si>
  <si>
    <t>SERVICIOS PROFESIONALES EN PLANES Y PROYECTOS ARSA SC</t>
  </si>
  <si>
    <t>Ing. Héctor Hernández Flores</t>
  </si>
  <si>
    <t>SP1500019235</t>
  </si>
  <si>
    <t>SP1500019254</t>
  </si>
  <si>
    <t>SP1500019279</t>
  </si>
  <si>
    <t>SP1500019280</t>
  </si>
  <si>
    <t>SP1500019312</t>
  </si>
  <si>
    <t>SP1500019317</t>
  </si>
  <si>
    <t>SP1500019326</t>
  </si>
  <si>
    <t>SP1500019333</t>
  </si>
  <si>
    <t>SP1500019344</t>
  </si>
  <si>
    <t>SP1500019352</t>
  </si>
  <si>
    <t>SP1500019356</t>
  </si>
  <si>
    <t>SP1500019366</t>
  </si>
  <si>
    <t>SP1500019393</t>
  </si>
  <si>
    <t>SP1500019411</t>
  </si>
  <si>
    <t>SP1500019416</t>
  </si>
  <si>
    <t>SP1500019419</t>
  </si>
  <si>
    <t>SP1500019437</t>
  </si>
  <si>
    <t>SP1500019442</t>
  </si>
  <si>
    <t>SP1500019453</t>
  </si>
  <si>
    <t>SP1500019461</t>
  </si>
  <si>
    <t>SP1500019472</t>
  </si>
  <si>
    <t>SP1500019483</t>
  </si>
  <si>
    <t>SP1500019485</t>
  </si>
  <si>
    <t>SP1500019488</t>
  </si>
  <si>
    <t>SP1500019491</t>
  </si>
  <si>
    <t>SI VAMOS AL CAMPO S.C.</t>
  </si>
  <si>
    <t>Ing. Jaime Anaya</t>
  </si>
  <si>
    <t>SP1500019240</t>
  </si>
  <si>
    <t>SP1500019315</t>
  </si>
  <si>
    <t>SP1500019386</t>
  </si>
  <si>
    <t>SP1500019508</t>
  </si>
  <si>
    <t>EL PUENTE UNO</t>
  </si>
  <si>
    <t>SP1500019527</t>
  </si>
  <si>
    <t>SP1500019552</t>
  </si>
  <si>
    <t>SP1500019612</t>
  </si>
  <si>
    <t>SP1500019639</t>
  </si>
  <si>
    <t>SP1500019659</t>
  </si>
  <si>
    <t>SP1500019673</t>
  </si>
  <si>
    <t>SP1500019688</t>
  </si>
  <si>
    <t>SP1500019699</t>
  </si>
  <si>
    <t>SP1500019718</t>
  </si>
  <si>
    <t>SP1500019731</t>
  </si>
  <si>
    <t>SP1500019796</t>
  </si>
  <si>
    <t>SP1500020765</t>
  </si>
  <si>
    <t>SP1500020786</t>
  </si>
  <si>
    <t>SP1500020797</t>
  </si>
  <si>
    <t>SP1500020825</t>
  </si>
  <si>
    <t>SP1500020842</t>
  </si>
  <si>
    <t>SP1500020862</t>
  </si>
  <si>
    <t>SP1500020880</t>
  </si>
  <si>
    <t>SP1500020881</t>
  </si>
  <si>
    <t>SP1500020886</t>
  </si>
  <si>
    <t>SP1500019791</t>
  </si>
  <si>
    <t>SP1500019140</t>
  </si>
  <si>
    <t>SP1500019201</t>
  </si>
  <si>
    <t>SP1500019237</t>
  </si>
  <si>
    <t>SP1500019267</t>
  </si>
  <si>
    <t>SP1500019290</t>
  </si>
  <si>
    <t>SP1500019373</t>
  </si>
  <si>
    <t>SP1500019492</t>
  </si>
  <si>
    <t>SP1500019493</t>
  </si>
  <si>
    <t>SP1500019495</t>
  </si>
  <si>
    <t>SP1500019498</t>
  </si>
  <si>
    <t>SP1500019843</t>
  </si>
  <si>
    <t>SP1500020872</t>
  </si>
  <si>
    <t>SP1500020873</t>
  </si>
  <si>
    <t>ECOPARADIGMA A.C.</t>
  </si>
  <si>
    <t>Lic. Adrián Figueroa</t>
  </si>
  <si>
    <t>SP1500018913</t>
  </si>
  <si>
    <t>SP1500018934</t>
  </si>
  <si>
    <t>SP1500019067</t>
  </si>
  <si>
    <t>SP1500019080</t>
  </si>
  <si>
    <t>SP1500019090</t>
  </si>
  <si>
    <t>SP1500019108</t>
  </si>
  <si>
    <t>SP1500019113</t>
  </si>
  <si>
    <t>SP1500019164</t>
  </si>
  <si>
    <t>SP1500019331</t>
  </si>
  <si>
    <t>SP1500019336</t>
  </si>
  <si>
    <t>SP1500019349</t>
  </si>
  <si>
    <t>SP1500019357</t>
  </si>
  <si>
    <t>SP1500019365</t>
  </si>
  <si>
    <t>SP1500019376</t>
  </si>
  <si>
    <t>SP1500019388</t>
  </si>
  <si>
    <t>SP1500019398</t>
  </si>
  <si>
    <t>SP1500019403</t>
  </si>
  <si>
    <t>SP1500019409</t>
  </si>
  <si>
    <t>SP1500019466</t>
  </si>
  <si>
    <t>SP1500019479</t>
  </si>
  <si>
    <t>SP1500019591</t>
  </si>
  <si>
    <t>SP1500019654</t>
  </si>
  <si>
    <t>SP1500019660</t>
  </si>
  <si>
    <t>SP1500019666</t>
  </si>
  <si>
    <t>SP1500019682</t>
  </si>
  <si>
    <t>SP1500019692</t>
  </si>
  <si>
    <t>SP1500019694</t>
  </si>
  <si>
    <t>SP1500019700</t>
  </si>
  <si>
    <t>SP1500019712</t>
  </si>
  <si>
    <t>SP1500019713</t>
  </si>
  <si>
    <t>SP1500019720</t>
  </si>
  <si>
    <t>SP1500019728</t>
  </si>
  <si>
    <t>SP1500019735</t>
  </si>
  <si>
    <t>SP1500019757</t>
  </si>
  <si>
    <t>SP1500019759</t>
  </si>
  <si>
    <t>SP1500020731</t>
  </si>
  <si>
    <t>SP1500020740</t>
  </si>
  <si>
    <t>SP1500019506</t>
  </si>
  <si>
    <t>SP1500019507</t>
  </si>
  <si>
    <t>SP1500019551</t>
  </si>
  <si>
    <t>SP1500019561</t>
  </si>
  <si>
    <t>CONSULTORES AGROPECUARIOS DE LA HUASTECA, S.C.</t>
  </si>
  <si>
    <t>Ing. Efraín Saenz Hernández</t>
  </si>
  <si>
    <t>SP1500020087</t>
  </si>
  <si>
    <t>SP1500020097</t>
  </si>
  <si>
    <t>SP1500020113</t>
  </si>
  <si>
    <t>SP1500020116</t>
  </si>
  <si>
    <t>SP1500020135</t>
  </si>
  <si>
    <t>SP1500020138</t>
  </si>
  <si>
    <t>SP1500020157</t>
  </si>
  <si>
    <t>SP1500020158</t>
  </si>
  <si>
    <t>SP1500020165</t>
  </si>
  <si>
    <t>SP1500020169</t>
  </si>
  <si>
    <t>SP1500020207</t>
  </si>
  <si>
    <t>SP1500020208</t>
  </si>
  <si>
    <t>SP1500020209</t>
  </si>
  <si>
    <t>SP1500020211</t>
  </si>
  <si>
    <t>SP1500020214</t>
  </si>
  <si>
    <t>SP1500020218</t>
  </si>
  <si>
    <t>SP1500020220</t>
  </si>
  <si>
    <t>SP1500020245</t>
  </si>
  <si>
    <t>SP1500020472</t>
  </si>
  <si>
    <t>SP1500020955</t>
  </si>
  <si>
    <t>SP1500020988</t>
  </si>
  <si>
    <t>SP1500021001</t>
  </si>
  <si>
    <t>SP1500021016</t>
  </si>
  <si>
    <t>SP1500021050</t>
  </si>
  <si>
    <t>SP1500021487</t>
  </si>
  <si>
    <t xml:space="preserve">SERVICIOS DE ELABORACIÓN DE ESTUDIOS, DISEÑO  Y PUESTA EN MARCHA </t>
  </si>
  <si>
    <t>SP1500031080</t>
  </si>
  <si>
    <t>SP1500031081</t>
  </si>
  <si>
    <t>JUNKUDH T´OJNAL TI CUETAB - COUSSA</t>
  </si>
  <si>
    <t>SP1500031090</t>
  </si>
  <si>
    <t>SP1500031131</t>
  </si>
  <si>
    <t xml:space="preserve"> MARITSA LIZETH CEPEDA GUARDIOLA</t>
  </si>
  <si>
    <t>RELACIÓN DE REPRESENTANTES DE GRUPOS DE TRABAJO BENEFICIARIOS, AGENCIAS DE DESARROLLO RURAL, AGENCIAS COUSSA-PESA Y TÉCNICOS COUSSA-PESA PARA EFECTOS DE LA INTEGRACIÓN DE LA CUENTA DE LA HACIENDA PÚBLICA FEDERAL DE  2015</t>
  </si>
  <si>
    <t>Servicios integrales proporcionados por una Agencia de Desarrollo Rural (ADR) para la promoción, organización, diseño, puesta en marcha y acompañamiento de proyectos productivos.</t>
  </si>
  <si>
    <t>Servicios de elaboración de estudios, diseño y puesta en marcha de proyectos de conservación y uso sustentable de suelo y agua proporcionados por una Agencia especializada.</t>
  </si>
  <si>
    <t>Etiquetas de fila</t>
  </si>
  <si>
    <t>(en blanco)</t>
  </si>
  <si>
    <t>Total general</t>
  </si>
  <si>
    <t>Suma de HOM</t>
  </si>
  <si>
    <t>Suma de MUJ</t>
  </si>
  <si>
    <t xml:space="preserve">Suma de Apoyo Federal </t>
  </si>
  <si>
    <t xml:space="preserve">Suma de Aportación de Organización o Grupo </t>
  </si>
  <si>
    <t xml:space="preserve">Suma de Aportación productor </t>
  </si>
  <si>
    <t>SP1500031338</t>
  </si>
  <si>
    <t>GRUPO PESA EL MIRADOR</t>
  </si>
  <si>
    <t>CAPACITACIÓN Y SOPORTE DE PROYECTOS SUSTENTABLES SC</t>
  </si>
  <si>
    <t>ING. JUAN NAVA</t>
  </si>
  <si>
    <t>Ing. Adolfo Olvera López</t>
  </si>
  <si>
    <t>31 DE MARZO DEL 2016</t>
  </si>
  <si>
    <t>Fecha de corte:  31 DE MARZO 2016</t>
  </si>
  <si>
    <t>Fecha de corte: 31 DE MARZO DEL 2016</t>
  </si>
  <si>
    <t>Suma de Apoyo Federal 2</t>
  </si>
  <si>
    <r>
      <t xml:space="preserve">Municipio del proyecto </t>
    </r>
    <r>
      <rPr>
        <b/>
        <u/>
        <sz val="16"/>
        <rFont val="Arial Narrow"/>
        <family val="2"/>
      </rPr>
      <t>dentro</t>
    </r>
    <r>
      <rPr>
        <b/>
        <sz val="16"/>
        <rFont val="Arial Narrow"/>
        <family val="2"/>
      </rPr>
      <t xml:space="preserve"> de la Cruzada contra el Hambre </t>
    </r>
  </si>
  <si>
    <r>
      <t xml:space="preserve">Municipio del proyecto </t>
    </r>
    <r>
      <rPr>
        <b/>
        <u/>
        <sz val="16"/>
        <rFont val="Arial Narrow"/>
        <family val="2"/>
      </rPr>
      <t>fuera</t>
    </r>
    <r>
      <rPr>
        <b/>
        <sz val="16"/>
        <rFont val="Arial Narrow"/>
        <family val="2"/>
      </rPr>
      <t xml:space="preserve"> de la Cruzada contra el Hambre </t>
    </r>
  </si>
</sst>
</file>

<file path=xl/styles.xml><?xml version="1.0" encoding="utf-8"?>
<styleSheet xmlns="http://schemas.openxmlformats.org/spreadsheetml/2006/main">
  <numFmts count="6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[$€]_-;\-* #,##0.00\ [$€]_-;_-* &quot;-&quot;??\ [$€]_-;_-@_-"/>
    <numFmt numFmtId="165" formatCode="_-* #,##0_-;\-* #,##0_-;_-* &quot;-&quot;??_-;_-@_-"/>
    <numFmt numFmtId="166" formatCode="_-&quot;$&quot;* #,##0_-;\-&quot;$&quot;* #,##0_-;_-&quot;$&quot;* &quot;-&quot;??_-;_-@_-"/>
  </numFmts>
  <fonts count="6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sz val="11"/>
      <color indexed="8"/>
      <name val="Arial"/>
      <family val="2"/>
    </font>
    <font>
      <b/>
      <sz val="22"/>
      <name val="Arial"/>
      <family val="2"/>
    </font>
    <font>
      <b/>
      <sz val="11"/>
      <color indexed="8"/>
      <name val="Arial"/>
      <family val="2"/>
    </font>
    <font>
      <b/>
      <sz val="14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b/>
      <sz val="9"/>
      <color indexed="9"/>
      <name val="Arial"/>
      <family val="2"/>
    </font>
    <font>
      <b/>
      <sz val="11"/>
      <color indexed="10"/>
      <name val="Arial"/>
      <family val="2"/>
    </font>
    <font>
      <sz val="11"/>
      <color indexed="10"/>
      <name val="Arial"/>
      <family val="2"/>
    </font>
    <font>
      <b/>
      <sz val="12"/>
      <color indexed="8"/>
      <name val="Arial"/>
      <family val="2"/>
    </font>
    <font>
      <sz val="10"/>
      <color theme="1"/>
      <name val="Arial"/>
      <family val="2"/>
    </font>
    <font>
      <b/>
      <sz val="8"/>
      <color indexed="8"/>
      <name val="Arial"/>
      <family val="2"/>
    </font>
    <font>
      <b/>
      <sz val="12"/>
      <color theme="0"/>
      <name val="Arial"/>
      <family val="2"/>
    </font>
    <font>
      <b/>
      <i/>
      <sz val="11"/>
      <color indexed="8"/>
      <name val="Arial"/>
      <family val="2"/>
    </font>
    <font>
      <b/>
      <i/>
      <sz val="14"/>
      <name val="Arial"/>
      <family val="2"/>
    </font>
    <font>
      <b/>
      <u/>
      <sz val="12"/>
      <name val="Arial"/>
      <family val="2"/>
    </font>
    <font>
      <b/>
      <u/>
      <sz val="10"/>
      <color indexed="8"/>
      <name val="Arial"/>
      <family val="2"/>
    </font>
    <font>
      <sz val="9"/>
      <name val="Arial"/>
      <family val="2"/>
    </font>
    <font>
      <b/>
      <sz val="15.5"/>
      <name val="Arial"/>
      <family val="2"/>
    </font>
    <font>
      <b/>
      <sz val="9"/>
      <color theme="0"/>
      <name val="Arial"/>
      <family val="2"/>
    </font>
    <font>
      <b/>
      <vertAlign val="superscript"/>
      <sz val="9"/>
      <color indexed="8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sz val="11"/>
      <color rgb="FF000000"/>
      <name val="Trebuchet MS"/>
      <family val="2"/>
    </font>
    <font>
      <sz val="11"/>
      <color theme="0"/>
      <name val="Arial"/>
      <family val="2"/>
    </font>
    <font>
      <b/>
      <sz val="11"/>
      <name val="Arial"/>
      <family val="2"/>
    </font>
    <font>
      <b/>
      <sz val="18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6"/>
      <name val="Arial Narrow"/>
      <family val="2"/>
    </font>
    <font>
      <b/>
      <u/>
      <sz val="16"/>
      <name val="Arial Narrow"/>
      <family val="2"/>
    </font>
    <font>
      <sz val="16"/>
      <name val="Arial Narrow"/>
      <family val="2"/>
    </font>
    <font>
      <b/>
      <sz val="13"/>
      <name val="Arial Narrow"/>
      <family val="2"/>
    </font>
    <font>
      <sz val="13"/>
      <color theme="1"/>
      <name val="Arial Narrow"/>
      <family val="2"/>
    </font>
    <font>
      <sz val="13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1">
    <xf numFmtId="0" fontId="0" fillId="0" borderId="0"/>
    <xf numFmtId="16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729">
    <xf numFmtId="0" fontId="0" fillId="0" borderId="0" xfId="0"/>
    <xf numFmtId="0" fontId="9" fillId="0" borderId="0" xfId="0" applyFont="1" applyFill="1" applyBorder="1" applyAlignment="1" applyProtection="1">
      <alignment horizontal="right"/>
      <protection locked="0"/>
    </xf>
    <xf numFmtId="0" fontId="11" fillId="0" borderId="0" xfId="0" applyFont="1" applyAlignment="1"/>
    <xf numFmtId="0" fontId="12" fillId="0" borderId="0" xfId="0" applyFont="1" applyAlignment="1"/>
    <xf numFmtId="0" fontId="0" fillId="0" borderId="0" xfId="0" applyAlignment="1"/>
    <xf numFmtId="0" fontId="0" fillId="0" borderId="7" xfId="0" applyBorder="1" applyAlignment="1"/>
    <xf numFmtId="42" fontId="25" fillId="0" borderId="0" xfId="5" applyNumberFormat="1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center" vertical="center" wrapText="1"/>
    </xf>
    <xf numFmtId="3" fontId="19" fillId="0" borderId="0" xfId="0" applyNumberFormat="1" applyFont="1" applyFill="1" applyBorder="1" applyAlignment="1">
      <alignment horizontal="center" vertical="center"/>
    </xf>
    <xf numFmtId="0" fontId="29" fillId="0" borderId="35" xfId="0" applyFont="1" applyFill="1" applyBorder="1" applyAlignment="1">
      <alignment vertical="center" wrapText="1"/>
    </xf>
    <xf numFmtId="44" fontId="7" fillId="4" borderId="0" xfId="2" applyFont="1" applyFill="1" applyBorder="1" applyAlignment="1">
      <alignment vertical="center"/>
    </xf>
    <xf numFmtId="44" fontId="30" fillId="4" borderId="0" xfId="2" applyFont="1" applyFill="1" applyBorder="1" applyAlignment="1">
      <alignment horizontal="center" vertical="center"/>
    </xf>
    <xf numFmtId="3" fontId="17" fillId="0" borderId="18" xfId="2" applyNumberFormat="1" applyFont="1" applyFill="1" applyBorder="1" applyAlignment="1">
      <alignment vertical="center"/>
    </xf>
    <xf numFmtId="44" fontId="17" fillId="0" borderId="18" xfId="2" applyFont="1" applyFill="1" applyBorder="1" applyAlignment="1">
      <alignment vertical="center"/>
    </xf>
    <xf numFmtId="0" fontId="27" fillId="0" borderId="10" xfId="0" applyFont="1" applyBorder="1" applyAlignment="1">
      <alignment vertical="center"/>
    </xf>
    <xf numFmtId="0" fontId="15" fillId="0" borderId="37" xfId="0" applyFont="1" applyBorder="1" applyAlignment="1">
      <alignment vertical="center"/>
    </xf>
    <xf numFmtId="0" fontId="0" fillId="4" borderId="0" xfId="0" applyFill="1" applyAlignment="1"/>
    <xf numFmtId="0" fontId="9" fillId="4" borderId="0" xfId="0" applyFont="1" applyFill="1" applyBorder="1" applyAlignment="1" applyProtection="1">
      <alignment horizontal="left"/>
      <protection locked="0"/>
    </xf>
    <xf numFmtId="0" fontId="9" fillId="4" borderId="0" xfId="0" applyFont="1" applyFill="1" applyBorder="1" applyAlignment="1" applyProtection="1">
      <protection locked="0"/>
    </xf>
    <xf numFmtId="0" fontId="9" fillId="4" borderId="0" xfId="0" applyFont="1" applyFill="1" applyBorder="1" applyAlignment="1" applyProtection="1">
      <alignment horizontal="right"/>
      <protection locked="0"/>
    </xf>
    <xf numFmtId="44" fontId="15" fillId="0" borderId="0" xfId="2" applyFont="1" applyFill="1" applyBorder="1" applyAlignment="1">
      <alignment vertical="center"/>
    </xf>
    <xf numFmtId="0" fontId="14" fillId="4" borderId="0" xfId="0" applyFont="1" applyFill="1" applyBorder="1" applyAlignment="1">
      <alignment horizontal="left" vertical="center" wrapText="1"/>
    </xf>
    <xf numFmtId="165" fontId="14" fillId="4" borderId="0" xfId="13" applyNumberFormat="1" applyFont="1" applyFill="1" applyBorder="1" applyAlignment="1">
      <alignment horizontal="right" vertical="center"/>
    </xf>
    <xf numFmtId="0" fontId="14" fillId="5" borderId="0" xfId="0" applyFont="1" applyFill="1" applyAlignment="1">
      <alignment horizontal="left" vertical="center" wrapText="1"/>
    </xf>
    <xf numFmtId="0" fontId="36" fillId="5" borderId="0" xfId="0" applyFont="1" applyFill="1" applyAlignment="1">
      <alignment horizontal="center" vertical="center" wrapText="1"/>
    </xf>
    <xf numFmtId="0" fontId="0" fillId="5" borderId="0" xfId="0" applyFill="1" applyAlignment="1">
      <alignment vertical="center" wrapText="1"/>
    </xf>
    <xf numFmtId="0" fontId="37" fillId="3" borderId="3" xfId="0" applyFont="1" applyFill="1" applyBorder="1" applyAlignment="1">
      <alignment horizontal="center" vertical="center" wrapText="1"/>
    </xf>
    <xf numFmtId="0" fontId="0" fillId="0" borderId="3" xfId="0" applyBorder="1"/>
    <xf numFmtId="165" fontId="35" fillId="5" borderId="0" xfId="13" applyNumberFormat="1" applyFont="1" applyFill="1" applyBorder="1" applyAlignment="1">
      <alignment vertical="center"/>
    </xf>
    <xf numFmtId="165" fontId="14" fillId="5" borderId="46" xfId="13" applyNumberFormat="1" applyFont="1" applyFill="1" applyBorder="1" applyAlignment="1">
      <alignment vertical="center"/>
    </xf>
    <xf numFmtId="0" fontId="37" fillId="3" borderId="24" xfId="0" applyFont="1" applyFill="1" applyBorder="1" applyAlignment="1">
      <alignment horizontal="center" vertical="center" wrapText="1"/>
    </xf>
    <xf numFmtId="0" fontId="0" fillId="0" borderId="24" xfId="0" applyBorder="1"/>
    <xf numFmtId="0" fontId="0" fillId="0" borderId="28" xfId="0" applyBorder="1"/>
    <xf numFmtId="0" fontId="0" fillId="0" borderId="29" xfId="0" applyBorder="1"/>
    <xf numFmtId="0" fontId="37" fillId="3" borderId="40" xfId="0" applyFont="1" applyFill="1" applyBorder="1" applyAlignment="1">
      <alignment horizontal="center" vertical="center" wrapText="1"/>
    </xf>
    <xf numFmtId="0" fontId="0" fillId="0" borderId="40" xfId="0" applyBorder="1"/>
    <xf numFmtId="0" fontId="15" fillId="0" borderId="0" xfId="15" applyFont="1" applyAlignment="1">
      <alignment vertical="center"/>
    </xf>
    <xf numFmtId="4" fontId="15" fillId="0" borderId="0" xfId="15" applyNumberFormat="1" applyFont="1" applyAlignment="1">
      <alignment vertical="center"/>
    </xf>
    <xf numFmtId="165" fontId="26" fillId="0" borderId="0" xfId="15" applyNumberFormat="1" applyFont="1" applyFill="1" applyAlignment="1">
      <alignment vertical="center"/>
    </xf>
    <xf numFmtId="0" fontId="15" fillId="0" borderId="0" xfId="15" applyFont="1" applyFill="1" applyAlignment="1">
      <alignment vertical="center"/>
    </xf>
    <xf numFmtId="0" fontId="15" fillId="0" borderId="0" xfId="15" applyFont="1" applyFill="1" applyBorder="1" applyAlignment="1">
      <alignment vertical="center"/>
    </xf>
    <xf numFmtId="0" fontId="4" fillId="0" borderId="0" xfId="15" applyAlignment="1">
      <alignment vertical="center" wrapText="1"/>
    </xf>
    <xf numFmtId="0" fontId="4" fillId="0" borderId="0" xfId="15" applyAlignment="1"/>
    <xf numFmtId="0" fontId="4" fillId="0" borderId="0" xfId="15" applyAlignment="1">
      <alignment horizontal="justify" vertical="top"/>
    </xf>
    <xf numFmtId="3" fontId="15" fillId="0" borderId="0" xfId="15" applyNumberFormat="1" applyFont="1" applyAlignment="1">
      <alignment vertical="center"/>
    </xf>
    <xf numFmtId="0" fontId="24" fillId="2" borderId="54" xfId="0" applyFont="1" applyFill="1" applyBorder="1" applyAlignment="1">
      <alignment horizontal="center" vertical="center" wrapText="1"/>
    </xf>
    <xf numFmtId="0" fontId="24" fillId="2" borderId="55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Continuous" vertical="center" wrapText="1"/>
    </xf>
    <xf numFmtId="0" fontId="19" fillId="0" borderId="56" xfId="0" applyFont="1" applyFill="1" applyBorder="1" applyAlignment="1">
      <alignment horizontal="centerContinuous" vertical="center" wrapText="1"/>
    </xf>
    <xf numFmtId="0" fontId="19" fillId="0" borderId="19" xfId="0" applyFont="1" applyFill="1" applyBorder="1" applyAlignment="1">
      <alignment horizontal="centerContinuous" vertical="center" wrapText="1"/>
    </xf>
    <xf numFmtId="0" fontId="19" fillId="0" borderId="41" xfId="0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 wrapText="1"/>
    </xf>
    <xf numFmtId="44" fontId="15" fillId="0" borderId="40" xfId="2" applyFont="1" applyBorder="1" applyAlignment="1">
      <alignment vertical="center"/>
    </xf>
    <xf numFmtId="0" fontId="15" fillId="0" borderId="18" xfId="15" applyFont="1" applyBorder="1" applyAlignment="1">
      <alignment vertical="center"/>
    </xf>
    <xf numFmtId="0" fontId="19" fillId="0" borderId="11" xfId="0" applyFont="1" applyFill="1" applyBorder="1" applyAlignment="1">
      <alignment horizontal="centerContinuous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24" fillId="2" borderId="26" xfId="0" applyFont="1" applyFill="1" applyBorder="1" applyAlignment="1">
      <alignment horizontal="center" vertical="center" wrapText="1"/>
    </xf>
    <xf numFmtId="0" fontId="24" fillId="2" borderId="27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/>
    </xf>
    <xf numFmtId="44" fontId="15" fillId="0" borderId="51" xfId="2" applyFont="1" applyBorder="1" applyAlignment="1">
      <alignment vertical="center"/>
    </xf>
    <xf numFmtId="0" fontId="15" fillId="0" borderId="0" xfId="15" applyFont="1" applyBorder="1" applyAlignment="1">
      <alignment vertical="center"/>
    </xf>
    <xf numFmtId="0" fontId="20" fillId="0" borderId="0" xfId="0" applyFont="1" applyFill="1" applyBorder="1" applyAlignment="1">
      <alignment horizontal="center" vertical="center" wrapText="1"/>
    </xf>
    <xf numFmtId="3" fontId="15" fillId="0" borderId="0" xfId="15" applyNumberFormat="1" applyFont="1" applyFill="1" applyBorder="1" applyAlignment="1">
      <alignment vertical="center"/>
    </xf>
    <xf numFmtId="44" fontId="15" fillId="0" borderId="57" xfId="2" applyFont="1" applyBorder="1" applyAlignment="1">
      <alignment vertical="center"/>
    </xf>
    <xf numFmtId="44" fontId="15" fillId="0" borderId="53" xfId="2" applyFont="1" applyBorder="1" applyAlignment="1">
      <alignment vertical="center"/>
    </xf>
    <xf numFmtId="0" fontId="11" fillId="4" borderId="0" xfId="0" applyFont="1" applyFill="1" applyAlignment="1"/>
    <xf numFmtId="0" fontId="0" fillId="4" borderId="26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10" fillId="4" borderId="9" xfId="0" applyFont="1" applyFill="1" applyBorder="1" applyAlignment="1" applyProtection="1">
      <alignment horizontal="center"/>
      <protection locked="0"/>
    </xf>
    <xf numFmtId="3" fontId="10" fillId="4" borderId="9" xfId="0" applyNumberFormat="1" applyFont="1" applyFill="1" applyBorder="1" applyAlignment="1">
      <alignment horizontal="center"/>
    </xf>
    <xf numFmtId="0" fontId="10" fillId="4" borderId="0" xfId="0" applyFont="1" applyFill="1" applyBorder="1" applyAlignment="1" applyProtection="1">
      <alignment horizontal="left"/>
      <protection locked="0"/>
    </xf>
    <xf numFmtId="0" fontId="8" fillId="4" borderId="0" xfId="0" applyFont="1" applyFill="1" applyBorder="1" applyAlignment="1" applyProtection="1">
      <alignment horizontal="left"/>
      <protection locked="0"/>
    </xf>
    <xf numFmtId="0" fontId="9" fillId="4" borderId="0" xfId="0" applyFont="1" applyFill="1" applyAlignment="1"/>
    <xf numFmtId="44" fontId="9" fillId="4" borderId="18" xfId="2" applyFont="1" applyFill="1" applyBorder="1" applyAlignment="1"/>
    <xf numFmtId="0" fontId="8" fillId="4" borderId="0" xfId="0" applyFont="1" applyFill="1" applyAlignment="1"/>
    <xf numFmtId="3" fontId="9" fillId="4" borderId="0" xfId="0" applyNumberFormat="1" applyFont="1" applyFill="1" applyBorder="1" applyAlignment="1" applyProtection="1">
      <alignment horizontal="left"/>
      <protection locked="0"/>
    </xf>
    <xf numFmtId="0" fontId="9" fillId="4" borderId="1" xfId="0" applyFont="1" applyFill="1" applyBorder="1" applyAlignment="1"/>
    <xf numFmtId="0" fontId="9" fillId="4" borderId="1" xfId="0" applyFont="1" applyFill="1" applyBorder="1" applyAlignment="1" applyProtection="1">
      <alignment horizontal="left"/>
      <protection locked="0"/>
    </xf>
    <xf numFmtId="0" fontId="9" fillId="4" borderId="0" xfId="0" applyFont="1" applyFill="1" applyBorder="1"/>
    <xf numFmtId="0" fontId="9" fillId="4" borderId="2" xfId="0" applyFont="1" applyFill="1" applyBorder="1" applyAlignment="1" applyProtection="1">
      <alignment horizontal="left"/>
      <protection locked="0"/>
    </xf>
    <xf numFmtId="0" fontId="12" fillId="4" borderId="0" xfId="0" applyFont="1" applyFill="1" applyAlignment="1">
      <alignment vertical="top" wrapText="1"/>
    </xf>
    <xf numFmtId="0" fontId="12" fillId="4" borderId="0" xfId="0" applyFont="1" applyFill="1" applyAlignment="1">
      <alignment horizontal="left" vertical="top" wrapText="1"/>
    </xf>
    <xf numFmtId="0" fontId="0" fillId="4" borderId="0" xfId="0" applyFill="1" applyAlignment="1">
      <alignment horizontal="left" vertical="top" wrapText="1"/>
    </xf>
    <xf numFmtId="0" fontId="12" fillId="4" borderId="0" xfId="0" applyFont="1" applyFill="1" applyAlignment="1">
      <alignment horizontal="justify" vertical="top" wrapText="1"/>
    </xf>
    <xf numFmtId="0" fontId="12" fillId="4" borderId="0" xfId="0" applyFont="1" applyFill="1" applyBorder="1" applyAlignment="1">
      <alignment horizontal="justify" vertical="top" wrapText="1"/>
    </xf>
    <xf numFmtId="0" fontId="0" fillId="4" borderId="0" xfId="0" applyFill="1" applyAlignment="1">
      <alignment horizontal="justify" vertical="top" wrapText="1"/>
    </xf>
    <xf numFmtId="3" fontId="23" fillId="0" borderId="10" xfId="0" applyNumberFormat="1" applyFont="1" applyFill="1" applyBorder="1" applyAlignment="1">
      <alignment horizontal="center" vertical="center" wrapText="1"/>
    </xf>
    <xf numFmtId="3" fontId="23" fillId="0" borderId="11" xfId="0" applyNumberFormat="1" applyFont="1" applyFill="1" applyBorder="1" applyAlignment="1">
      <alignment horizontal="center" vertical="center" wrapText="1"/>
    </xf>
    <xf numFmtId="0" fontId="41" fillId="0" borderId="0" xfId="12" applyFont="1" applyAlignment="1">
      <alignment horizontal="center" vertical="center"/>
    </xf>
    <xf numFmtId="0" fontId="42" fillId="0" borderId="0" xfId="12" applyFont="1" applyFill="1" applyAlignment="1">
      <alignment horizontal="center" vertical="center"/>
    </xf>
    <xf numFmtId="0" fontId="41" fillId="0" borderId="0" xfId="12" applyFont="1" applyFill="1" applyAlignment="1">
      <alignment horizontal="center" vertical="center"/>
    </xf>
    <xf numFmtId="0" fontId="41" fillId="0" borderId="0" xfId="12" applyFont="1" applyFill="1" applyBorder="1" applyAlignment="1">
      <alignment horizontal="center" vertical="center"/>
    </xf>
    <xf numFmtId="0" fontId="41" fillId="0" borderId="0" xfId="12" applyFont="1" applyBorder="1" applyAlignment="1">
      <alignment horizontal="center" vertical="center"/>
    </xf>
    <xf numFmtId="0" fontId="42" fillId="0" borderId="0" xfId="12" applyFont="1" applyFill="1" applyBorder="1" applyAlignment="1">
      <alignment horizontal="center" vertical="center"/>
    </xf>
    <xf numFmtId="0" fontId="42" fillId="0" borderId="0" xfId="12" applyFont="1" applyFill="1" applyBorder="1" applyAlignment="1">
      <alignment horizontal="center" vertical="center" wrapText="1"/>
    </xf>
    <xf numFmtId="14" fontId="42" fillId="0" borderId="0" xfId="12" applyNumberFormat="1" applyFont="1" applyFill="1" applyBorder="1" applyAlignment="1">
      <alignment horizontal="center" vertical="center"/>
    </xf>
    <xf numFmtId="0" fontId="42" fillId="0" borderId="6" xfId="12" applyFont="1" applyBorder="1" applyAlignment="1">
      <alignment horizontal="center" vertical="center"/>
    </xf>
    <xf numFmtId="0" fontId="42" fillId="0" borderId="0" xfId="12" applyFont="1" applyBorder="1" applyAlignment="1">
      <alignment horizontal="center" vertical="center"/>
    </xf>
    <xf numFmtId="0" fontId="42" fillId="0" borderId="0" xfId="12" applyFont="1" applyAlignment="1">
      <alignment horizontal="center" vertical="center"/>
    </xf>
    <xf numFmtId="0" fontId="43" fillId="0" borderId="8" xfId="12" applyFont="1" applyBorder="1" applyAlignment="1">
      <alignment horizontal="center" vertical="center" wrapText="1"/>
    </xf>
    <xf numFmtId="0" fontId="43" fillId="0" borderId="33" xfId="12" applyFont="1" applyBorder="1" applyAlignment="1">
      <alignment horizontal="center" vertical="center" wrapText="1"/>
    </xf>
    <xf numFmtId="0" fontId="43" fillId="0" borderId="65" xfId="12" applyFont="1" applyBorder="1" applyAlignment="1">
      <alignment horizontal="center" vertical="center" wrapText="1"/>
    </xf>
    <xf numFmtId="0" fontId="43" fillId="0" borderId="66" xfId="12" applyFont="1" applyFill="1" applyBorder="1" applyAlignment="1">
      <alignment horizontal="center" vertical="center"/>
    </xf>
    <xf numFmtId="0" fontId="43" fillId="0" borderId="67" xfId="12" applyFont="1" applyBorder="1" applyAlignment="1">
      <alignment horizontal="center" vertical="center" wrapText="1"/>
    </xf>
    <xf numFmtId="0" fontId="43" fillId="0" borderId="43" xfId="12" applyFont="1" applyBorder="1" applyAlignment="1">
      <alignment horizontal="center" vertical="center" wrapText="1"/>
    </xf>
    <xf numFmtId="0" fontId="43" fillId="0" borderId="33" xfId="12" applyFont="1" applyFill="1" applyBorder="1" applyAlignment="1" applyProtection="1">
      <alignment horizontal="center" vertical="center"/>
      <protection locked="0"/>
    </xf>
    <xf numFmtId="3" fontId="43" fillId="0" borderId="33" xfId="12" applyNumberFormat="1" applyFont="1" applyFill="1" applyBorder="1" applyAlignment="1">
      <alignment horizontal="center" vertical="center"/>
    </xf>
    <xf numFmtId="0" fontId="43" fillId="0" borderId="33" xfId="12" applyFont="1" applyFill="1" applyBorder="1" applyAlignment="1">
      <alignment horizontal="center" vertical="center" wrapText="1"/>
    </xf>
    <xf numFmtId="0" fontId="43" fillId="0" borderId="33" xfId="12" applyFont="1" applyFill="1" applyBorder="1" applyAlignment="1">
      <alignment horizontal="center" vertical="center"/>
    </xf>
    <xf numFmtId="0" fontId="43" fillId="0" borderId="43" xfId="12" applyFont="1" applyFill="1" applyBorder="1" applyAlignment="1">
      <alignment horizontal="center" vertical="center" wrapText="1"/>
    </xf>
    <xf numFmtId="0" fontId="43" fillId="0" borderId="68" xfId="12" applyFont="1" applyFill="1" applyBorder="1" applyAlignment="1">
      <alignment horizontal="center" vertical="center" wrapText="1"/>
    </xf>
    <xf numFmtId="0" fontId="43" fillId="0" borderId="0" xfId="12" applyFont="1" applyFill="1" applyBorder="1" applyAlignment="1">
      <alignment horizontal="center" vertical="center"/>
    </xf>
    <xf numFmtId="0" fontId="43" fillId="0" borderId="0" xfId="12" applyFont="1" applyBorder="1" applyAlignment="1">
      <alignment horizontal="center" vertical="center"/>
    </xf>
    <xf numFmtId="0" fontId="43" fillId="0" borderId="0" xfId="12" applyFont="1" applyAlignment="1">
      <alignment horizontal="center" vertical="center"/>
    </xf>
    <xf numFmtId="0" fontId="41" fillId="0" borderId="7" xfId="12" applyFont="1" applyBorder="1" applyAlignment="1">
      <alignment horizontal="center" vertical="center"/>
    </xf>
    <xf numFmtId="0" fontId="41" fillId="0" borderId="10" xfId="12" applyFont="1" applyBorder="1" applyAlignment="1">
      <alignment horizontal="center" vertical="center" wrapText="1"/>
    </xf>
    <xf numFmtId="0" fontId="41" fillId="0" borderId="33" xfId="12" applyFont="1" applyBorder="1" applyAlignment="1">
      <alignment horizontal="center" vertical="center" wrapText="1"/>
    </xf>
    <xf numFmtId="0" fontId="41" fillId="0" borderId="65" xfId="12" applyFont="1" applyBorder="1" applyAlignment="1">
      <alignment horizontal="center" vertical="center" wrapText="1"/>
    </xf>
    <xf numFmtId="0" fontId="41" fillId="0" borderId="66" xfId="12" applyFont="1" applyBorder="1" applyAlignment="1">
      <alignment horizontal="center" vertical="center" wrapText="1"/>
    </xf>
    <xf numFmtId="0" fontId="41" fillId="0" borderId="67" xfId="12" applyFont="1" applyBorder="1" applyAlignment="1">
      <alignment horizontal="center" vertical="center" wrapText="1"/>
    </xf>
    <xf numFmtId="0" fontId="41" fillId="0" borderId="20" xfId="12" applyFont="1" applyBorder="1" applyAlignment="1">
      <alignment horizontal="center" vertical="center" wrapText="1"/>
    </xf>
    <xf numFmtId="0" fontId="42" fillId="0" borderId="65" xfId="12" applyFont="1" applyFill="1" applyBorder="1" applyAlignment="1" applyProtection="1">
      <alignment horizontal="center" vertical="center"/>
      <protection locked="0"/>
    </xf>
    <xf numFmtId="3" fontId="42" fillId="0" borderId="66" xfId="12" applyNumberFormat="1" applyFont="1" applyFill="1" applyBorder="1" applyAlignment="1">
      <alignment horizontal="center" vertical="center"/>
    </xf>
    <xf numFmtId="3" fontId="42" fillId="0" borderId="19" xfId="12" applyNumberFormat="1" applyFont="1" applyFill="1" applyBorder="1" applyAlignment="1">
      <alignment horizontal="center" vertical="center"/>
    </xf>
    <xf numFmtId="0" fontId="41" fillId="0" borderId="18" xfId="12" applyFont="1" applyFill="1" applyBorder="1" applyAlignment="1">
      <alignment horizontal="center" vertical="center" wrapText="1"/>
    </xf>
    <xf numFmtId="0" fontId="41" fillId="0" borderId="19" xfId="12" applyFont="1" applyFill="1" applyBorder="1" applyAlignment="1">
      <alignment horizontal="center" vertical="center" wrapText="1"/>
    </xf>
    <xf numFmtId="0" fontId="41" fillId="0" borderId="20" xfId="12" applyFont="1" applyFill="1" applyBorder="1" applyAlignment="1">
      <alignment horizontal="center" vertical="center" wrapText="1"/>
    </xf>
    <xf numFmtId="0" fontId="42" fillId="0" borderId="5" xfId="12" applyFont="1" applyFill="1" applyBorder="1" applyAlignment="1" applyProtection="1">
      <alignment horizontal="center" vertical="center"/>
      <protection locked="0"/>
    </xf>
    <xf numFmtId="0" fontId="44" fillId="0" borderId="3" xfId="12" applyFont="1" applyBorder="1" applyAlignment="1">
      <alignment horizontal="center" vertical="center" wrapText="1"/>
    </xf>
    <xf numFmtId="0" fontId="44" fillId="0" borderId="3" xfId="12" applyFont="1" applyBorder="1" applyAlignment="1">
      <alignment horizontal="center" vertical="center"/>
    </xf>
    <xf numFmtId="0" fontId="44" fillId="0" borderId="3" xfId="12" applyFont="1" applyFill="1" applyBorder="1" applyAlignment="1">
      <alignment horizontal="center" vertical="center"/>
    </xf>
    <xf numFmtId="3" fontId="42" fillId="0" borderId="3" xfId="12" applyNumberFormat="1" applyFont="1" applyBorder="1" applyAlignment="1">
      <alignment horizontal="center" vertical="center"/>
    </xf>
    <xf numFmtId="44" fontId="0" fillId="0" borderId="5" xfId="2" applyNumberFormat="1" applyFont="1" applyFill="1" applyBorder="1" applyAlignment="1">
      <alignment horizontal="center" vertical="center"/>
    </xf>
    <xf numFmtId="44" fontId="44" fillId="0" borderId="5" xfId="2" applyFont="1" applyFill="1" applyBorder="1" applyAlignment="1">
      <alignment horizontal="center" vertical="center"/>
    </xf>
    <xf numFmtId="44" fontId="0" fillId="0" borderId="5" xfId="2" applyFont="1" applyFill="1" applyBorder="1" applyAlignment="1">
      <alignment horizontal="center" vertical="center"/>
    </xf>
    <xf numFmtId="44" fontId="41" fillId="0" borderId="5" xfId="2" applyFont="1" applyFill="1" applyBorder="1" applyAlignment="1" applyProtection="1">
      <alignment horizontal="center" vertical="center"/>
      <protection locked="0"/>
    </xf>
    <xf numFmtId="44" fontId="42" fillId="0" borderId="5" xfId="2" applyFont="1" applyFill="1" applyBorder="1" applyAlignment="1" applyProtection="1">
      <alignment horizontal="center" vertical="center"/>
      <protection locked="0"/>
    </xf>
    <xf numFmtId="0" fontId="45" fillId="0" borderId="3" xfId="12" applyFont="1" applyFill="1" applyBorder="1" applyAlignment="1">
      <alignment horizontal="center" vertical="center"/>
    </xf>
    <xf numFmtId="0" fontId="41" fillId="0" borderId="3" xfId="12" applyFont="1" applyFill="1" applyBorder="1" applyAlignment="1">
      <alignment horizontal="center" vertical="center"/>
    </xf>
    <xf numFmtId="44" fontId="41" fillId="0" borderId="0" xfId="12" applyNumberFormat="1" applyFont="1" applyFill="1" applyBorder="1" applyAlignment="1">
      <alignment horizontal="center" vertical="center"/>
    </xf>
    <xf numFmtId="44" fontId="0" fillId="0" borderId="3" xfId="2" applyNumberFormat="1" applyFont="1" applyFill="1" applyBorder="1" applyAlignment="1">
      <alignment horizontal="center" vertical="center"/>
    </xf>
    <xf numFmtId="0" fontId="44" fillId="0" borderId="3" xfId="12" applyFont="1" applyFill="1" applyBorder="1" applyAlignment="1">
      <alignment horizontal="center" vertical="center" wrapText="1"/>
    </xf>
    <xf numFmtId="0" fontId="44" fillId="0" borderId="5" xfId="12" applyFont="1" applyBorder="1" applyAlignment="1">
      <alignment horizontal="center" vertical="center"/>
    </xf>
    <xf numFmtId="0" fontId="44" fillId="0" borderId="5" xfId="12" applyFont="1" applyFill="1" applyBorder="1" applyAlignment="1">
      <alignment horizontal="center" vertical="center" wrapText="1"/>
    </xf>
    <xf numFmtId="44" fontId="0" fillId="0" borderId="3" xfId="2" applyFont="1" applyFill="1" applyBorder="1" applyAlignment="1">
      <alignment horizontal="center" vertical="center"/>
    </xf>
    <xf numFmtId="0" fontId="42" fillId="0" borderId="3" xfId="12" applyFont="1" applyFill="1" applyBorder="1" applyAlignment="1">
      <alignment horizontal="center" vertical="center"/>
    </xf>
    <xf numFmtId="0" fontId="41" fillId="0" borderId="3" xfId="12" applyFont="1" applyFill="1" applyBorder="1" applyAlignment="1">
      <alignment horizontal="center" vertical="center" wrapText="1"/>
    </xf>
    <xf numFmtId="0" fontId="44" fillId="0" borderId="0" xfId="12" applyFont="1" applyBorder="1" applyAlignment="1">
      <alignment horizontal="center" vertical="center"/>
    </xf>
    <xf numFmtId="0" fontId="44" fillId="0" borderId="0" xfId="12" applyFont="1" applyFill="1" applyBorder="1" applyAlignment="1">
      <alignment horizontal="center" vertical="center"/>
    </xf>
    <xf numFmtId="44" fontId="44" fillId="0" borderId="3" xfId="2" applyNumberFormat="1" applyFont="1" applyBorder="1"/>
    <xf numFmtId="44" fontId="41" fillId="0" borderId="3" xfId="2" applyFont="1" applyFill="1" applyBorder="1" applyAlignment="1">
      <alignment horizontal="center" vertical="center"/>
    </xf>
    <xf numFmtId="0" fontId="42" fillId="6" borderId="3" xfId="12" applyFont="1" applyFill="1" applyBorder="1" applyAlignment="1">
      <alignment horizontal="center" vertical="center"/>
    </xf>
    <xf numFmtId="0" fontId="41" fillId="0" borderId="3" xfId="12" applyFont="1" applyBorder="1" applyAlignment="1">
      <alignment horizontal="center" vertical="center" wrapText="1"/>
    </xf>
    <xf numFmtId="44" fontId="0" fillId="0" borderId="3" xfId="2" applyFont="1" applyFill="1" applyBorder="1" applyAlignment="1">
      <alignment horizontal="center" vertical="center" wrapText="1"/>
    </xf>
    <xf numFmtId="0" fontId="44" fillId="0" borderId="3" xfId="12" applyFont="1" applyBorder="1" applyAlignment="1">
      <alignment horizontal="center" vertical="center" wrapText="1" shrinkToFit="1"/>
    </xf>
    <xf numFmtId="0" fontId="44" fillId="0" borderId="3" xfId="12" applyFont="1" applyBorder="1" applyAlignment="1">
      <alignment horizontal="center" vertical="center" shrinkToFit="1"/>
    </xf>
    <xf numFmtId="3" fontId="41" fillId="0" borderId="5" xfId="12" applyNumberFormat="1" applyFont="1" applyFill="1" applyBorder="1" applyAlignment="1" applyProtection="1">
      <alignment horizontal="center" vertical="center"/>
      <protection locked="0"/>
    </xf>
    <xf numFmtId="4" fontId="44" fillId="0" borderId="3" xfId="12" applyNumberFormat="1" applyFont="1" applyBorder="1" applyAlignment="1">
      <alignment horizontal="center" vertical="center"/>
    </xf>
    <xf numFmtId="4" fontId="44" fillId="0" borderId="5" xfId="12" applyNumberFormat="1" applyFont="1" applyFill="1" applyBorder="1" applyAlignment="1">
      <alignment horizontal="center" vertical="center"/>
    </xf>
    <xf numFmtId="3" fontId="42" fillId="0" borderId="5" xfId="12" applyNumberFormat="1" applyFont="1" applyFill="1" applyBorder="1" applyAlignment="1" applyProtection="1">
      <alignment horizontal="center" vertical="center"/>
    </xf>
    <xf numFmtId="3" fontId="42" fillId="0" borderId="5" xfId="12" applyNumberFormat="1" applyFont="1" applyFill="1" applyBorder="1" applyAlignment="1" applyProtection="1">
      <alignment horizontal="center" vertical="center"/>
      <protection locked="0"/>
    </xf>
    <xf numFmtId="0" fontId="42" fillId="0" borderId="0" xfId="12" applyFont="1" applyFill="1" applyBorder="1" applyAlignment="1" applyProtection="1">
      <alignment horizontal="center" vertical="center"/>
      <protection locked="0"/>
    </xf>
    <xf numFmtId="0" fontId="42" fillId="0" borderId="0" xfId="12" applyFont="1" applyFill="1" applyBorder="1" applyAlignment="1" applyProtection="1">
      <alignment horizontal="center" vertical="center" wrapText="1"/>
      <protection locked="0"/>
    </xf>
    <xf numFmtId="3" fontId="42" fillId="0" borderId="13" xfId="12" applyNumberFormat="1" applyFont="1" applyBorder="1" applyAlignment="1">
      <alignment horizontal="center" vertical="center"/>
    </xf>
    <xf numFmtId="3" fontId="42" fillId="0" borderId="18" xfId="12" applyNumberFormat="1" applyFont="1" applyBorder="1" applyAlignment="1">
      <alignment horizontal="center" vertical="center"/>
    </xf>
    <xf numFmtId="3" fontId="42" fillId="0" borderId="20" xfId="12" applyNumberFormat="1" applyFont="1" applyBorder="1" applyAlignment="1">
      <alignment horizontal="center" vertical="center"/>
    </xf>
    <xf numFmtId="44" fontId="42" fillId="0" borderId="18" xfId="2" applyFont="1" applyFill="1" applyBorder="1" applyAlignment="1">
      <alignment horizontal="center" vertical="center"/>
    </xf>
    <xf numFmtId="0" fontId="42" fillId="0" borderId="0" xfId="12" applyFont="1" applyAlignment="1">
      <alignment horizontal="center" vertical="center" wrapText="1"/>
    </xf>
    <xf numFmtId="3" fontId="42" fillId="0" borderId="0" xfId="12" applyNumberFormat="1" applyFont="1" applyBorder="1" applyAlignment="1">
      <alignment horizontal="center" vertical="center"/>
    </xf>
    <xf numFmtId="0" fontId="41" fillId="0" borderId="0" xfId="12" applyFont="1" applyAlignment="1">
      <alignment horizontal="center" vertical="center" wrapText="1"/>
    </xf>
    <xf numFmtId="3" fontId="41" fillId="0" borderId="0" xfId="12" applyNumberFormat="1" applyFont="1" applyFill="1" applyBorder="1" applyAlignment="1">
      <alignment horizontal="center" vertical="center"/>
    </xf>
    <xf numFmtId="44" fontId="42" fillId="0" borderId="4" xfId="2" applyFont="1" applyFill="1" applyBorder="1" applyAlignment="1">
      <alignment horizontal="center" vertical="center"/>
    </xf>
    <xf numFmtId="3" fontId="42" fillId="0" borderId="0" xfId="12" applyNumberFormat="1" applyFont="1" applyFill="1" applyBorder="1" applyAlignment="1" applyProtection="1">
      <alignment horizontal="center" vertical="center"/>
      <protection locked="0"/>
    </xf>
    <xf numFmtId="0" fontId="42" fillId="0" borderId="1" xfId="12" applyFont="1" applyFill="1" applyBorder="1" applyAlignment="1" applyProtection="1">
      <alignment horizontal="center" vertical="center"/>
      <protection locked="0"/>
    </xf>
    <xf numFmtId="0" fontId="41" fillId="0" borderId="1" xfId="12" applyFont="1" applyBorder="1" applyAlignment="1">
      <alignment horizontal="center" vertical="center"/>
    </xf>
    <xf numFmtId="0" fontId="41" fillId="0" borderId="1" xfId="12" applyFont="1" applyFill="1" applyBorder="1" applyAlignment="1">
      <alignment horizontal="center" vertical="center"/>
    </xf>
    <xf numFmtId="0" fontId="7" fillId="0" borderId="2" xfId="0" applyFont="1" applyBorder="1" applyAlignment="1"/>
    <xf numFmtId="0" fontId="8" fillId="0" borderId="1" xfId="0" applyFont="1" applyFill="1" applyBorder="1" applyAlignment="1" applyProtection="1">
      <alignment horizontal="left"/>
      <protection locked="0"/>
    </xf>
    <xf numFmtId="0" fontId="8" fillId="0" borderId="0" xfId="0" applyFont="1" applyFill="1" applyBorder="1" applyAlignment="1" applyProtection="1">
      <alignment horizontal="left"/>
      <protection locked="0"/>
    </xf>
    <xf numFmtId="0" fontId="46" fillId="0" borderId="1" xfId="12" applyFont="1" applyBorder="1" applyAlignment="1">
      <alignment horizontal="left" vertical="center"/>
    </xf>
    <xf numFmtId="0" fontId="42" fillId="0" borderId="1" xfId="12" applyFont="1" applyBorder="1" applyAlignment="1">
      <alignment horizontal="left" vertical="center"/>
    </xf>
    <xf numFmtId="0" fontId="42" fillId="0" borderId="1" xfId="12" applyFont="1" applyFill="1" applyBorder="1" applyAlignment="1">
      <alignment horizontal="left" vertical="center"/>
    </xf>
    <xf numFmtId="0" fontId="8" fillId="0" borderId="2" xfId="0" applyFont="1" applyFill="1" applyBorder="1" applyAlignment="1" applyProtection="1">
      <alignment horizontal="left"/>
      <protection locked="0"/>
    </xf>
    <xf numFmtId="0" fontId="7" fillId="0" borderId="2" xfId="0" applyFont="1" applyFill="1" applyBorder="1" applyAlignment="1" applyProtection="1">
      <alignment horizontal="left"/>
      <protection locked="0"/>
    </xf>
    <xf numFmtId="0" fontId="46" fillId="0" borderId="1" xfId="12" applyFont="1" applyFill="1" applyBorder="1" applyAlignment="1" applyProtection="1">
      <alignment horizontal="left" vertical="center"/>
      <protection locked="0"/>
    </xf>
    <xf numFmtId="0" fontId="42" fillId="0" borderId="1" xfId="12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left"/>
      <protection locked="0"/>
    </xf>
    <xf numFmtId="0" fontId="41" fillId="0" borderId="0" xfId="12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/>
    <xf numFmtId="0" fontId="7" fillId="0" borderId="1" xfId="0" applyFont="1" applyBorder="1" applyAlignment="1"/>
    <xf numFmtId="0" fontId="7" fillId="0" borderId="0" xfId="0" applyFont="1" applyBorder="1" applyAlignment="1"/>
    <xf numFmtId="0" fontId="41" fillId="0" borderId="0" xfId="12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28" fillId="4" borderId="3" xfId="0" applyNumberFormat="1" applyFont="1" applyFill="1" applyBorder="1" applyAlignment="1">
      <alignment horizontal="center" vertical="center"/>
    </xf>
    <xf numFmtId="1" fontId="28" fillId="4" borderId="0" xfId="0" applyNumberFormat="1" applyFont="1" applyFill="1" applyBorder="1" applyAlignment="1">
      <alignment horizontal="center" vertical="center"/>
    </xf>
    <xf numFmtId="3" fontId="9" fillId="4" borderId="10" xfId="0" applyNumberFormat="1" applyFont="1" applyFill="1" applyBorder="1" applyAlignment="1"/>
    <xf numFmtId="3" fontId="9" fillId="4" borderId="4" xfId="0" applyNumberFormat="1" applyFont="1" applyFill="1" applyBorder="1" applyAlignment="1"/>
    <xf numFmtId="0" fontId="41" fillId="0" borderId="56" xfId="12" applyFont="1" applyFill="1" applyBorder="1" applyAlignment="1">
      <alignment horizontal="center" vertical="center" wrapText="1"/>
    </xf>
    <xf numFmtId="0" fontId="42" fillId="0" borderId="0" xfId="12" applyFont="1" applyBorder="1" applyAlignment="1">
      <alignment vertical="center"/>
    </xf>
    <xf numFmtId="0" fontId="42" fillId="0" borderId="0" xfId="12" applyFont="1" applyBorder="1" applyAlignment="1">
      <alignment vertical="center" wrapText="1"/>
    </xf>
    <xf numFmtId="0" fontId="42" fillId="0" borderId="0" xfId="12" applyFont="1" applyBorder="1" applyAlignment="1">
      <alignment horizontal="center" vertical="center" wrapText="1"/>
    </xf>
    <xf numFmtId="44" fontId="12" fillId="0" borderId="0" xfId="2" applyFont="1" applyFill="1" applyBorder="1" applyAlignment="1" applyProtection="1">
      <alignment horizontal="center" vertical="center"/>
      <protection locked="0"/>
    </xf>
    <xf numFmtId="3" fontId="42" fillId="0" borderId="0" xfId="12" applyNumberFormat="1" applyFont="1" applyFill="1" applyBorder="1" applyAlignment="1">
      <alignment horizontal="center" vertical="center"/>
    </xf>
    <xf numFmtId="44" fontId="12" fillId="0" borderId="0" xfId="2" applyFont="1" applyFill="1" applyBorder="1" applyAlignment="1">
      <alignment horizontal="center" vertical="center"/>
    </xf>
    <xf numFmtId="44" fontId="42" fillId="0" borderId="0" xfId="2" applyFont="1" applyFill="1" applyBorder="1" applyAlignment="1" applyProtection="1">
      <alignment horizontal="center" vertical="center"/>
      <protection locked="0"/>
    </xf>
    <xf numFmtId="0" fontId="41" fillId="0" borderId="0" xfId="12" applyFont="1" applyBorder="1" applyAlignment="1">
      <alignment horizontal="center" vertical="center" wrapText="1"/>
    </xf>
    <xf numFmtId="44" fontId="42" fillId="0" borderId="0" xfId="2" applyFont="1" applyFill="1" applyBorder="1" applyAlignment="1">
      <alignment horizontal="center" vertical="center"/>
    </xf>
    <xf numFmtId="44" fontId="48" fillId="0" borderId="0" xfId="12" applyNumberFormat="1" applyFont="1" applyFill="1" applyBorder="1" applyAlignment="1" applyProtection="1">
      <alignment horizontal="center" vertical="center"/>
      <protection locked="0"/>
    </xf>
    <xf numFmtId="0" fontId="48" fillId="0" borderId="0" xfId="12" applyFont="1" applyFill="1" applyBorder="1" applyAlignment="1" applyProtection="1">
      <alignment horizontal="center" vertical="center"/>
      <protection locked="0"/>
    </xf>
    <xf numFmtId="3" fontId="48" fillId="0" borderId="0" xfId="12" applyNumberFormat="1" applyFont="1" applyFill="1" applyBorder="1" applyAlignment="1" applyProtection="1">
      <alignment horizontal="center" vertical="center"/>
      <protection locked="0"/>
    </xf>
    <xf numFmtId="0" fontId="42" fillId="0" borderId="0" xfId="12" applyFont="1" applyFill="1" applyBorder="1" applyAlignment="1" applyProtection="1">
      <alignment horizontal="right" vertical="center"/>
      <protection locked="0"/>
    </xf>
    <xf numFmtId="0" fontId="42" fillId="0" borderId="0" xfId="12" applyFont="1" applyFill="1" applyBorder="1" applyAlignment="1">
      <alignment horizontal="left" vertical="center"/>
    </xf>
    <xf numFmtId="0" fontId="42" fillId="0" borderId="0" xfId="12" applyFont="1" applyFill="1" applyBorder="1" applyAlignment="1" applyProtection="1">
      <alignment horizontal="left" vertical="center"/>
      <protection locked="0"/>
    </xf>
    <xf numFmtId="0" fontId="29" fillId="0" borderId="35" xfId="12" applyFont="1" applyFill="1" applyBorder="1" applyAlignment="1">
      <alignment vertical="center" wrapText="1"/>
    </xf>
    <xf numFmtId="3" fontId="17" fillId="0" borderId="18" xfId="2" applyNumberFormat="1" applyFont="1" applyFill="1" applyBorder="1" applyAlignment="1">
      <alignment horizontal="center" vertical="center"/>
    </xf>
    <xf numFmtId="0" fontId="15" fillId="0" borderId="3" xfId="2" applyNumberFormat="1" applyFont="1" applyFill="1" applyBorder="1" applyAlignment="1">
      <alignment horizontal="center" vertical="center"/>
    </xf>
    <xf numFmtId="44" fontId="15" fillId="0" borderId="59" xfId="2" applyFont="1" applyBorder="1" applyAlignment="1">
      <alignment horizontal="center" vertical="center"/>
    </xf>
    <xf numFmtId="44" fontId="15" fillId="0" borderId="31" xfId="2" applyFont="1" applyBorder="1" applyAlignment="1">
      <alignment horizontal="center" vertical="center"/>
    </xf>
    <xf numFmtId="44" fontId="15" fillId="0" borderId="51" xfId="2" applyFont="1" applyBorder="1" applyAlignment="1">
      <alignment horizontal="center" vertical="center"/>
    </xf>
    <xf numFmtId="44" fontId="15" fillId="0" borderId="22" xfId="2" applyFont="1" applyBorder="1" applyAlignment="1">
      <alignment horizontal="center" vertical="center"/>
    </xf>
    <xf numFmtId="0" fontId="20" fillId="0" borderId="61" xfId="2" applyNumberFormat="1" applyFont="1" applyFill="1" applyBorder="1" applyAlignment="1">
      <alignment horizontal="center" vertical="center"/>
    </xf>
    <xf numFmtId="0" fontId="20" fillId="0" borderId="37" xfId="2" applyNumberFormat="1" applyFont="1" applyFill="1" applyBorder="1" applyAlignment="1">
      <alignment horizontal="center" vertical="center"/>
    </xf>
    <xf numFmtId="0" fontId="15" fillId="0" borderId="61" xfId="0" applyFont="1" applyBorder="1" applyAlignment="1">
      <alignment vertical="center"/>
    </xf>
    <xf numFmtId="0" fontId="15" fillId="0" borderId="30" xfId="2" applyNumberFormat="1" applyFont="1" applyFill="1" applyBorder="1" applyAlignment="1">
      <alignment horizontal="center" vertical="center"/>
    </xf>
    <xf numFmtId="0" fontId="15" fillId="0" borderId="16" xfId="0" applyFont="1" applyBorder="1" applyAlignment="1">
      <alignment vertical="center"/>
    </xf>
    <xf numFmtId="0" fontId="15" fillId="0" borderId="47" xfId="0" applyNumberFormat="1" applyFont="1" applyFill="1" applyBorder="1" applyAlignment="1">
      <alignment horizontal="center" vertical="center"/>
    </xf>
    <xf numFmtId="0" fontId="15" fillId="0" borderId="28" xfId="2" applyNumberFormat="1" applyFont="1" applyFill="1" applyBorder="1" applyAlignment="1">
      <alignment horizontal="center" vertical="center"/>
    </xf>
    <xf numFmtId="44" fontId="15" fillId="0" borderId="48" xfId="2" applyFont="1" applyBorder="1" applyAlignment="1">
      <alignment horizontal="center" vertical="center"/>
    </xf>
    <xf numFmtId="44" fontId="15" fillId="0" borderId="29" xfId="2" applyFont="1" applyBorder="1" applyAlignment="1">
      <alignment horizontal="center" vertical="center"/>
    </xf>
    <xf numFmtId="0" fontId="15" fillId="0" borderId="61" xfId="15" applyFont="1" applyBorder="1" applyAlignment="1">
      <alignment vertical="center"/>
    </xf>
    <xf numFmtId="0" fontId="15" fillId="0" borderId="35" xfId="15" applyFont="1" applyBorder="1" applyAlignment="1">
      <alignment vertical="center"/>
    </xf>
    <xf numFmtId="0" fontId="15" fillId="0" borderId="47" xfId="15" applyFont="1" applyBorder="1" applyAlignment="1">
      <alignment vertical="center"/>
    </xf>
    <xf numFmtId="0" fontId="15" fillId="0" borderId="68" xfId="0" applyFont="1" applyBorder="1" applyAlignment="1">
      <alignment vertical="center"/>
    </xf>
    <xf numFmtId="0" fontId="15" fillId="0" borderId="70" xfId="0" applyFont="1" applyBorder="1" applyAlignment="1">
      <alignment vertical="center"/>
    </xf>
    <xf numFmtId="0" fontId="29" fillId="0" borderId="71" xfId="0" applyFont="1" applyFill="1" applyBorder="1" applyAlignment="1">
      <alignment vertical="center" wrapText="1"/>
    </xf>
    <xf numFmtId="0" fontId="7" fillId="0" borderId="0" xfId="12" applyAlignment="1"/>
    <xf numFmtId="0" fontId="7" fillId="0" borderId="0" xfId="12" applyAlignment="1">
      <alignment horizontal="center" vertical="center"/>
    </xf>
    <xf numFmtId="0" fontId="8" fillId="0" borderId="0" xfId="12" applyFont="1" applyFill="1" applyBorder="1" applyAlignment="1">
      <alignment horizontal="center" vertical="center"/>
    </xf>
    <xf numFmtId="0" fontId="9" fillId="0" borderId="0" xfId="12" applyFont="1" applyFill="1" applyBorder="1" applyAlignment="1">
      <alignment horizontal="center" vertical="center"/>
    </xf>
    <xf numFmtId="0" fontId="11" fillId="0" borderId="0" xfId="12" applyFont="1" applyAlignment="1"/>
    <xf numFmtId="0" fontId="10" fillId="0" borderId="0" xfId="12" applyFont="1" applyFill="1" applyBorder="1" applyAlignment="1">
      <alignment horizontal="left"/>
    </xf>
    <xf numFmtId="0" fontId="9" fillId="0" borderId="0" xfId="12" applyFont="1" applyFill="1" applyBorder="1" applyAlignment="1">
      <alignment horizontal="center"/>
    </xf>
    <xf numFmtId="0" fontId="9" fillId="0" borderId="0" xfId="12" applyFont="1" applyFill="1" applyBorder="1" applyAlignment="1">
      <alignment horizontal="center" wrapText="1"/>
    </xf>
    <xf numFmtId="0" fontId="8" fillId="0" borderId="0" xfId="12" applyFont="1" applyFill="1" applyBorder="1" applyAlignment="1">
      <alignment horizontal="left"/>
    </xf>
    <xf numFmtId="0" fontId="8" fillId="0" borderId="0" xfId="12" applyFont="1" applyFill="1" applyBorder="1" applyAlignment="1">
      <alignment horizontal="center"/>
    </xf>
    <xf numFmtId="0" fontId="8" fillId="0" borderId="0" xfId="12" applyFont="1" applyFill="1" applyBorder="1" applyAlignment="1">
      <alignment horizontal="left" wrapText="1"/>
    </xf>
    <xf numFmtId="14" fontId="8" fillId="0" borderId="0" xfId="12" applyNumberFormat="1" applyFont="1" applyFill="1" applyBorder="1" applyAlignment="1">
      <alignment horizontal="center"/>
    </xf>
    <xf numFmtId="0" fontId="8" fillId="0" borderId="6" xfId="12" applyFont="1" applyBorder="1" applyAlignment="1"/>
    <xf numFmtId="0" fontId="8" fillId="0" borderId="0" xfId="12" applyFont="1" applyAlignment="1">
      <alignment horizontal="center" vertical="center"/>
    </xf>
    <xf numFmtId="0" fontId="8" fillId="0" borderId="0" xfId="12" applyFont="1" applyAlignment="1"/>
    <xf numFmtId="0" fontId="10" fillId="0" borderId="8" xfId="12" applyFont="1" applyBorder="1" applyAlignment="1">
      <alignment horizontal="center" wrapText="1"/>
    </xf>
    <xf numFmtId="0" fontId="10" fillId="0" borderId="4" xfId="12" applyFont="1" applyBorder="1" applyAlignment="1">
      <alignment horizontal="center" vertical="center" wrapText="1"/>
    </xf>
    <xf numFmtId="0" fontId="27" fillId="0" borderId="3" xfId="12" applyFont="1" applyFill="1" applyBorder="1" applyAlignment="1">
      <alignment horizontal="centerContinuous" vertical="center" wrapText="1"/>
    </xf>
    <xf numFmtId="0" fontId="10" fillId="0" borderId="10" xfId="12" applyFont="1" applyFill="1" applyBorder="1" applyAlignment="1" applyProtection="1">
      <alignment horizontal="center" vertical="center"/>
      <protection locked="0"/>
    </xf>
    <xf numFmtId="3" fontId="10" fillId="0" borderId="4" xfId="12" applyNumberFormat="1" applyFont="1" applyFill="1" applyBorder="1" applyAlignment="1">
      <alignment horizontal="center" vertical="center"/>
    </xf>
    <xf numFmtId="0" fontId="10" fillId="0" borderId="4" xfId="12" applyFont="1" applyBorder="1" applyAlignment="1">
      <alignment horizontal="center" vertical="center"/>
    </xf>
    <xf numFmtId="0" fontId="7" fillId="0" borderId="7" xfId="12" applyBorder="1" applyAlignment="1"/>
    <xf numFmtId="0" fontId="7" fillId="0" borderId="4" xfId="12" applyBorder="1" applyAlignment="1">
      <alignment horizontal="center" vertical="center" wrapText="1"/>
    </xf>
    <xf numFmtId="0" fontId="8" fillId="0" borderId="18" xfId="12" applyFont="1" applyBorder="1" applyAlignment="1">
      <alignment horizontal="center" vertical="center" wrapText="1"/>
    </xf>
    <xf numFmtId="0" fontId="8" fillId="0" borderId="19" xfId="12" applyFont="1" applyBorder="1" applyAlignment="1">
      <alignment horizontal="center" vertical="center" wrapText="1"/>
    </xf>
    <xf numFmtId="0" fontId="8" fillId="0" borderId="20" xfId="12" applyFont="1" applyBorder="1" applyAlignment="1">
      <alignment horizontal="center" vertical="center" wrapText="1"/>
    </xf>
    <xf numFmtId="0" fontId="7" fillId="0" borderId="18" xfId="12" applyBorder="1" applyAlignment="1">
      <alignment horizontal="center" vertical="center" wrapText="1"/>
    </xf>
    <xf numFmtId="0" fontId="7" fillId="0" borderId="19" xfId="12" applyBorder="1" applyAlignment="1">
      <alignment horizontal="center" vertical="center" wrapText="1"/>
    </xf>
    <xf numFmtId="0" fontId="7" fillId="0" borderId="20" xfId="12" applyBorder="1" applyAlignment="1">
      <alignment horizontal="center" vertical="center" wrapText="1"/>
    </xf>
    <xf numFmtId="0" fontId="7" fillId="0" borderId="34" xfId="12" applyFill="1" applyBorder="1" applyAlignment="1">
      <alignment horizontal="center" vertical="center" wrapText="1"/>
    </xf>
    <xf numFmtId="0" fontId="10" fillId="0" borderId="32" xfId="12" applyFont="1" applyFill="1" applyBorder="1" applyAlignment="1" applyProtection="1">
      <alignment horizontal="center"/>
      <protection locked="0"/>
    </xf>
    <xf numFmtId="3" fontId="10" fillId="0" borderId="9" xfId="12" applyNumberFormat="1" applyFont="1" applyFill="1" applyBorder="1" applyAlignment="1">
      <alignment horizontal="center"/>
    </xf>
    <xf numFmtId="0" fontId="7" fillId="0" borderId="9" xfId="12" applyFont="1" applyBorder="1" applyAlignment="1">
      <alignment horizontal="center" vertical="center" wrapText="1"/>
    </xf>
    <xf numFmtId="0" fontId="7" fillId="0" borderId="69" xfId="12" applyFont="1" applyBorder="1" applyAlignment="1">
      <alignment horizontal="center" vertical="center" wrapText="1"/>
    </xf>
    <xf numFmtId="0" fontId="8" fillId="0" borderId="5" xfId="12" applyFont="1" applyFill="1" applyBorder="1" applyAlignment="1" applyProtection="1">
      <alignment horizontal="center" vertical="center"/>
      <protection locked="0"/>
    </xf>
    <xf numFmtId="0" fontId="28" fillId="0" borderId="3" xfId="12" applyFont="1" applyBorder="1" applyAlignment="1">
      <alignment horizontal="center" vertical="center" wrapText="1" shrinkToFit="1"/>
    </xf>
    <xf numFmtId="0" fontId="28" fillId="0" borderId="3" xfId="12" applyFont="1" applyBorder="1" applyAlignment="1">
      <alignment horizontal="center" vertical="center" wrapText="1"/>
    </xf>
    <xf numFmtId="0" fontId="49" fillId="0" borderId="5" xfId="12" applyFont="1" applyFill="1" applyBorder="1" applyAlignment="1">
      <alignment horizontal="center" vertical="center" wrapText="1"/>
    </xf>
    <xf numFmtId="3" fontId="50" fillId="0" borderId="5" xfId="12" applyNumberFormat="1" applyFont="1" applyFill="1" applyBorder="1" applyAlignment="1" applyProtection="1">
      <alignment horizontal="center" vertical="center"/>
      <protection locked="0"/>
    </xf>
    <xf numFmtId="3" fontId="9" fillId="0" borderId="3" xfId="12" applyNumberFormat="1" applyFont="1" applyBorder="1" applyAlignment="1">
      <alignment horizontal="center" vertical="center"/>
    </xf>
    <xf numFmtId="4" fontId="28" fillId="0" borderId="53" xfId="12" applyNumberFormat="1" applyFont="1" applyBorder="1" applyAlignment="1">
      <alignment horizontal="center" vertical="center" wrapText="1"/>
    </xf>
    <xf numFmtId="44" fontId="51" fillId="0" borderId="68" xfId="2" applyFont="1" applyBorder="1" applyAlignment="1">
      <alignment horizontal="center" vertical="center"/>
    </xf>
    <xf numFmtId="44" fontId="28" fillId="0" borderId="51" xfId="2" applyFont="1" applyBorder="1" applyAlignment="1">
      <alignment horizontal="center" vertical="center"/>
    </xf>
    <xf numFmtId="44" fontId="51" fillId="0" borderId="5" xfId="2" applyFont="1" applyBorder="1" applyAlignment="1">
      <alignment horizontal="center" vertical="center"/>
    </xf>
    <xf numFmtId="44" fontId="7" fillId="0" borderId="5" xfId="2" applyFont="1" applyFill="1" applyBorder="1" applyAlignment="1" applyProtection="1">
      <alignment horizontal="center" vertical="center"/>
      <protection locked="0"/>
    </xf>
    <xf numFmtId="44" fontId="51" fillId="0" borderId="3" xfId="2" applyFont="1" applyBorder="1" applyAlignment="1">
      <alignment horizontal="center" vertical="center"/>
    </xf>
    <xf numFmtId="4" fontId="28" fillId="0" borderId="3" xfId="12" applyNumberFormat="1" applyFont="1" applyBorder="1" applyAlignment="1">
      <alignment horizontal="center" vertical="center" wrapText="1"/>
    </xf>
    <xf numFmtId="44" fontId="0" fillId="0" borderId="0" xfId="2" applyFont="1" applyAlignment="1">
      <alignment horizontal="center" vertical="center"/>
    </xf>
    <xf numFmtId="3" fontId="49" fillId="0" borderId="5" xfId="12" applyNumberFormat="1" applyFont="1" applyFill="1" applyBorder="1" applyAlignment="1">
      <alignment horizontal="center" vertical="center" wrapText="1"/>
    </xf>
    <xf numFmtId="0" fontId="10" fillId="0" borderId="0" xfId="12" applyFont="1" applyFill="1" applyBorder="1" applyAlignment="1" applyProtection="1">
      <alignment horizontal="left"/>
      <protection locked="0"/>
    </xf>
    <xf numFmtId="0" fontId="9" fillId="0" borderId="0" xfId="12" applyFont="1" applyFill="1" applyBorder="1" applyAlignment="1" applyProtection="1">
      <alignment horizontal="left"/>
      <protection locked="0"/>
    </xf>
    <xf numFmtId="0" fontId="9" fillId="0" borderId="0" xfId="12" applyFont="1" applyFill="1" applyBorder="1" applyAlignment="1" applyProtection="1">
      <alignment horizontal="left" wrapText="1"/>
      <protection locked="0"/>
    </xf>
    <xf numFmtId="0" fontId="12" fillId="0" borderId="0" xfId="12" applyFont="1" applyFill="1" applyBorder="1" applyAlignment="1"/>
    <xf numFmtId="0" fontId="12" fillId="0" borderId="0" xfId="12" applyFont="1" applyAlignment="1">
      <alignment horizontal="center" vertical="center"/>
    </xf>
    <xf numFmtId="0" fontId="12" fillId="0" borderId="0" xfId="12" applyFont="1" applyAlignment="1"/>
    <xf numFmtId="0" fontId="12" fillId="0" borderId="0" xfId="12" applyFont="1" applyAlignment="1">
      <alignment wrapText="1"/>
    </xf>
    <xf numFmtId="0" fontId="9" fillId="0" borderId="0" xfId="12" applyFont="1" applyFill="1" applyBorder="1" applyAlignment="1" applyProtection="1">
      <alignment horizontal="right"/>
      <protection locked="0"/>
    </xf>
    <xf numFmtId="44" fontId="9" fillId="0" borderId="20" xfId="2" applyFont="1" applyBorder="1" applyAlignment="1"/>
    <xf numFmtId="0" fontId="12" fillId="0" borderId="0" xfId="12" applyFont="1" applyBorder="1" applyAlignment="1">
      <alignment horizontal="center" vertical="center"/>
    </xf>
    <xf numFmtId="3" fontId="9" fillId="0" borderId="0" xfId="12" applyNumberFormat="1" applyFont="1" applyBorder="1" applyAlignment="1"/>
    <xf numFmtId="0" fontId="8" fillId="0" borderId="0" xfId="12" applyFont="1" applyFill="1" applyBorder="1" applyAlignment="1" applyProtection="1">
      <alignment horizontal="left"/>
      <protection locked="0"/>
    </xf>
    <xf numFmtId="0" fontId="12" fillId="0" borderId="0" xfId="12" applyFont="1" applyAlignment="1">
      <alignment horizontal="right"/>
    </xf>
    <xf numFmtId="0" fontId="12" fillId="0" borderId="0" xfId="12" applyFont="1" applyFill="1" applyBorder="1" applyAlignment="1">
      <alignment horizontal="center" vertical="center"/>
    </xf>
    <xf numFmtId="0" fontId="9" fillId="0" borderId="0" xfId="12" applyFont="1" applyAlignment="1"/>
    <xf numFmtId="0" fontId="9" fillId="0" borderId="0" xfId="12" applyFont="1" applyAlignment="1">
      <alignment wrapText="1"/>
    </xf>
    <xf numFmtId="0" fontId="9" fillId="0" borderId="0" xfId="12" applyFont="1" applyAlignment="1">
      <alignment horizontal="left" wrapText="1"/>
    </xf>
    <xf numFmtId="3" fontId="12" fillId="0" borderId="0" xfId="12" applyNumberFormat="1" applyFont="1" applyFill="1" applyBorder="1" applyAlignment="1"/>
    <xf numFmtId="0" fontId="10" fillId="0" borderId="0" xfId="12" applyFont="1" applyFill="1" applyBorder="1" applyAlignment="1" applyProtection="1">
      <alignment horizontal="left" wrapText="1"/>
      <protection locked="0"/>
    </xf>
    <xf numFmtId="3" fontId="9" fillId="0" borderId="0" xfId="12" applyNumberFormat="1" applyFont="1" applyFill="1" applyBorder="1" applyAlignment="1" applyProtection="1">
      <alignment horizontal="left"/>
      <protection locked="0"/>
    </xf>
    <xf numFmtId="0" fontId="9" fillId="0" borderId="1" xfId="12" applyFont="1" applyBorder="1" applyAlignment="1"/>
    <xf numFmtId="0" fontId="9" fillId="0" borderId="1" xfId="12" applyFont="1" applyFill="1" applyBorder="1" applyAlignment="1" applyProtection="1">
      <alignment horizontal="left"/>
      <protection locked="0"/>
    </xf>
    <xf numFmtId="0" fontId="12" fillId="0" borderId="0" xfId="12" applyFont="1" applyAlignment="1">
      <alignment vertical="top" wrapText="1"/>
    </xf>
    <xf numFmtId="0" fontId="12" fillId="0" borderId="1" xfId="12" applyFont="1" applyBorder="1" applyAlignment="1"/>
    <xf numFmtId="0" fontId="7" fillId="0" borderId="2" xfId="12" applyFont="1" applyBorder="1" applyAlignment="1"/>
    <xf numFmtId="0" fontId="8" fillId="0" borderId="1" xfId="12" applyFont="1" applyFill="1" applyBorder="1" applyAlignment="1" applyProtection="1">
      <alignment horizontal="left"/>
      <protection locked="0"/>
    </xf>
    <xf numFmtId="0" fontId="12" fillId="0" borderId="2" xfId="12" applyFont="1" applyBorder="1" applyAlignment="1"/>
    <xf numFmtId="0" fontId="9" fillId="0" borderId="2" xfId="12" applyFont="1" applyFill="1" applyBorder="1" applyAlignment="1" applyProtection="1">
      <alignment horizontal="left"/>
      <protection locked="0"/>
    </xf>
    <xf numFmtId="0" fontId="8" fillId="0" borderId="2" xfId="12" applyFont="1" applyFill="1" applyBorder="1" applyAlignment="1" applyProtection="1">
      <alignment horizontal="left"/>
      <protection locked="0"/>
    </xf>
    <xf numFmtId="0" fontId="7" fillId="0" borderId="2" xfId="12" applyFont="1" applyFill="1" applyBorder="1" applyAlignment="1" applyProtection="1">
      <alignment horizontal="left"/>
      <protection locked="0"/>
    </xf>
    <xf numFmtId="0" fontId="12" fillId="0" borderId="2" xfId="12" applyFont="1" applyFill="1" applyBorder="1" applyAlignment="1" applyProtection="1">
      <alignment horizontal="left"/>
      <protection locked="0"/>
    </xf>
    <xf numFmtId="0" fontId="12" fillId="0" borderId="1" xfId="12" applyFont="1" applyFill="1" applyBorder="1" applyAlignment="1" applyProtection="1">
      <alignment horizontal="left"/>
      <protection locked="0"/>
    </xf>
    <xf numFmtId="0" fontId="7" fillId="0" borderId="0" xfId="12" applyFont="1" applyFill="1" applyBorder="1" applyAlignment="1" applyProtection="1">
      <alignment horizontal="left"/>
      <protection locked="0"/>
    </xf>
    <xf numFmtId="0" fontId="12" fillId="0" borderId="0" xfId="12" applyFont="1" applyFill="1" applyBorder="1" applyAlignment="1" applyProtection="1">
      <alignment horizontal="left"/>
      <protection locked="0"/>
    </xf>
    <xf numFmtId="0" fontId="7" fillId="0" borderId="0" xfId="12" applyFont="1" applyAlignment="1"/>
    <xf numFmtId="0" fontId="7" fillId="0" borderId="1" xfId="12" applyFont="1" applyBorder="1" applyAlignment="1"/>
    <xf numFmtId="0" fontId="7" fillId="0" borderId="0" xfId="12" applyFont="1" applyBorder="1" applyAlignment="1"/>
    <xf numFmtId="0" fontId="12" fillId="0" borderId="0" xfId="12" applyFont="1" applyBorder="1" applyAlignment="1"/>
    <xf numFmtId="0" fontId="8" fillId="0" borderId="0" xfId="12" applyFont="1" applyFill="1" applyBorder="1" applyAlignment="1" applyProtection="1">
      <alignment horizontal="right" vertical="center"/>
      <protection locked="0"/>
    </xf>
    <xf numFmtId="0" fontId="9" fillId="0" borderId="0" xfId="12" applyFont="1" applyFill="1" applyBorder="1" applyAlignment="1" applyProtection="1">
      <alignment horizontal="right" vertical="center"/>
      <protection locked="0"/>
    </xf>
    <xf numFmtId="0" fontId="11" fillId="0" borderId="0" xfId="12" applyNumberFormat="1" applyFont="1" applyAlignment="1">
      <alignment horizontal="center" vertical="center" wrapText="1"/>
    </xf>
    <xf numFmtId="0" fontId="7" fillId="0" borderId="0" xfId="12" applyAlignment="1">
      <alignment horizontal="justify" vertical="top" wrapText="1"/>
    </xf>
    <xf numFmtId="0" fontId="7" fillId="0" borderId="0" xfId="12" applyAlignment="1">
      <alignment wrapText="1"/>
    </xf>
    <xf numFmtId="0" fontId="9" fillId="0" borderId="0" xfId="12" applyFont="1" applyFill="1" applyBorder="1" applyAlignment="1"/>
    <xf numFmtId="0" fontId="9" fillId="0" borderId="0" xfId="12" applyFont="1" applyFill="1" applyBorder="1" applyAlignment="1">
      <alignment wrapText="1"/>
    </xf>
    <xf numFmtId="3" fontId="9" fillId="0" borderId="13" xfId="12" applyNumberFormat="1" applyFont="1" applyBorder="1" applyAlignment="1"/>
    <xf numFmtId="44" fontId="7" fillId="0" borderId="0" xfId="2" applyFont="1" applyFill="1" applyBorder="1" applyAlignment="1" applyProtection="1">
      <alignment horizontal="center" vertical="center"/>
      <protection locked="0"/>
    </xf>
    <xf numFmtId="44" fontId="9" fillId="0" borderId="0" xfId="2" applyFont="1" applyFill="1" applyBorder="1" applyAlignment="1" applyProtection="1">
      <alignment horizontal="right"/>
      <protection locked="0"/>
    </xf>
    <xf numFmtId="44" fontId="9" fillId="0" borderId="0" xfId="2" applyFont="1" applyFill="1" applyBorder="1" applyAlignment="1"/>
    <xf numFmtId="44" fontId="9" fillId="0" borderId="4" xfId="2" applyFont="1" applyBorder="1" applyAlignment="1"/>
    <xf numFmtId="3" fontId="9" fillId="0" borderId="18" xfId="12" applyNumberFormat="1" applyFont="1" applyBorder="1" applyAlignment="1"/>
    <xf numFmtId="3" fontId="9" fillId="0" borderId="19" xfId="12" applyNumberFormat="1" applyFont="1" applyBorder="1" applyAlignment="1"/>
    <xf numFmtId="3" fontId="9" fillId="0" borderId="20" xfId="12" applyNumberFormat="1" applyFont="1" applyBorder="1" applyAlignment="1"/>
    <xf numFmtId="0" fontId="10" fillId="0" borderId="10" xfId="12" applyFont="1" applyBorder="1" applyAlignment="1">
      <alignment horizontal="center" vertical="center" wrapText="1"/>
    </xf>
    <xf numFmtId="0" fontId="7" fillId="0" borderId="63" xfId="12" applyFont="1" applyBorder="1" applyAlignment="1">
      <alignment horizontal="center" vertical="center" wrapText="1"/>
    </xf>
    <xf numFmtId="44" fontId="52" fillId="0" borderId="50" xfId="2" applyFont="1" applyBorder="1" applyAlignment="1">
      <alignment horizontal="center" vertical="center"/>
    </xf>
    <xf numFmtId="0" fontId="10" fillId="0" borderId="72" xfId="12" applyFont="1" applyBorder="1" applyAlignment="1">
      <alignment horizontal="center" vertical="center" wrapText="1"/>
    </xf>
    <xf numFmtId="0" fontId="7" fillId="0" borderId="72" xfId="12" applyFont="1" applyBorder="1" applyAlignment="1">
      <alignment horizontal="center" vertical="center" wrapText="1"/>
    </xf>
    <xf numFmtId="4" fontId="28" fillId="0" borderId="72" xfId="12" applyNumberFormat="1" applyFont="1" applyBorder="1" applyAlignment="1">
      <alignment horizontal="center" vertical="center" wrapText="1"/>
    </xf>
    <xf numFmtId="0" fontId="7" fillId="0" borderId="6" xfId="12" applyFont="1" applyBorder="1" applyAlignment="1"/>
    <xf numFmtId="0" fontId="11" fillId="0" borderId="8" xfId="12" applyFont="1" applyBorder="1" applyAlignment="1">
      <alignment horizontal="center" wrapText="1"/>
    </xf>
    <xf numFmtId="0" fontId="8" fillId="4" borderId="14" xfId="12" applyFont="1" applyFill="1" applyBorder="1" applyAlignment="1">
      <alignment horizontal="center" vertical="center" wrapText="1"/>
    </xf>
    <xf numFmtId="0" fontId="10" fillId="4" borderId="4" xfId="12" applyFont="1" applyFill="1" applyBorder="1" applyAlignment="1">
      <alignment horizontal="center" vertical="center" wrapText="1"/>
    </xf>
    <xf numFmtId="0" fontId="10" fillId="0" borderId="4" xfId="12" applyFont="1" applyFill="1" applyBorder="1" applyAlignment="1" applyProtection="1">
      <alignment horizontal="center" vertical="center"/>
      <protection locked="0"/>
    </xf>
    <xf numFmtId="0" fontId="11" fillId="0" borderId="4" xfId="12" applyFont="1" applyBorder="1" applyAlignment="1">
      <alignment horizontal="center" vertical="center" wrapText="1"/>
    </xf>
    <xf numFmtId="0" fontId="11" fillId="0" borderId="4" xfId="12" applyFont="1" applyBorder="1" applyAlignment="1">
      <alignment horizontal="center" vertical="center"/>
    </xf>
    <xf numFmtId="0" fontId="11" fillId="0" borderId="0" xfId="12" applyFont="1" applyAlignment="1">
      <alignment horizontal="center" wrapText="1"/>
    </xf>
    <xf numFmtId="0" fontId="7" fillId="0" borderId="9" xfId="12" applyBorder="1" applyAlignment="1">
      <alignment horizontal="center" vertical="center" wrapText="1"/>
    </xf>
    <xf numFmtId="0" fontId="8" fillId="0" borderId="9" xfId="12" applyFont="1" applyBorder="1" applyAlignment="1">
      <alignment horizontal="center" vertical="center" wrapText="1"/>
    </xf>
    <xf numFmtId="0" fontId="10" fillId="0" borderId="9" xfId="12" applyFont="1" applyFill="1" applyBorder="1" applyAlignment="1" applyProtection="1">
      <alignment horizontal="center"/>
      <protection locked="0"/>
    </xf>
    <xf numFmtId="0" fontId="7" fillId="0" borderId="0" xfId="12" applyAlignment="1">
      <alignment horizontal="center" vertical="center" wrapText="1"/>
    </xf>
    <xf numFmtId="0" fontId="8" fillId="0" borderId="5" xfId="12" applyFont="1" applyFill="1" applyBorder="1" applyAlignment="1" applyProtection="1">
      <alignment horizontal="center" vertical="center" wrapText="1"/>
      <protection locked="0"/>
    </xf>
    <xf numFmtId="0" fontId="53" fillId="0" borderId="3" xfId="12" applyFont="1" applyBorder="1" applyAlignment="1">
      <alignment horizontal="center" vertical="center" wrapText="1" shrinkToFit="1"/>
    </xf>
    <xf numFmtId="0" fontId="54" fillId="0" borderId="3" xfId="12" applyNumberFormat="1" applyFont="1" applyFill="1" applyBorder="1" applyAlignment="1">
      <alignment horizontal="center" vertical="center"/>
    </xf>
    <xf numFmtId="3" fontId="9" fillId="0" borderId="3" xfId="12" applyNumberFormat="1" applyFont="1" applyBorder="1" applyAlignment="1">
      <alignment horizontal="center" vertical="center" wrapText="1"/>
    </xf>
    <xf numFmtId="0" fontId="2" fillId="0" borderId="3" xfId="12" applyFont="1" applyBorder="1" applyAlignment="1">
      <alignment horizontal="center" vertical="center" wrapText="1"/>
    </xf>
    <xf numFmtId="44" fontId="44" fillId="0" borderId="3" xfId="2" applyFont="1" applyBorder="1" applyAlignment="1">
      <alignment horizontal="center" vertical="center" wrapText="1"/>
    </xf>
    <xf numFmtId="44" fontId="28" fillId="0" borderId="5" xfId="2" applyFont="1" applyBorder="1" applyAlignment="1">
      <alignment horizontal="center" vertical="center" wrapText="1"/>
    </xf>
    <xf numFmtId="44" fontId="8" fillId="0" borderId="5" xfId="2" applyFont="1" applyFill="1" applyBorder="1" applyAlignment="1" applyProtection="1">
      <alignment horizontal="center" vertical="center"/>
    </xf>
    <xf numFmtId="44" fontId="7" fillId="0" borderId="5" xfId="2" applyFont="1" applyFill="1" applyBorder="1" applyAlignment="1" applyProtection="1">
      <alignment horizontal="center" vertical="center" wrapText="1"/>
      <protection locked="0"/>
    </xf>
    <xf numFmtId="44" fontId="8" fillId="0" borderId="5" xfId="2" applyFont="1" applyFill="1" applyBorder="1" applyAlignment="1" applyProtection="1">
      <alignment horizontal="center" vertical="center" wrapText="1"/>
      <protection locked="0"/>
    </xf>
    <xf numFmtId="0" fontId="44" fillId="0" borderId="0" xfId="12" applyFont="1" applyAlignment="1">
      <alignment horizontal="center" vertical="center"/>
    </xf>
    <xf numFmtId="0" fontId="7" fillId="0" borderId="3" xfId="12" applyBorder="1" applyAlignment="1">
      <alignment horizontal="center" vertical="center" wrapText="1"/>
    </xf>
    <xf numFmtId="0" fontId="7" fillId="0" borderId="3" xfId="12" applyBorder="1" applyAlignment="1">
      <alignment horizontal="center" vertical="center"/>
    </xf>
    <xf numFmtId="0" fontId="44" fillId="0" borderId="0" xfId="12" applyFont="1" applyFill="1" applyAlignment="1">
      <alignment horizontal="center" vertical="center"/>
    </xf>
    <xf numFmtId="44" fontId="9" fillId="0" borderId="18" xfId="2" applyFont="1" applyBorder="1" applyAlignment="1"/>
    <xf numFmtId="0" fontId="8" fillId="0" borderId="0" xfId="12" applyFont="1" applyFill="1" applyBorder="1" applyAlignment="1" applyProtection="1">
      <alignment horizontal="left" vertical="center"/>
      <protection locked="0"/>
    </xf>
    <xf numFmtId="0" fontId="7" fillId="0" borderId="0" xfId="12" applyFont="1" applyAlignment="1">
      <alignment vertical="center"/>
    </xf>
    <xf numFmtId="0" fontId="7" fillId="0" borderId="0" xfId="12" applyFont="1" applyAlignment="1">
      <alignment horizontal="right" vertical="center"/>
    </xf>
    <xf numFmtId="0" fontId="8" fillId="0" borderId="0" xfId="12" applyFont="1" applyAlignment="1">
      <alignment horizontal="left" vertical="center"/>
    </xf>
    <xf numFmtId="44" fontId="9" fillId="0" borderId="0" xfId="2" applyFont="1" applyFill="1" applyBorder="1" applyAlignment="1" applyProtection="1">
      <alignment horizontal="left"/>
      <protection locked="0"/>
    </xf>
    <xf numFmtId="44" fontId="12" fillId="0" borderId="0" xfId="2" applyFont="1" applyFill="1" applyBorder="1" applyAlignment="1"/>
    <xf numFmtId="0" fontId="21" fillId="0" borderId="0" xfId="55" applyFont="1" applyAlignment="1"/>
    <xf numFmtId="3" fontId="9" fillId="0" borderId="0" xfId="12" applyNumberFormat="1" applyFont="1" applyFill="1" applyBorder="1" applyAlignment="1"/>
    <xf numFmtId="44" fontId="12" fillId="0" borderId="0" xfId="2" applyFont="1" applyBorder="1" applyAlignment="1">
      <alignment horizontal="center" vertical="center"/>
    </xf>
    <xf numFmtId="44" fontId="12" fillId="0" borderId="0" xfId="2" applyFont="1" applyBorder="1" applyAlignment="1"/>
    <xf numFmtId="0" fontId="8" fillId="0" borderId="0" xfId="12" applyFont="1" applyAlignment="1">
      <alignment horizontal="left" vertical="center" wrapText="1"/>
    </xf>
    <xf numFmtId="0" fontId="8" fillId="0" borderId="0" xfId="12" applyFont="1" applyFill="1" applyBorder="1" applyAlignment="1" applyProtection="1">
      <alignment horizontal="left" vertical="center" wrapText="1"/>
      <protection locked="0"/>
    </xf>
    <xf numFmtId="0" fontId="8" fillId="0" borderId="0" xfId="12" applyNumberFormat="1" applyFont="1" applyAlignment="1">
      <alignment horizontal="left" vertical="center" wrapText="1"/>
    </xf>
    <xf numFmtId="0" fontId="15" fillId="0" borderId="0" xfId="56" applyFont="1" applyAlignment="1">
      <alignment vertical="center"/>
    </xf>
    <xf numFmtId="0" fontId="19" fillId="0" borderId="0" xfId="12" applyFont="1" applyFill="1" applyBorder="1" applyAlignment="1">
      <alignment horizontal="center" vertical="center" wrapText="1"/>
    </xf>
    <xf numFmtId="3" fontId="19" fillId="0" borderId="0" xfId="12" applyNumberFormat="1" applyFont="1" applyFill="1" applyBorder="1" applyAlignment="1">
      <alignment horizontal="center" vertical="center"/>
    </xf>
    <xf numFmtId="3" fontId="15" fillId="0" borderId="0" xfId="56" applyNumberFormat="1" applyFont="1" applyAlignment="1">
      <alignment vertical="center"/>
    </xf>
    <xf numFmtId="0" fontId="27" fillId="0" borderId="43" xfId="12" applyFont="1" applyBorder="1" applyAlignment="1">
      <alignment vertical="center"/>
    </xf>
    <xf numFmtId="0" fontId="23" fillId="4" borderId="1" xfId="12" applyFont="1" applyFill="1" applyBorder="1" applyAlignment="1">
      <alignment horizontal="center" vertical="center" wrapText="1"/>
    </xf>
    <xf numFmtId="0" fontId="19" fillId="0" borderId="63" xfId="12" applyFont="1" applyFill="1" applyBorder="1" applyAlignment="1">
      <alignment horizontal="centerContinuous" vertical="center" wrapText="1"/>
    </xf>
    <xf numFmtId="0" fontId="19" fillId="0" borderId="3" xfId="12" applyFont="1" applyFill="1" applyBorder="1" applyAlignment="1">
      <alignment horizontal="centerContinuous" vertical="center" wrapText="1"/>
    </xf>
    <xf numFmtId="0" fontId="19" fillId="0" borderId="51" xfId="12" applyFont="1" applyFill="1" applyBorder="1" applyAlignment="1">
      <alignment horizontal="center" vertical="center" wrapText="1"/>
    </xf>
    <xf numFmtId="0" fontId="19" fillId="0" borderId="22" xfId="12" applyFont="1" applyFill="1" applyBorder="1" applyAlignment="1">
      <alignment horizontal="center" vertical="center" wrapText="1"/>
    </xf>
    <xf numFmtId="0" fontId="23" fillId="4" borderId="37" xfId="12" applyFont="1" applyFill="1" applyBorder="1" applyAlignment="1">
      <alignment horizontal="center" vertical="center" wrapText="1"/>
    </xf>
    <xf numFmtId="0" fontId="19" fillId="0" borderId="21" xfId="12" applyFont="1" applyFill="1" applyBorder="1" applyAlignment="1">
      <alignment horizontal="center" vertical="center" wrapText="1"/>
    </xf>
    <xf numFmtId="0" fontId="24" fillId="2" borderId="60" xfId="12" applyFont="1" applyFill="1" applyBorder="1" applyAlignment="1">
      <alignment horizontal="center" vertical="center" wrapText="1"/>
    </xf>
    <xf numFmtId="0" fontId="24" fillId="2" borderId="25" xfId="12" applyFont="1" applyFill="1" applyBorder="1" applyAlignment="1">
      <alignment horizontal="center" vertical="center" wrapText="1"/>
    </xf>
    <xf numFmtId="0" fontId="24" fillId="2" borderId="39" xfId="12" applyFont="1" applyFill="1" applyBorder="1" applyAlignment="1">
      <alignment horizontal="center" vertical="center" wrapText="1"/>
    </xf>
    <xf numFmtId="0" fontId="24" fillId="2" borderId="54" xfId="12" applyFont="1" applyFill="1" applyBorder="1" applyAlignment="1">
      <alignment horizontal="center" vertical="center" wrapText="1"/>
    </xf>
    <xf numFmtId="0" fontId="24" fillId="2" borderId="55" xfId="12" applyFont="1" applyFill="1" applyBorder="1" applyAlignment="1">
      <alignment horizontal="center" vertical="center" wrapText="1"/>
    </xf>
    <xf numFmtId="0" fontId="15" fillId="0" borderId="3" xfId="56" applyFont="1" applyBorder="1" applyAlignment="1">
      <alignment vertical="center"/>
    </xf>
    <xf numFmtId="0" fontId="15" fillId="0" borderId="35" xfId="12" applyFont="1" applyBorder="1" applyAlignment="1">
      <alignment vertical="center"/>
    </xf>
    <xf numFmtId="0" fontId="15" fillId="0" borderId="38" xfId="12" applyFont="1" applyBorder="1" applyAlignment="1">
      <alignment horizontal="center" vertical="center"/>
    </xf>
    <xf numFmtId="1" fontId="20" fillId="0" borderId="51" xfId="2" applyNumberFormat="1" applyFont="1" applyFill="1" applyBorder="1" applyAlignment="1">
      <alignment horizontal="center" vertical="center"/>
    </xf>
    <xf numFmtId="1" fontId="15" fillId="0" borderId="50" xfId="2" applyNumberFormat="1" applyFont="1" applyFill="1" applyBorder="1" applyAlignment="1">
      <alignment horizontal="center" vertical="center"/>
    </xf>
    <xf numFmtId="44" fontId="15" fillId="0" borderId="73" xfId="2" applyFont="1" applyBorder="1" applyAlignment="1">
      <alignment vertical="center"/>
    </xf>
    <xf numFmtId="44" fontId="15" fillId="0" borderId="68" xfId="2" applyFont="1" applyBorder="1" applyAlignment="1">
      <alignment vertical="center"/>
    </xf>
    <xf numFmtId="44" fontId="15" fillId="0" borderId="59" xfId="56" applyNumberFormat="1" applyFont="1" applyBorder="1" applyAlignment="1">
      <alignment vertical="center"/>
    </xf>
    <xf numFmtId="44" fontId="15" fillId="0" borderId="31" xfId="56" applyNumberFormat="1" applyFont="1" applyBorder="1" applyAlignment="1">
      <alignment vertical="center"/>
    </xf>
    <xf numFmtId="0" fontId="15" fillId="0" borderId="23" xfId="12" applyFont="1" applyFill="1" applyBorder="1" applyAlignment="1">
      <alignment horizontal="center" vertical="center" wrapText="1"/>
    </xf>
    <xf numFmtId="1" fontId="15" fillId="0" borderId="40" xfId="12" applyNumberFormat="1" applyFont="1" applyFill="1" applyBorder="1" applyAlignment="1">
      <alignment horizontal="center" vertical="center"/>
    </xf>
    <xf numFmtId="44" fontId="15" fillId="0" borderId="70" xfId="2" applyFont="1" applyBorder="1" applyAlignment="1">
      <alignment vertical="center"/>
    </xf>
    <xf numFmtId="1" fontId="15" fillId="0" borderId="60" xfId="12" applyNumberFormat="1" applyFont="1" applyFill="1" applyBorder="1" applyAlignment="1">
      <alignment horizontal="center" vertical="center"/>
    </xf>
    <xf numFmtId="1" fontId="20" fillId="0" borderId="40" xfId="2" applyNumberFormat="1" applyFont="1" applyFill="1" applyBorder="1" applyAlignment="1">
      <alignment horizontal="center" vertical="center"/>
    </xf>
    <xf numFmtId="0" fontId="15" fillId="0" borderId="39" xfId="12" applyFont="1" applyFill="1" applyBorder="1" applyAlignment="1">
      <alignment horizontal="center" vertical="center" wrapText="1"/>
    </xf>
    <xf numFmtId="0" fontId="15" fillId="0" borderId="21" xfId="12" applyFont="1" applyBorder="1" applyAlignment="1">
      <alignment horizontal="center" vertical="center"/>
    </xf>
    <xf numFmtId="44" fontId="15" fillId="0" borderId="71" xfId="2" applyFont="1" applyBorder="1" applyAlignment="1">
      <alignment vertical="center"/>
    </xf>
    <xf numFmtId="44" fontId="17" fillId="0" borderId="26" xfId="2" applyFont="1" applyFill="1" applyBorder="1" applyAlignment="1">
      <alignment vertical="center"/>
    </xf>
    <xf numFmtId="44" fontId="50" fillId="0" borderId="18" xfId="2" applyFont="1" applyFill="1" applyBorder="1" applyAlignment="1">
      <alignment vertical="center"/>
    </xf>
    <xf numFmtId="44" fontId="50" fillId="0" borderId="20" xfId="2" applyFont="1" applyFill="1" applyBorder="1" applyAlignment="1">
      <alignment vertical="center"/>
    </xf>
    <xf numFmtId="44" fontId="15" fillId="0" borderId="0" xfId="56" applyNumberFormat="1" applyFont="1" applyAlignment="1">
      <alignment vertical="center"/>
    </xf>
    <xf numFmtId="4" fontId="15" fillId="0" borderId="0" xfId="56" applyNumberFormat="1" applyFont="1" applyAlignment="1">
      <alignment vertical="center"/>
    </xf>
    <xf numFmtId="165" fontId="26" fillId="0" borderId="0" xfId="56" applyNumberFormat="1" applyFont="1" applyFill="1" applyAlignment="1">
      <alignment vertical="center"/>
    </xf>
    <xf numFmtId="0" fontId="15" fillId="0" borderId="0" xfId="56" applyFont="1" applyFill="1" applyAlignment="1">
      <alignment vertical="center"/>
    </xf>
    <xf numFmtId="0" fontId="15" fillId="0" borderId="0" xfId="56" applyFont="1" applyFill="1" applyBorder="1" applyAlignment="1">
      <alignment vertical="center"/>
    </xf>
    <xf numFmtId="0" fontId="2" fillId="0" borderId="0" xfId="56" applyAlignment="1">
      <alignment vertical="center" wrapText="1"/>
    </xf>
    <xf numFmtId="0" fontId="2" fillId="0" borderId="0" xfId="56" applyAlignment="1"/>
    <xf numFmtId="0" fontId="2" fillId="0" borderId="0" xfId="56" applyAlignment="1">
      <alignment horizontal="justify" vertical="top"/>
    </xf>
    <xf numFmtId="0" fontId="19" fillId="0" borderId="53" xfId="12" applyFont="1" applyFill="1" applyBorder="1" applyAlignment="1">
      <alignment horizontal="center" vertical="center" wrapText="1"/>
    </xf>
    <xf numFmtId="0" fontId="24" fillId="2" borderId="58" xfId="12" applyFont="1" applyFill="1" applyBorder="1" applyAlignment="1">
      <alignment horizontal="center" vertical="center" wrapText="1"/>
    </xf>
    <xf numFmtId="0" fontId="24" fillId="2" borderId="74" xfId="12" applyFont="1" applyFill="1" applyBorder="1" applyAlignment="1">
      <alignment horizontal="center" vertical="center" wrapText="1"/>
    </xf>
    <xf numFmtId="44" fontId="15" fillId="0" borderId="49" xfId="2" applyFont="1" applyBorder="1" applyAlignment="1">
      <alignment vertical="center"/>
    </xf>
    <xf numFmtId="0" fontId="24" fillId="2" borderId="13" xfId="12" applyFont="1" applyFill="1" applyBorder="1" applyAlignment="1">
      <alignment horizontal="center" vertical="center" wrapText="1"/>
    </xf>
    <xf numFmtId="1" fontId="15" fillId="0" borderId="5" xfId="2" applyNumberFormat="1" applyFont="1" applyFill="1" applyBorder="1" applyAlignment="1">
      <alignment horizontal="center" vertical="center"/>
    </xf>
    <xf numFmtId="166" fontId="0" fillId="0" borderId="40" xfId="2" applyNumberFormat="1" applyFont="1" applyBorder="1"/>
    <xf numFmtId="166" fontId="0" fillId="0" borderId="48" xfId="2" applyNumberFormat="1" applyFont="1" applyBorder="1" applyAlignment="1">
      <alignment horizontal="center" vertical="center"/>
    </xf>
    <xf numFmtId="166" fontId="0" fillId="0" borderId="0" xfId="2" applyNumberFormat="1" applyFont="1" applyBorder="1"/>
    <xf numFmtId="44" fontId="0" fillId="0" borderId="0" xfId="0" applyNumberFormat="1" applyBorder="1"/>
    <xf numFmtId="0" fontId="0" fillId="0" borderId="0" xfId="0" applyBorder="1"/>
    <xf numFmtId="44" fontId="0" fillId="0" borderId="0" xfId="2" applyFont="1" applyBorder="1"/>
    <xf numFmtId="166" fontId="0" fillId="0" borderId="0" xfId="0" applyNumberFormat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44" fontId="55" fillId="0" borderId="0" xfId="15" applyNumberFormat="1" applyFont="1" applyAlignment="1">
      <alignment vertical="center"/>
    </xf>
    <xf numFmtId="44" fontId="44" fillId="0" borderId="0" xfId="2" applyFont="1" applyBorder="1" applyAlignment="1">
      <alignment horizontal="center" vertical="center"/>
    </xf>
    <xf numFmtId="44" fontId="7" fillId="4" borderId="5" xfId="2" applyFont="1" applyFill="1" applyBorder="1" applyAlignment="1" applyProtection="1">
      <alignment horizontal="center" vertical="center"/>
      <protection locked="0"/>
    </xf>
    <xf numFmtId="44" fontId="7" fillId="4" borderId="9" xfId="2" applyFont="1" applyFill="1" applyBorder="1" applyAlignment="1">
      <alignment horizontal="center" vertical="center" wrapText="1"/>
    </xf>
    <xf numFmtId="44" fontId="8" fillId="4" borderId="69" xfId="2" applyFont="1" applyFill="1" applyBorder="1" applyAlignment="1" applyProtection="1">
      <alignment horizontal="center" vertical="center"/>
    </xf>
    <xf numFmtId="44" fontId="9" fillId="4" borderId="0" xfId="2" applyFont="1" applyFill="1" applyBorder="1" applyAlignment="1" applyProtection="1">
      <alignment horizontal="right"/>
      <protection locked="0"/>
    </xf>
    <xf numFmtId="44" fontId="9" fillId="4" borderId="0" xfId="2" applyFont="1" applyFill="1" applyBorder="1" applyAlignment="1"/>
    <xf numFmtId="44" fontId="9" fillId="4" borderId="1" xfId="2" applyFont="1" applyFill="1" applyBorder="1" applyAlignment="1" applyProtection="1">
      <alignment horizontal="left"/>
      <protection locked="0"/>
    </xf>
    <xf numFmtId="44" fontId="9" fillId="4" borderId="0" xfId="2" applyFont="1" applyFill="1" applyBorder="1" applyAlignment="1" applyProtection="1">
      <alignment horizontal="left"/>
      <protection locked="0"/>
    </xf>
    <xf numFmtId="44" fontId="9" fillId="4" borderId="2" xfId="2" applyFont="1" applyFill="1" applyBorder="1" applyAlignment="1" applyProtection="1">
      <alignment horizontal="left"/>
      <protection locked="0"/>
    </xf>
    <xf numFmtId="44" fontId="12" fillId="4" borderId="0" xfId="2" applyFont="1" applyFill="1" applyAlignment="1">
      <alignment horizontal="justify" vertical="top" wrapText="1"/>
    </xf>
    <xf numFmtId="44" fontId="0" fillId="4" borderId="0" xfId="2" applyFont="1" applyFill="1" applyAlignment="1"/>
    <xf numFmtId="44" fontId="0" fillId="0" borderId="0" xfId="2" applyFont="1" applyAlignment="1"/>
    <xf numFmtId="44" fontId="0" fillId="0" borderId="0" xfId="2" applyFont="1"/>
    <xf numFmtId="44" fontId="8" fillId="0" borderId="0" xfId="2" applyFont="1"/>
    <xf numFmtId="0" fontId="8" fillId="0" borderId="0" xfId="12" applyFont="1" applyFill="1" applyBorder="1" applyAlignment="1" applyProtection="1">
      <alignment horizontal="center" vertical="center" wrapText="1"/>
      <protection locked="0"/>
    </xf>
    <xf numFmtId="0" fontId="44" fillId="0" borderId="0" xfId="12" applyFont="1" applyBorder="1" applyAlignment="1">
      <alignment horizontal="center" vertical="center" wrapText="1"/>
    </xf>
    <xf numFmtId="0" fontId="53" fillId="0" borderId="0" xfId="12" applyFont="1" applyBorder="1" applyAlignment="1">
      <alignment horizontal="center" vertical="center" wrapText="1" shrinkToFit="1"/>
    </xf>
    <xf numFmtId="0" fontId="44" fillId="0" borderId="0" xfId="12" applyFont="1" applyFill="1" applyBorder="1" applyAlignment="1">
      <alignment horizontal="center" vertical="center" wrapText="1"/>
    </xf>
    <xf numFmtId="0" fontId="7" fillId="0" borderId="0" xfId="12" applyBorder="1" applyAlignment="1">
      <alignment horizontal="center" vertical="center" wrapText="1"/>
    </xf>
    <xf numFmtId="0" fontId="2" fillId="0" borderId="0" xfId="12" applyFont="1" applyBorder="1" applyAlignment="1">
      <alignment horizontal="center" vertical="center" wrapText="1"/>
    </xf>
    <xf numFmtId="44" fontId="44" fillId="0" borderId="0" xfId="2" applyFont="1" applyBorder="1" applyAlignment="1">
      <alignment horizontal="center" vertical="center" wrapText="1"/>
    </xf>
    <xf numFmtId="44" fontId="28" fillId="0" borderId="0" xfId="2" applyFont="1" applyBorder="1" applyAlignment="1">
      <alignment horizontal="center" vertical="center" wrapText="1"/>
    </xf>
    <xf numFmtId="44" fontId="8" fillId="0" borderId="0" xfId="2" applyFont="1" applyFill="1" applyBorder="1" applyAlignment="1" applyProtection="1">
      <alignment horizontal="center" vertical="center"/>
    </xf>
    <xf numFmtId="44" fontId="7" fillId="0" borderId="0" xfId="2" applyFont="1" applyFill="1" applyBorder="1" applyAlignment="1" applyProtection="1">
      <alignment horizontal="center" vertical="center" wrapText="1"/>
      <protection locked="0"/>
    </xf>
    <xf numFmtId="44" fontId="8" fillId="0" borderId="0" xfId="2" applyFont="1" applyFill="1" applyBorder="1" applyAlignment="1" applyProtection="1">
      <alignment horizontal="center" vertical="center" wrapText="1"/>
      <protection locked="0"/>
    </xf>
    <xf numFmtId="0" fontId="44" fillId="0" borderId="53" xfId="12" applyFont="1" applyBorder="1" applyAlignment="1">
      <alignment horizontal="center" vertical="center" wrapText="1"/>
    </xf>
    <xf numFmtId="0" fontId="53" fillId="0" borderId="40" xfId="12" applyFont="1" applyBorder="1" applyAlignment="1">
      <alignment horizontal="center" vertical="center" wrapText="1" shrinkToFit="1"/>
    </xf>
    <xf numFmtId="0" fontId="7" fillId="0" borderId="0" xfId="12" applyBorder="1" applyAlignment="1"/>
    <xf numFmtId="3" fontId="9" fillId="0" borderId="0" xfId="12" applyNumberFormat="1" applyFont="1" applyBorder="1" applyAlignment="1">
      <alignment horizontal="center" vertical="center" wrapText="1"/>
    </xf>
    <xf numFmtId="0" fontId="49" fillId="0" borderId="3" xfId="12" applyFont="1" applyFill="1" applyBorder="1" applyAlignment="1">
      <alignment horizontal="center" vertical="center" wrapText="1"/>
    </xf>
    <xf numFmtId="44" fontId="55" fillId="0" borderId="0" xfId="56" applyNumberFormat="1" applyFont="1" applyAlignment="1">
      <alignment vertical="center"/>
    </xf>
    <xf numFmtId="0" fontId="55" fillId="0" borderId="0" xfId="56" applyFont="1" applyAlignment="1">
      <alignment vertical="center"/>
    </xf>
    <xf numFmtId="2" fontId="0" fillId="0" borderId="0" xfId="0" applyNumberFormat="1" applyBorder="1"/>
    <xf numFmtId="0" fontId="50" fillId="0" borderId="0" xfId="56" applyFont="1" applyAlignment="1">
      <alignment vertical="center"/>
    </xf>
    <xf numFmtId="44" fontId="50" fillId="0" borderId="0" xfId="56" applyNumberFormat="1" applyFont="1" applyAlignment="1">
      <alignment vertical="center"/>
    </xf>
    <xf numFmtId="0" fontId="17" fillId="0" borderId="0" xfId="56" applyFont="1" applyAlignment="1">
      <alignment horizontal="center" vertical="center" wrapText="1"/>
    </xf>
    <xf numFmtId="0" fontId="56" fillId="0" borderId="0" xfId="56" applyFont="1" applyAlignment="1">
      <alignment horizontal="center" vertical="center" wrapText="1"/>
    </xf>
    <xf numFmtId="0" fontId="8" fillId="4" borderId="0" xfId="0" applyFont="1" applyFill="1" applyAlignment="1">
      <alignment horizontal="left" vertical="center" wrapText="1"/>
    </xf>
    <xf numFmtId="0" fontId="42" fillId="0" borderId="0" xfId="12" applyNumberFormat="1" applyFont="1" applyAlignment="1">
      <alignment horizontal="center" vertical="center" wrapText="1"/>
    </xf>
    <xf numFmtId="0" fontId="9" fillId="0" borderId="0" xfId="12" applyFont="1" applyFill="1" applyBorder="1" applyAlignment="1">
      <alignment horizontal="center"/>
    </xf>
    <xf numFmtId="3" fontId="17" fillId="0" borderId="11" xfId="2" applyNumberFormat="1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21" fillId="4" borderId="0" xfId="58" applyFont="1" applyFill="1" applyAlignment="1"/>
    <xf numFmtId="0" fontId="9" fillId="4" borderId="0" xfId="0" applyFont="1" applyFill="1" applyBorder="1" applyAlignment="1" applyProtection="1">
      <alignment horizontal="left" wrapText="1"/>
      <protection locked="0"/>
    </xf>
    <xf numFmtId="0" fontId="12" fillId="4" borderId="0" xfId="0" applyFont="1" applyFill="1" applyBorder="1" applyAlignment="1"/>
    <xf numFmtId="44" fontId="12" fillId="4" borderId="0" xfId="2" applyFont="1" applyFill="1" applyBorder="1" applyAlignment="1"/>
    <xf numFmtId="0" fontId="12" fillId="4" borderId="0" xfId="0" applyFont="1" applyFill="1" applyAlignment="1"/>
    <xf numFmtId="0" fontId="12" fillId="4" borderId="0" xfId="0" applyFont="1" applyFill="1" applyAlignment="1">
      <alignment wrapText="1"/>
    </xf>
    <xf numFmtId="0" fontId="12" fillId="4" borderId="0" xfId="0" applyFont="1" applyFill="1" applyAlignment="1">
      <alignment horizontal="right"/>
    </xf>
    <xf numFmtId="0" fontId="8" fillId="4" borderId="0" xfId="0" applyFont="1" applyFill="1" applyAlignment="1">
      <alignment wrapText="1"/>
    </xf>
    <xf numFmtId="0" fontId="12" fillId="4" borderId="1" xfId="0" applyFont="1" applyFill="1" applyBorder="1" applyAlignment="1"/>
    <xf numFmtId="44" fontId="12" fillId="4" borderId="0" xfId="2" applyFont="1" applyFill="1" applyAlignment="1"/>
    <xf numFmtId="0" fontId="12" fillId="4" borderId="2" xfId="0" applyFont="1" applyFill="1" applyBorder="1" applyAlignment="1"/>
    <xf numFmtId="0" fontId="12" fillId="4" borderId="2" xfId="0" applyFont="1" applyFill="1" applyBorder="1" applyAlignment="1" applyProtection="1">
      <alignment horizontal="left"/>
      <protection locked="0"/>
    </xf>
    <xf numFmtId="0" fontId="12" fillId="4" borderId="1" xfId="0" applyFont="1" applyFill="1" applyBorder="1" applyAlignment="1" applyProtection="1">
      <alignment horizontal="left"/>
      <protection locked="0"/>
    </xf>
    <xf numFmtId="0" fontId="12" fillId="4" borderId="0" xfId="0" applyFont="1" applyFill="1" applyBorder="1" applyAlignment="1" applyProtection="1">
      <alignment horizontal="left"/>
      <protection locked="0"/>
    </xf>
    <xf numFmtId="44" fontId="12" fillId="4" borderId="1" xfId="2" applyFont="1" applyFill="1" applyBorder="1" applyAlignment="1"/>
    <xf numFmtId="0" fontId="0" fillId="0" borderId="0" xfId="0" applyAlignment="1">
      <alignment wrapText="1"/>
    </xf>
    <xf numFmtId="0" fontId="45" fillId="0" borderId="0" xfId="59" applyFont="1" applyAlignment="1">
      <alignment horizontal="center" vertical="center" wrapText="1"/>
    </xf>
    <xf numFmtId="44" fontId="8" fillId="4" borderId="0" xfId="2" applyFont="1" applyFill="1" applyBorder="1" applyAlignment="1">
      <alignment horizontal="left"/>
    </xf>
    <xf numFmtId="0" fontId="21" fillId="0" borderId="0" xfId="60" applyFont="1" applyAlignment="1"/>
    <xf numFmtId="44" fontId="15" fillId="0" borderId="60" xfId="2" applyFont="1" applyBorder="1" applyAlignment="1">
      <alignment vertical="center"/>
    </xf>
    <xf numFmtId="44" fontId="17" fillId="0" borderId="11" xfId="2" applyFont="1" applyFill="1" applyBorder="1" applyAlignment="1">
      <alignment horizontal="center" vertical="center"/>
    </xf>
    <xf numFmtId="3" fontId="17" fillId="0" borderId="4" xfId="2" applyNumberFormat="1" applyFont="1" applyFill="1" applyBorder="1" applyAlignment="1">
      <alignment horizontal="center" vertical="center"/>
    </xf>
    <xf numFmtId="44" fontId="17" fillId="0" borderId="4" xfId="2" applyFont="1" applyFill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29" fillId="0" borderId="36" xfId="0" applyFont="1" applyFill="1" applyBorder="1" applyAlignment="1">
      <alignment vertical="center" wrapText="1"/>
    </xf>
    <xf numFmtId="0" fontId="15" fillId="0" borderId="68" xfId="15" applyFont="1" applyBorder="1" applyAlignment="1">
      <alignment vertical="center"/>
    </xf>
    <xf numFmtId="0" fontId="15" fillId="0" borderId="70" xfId="15" applyFont="1" applyBorder="1" applyAlignment="1">
      <alignment vertical="center"/>
    </xf>
    <xf numFmtId="0" fontId="15" fillId="0" borderId="71" xfId="15" applyFont="1" applyBorder="1" applyAlignment="1">
      <alignment vertical="center"/>
    </xf>
    <xf numFmtId="0" fontId="15" fillId="0" borderId="51" xfId="2" applyNumberFormat="1" applyFont="1" applyFill="1" applyBorder="1" applyAlignment="1">
      <alignment horizontal="center" vertical="center"/>
    </xf>
    <xf numFmtId="0" fontId="15" fillId="0" borderId="40" xfId="0" applyNumberFormat="1" applyFont="1" applyBorder="1" applyAlignment="1">
      <alignment horizontal="center" vertical="center"/>
    </xf>
    <xf numFmtId="0" fontId="15" fillId="0" borderId="60" xfId="0" applyNumberFormat="1" applyFont="1" applyBorder="1" applyAlignment="1">
      <alignment horizontal="center" vertical="center"/>
    </xf>
    <xf numFmtId="0" fontId="15" fillId="0" borderId="1" xfId="2" applyNumberFormat="1" applyFont="1" applyFill="1" applyBorder="1" applyAlignment="1">
      <alignment horizontal="center" vertical="center"/>
    </xf>
    <xf numFmtId="0" fontId="15" fillId="0" borderId="0" xfId="2" applyNumberFormat="1" applyFont="1" applyFill="1" applyBorder="1" applyAlignment="1">
      <alignment horizontal="center" vertical="center"/>
    </xf>
    <xf numFmtId="0" fontId="15" fillId="0" borderId="68" xfId="2" applyNumberFormat="1" applyFont="1" applyFill="1" applyBorder="1" applyAlignment="1">
      <alignment horizontal="center" vertical="center"/>
    </xf>
    <xf numFmtId="0" fontId="15" fillId="0" borderId="70" xfId="0" applyNumberFormat="1" applyFont="1" applyBorder="1" applyAlignment="1">
      <alignment horizontal="center" vertical="center"/>
    </xf>
    <xf numFmtId="0" fontId="15" fillId="0" borderId="71" xfId="0" applyNumberFormat="1" applyFont="1" applyBorder="1" applyAlignment="1">
      <alignment horizontal="center" vertical="center"/>
    </xf>
    <xf numFmtId="0" fontId="20" fillId="0" borderId="68" xfId="2" applyNumberFormat="1" applyFont="1" applyFill="1" applyBorder="1" applyAlignment="1">
      <alignment horizontal="center" vertical="center"/>
    </xf>
    <xf numFmtId="0" fontId="15" fillId="0" borderId="70" xfId="0" applyNumberFormat="1" applyFont="1" applyFill="1" applyBorder="1" applyAlignment="1">
      <alignment horizontal="center" vertical="center"/>
    </xf>
    <xf numFmtId="0" fontId="15" fillId="0" borderId="71" xfId="0" applyNumberFormat="1" applyFont="1" applyFill="1" applyBorder="1" applyAlignment="1">
      <alignment horizontal="center" vertical="center"/>
    </xf>
    <xf numFmtId="0" fontId="15" fillId="0" borderId="73" xfId="2" applyNumberFormat="1" applyFont="1" applyFill="1" applyBorder="1" applyAlignment="1">
      <alignment horizontal="center" vertical="center"/>
    </xf>
    <xf numFmtId="0" fontId="15" fillId="0" borderId="12" xfId="2" applyNumberFormat="1" applyFont="1" applyFill="1" applyBorder="1" applyAlignment="1">
      <alignment horizontal="center" vertical="center"/>
    </xf>
    <xf numFmtId="44" fontId="7" fillId="0" borderId="69" xfId="2" applyFont="1" applyFill="1" applyBorder="1" applyAlignment="1" applyProtection="1">
      <alignment horizontal="center" vertical="center" wrapText="1"/>
      <protection locked="0"/>
    </xf>
    <xf numFmtId="166" fontId="0" fillId="0" borderId="40" xfId="2" applyNumberFormat="1" applyFont="1" applyBorder="1" applyAlignment="1">
      <alignment vertical="center"/>
    </xf>
    <xf numFmtId="166" fontId="0" fillId="0" borderId="48" xfId="2" applyNumberFormat="1" applyFont="1" applyBorder="1" applyAlignment="1">
      <alignment vertical="center"/>
    </xf>
    <xf numFmtId="44" fontId="15" fillId="0" borderId="0" xfId="15" applyNumberFormat="1" applyFont="1" applyAlignment="1">
      <alignment vertical="center"/>
    </xf>
    <xf numFmtId="1" fontId="15" fillId="0" borderId="69" xfId="2" applyNumberFormat="1" applyFont="1" applyFill="1" applyBorder="1" applyAlignment="1">
      <alignment horizontal="center" vertical="center"/>
    </xf>
    <xf numFmtId="0" fontId="0" fillId="0" borderId="0" xfId="0" applyAlignment="1">
      <alignment horizontal="left" indent="2"/>
    </xf>
    <xf numFmtId="0" fontId="15" fillId="4" borderId="59" xfId="2" applyNumberFormat="1" applyFont="1" applyFill="1" applyBorder="1" applyAlignment="1">
      <alignment horizontal="center" vertical="center"/>
    </xf>
    <xf numFmtId="0" fontId="15" fillId="4" borderId="30" xfId="2" applyNumberFormat="1" applyFont="1" applyFill="1" applyBorder="1" applyAlignment="1">
      <alignment horizontal="center" vertical="center"/>
    </xf>
    <xf numFmtId="0" fontId="15" fillId="4" borderId="40" xfId="2" applyNumberFormat="1" applyFont="1" applyFill="1" applyBorder="1" applyAlignment="1">
      <alignment horizontal="center" vertical="center"/>
    </xf>
    <xf numFmtId="0" fontId="15" fillId="4" borderId="3" xfId="2" applyNumberFormat="1" applyFont="1" applyFill="1" applyBorder="1" applyAlignment="1">
      <alignment horizontal="center" vertical="center"/>
    </xf>
    <xf numFmtId="0" fontId="15" fillId="4" borderId="48" xfId="0" applyNumberFormat="1" applyFont="1" applyFill="1" applyBorder="1" applyAlignment="1">
      <alignment horizontal="center" vertical="center"/>
    </xf>
    <xf numFmtId="0" fontId="15" fillId="4" borderId="28" xfId="0" applyNumberFormat="1" applyFont="1" applyFill="1" applyBorder="1" applyAlignment="1">
      <alignment horizontal="center" vertical="center"/>
    </xf>
    <xf numFmtId="44" fontId="0" fillId="0" borderId="40" xfId="2" applyFont="1" applyBorder="1"/>
    <xf numFmtId="44" fontId="0" fillId="0" borderId="0" xfId="0" applyNumberFormat="1"/>
    <xf numFmtId="0" fontId="58" fillId="0" borderId="0" xfId="0" applyFont="1" applyAlignment="1"/>
    <xf numFmtId="0" fontId="58" fillId="4" borderId="0" xfId="0" applyFont="1" applyFill="1" applyAlignment="1"/>
    <xf numFmtId="0" fontId="59" fillId="4" borderId="0" xfId="0" applyFont="1" applyFill="1" applyBorder="1" applyAlignment="1">
      <alignment horizontal="left"/>
    </xf>
    <xf numFmtId="0" fontId="59" fillId="4" borderId="0" xfId="0" applyFont="1" applyFill="1" applyBorder="1" applyAlignment="1">
      <alignment horizontal="center" wrapText="1"/>
    </xf>
    <xf numFmtId="0" fontId="59" fillId="4" borderId="0" xfId="0" applyFont="1" applyFill="1" applyBorder="1" applyAlignment="1">
      <alignment horizontal="center"/>
    </xf>
    <xf numFmtId="44" fontId="59" fillId="4" borderId="0" xfId="2" applyFont="1" applyFill="1" applyBorder="1" applyAlignment="1">
      <alignment horizontal="center"/>
    </xf>
    <xf numFmtId="44" fontId="59" fillId="4" borderId="0" xfId="2" applyFont="1" applyFill="1" applyBorder="1" applyAlignment="1">
      <alignment horizontal="left"/>
    </xf>
    <xf numFmtId="0" fontId="59" fillId="4" borderId="0" xfId="0" applyFont="1" applyFill="1" applyBorder="1" applyAlignment="1">
      <alignment horizontal="left" wrapText="1"/>
    </xf>
    <xf numFmtId="0" fontId="59" fillId="0" borderId="6" xfId="0" applyFont="1" applyBorder="1" applyAlignment="1"/>
    <xf numFmtId="44" fontId="7" fillId="4" borderId="63" xfId="2" applyFont="1" applyFill="1" applyBorder="1" applyAlignment="1">
      <alignment horizontal="center" vertical="center" wrapText="1"/>
    </xf>
    <xf numFmtId="0" fontId="58" fillId="0" borderId="3" xfId="0" applyFont="1" applyBorder="1" applyAlignment="1"/>
    <xf numFmtId="0" fontId="0" fillId="0" borderId="3" xfId="0" applyBorder="1" applyAlignment="1"/>
    <xf numFmtId="0" fontId="60" fillId="0" borderId="8" xfId="0" applyFont="1" applyBorder="1" applyAlignment="1">
      <alignment horizont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2" xfId="0" applyFont="1" applyFill="1" applyBorder="1" applyAlignment="1" applyProtection="1">
      <alignment horizontal="center" vertical="center"/>
      <protection locked="0"/>
    </xf>
    <xf numFmtId="3" fontId="60" fillId="4" borderId="12" xfId="0" applyNumberFormat="1" applyFont="1" applyFill="1" applyBorder="1" applyAlignment="1">
      <alignment horizontal="center" vertical="center"/>
    </xf>
    <xf numFmtId="44" fontId="60" fillId="4" borderId="12" xfId="2" applyFont="1" applyFill="1" applyBorder="1" applyAlignment="1">
      <alignment horizontal="center" vertical="center" wrapText="1"/>
    </xf>
    <xf numFmtId="44" fontId="60" fillId="4" borderId="16" xfId="2" applyFont="1" applyFill="1" applyBorder="1" applyAlignment="1">
      <alignment horizontal="center" vertical="center" wrapText="1"/>
    </xf>
    <xf numFmtId="44" fontId="60" fillId="4" borderId="3" xfId="2" applyFont="1" applyFill="1" applyBorder="1" applyAlignment="1">
      <alignment horizontal="center" vertical="center" wrapText="1"/>
    </xf>
    <xf numFmtId="0" fontId="62" fillId="0" borderId="0" xfId="0" applyFont="1" applyAlignment="1"/>
    <xf numFmtId="0" fontId="63" fillId="4" borderId="21" xfId="0" applyFont="1" applyFill="1" applyBorder="1" applyAlignment="1" applyProtection="1">
      <alignment horizontal="center" vertical="center"/>
      <protection locked="0"/>
    </xf>
    <xf numFmtId="0" fontId="64" fillId="4" borderId="3" xfId="0" applyFont="1" applyFill="1" applyBorder="1" applyAlignment="1">
      <alignment horizontal="center" vertical="center"/>
    </xf>
    <xf numFmtId="0" fontId="64" fillId="4" borderId="3" xfId="0" applyFont="1" applyFill="1" applyBorder="1" applyAlignment="1">
      <alignment horizontal="center" vertical="center" wrapText="1"/>
    </xf>
    <xf numFmtId="1" fontId="64" fillId="4" borderId="3" xfId="0" applyNumberFormat="1" applyFont="1" applyFill="1" applyBorder="1" applyAlignment="1">
      <alignment horizontal="center" vertical="center"/>
    </xf>
    <xf numFmtId="44" fontId="65" fillId="4" borderId="5" xfId="2" applyFont="1" applyFill="1" applyBorder="1" applyAlignment="1" applyProtection="1">
      <alignment horizontal="center" vertical="center"/>
      <protection locked="0"/>
    </xf>
    <xf numFmtId="44" fontId="63" fillId="4" borderId="5" xfId="2" applyFont="1" applyFill="1" applyBorder="1" applyAlignment="1" applyProtection="1">
      <alignment horizontal="center" vertical="center"/>
    </xf>
    <xf numFmtId="44" fontId="63" fillId="4" borderId="50" xfId="2" applyFont="1" applyFill="1" applyBorder="1" applyAlignment="1" applyProtection="1">
      <alignment horizontal="center" vertical="center"/>
    </xf>
    <xf numFmtId="0" fontId="65" fillId="0" borderId="3" xfId="0" applyFont="1" applyBorder="1" applyAlignment="1">
      <alignment horizontal="center" vertical="center"/>
    </xf>
    <xf numFmtId="44" fontId="65" fillId="4" borderId="3" xfId="2" applyFont="1" applyFill="1" applyBorder="1" applyAlignment="1" applyProtection="1">
      <alignment horizontal="center" vertical="center"/>
      <protection locked="0"/>
    </xf>
    <xf numFmtId="44" fontId="63" fillId="4" borderId="3" xfId="2" applyFont="1" applyFill="1" applyBorder="1" applyAlignment="1" applyProtection="1">
      <alignment horizontal="center" vertical="center"/>
    </xf>
    <xf numFmtId="0" fontId="64" fillId="4" borderId="13" xfId="0" applyFont="1" applyFill="1" applyBorder="1" applyAlignment="1">
      <alignment horizontal="center" vertical="center"/>
    </xf>
    <xf numFmtId="0" fontId="64" fillId="4" borderId="13" xfId="0" applyFont="1" applyFill="1" applyBorder="1" applyAlignment="1">
      <alignment horizontal="center" vertical="center" wrapText="1"/>
    </xf>
    <xf numFmtId="1" fontId="64" fillId="4" borderId="13" xfId="0" applyNumberFormat="1" applyFont="1" applyFill="1" applyBorder="1" applyAlignment="1">
      <alignment horizontal="center" vertical="center"/>
    </xf>
    <xf numFmtId="44" fontId="65" fillId="4" borderId="13" xfId="2" applyFont="1" applyFill="1" applyBorder="1" applyAlignment="1" applyProtection="1">
      <alignment horizontal="center" vertical="center"/>
      <protection locked="0"/>
    </xf>
    <xf numFmtId="44" fontId="63" fillId="4" borderId="13" xfId="2" applyFont="1" applyFill="1" applyBorder="1" applyAlignment="1" applyProtection="1">
      <alignment horizontal="center" vertical="center"/>
    </xf>
    <xf numFmtId="44" fontId="63" fillId="4" borderId="58" xfId="2" applyFont="1" applyFill="1" applyBorder="1" applyAlignment="1" applyProtection="1">
      <alignment horizontal="center" vertical="center"/>
    </xf>
    <xf numFmtId="0" fontId="63" fillId="4" borderId="3" xfId="0" applyFont="1" applyFill="1" applyBorder="1" applyAlignment="1" applyProtection="1">
      <alignment horizontal="center" vertical="center"/>
      <protection locked="0"/>
    </xf>
    <xf numFmtId="44" fontId="63" fillId="4" borderId="53" xfId="2" applyFont="1" applyFill="1" applyBorder="1" applyAlignment="1" applyProtection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left" vertical="center" wrapText="1"/>
    </xf>
    <xf numFmtId="0" fontId="32" fillId="0" borderId="0" xfId="0" applyFont="1" applyAlignment="1">
      <alignment horizontal="center" vertical="top" wrapText="1"/>
    </xf>
    <xf numFmtId="0" fontId="59" fillId="4" borderId="33" xfId="0" applyFont="1" applyFill="1" applyBorder="1" applyAlignment="1">
      <alignment horizontal="center" vertical="center" wrapText="1"/>
    </xf>
    <xf numFmtId="0" fontId="59" fillId="4" borderId="12" xfId="0" applyFont="1" applyFill="1" applyBorder="1" applyAlignment="1">
      <alignment horizontal="center" vertical="center" wrapText="1"/>
    </xf>
    <xf numFmtId="0" fontId="59" fillId="4" borderId="18" xfId="0" applyFont="1" applyFill="1" applyBorder="1" applyAlignment="1">
      <alignment horizontal="center" vertical="center" wrapText="1"/>
    </xf>
    <xf numFmtId="0" fontId="59" fillId="4" borderId="19" xfId="0" applyFont="1" applyFill="1" applyBorder="1" applyAlignment="1">
      <alignment horizontal="center" vertical="center" wrapText="1"/>
    </xf>
    <xf numFmtId="0" fontId="59" fillId="4" borderId="20" xfId="0" applyFont="1" applyFill="1" applyBorder="1" applyAlignment="1">
      <alignment horizontal="center" vertical="center" wrapText="1"/>
    </xf>
    <xf numFmtId="0" fontId="59" fillId="4" borderId="10" xfId="0" applyFont="1" applyFill="1" applyBorder="1" applyAlignment="1">
      <alignment horizontal="center" vertical="center" wrapText="1"/>
    </xf>
    <xf numFmtId="0" fontId="59" fillId="4" borderId="11" xfId="0" applyFont="1" applyFill="1" applyBorder="1" applyAlignment="1">
      <alignment horizontal="center" vertical="center" wrapText="1"/>
    </xf>
    <xf numFmtId="0" fontId="59" fillId="4" borderId="14" xfId="0" applyFont="1" applyFill="1" applyBorder="1" applyAlignment="1">
      <alignment horizontal="center" vertical="center" wrapText="1"/>
    </xf>
    <xf numFmtId="0" fontId="59" fillId="4" borderId="18" xfId="0" applyFont="1" applyFill="1" applyBorder="1" applyAlignment="1" applyProtection="1">
      <alignment horizontal="center" vertical="center" wrapText="1"/>
      <protection locked="0"/>
    </xf>
    <xf numFmtId="0" fontId="59" fillId="4" borderId="19" xfId="0" applyFont="1" applyFill="1" applyBorder="1" applyAlignment="1" applyProtection="1">
      <alignment horizontal="center" vertical="center" wrapText="1"/>
      <protection locked="0"/>
    </xf>
    <xf numFmtId="0" fontId="59" fillId="4" borderId="20" xfId="0" applyFont="1" applyFill="1" applyBorder="1" applyAlignment="1" applyProtection="1">
      <alignment horizontal="center" vertical="center" wrapText="1"/>
      <protection locked="0"/>
    </xf>
    <xf numFmtId="44" fontId="59" fillId="4" borderId="10" xfId="2" applyFont="1" applyFill="1" applyBorder="1" applyAlignment="1">
      <alignment horizontal="center" vertical="center" wrapText="1"/>
    </xf>
    <xf numFmtId="44" fontId="59" fillId="4" borderId="11" xfId="2" applyFont="1" applyFill="1" applyBorder="1" applyAlignment="1">
      <alignment horizontal="center" vertical="center" wrapText="1"/>
    </xf>
    <xf numFmtId="0" fontId="57" fillId="4" borderId="0" xfId="0" applyFont="1" applyFill="1" applyBorder="1" applyAlignment="1">
      <alignment horizontal="center"/>
    </xf>
    <xf numFmtId="0" fontId="57" fillId="4" borderId="0" xfId="0" applyFont="1" applyFill="1" applyAlignment="1">
      <alignment horizontal="center"/>
    </xf>
    <xf numFmtId="0" fontId="42" fillId="0" borderId="0" xfId="12" applyNumberFormat="1" applyFont="1" applyAlignment="1">
      <alignment horizontal="center" vertical="center" wrapText="1"/>
    </xf>
    <xf numFmtId="0" fontId="47" fillId="0" borderId="0" xfId="12" applyFont="1" applyAlignment="1">
      <alignment horizontal="center" vertical="center" wrapText="1"/>
    </xf>
    <xf numFmtId="0" fontId="42" fillId="0" borderId="33" xfId="12" applyFont="1" applyBorder="1" applyAlignment="1">
      <alignment horizontal="center" vertical="center" wrapText="1"/>
    </xf>
    <xf numFmtId="0" fontId="42" fillId="0" borderId="52" xfId="12" applyFont="1" applyBorder="1" applyAlignment="1">
      <alignment horizontal="center" vertical="center" wrapText="1"/>
    </xf>
    <xf numFmtId="0" fontId="42" fillId="0" borderId="18" xfId="12" applyFont="1" applyFill="1" applyBorder="1" applyAlignment="1">
      <alignment horizontal="center" vertical="center" wrapText="1"/>
    </xf>
    <xf numFmtId="0" fontId="42" fillId="0" borderId="19" xfId="12" applyFont="1" applyFill="1" applyBorder="1" applyAlignment="1">
      <alignment horizontal="center" vertical="center" wrapText="1"/>
    </xf>
    <xf numFmtId="0" fontId="42" fillId="0" borderId="20" xfId="12" applyFont="1" applyFill="1" applyBorder="1" applyAlignment="1">
      <alignment horizontal="center" vertical="center" wrapText="1"/>
    </xf>
    <xf numFmtId="0" fontId="42" fillId="0" borderId="10" xfId="12" applyFont="1" applyFill="1" applyBorder="1" applyAlignment="1">
      <alignment horizontal="center" vertical="center" wrapText="1"/>
    </xf>
    <xf numFmtId="0" fontId="42" fillId="0" borderId="11" xfId="12" applyFont="1" applyFill="1" applyBorder="1" applyAlignment="1">
      <alignment horizontal="center" vertical="center" wrapText="1"/>
    </xf>
    <xf numFmtId="0" fontId="42" fillId="0" borderId="14" xfId="12" applyFont="1" applyFill="1" applyBorder="1" applyAlignment="1">
      <alignment horizontal="center" vertical="center" wrapText="1"/>
    </xf>
    <xf numFmtId="0" fontId="42" fillId="0" borderId="10" xfId="12" applyFont="1" applyFill="1" applyBorder="1" applyAlignment="1" applyProtection="1">
      <alignment horizontal="center" vertical="center" wrapText="1"/>
      <protection locked="0"/>
    </xf>
    <xf numFmtId="0" fontId="42" fillId="0" borderId="11" xfId="12" applyFont="1" applyFill="1" applyBorder="1" applyAlignment="1" applyProtection="1">
      <alignment horizontal="center" vertical="center" wrapText="1"/>
      <protection locked="0"/>
    </xf>
    <xf numFmtId="0" fontId="42" fillId="0" borderId="14" xfId="12" applyFont="1" applyFill="1" applyBorder="1" applyAlignment="1" applyProtection="1">
      <alignment horizontal="center" vertical="center" wrapText="1"/>
      <protection locked="0"/>
    </xf>
    <xf numFmtId="44" fontId="42" fillId="0" borderId="10" xfId="2" applyFont="1" applyFill="1" applyBorder="1" applyAlignment="1">
      <alignment horizontal="center" vertical="center" wrapText="1"/>
    </xf>
    <xf numFmtId="44" fontId="42" fillId="0" borderId="11" xfId="2" applyFont="1" applyFill="1" applyBorder="1" applyAlignment="1">
      <alignment horizontal="center" vertical="center" wrapText="1"/>
    </xf>
    <xf numFmtId="44" fontId="42" fillId="0" borderId="14" xfId="2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/>
    </xf>
    <xf numFmtId="0" fontId="13" fillId="4" borderId="0" xfId="0" applyFont="1" applyFill="1" applyBorder="1" applyAlignment="1">
      <alignment horizontal="center"/>
    </xf>
    <xf numFmtId="0" fontId="16" fillId="4" borderId="0" xfId="0" applyFont="1" applyFill="1" applyAlignment="1">
      <alignment horizontal="center"/>
    </xf>
    <xf numFmtId="0" fontId="31" fillId="0" borderId="15" xfId="0" applyFont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 wrapText="1"/>
    </xf>
    <xf numFmtId="0" fontId="27" fillId="0" borderId="15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0" fontId="23" fillId="0" borderId="33" xfId="15" applyFont="1" applyBorder="1" applyAlignment="1">
      <alignment horizontal="center" vertical="center" wrapText="1"/>
    </xf>
    <xf numFmtId="0" fontId="23" fillId="0" borderId="52" xfId="15" applyFont="1" applyBorder="1" applyAlignment="1">
      <alignment horizontal="center" vertical="center"/>
    </xf>
    <xf numFmtId="0" fontId="23" fillId="0" borderId="37" xfId="0" applyFont="1" applyFill="1" applyBorder="1" applyAlignment="1">
      <alignment horizontal="center" vertical="center" wrapText="1"/>
    </xf>
    <xf numFmtId="0" fontId="23" fillId="0" borderId="36" xfId="0" applyFont="1" applyFill="1" applyBorder="1" applyAlignment="1">
      <alignment horizontal="center" vertical="center" wrapText="1"/>
    </xf>
    <xf numFmtId="0" fontId="23" fillId="4" borderId="37" xfId="0" applyFont="1" applyFill="1" applyBorder="1" applyAlignment="1">
      <alignment horizontal="center" vertical="center" wrapText="1"/>
    </xf>
    <xf numFmtId="0" fontId="23" fillId="4" borderId="36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10" xfId="0" applyFont="1" applyFill="1" applyBorder="1" applyAlignment="1">
      <alignment horizontal="left" vertical="center"/>
    </xf>
    <xf numFmtId="0" fontId="27" fillId="0" borderId="11" xfId="0" applyFont="1" applyFill="1" applyBorder="1" applyAlignment="1">
      <alignment horizontal="left" vertical="center"/>
    </xf>
    <xf numFmtId="0" fontId="27" fillId="0" borderId="14" xfId="0" applyFont="1" applyFill="1" applyBorder="1" applyAlignment="1">
      <alignment horizontal="left" vertical="center"/>
    </xf>
    <xf numFmtId="44" fontId="10" fillId="0" borderId="10" xfId="2" applyFont="1" applyFill="1" applyBorder="1" applyAlignment="1">
      <alignment horizontal="center" vertical="center" wrapText="1"/>
    </xf>
    <xf numFmtId="44" fontId="10" fillId="0" borderId="11" xfId="2" applyFont="1" applyFill="1" applyBorder="1" applyAlignment="1">
      <alignment horizontal="center" vertical="center" wrapText="1"/>
    </xf>
    <xf numFmtId="44" fontId="10" fillId="0" borderId="14" xfId="2" applyFont="1" applyFill="1" applyBorder="1" applyAlignment="1">
      <alignment horizontal="center" vertical="center" wrapText="1"/>
    </xf>
    <xf numFmtId="0" fontId="14" fillId="0" borderId="10" xfId="12" applyFont="1" applyFill="1" applyBorder="1" applyAlignment="1">
      <alignment horizontal="center" vertical="center" wrapText="1"/>
    </xf>
    <xf numFmtId="0" fontId="14" fillId="0" borderId="11" xfId="12" applyFont="1" applyFill="1" applyBorder="1" applyAlignment="1">
      <alignment horizontal="center" vertical="center" wrapText="1"/>
    </xf>
    <xf numFmtId="0" fontId="14" fillId="0" borderId="14" xfId="12" applyFont="1" applyFill="1" applyBorder="1" applyAlignment="1">
      <alignment horizontal="center" vertical="center" wrapText="1"/>
    </xf>
    <xf numFmtId="0" fontId="8" fillId="0" borderId="0" xfId="12" applyNumberFormat="1" applyFont="1" applyAlignment="1">
      <alignment horizontal="left" vertical="center" wrapText="1"/>
    </xf>
    <xf numFmtId="0" fontId="32" fillId="0" borderId="0" xfId="12" applyFont="1" applyBorder="1" applyAlignment="1">
      <alignment horizontal="center" vertical="top" wrapText="1"/>
    </xf>
    <xf numFmtId="0" fontId="8" fillId="0" borderId="33" xfId="12" applyFont="1" applyBorder="1" applyAlignment="1">
      <alignment horizontal="center" vertical="center" wrapText="1"/>
    </xf>
    <xf numFmtId="0" fontId="8" fillId="0" borderId="12" xfId="12" applyFont="1" applyBorder="1" applyAlignment="1">
      <alignment horizontal="center" vertical="center" wrapText="1"/>
    </xf>
    <xf numFmtId="0" fontId="10" fillId="0" borderId="10" xfId="12" applyFont="1" applyFill="1" applyBorder="1" applyAlignment="1">
      <alignment horizontal="center" vertical="center" wrapText="1"/>
    </xf>
    <xf numFmtId="0" fontId="10" fillId="0" borderId="15" xfId="12" applyFont="1" applyFill="1" applyBorder="1" applyAlignment="1">
      <alignment horizontal="center" vertical="center" wrapText="1"/>
    </xf>
    <xf numFmtId="0" fontId="10" fillId="0" borderId="17" xfId="12" applyFont="1" applyFill="1" applyBorder="1" applyAlignment="1">
      <alignment horizontal="center" vertical="center" wrapText="1"/>
    </xf>
    <xf numFmtId="0" fontId="10" fillId="0" borderId="14" xfId="12" applyFont="1" applyFill="1" applyBorder="1" applyAlignment="1">
      <alignment horizontal="center" vertical="center" wrapText="1"/>
    </xf>
    <xf numFmtId="0" fontId="10" fillId="0" borderId="10" xfId="12" applyFont="1" applyFill="1" applyBorder="1" applyAlignment="1" applyProtection="1">
      <alignment horizontal="center" vertical="center" wrapText="1"/>
      <protection locked="0"/>
    </xf>
    <xf numFmtId="0" fontId="10" fillId="0" borderId="11" xfId="12" applyFont="1" applyFill="1" applyBorder="1" applyAlignment="1" applyProtection="1">
      <alignment horizontal="center" vertical="center" wrapText="1"/>
      <protection locked="0"/>
    </xf>
    <xf numFmtId="0" fontId="10" fillId="0" borderId="14" xfId="12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3" fillId="0" borderId="12" xfId="15" applyFont="1" applyBorder="1" applyAlignment="1">
      <alignment horizontal="center" vertical="center"/>
    </xf>
    <xf numFmtId="0" fontId="23" fillId="0" borderId="61" xfId="0" applyFont="1" applyFill="1" applyBorder="1" applyAlignment="1">
      <alignment horizontal="center" vertical="center" wrapText="1"/>
    </xf>
    <xf numFmtId="0" fontId="23" fillId="0" borderId="47" xfId="0" applyFont="1" applyFill="1" applyBorder="1" applyAlignment="1">
      <alignment horizontal="center" vertical="center" wrapText="1"/>
    </xf>
    <xf numFmtId="0" fontId="23" fillId="4" borderId="61" xfId="0" applyFont="1" applyFill="1" applyBorder="1" applyAlignment="1">
      <alignment horizontal="center" vertical="center" wrapText="1"/>
    </xf>
    <xf numFmtId="0" fontId="23" fillId="4" borderId="47" xfId="0" applyFont="1" applyFill="1" applyBorder="1" applyAlignment="1">
      <alignment horizontal="center" vertical="center" wrapText="1"/>
    </xf>
    <xf numFmtId="3" fontId="23" fillId="0" borderId="18" xfId="0" applyNumberFormat="1" applyFont="1" applyFill="1" applyBorder="1" applyAlignment="1">
      <alignment horizontal="center" vertical="center" wrapText="1"/>
    </xf>
    <xf numFmtId="3" fontId="23" fillId="0" borderId="19" xfId="0" applyNumberFormat="1" applyFont="1" applyFill="1" applyBorder="1" applyAlignment="1">
      <alignment horizontal="center" vertical="center" wrapText="1"/>
    </xf>
    <xf numFmtId="3" fontId="23" fillId="0" borderId="20" xfId="0" applyNumberFormat="1" applyFont="1" applyFill="1" applyBorder="1" applyAlignment="1">
      <alignment horizontal="center" vertical="center" wrapText="1"/>
    </xf>
    <xf numFmtId="0" fontId="9" fillId="0" borderId="0" xfId="12" applyFont="1" applyFill="1" applyBorder="1" applyAlignment="1">
      <alignment horizontal="center"/>
    </xf>
    <xf numFmtId="0" fontId="10" fillId="0" borderId="0" xfId="12" applyFont="1" applyAlignment="1">
      <alignment horizontal="center"/>
    </xf>
    <xf numFmtId="0" fontId="13" fillId="0" borderId="0" xfId="12" applyFont="1" applyFill="1" applyBorder="1" applyAlignment="1">
      <alignment horizontal="center"/>
    </xf>
    <xf numFmtId="0" fontId="16" fillId="0" borderId="0" xfId="12" applyFont="1" applyAlignment="1">
      <alignment horizontal="center"/>
    </xf>
    <xf numFmtId="0" fontId="10" fillId="0" borderId="11" xfId="12" applyFont="1" applyFill="1" applyBorder="1" applyAlignment="1">
      <alignment horizontal="center" vertical="center" wrapText="1"/>
    </xf>
    <xf numFmtId="0" fontId="8" fillId="0" borderId="10" xfId="12" applyFont="1" applyFill="1" applyBorder="1" applyAlignment="1">
      <alignment horizontal="center" vertical="center" wrapText="1"/>
    </xf>
    <xf numFmtId="0" fontId="8" fillId="0" borderId="11" xfId="12" applyFont="1" applyFill="1" applyBorder="1" applyAlignment="1">
      <alignment horizontal="center" vertical="center" wrapText="1"/>
    </xf>
    <xf numFmtId="0" fontId="8" fillId="0" borderId="14" xfId="12" applyFont="1" applyFill="1" applyBorder="1" applyAlignment="1">
      <alignment horizontal="center" vertical="center" wrapText="1"/>
    </xf>
    <xf numFmtId="0" fontId="8" fillId="0" borderId="0" xfId="12" applyFont="1" applyAlignment="1">
      <alignment horizontal="left" vertical="center" wrapText="1"/>
    </xf>
    <xf numFmtId="0" fontId="8" fillId="0" borderId="0" xfId="12" applyFont="1" applyFill="1" applyBorder="1" applyAlignment="1" applyProtection="1">
      <alignment horizontal="left" vertical="center" wrapText="1"/>
      <protection locked="0"/>
    </xf>
    <xf numFmtId="0" fontId="27" fillId="0" borderId="10" xfId="12" applyFont="1" applyBorder="1" applyAlignment="1">
      <alignment horizontal="center" vertical="center"/>
    </xf>
    <xf numFmtId="0" fontId="27" fillId="0" borderId="14" xfId="12" applyFont="1" applyBorder="1" applyAlignment="1">
      <alignment horizontal="center" vertical="center"/>
    </xf>
    <xf numFmtId="0" fontId="27" fillId="0" borderId="11" xfId="12" applyFont="1" applyBorder="1" applyAlignment="1">
      <alignment horizontal="center" vertical="center"/>
    </xf>
    <xf numFmtId="3" fontId="23" fillId="0" borderId="10" xfId="12" applyNumberFormat="1" applyFont="1" applyFill="1" applyBorder="1" applyAlignment="1">
      <alignment horizontal="center" vertical="center" wrapText="1"/>
    </xf>
    <xf numFmtId="3" fontId="23" fillId="0" borderId="11" xfId="12" applyNumberFormat="1" applyFont="1" applyFill="1" applyBorder="1" applyAlignment="1">
      <alignment horizontal="center" vertical="center" wrapText="1"/>
    </xf>
    <xf numFmtId="3" fontId="23" fillId="0" borderId="14" xfId="12" applyNumberFormat="1" applyFont="1" applyFill="1" applyBorder="1" applyAlignment="1">
      <alignment horizontal="center" vertical="center" wrapText="1"/>
    </xf>
    <xf numFmtId="3" fontId="23" fillId="0" borderId="10" xfId="12" applyNumberFormat="1" applyFont="1" applyFill="1" applyBorder="1" applyAlignment="1">
      <alignment horizontal="left" vertical="center" wrapText="1"/>
    </xf>
    <xf numFmtId="3" fontId="23" fillId="0" borderId="11" xfId="12" applyNumberFormat="1" applyFont="1" applyFill="1" applyBorder="1" applyAlignment="1">
      <alignment horizontal="left" vertical="center" wrapText="1"/>
    </xf>
    <xf numFmtId="3" fontId="23" fillId="0" borderId="14" xfId="12" applyNumberFormat="1" applyFont="1" applyFill="1" applyBorder="1" applyAlignment="1">
      <alignment horizontal="left" vertical="center" wrapText="1"/>
    </xf>
    <xf numFmtId="3" fontId="17" fillId="0" borderId="10" xfId="2" applyNumberFormat="1" applyFont="1" applyFill="1" applyBorder="1" applyAlignment="1">
      <alignment horizontal="center" vertical="center"/>
    </xf>
    <xf numFmtId="3" fontId="17" fillId="0" borderId="11" xfId="2" applyNumberFormat="1" applyFont="1" applyFill="1" applyBorder="1" applyAlignment="1">
      <alignment horizontal="center" vertical="center"/>
    </xf>
    <xf numFmtId="3" fontId="17" fillId="0" borderId="14" xfId="2" applyNumberFormat="1" applyFont="1" applyFill="1" applyBorder="1" applyAlignment="1">
      <alignment horizontal="center" vertical="center"/>
    </xf>
    <xf numFmtId="0" fontId="31" fillId="0" borderId="0" xfId="12" applyFont="1" applyAlignment="1">
      <alignment horizontal="center" vertical="center" wrapText="1"/>
    </xf>
    <xf numFmtId="0" fontId="27" fillId="0" borderId="15" xfId="12" applyFont="1" applyFill="1" applyBorder="1" applyAlignment="1">
      <alignment horizontal="left" vertical="center" wrapText="1"/>
    </xf>
    <xf numFmtId="0" fontId="27" fillId="0" borderId="11" xfId="12" applyFont="1" applyFill="1" applyBorder="1" applyAlignment="1">
      <alignment horizontal="left" vertical="center" wrapText="1"/>
    </xf>
    <xf numFmtId="0" fontId="27" fillId="0" borderId="14" xfId="12" applyFont="1" applyFill="1" applyBorder="1" applyAlignment="1">
      <alignment horizontal="left" vertical="center" wrapText="1"/>
    </xf>
    <xf numFmtId="0" fontId="23" fillId="0" borderId="3" xfId="56" applyFont="1" applyBorder="1" applyAlignment="1">
      <alignment horizontal="center" vertical="center" wrapText="1"/>
    </xf>
    <xf numFmtId="0" fontId="23" fillId="0" borderId="17" xfId="12" applyFont="1" applyFill="1" applyBorder="1" applyAlignment="1">
      <alignment horizontal="center" vertical="center" wrapText="1"/>
    </xf>
    <xf numFmtId="0" fontId="23" fillId="0" borderId="46" xfId="12" applyFont="1" applyFill="1" applyBorder="1" applyAlignment="1">
      <alignment horizontal="center" vertical="center" wrapText="1"/>
    </xf>
    <xf numFmtId="0" fontId="23" fillId="0" borderId="62" xfId="12" applyFont="1" applyFill="1" applyBorder="1" applyAlignment="1">
      <alignment horizontal="center" vertical="center" wrapText="1"/>
    </xf>
    <xf numFmtId="0" fontId="23" fillId="4" borderId="33" xfId="12" applyFont="1" applyFill="1" applyBorder="1" applyAlignment="1">
      <alignment horizontal="center" vertical="center" wrapText="1"/>
    </xf>
    <xf numFmtId="0" fontId="23" fillId="4" borderId="52" xfId="12" applyFont="1" applyFill="1" applyBorder="1" applyAlignment="1">
      <alignment horizontal="center" vertical="center" wrapText="1"/>
    </xf>
    <xf numFmtId="0" fontId="23" fillId="4" borderId="12" xfId="12" applyFont="1" applyFill="1" applyBorder="1" applyAlignment="1">
      <alignment horizontal="center" vertical="center" wrapText="1"/>
    </xf>
    <xf numFmtId="0" fontId="19" fillId="0" borderId="34" xfId="12" applyFont="1" applyFill="1" applyBorder="1" applyAlignment="1">
      <alignment horizontal="center" vertical="center" wrapText="1"/>
    </xf>
    <xf numFmtId="0" fontId="19" fillId="0" borderId="0" xfId="12" applyFont="1" applyFill="1" applyBorder="1" applyAlignment="1">
      <alignment horizontal="center" vertical="center" wrapText="1"/>
    </xf>
    <xf numFmtId="0" fontId="19" fillId="0" borderId="62" xfId="12" applyFont="1" applyFill="1" applyBorder="1" applyAlignment="1">
      <alignment horizontal="center" vertical="center" wrapText="1"/>
    </xf>
    <xf numFmtId="0" fontId="19" fillId="0" borderId="16" xfId="12" applyFont="1" applyFill="1" applyBorder="1" applyAlignment="1">
      <alignment horizontal="center" vertical="center" wrapText="1"/>
    </xf>
    <xf numFmtId="0" fontId="19" fillId="0" borderId="33" xfId="12" applyFont="1" applyFill="1" applyBorder="1" applyAlignment="1">
      <alignment horizontal="center" vertical="center" wrapText="1"/>
    </xf>
    <xf numFmtId="0" fontId="19" fillId="0" borderId="12" xfId="12" applyFont="1" applyFill="1" applyBorder="1" applyAlignment="1">
      <alignment horizontal="center" vertical="center" wrapText="1"/>
    </xf>
    <xf numFmtId="0" fontId="37" fillId="3" borderId="42" xfId="0" applyFont="1" applyFill="1" applyBorder="1" applyAlignment="1">
      <alignment horizontal="center" vertical="center" wrapText="1"/>
    </xf>
    <xf numFmtId="0" fontId="37" fillId="3" borderId="44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4" fillId="0" borderId="43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4" fillId="0" borderId="45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46" xfId="0" applyFont="1" applyFill="1" applyBorder="1" applyAlignment="1">
      <alignment horizontal="center" vertical="center" wrapText="1"/>
    </xf>
    <xf numFmtId="0" fontId="14" fillId="0" borderId="37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49" xfId="0" applyFont="1" applyFill="1" applyBorder="1" applyAlignment="1">
      <alignment horizontal="center" vertical="center" wrapText="1"/>
    </xf>
    <xf numFmtId="0" fontId="8" fillId="0" borderId="35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64" xfId="0" applyFont="1" applyBorder="1" applyAlignment="1">
      <alignment horizontal="left"/>
    </xf>
    <xf numFmtId="0" fontId="14" fillId="4" borderId="0" xfId="0" applyFont="1" applyFill="1" applyAlignment="1">
      <alignment horizontal="justify" vertical="top" wrapText="1"/>
    </xf>
    <xf numFmtId="0" fontId="14" fillId="4" borderId="0" xfId="0" applyFont="1" applyFill="1" applyAlignment="1">
      <alignment horizontal="left"/>
    </xf>
    <xf numFmtId="0" fontId="8" fillId="0" borderId="3" xfId="0" applyFont="1" applyFill="1" applyBorder="1" applyAlignment="1">
      <alignment horizontal="left" vertical="center" wrapText="1"/>
    </xf>
    <xf numFmtId="0" fontId="39" fillId="3" borderId="53" xfId="0" applyFont="1" applyFill="1" applyBorder="1" applyAlignment="1">
      <alignment horizontal="justify" vertical="top" wrapText="1"/>
    </xf>
    <xf numFmtId="0" fontId="39" fillId="3" borderId="2" xfId="0" applyFont="1" applyFill="1" applyBorder="1" applyAlignment="1">
      <alignment horizontal="justify" vertical="top" wrapText="1"/>
    </xf>
    <xf numFmtId="0" fontId="40" fillId="3" borderId="2" xfId="0" applyFont="1" applyFill="1" applyBorder="1" applyAlignment="1">
      <alignment horizontal="justify" vertical="top" wrapText="1"/>
    </xf>
    <xf numFmtId="0" fontId="8" fillId="0" borderId="53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40" xfId="0" applyFont="1" applyFill="1" applyBorder="1" applyAlignment="1">
      <alignment horizontal="left" vertical="center" wrapText="1"/>
    </xf>
  </cellXfs>
  <cellStyles count="61">
    <cellStyle name="Euro" xfId="1"/>
    <cellStyle name="Millares 2" xfId="17"/>
    <cellStyle name="Millares 2 2" xfId="13"/>
    <cellStyle name="Millares 5 3" xfId="4"/>
    <cellStyle name="Millares 6 2" xfId="6"/>
    <cellStyle name="Moneda" xfId="2" builtinId="4"/>
    <cellStyle name="Moneda 2" xfId="18"/>
    <cellStyle name="Moneda 2 3" xfId="10"/>
    <cellStyle name="Moneda 3" xfId="14"/>
    <cellStyle name="Moneda 4" xfId="8"/>
    <cellStyle name="Moneda 4 2" xfId="19"/>
    <cellStyle name="Moneda 5" xfId="11"/>
    <cellStyle name="Moneda 5 2" xfId="7"/>
    <cellStyle name="Moneda 6" xfId="5"/>
    <cellStyle name="Moneda 7" xfId="20"/>
    <cellStyle name="Normal" xfId="0" builtinId="0"/>
    <cellStyle name="Normal 10" xfId="12"/>
    <cellStyle name="Normal 2" xfId="21"/>
    <cellStyle name="Normal 2 2 2" xfId="9"/>
    <cellStyle name="Normal 2 2 2 2" xfId="22"/>
    <cellStyle name="Normal 3" xfId="3"/>
    <cellStyle name="Normal 3 2" xfId="15"/>
    <cellStyle name="Normal 3 2 2" xfId="23"/>
    <cellStyle name="Normal 3 2 2 2" xfId="24"/>
    <cellStyle name="Normal 3 2 3" xfId="25"/>
    <cellStyle name="Normal 3 2 3 2" xfId="26"/>
    <cellStyle name="Normal 3 2 3 2 2" xfId="27"/>
    <cellStyle name="Normal 3 2 3 3" xfId="28"/>
    <cellStyle name="Normal 3 2 3 3 2" xfId="29"/>
    <cellStyle name="Normal 3 2 3 4" xfId="30"/>
    <cellStyle name="Normal 3 2 3 5" xfId="57"/>
    <cellStyle name="Normal 3 2 4" xfId="31"/>
    <cellStyle name="Normal 3 3" xfId="32"/>
    <cellStyle name="Normal 3 3 2" xfId="33"/>
    <cellStyle name="Normal 3 3 3" xfId="55"/>
    <cellStyle name="Normal 3 4" xfId="34"/>
    <cellStyle name="Normal 3 4 2" xfId="35"/>
    <cellStyle name="Normal 3 4 2 2" xfId="36"/>
    <cellStyle name="Normal 3 4 2 2 2" xfId="16"/>
    <cellStyle name="Normal 3 4 2 2 2 2" xfId="37"/>
    <cellStyle name="Normal 3 4 2 2 2 3" xfId="59"/>
    <cellStyle name="Normal 3 4 2 2 3" xfId="38"/>
    <cellStyle name="Normal 3 4 2 3" xfId="39"/>
    <cellStyle name="Normal 3 4 3" xfId="40"/>
    <cellStyle name="Normal 3 5" xfId="41"/>
    <cellStyle name="Normal 3 5 2" xfId="42"/>
    <cellStyle name="Normal 3 5 3" xfId="56"/>
    <cellStyle name="Normal 3 6" xfId="43"/>
    <cellStyle name="Normal 3 6 2" xfId="44"/>
    <cellStyle name="Normal 3 6 2 2" xfId="45"/>
    <cellStyle name="Normal 3 6 2 2 2" xfId="46"/>
    <cellStyle name="Normal 3 6 2 2 3" xfId="54"/>
    <cellStyle name="Normal 3 6 2 2 3 2" xfId="60"/>
    <cellStyle name="Normal 3 6 2 3" xfId="47"/>
    <cellStyle name="Normal 3 6 3" xfId="48"/>
    <cellStyle name="Normal 3 7" xfId="49"/>
    <cellStyle name="Normal 3 7 2" xfId="50"/>
    <cellStyle name="Normal 3 8" xfId="51"/>
    <cellStyle name="Normal 3 9" xfId="58"/>
    <cellStyle name="Normal 4" xfId="52"/>
    <cellStyle name="Porcentaje 2" xfId="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adira\Documents\EJERCICIO%202015\AVANCES%20FINANCIEROS%20SAGARPA%202015\AVANCE%20FINANCIERO%20MARZ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3"/>
      <sheetName val="ANEXO I-INVERSIÓN-PESA"/>
      <sheetName val="Hoja1"/>
      <sheetName val="Hoja2"/>
      <sheetName val="Anexo II.INVERS-PESA GPOS Y ORG"/>
      <sheetName val="Anexo Técnico 2015 PAIEI-PESA"/>
      <sheetName val="ANEXO III COUSSA-PESA"/>
      <sheetName val="Anexo Técnico 2015 COUSSA-PESA"/>
      <sheetName val="ANEXO IV DES CAPACID-PESA"/>
      <sheetName val="Anexo Técnico 2015 DCYER-PESA"/>
      <sheetName val="ANEXO V Gastos de operación"/>
    </sheetNames>
    <sheetDataSet>
      <sheetData sheetId="0"/>
      <sheetData sheetId="1">
        <row r="102">
          <cell r="O102">
            <v>1437686</v>
          </cell>
          <cell r="Q102">
            <v>199306.10000000003</v>
          </cell>
          <cell r="R102">
            <v>1636992.0999999996</v>
          </cell>
          <cell r="S102">
            <v>1405805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Yadira" refreshedDate="42377.465078240741" createdVersion="4" refreshedVersion="4" minRefreshableVersion="3" recordCount="1884">
  <cacheSource type="worksheet">
    <worksheetSource ref="C10:X1894" sheet="Anexo II.INVERS-PESA GPOS Y ORG"/>
  </cacheSource>
  <cacheFields count="22">
    <cacheField name="Nombre del Grupo u Organización" numFmtId="0">
      <sharedItems containsBlank="1"/>
    </cacheField>
    <cacheField name="A. Paterno" numFmtId="0">
      <sharedItems containsBlank="1"/>
    </cacheField>
    <cacheField name="A. Materno" numFmtId="0">
      <sharedItems containsBlank="1"/>
    </cacheField>
    <cacheField name="Nombre(s)" numFmtId="0">
      <sharedItems containsBlank="1"/>
    </cacheField>
    <cacheField name="Municipio del proyecto dentro de la Cruzada contra el Hambre " numFmtId="0">
      <sharedItems containsBlank="1" count="16">
        <m/>
        <s v="TAMPAMOLÓN CORONA"/>
        <s v="TAMASOPO"/>
        <s v="SAN ANTONIO"/>
        <s v="XILITLA"/>
        <s v="HUEHUETLÁN"/>
        <s v="TANLAJÁS"/>
        <s v="COXCATLÁN"/>
        <s v="TAMPACÁN"/>
        <s v="AQUISMÓN"/>
        <s v="CIUDAD DEL MAÍZ"/>
        <s v="GUADALCÁZAR"/>
        <s v="ALAQUINES"/>
        <s v="TAMAZUNCHALE"/>
        <s v="MATLAPA"/>
        <s v="SANTA CATARINA"/>
      </sharedItems>
    </cacheField>
    <cacheField name="Municipio del proyecto fuera de la Cruzada contra el Hambre " numFmtId="0">
      <sharedItems containsBlank="1"/>
    </cacheField>
    <cacheField name="Localidad del proyecto" numFmtId="0">
      <sharedItems containsBlank="1"/>
    </cacheField>
    <cacheField name="Nombre del Proyecto" numFmtId="0">
      <sharedItems containsBlank="1"/>
    </cacheField>
    <cacheField name="Etapa de Apoyo 0/" numFmtId="0">
      <sharedItems containsBlank="1"/>
    </cacheField>
    <cacheField name="MUJ" numFmtId="0">
      <sharedItems containsString="0" containsBlank="1" containsNumber="1" containsInteger="1" minValue="0" maxValue="35"/>
    </cacheField>
    <cacheField name="HOM" numFmtId="0">
      <sharedItems containsString="0" containsBlank="1" containsNumber="1" containsInteger="1" minValue="0" maxValue="22"/>
    </cacheField>
    <cacheField name="Total" numFmtId="3">
      <sharedItems containsString="0" containsBlank="1" containsNumber="1" containsInteger="1" minValue="0" maxValue="38"/>
    </cacheField>
    <cacheField name="Grado de Marginación 2/" numFmtId="0">
      <sharedItems containsBlank="1"/>
    </cacheField>
    <cacheField name="Apoyo Federal " numFmtId="0">
      <sharedItems containsString="0" containsBlank="1" containsNumber="1" containsInteger="1" minValue="630" maxValue="700000"/>
    </cacheField>
    <cacheField name="Apoyo Estatal" numFmtId="0">
      <sharedItems containsString="0" containsBlank="1" containsNumber="1" containsInteger="1" minValue="0" maxValue="0"/>
    </cacheField>
    <cacheField name="Aportación de Organización o Grupo " numFmtId="0">
      <sharedItems containsString="0" containsBlank="1" containsNumber="1" minValue="70" maxValue="77778"/>
    </cacheField>
    <cacheField name="Inversión Total" numFmtId="0">
      <sharedItems containsString="0" containsBlank="1" containsNumber="1" minValue="700" maxValue="777778"/>
    </cacheField>
    <cacheField name="Apoyo Federal 2" numFmtId="0">
      <sharedItems containsString="0" containsBlank="1" containsNumber="1" containsInteger="1" minValue="0" maxValue="360450"/>
    </cacheField>
    <cacheField name="Apoyo Estatal2" numFmtId="0">
      <sharedItems containsString="0" containsBlank="1" containsNumber="1" containsInteger="1" minValue="0" maxValue="0"/>
    </cacheField>
    <cacheField name="Aportación de Organización o Grupo 2" numFmtId="0">
      <sharedItems containsNonDate="0" containsString="0" containsBlank="1"/>
    </cacheField>
    <cacheField name="Inversión Total2" numFmtId="0">
      <sharedItems containsString="0" containsBlank="1" containsNumber="1" containsInteger="1" minValue="0" maxValue="0"/>
    </cacheField>
    <cacheField name="FOLIO SURI" numFmtId="0">
      <sharedItems count="518">
        <s v="FOLIO SURI"/>
        <s v="SP1500022892"/>
        <s v="SP1500022894"/>
        <s v="SP1500022896"/>
        <s v="SP1500022898"/>
        <s v="SP1500022901"/>
        <s v="SP1500022902"/>
        <s v="SP1500022903"/>
        <s v="SP1500022904"/>
        <s v="SP1500022906"/>
        <s v="SP1500022907"/>
        <s v="SP1500022910"/>
        <s v="SP1500022911"/>
        <s v="SP1500022912"/>
        <s v="SP1500022913"/>
        <s v="SP1500022914"/>
        <s v="SP1500022915"/>
        <s v="SP1500022916"/>
        <s v="SP1500022917"/>
        <s v="SP1500022918"/>
        <s v="SP1500022919"/>
        <s v="SP1500022920"/>
        <s v="SP1500022921"/>
        <s v="SP1500022922"/>
        <s v="SP1500022923"/>
        <s v="SP1500022924"/>
        <s v="SP1500022926"/>
        <s v="SP1500022928"/>
        <s v="SP1500022930"/>
        <s v="SP1500022931"/>
        <s v="SP1500022933"/>
        <s v="SP1500022935"/>
        <s v="SP1500022936"/>
        <s v="SP1500022938"/>
        <s v="SP1500022939"/>
        <s v="SP1500022940"/>
        <s v="SP1500022941"/>
        <s v="SP1500022942"/>
        <s v="SP1500022943"/>
        <s v="SP1500022944"/>
        <s v="SP1500022945"/>
        <s v="SP1500022946"/>
        <s v="SP1500022947"/>
        <s v="SP1500022948"/>
        <s v="SP1500022949"/>
        <s v="SP1500022950"/>
        <s v="SP1500022951"/>
        <s v="SP1500022952"/>
        <s v="SP1500022953"/>
        <s v="SP1500022954"/>
        <s v="SP1500022955"/>
        <s v="SP1500022956"/>
        <s v="SP1500022957"/>
        <s v="SP1500022958"/>
        <s v="SP1500022959"/>
        <s v="SP1500022960"/>
        <s v="SP1500022961"/>
        <s v="SP1500022962"/>
        <s v="SP1500022963"/>
        <s v="SP1500022964"/>
        <s v="SP1500022965"/>
        <s v="SP1500022966"/>
        <s v="SP1500022967"/>
        <s v="SP1500022968"/>
        <s v="SP1500022969"/>
        <s v="SP1500022970"/>
        <s v="SP1500022971"/>
        <s v="SP1500022972"/>
        <s v="SP1500022973"/>
        <s v="SP1500022974"/>
        <s v="SP1500022975"/>
        <s v="SP1500022976"/>
        <s v="SP1500022977"/>
        <s v="SP1500022978"/>
        <s v="SP1500022979"/>
        <s v="SP1500022980"/>
        <s v="SP1500022981"/>
        <s v="SP1500022982"/>
        <s v="SP1500022983"/>
        <s v="SP1500022984"/>
        <s v="SP1500022985"/>
        <s v="SP1500022986"/>
        <s v="SP1500022987"/>
        <s v="SP1500022988"/>
        <s v="SP1500022989"/>
        <s v="SP1500022990"/>
        <s v="SP1500022991"/>
        <s v="SP1500022992"/>
        <s v="SP1500022993"/>
        <s v="SP1500022994"/>
        <s v="SP1500022995"/>
        <s v="SP1500022996"/>
        <s v="SP1500022997"/>
        <s v="SP1500022998"/>
        <s v="SP1500022999"/>
        <s v="SP1500023000"/>
        <s v="SP1500023001"/>
        <s v="SP1500023002"/>
        <s v="SP1500023003"/>
        <s v="SP1500023004"/>
        <s v="SP1500023005"/>
        <s v="SP1500023006"/>
        <s v="SP1500023007"/>
        <s v="SP1500023008"/>
        <s v="SP1500023009"/>
        <s v="SP1500023010"/>
        <s v="SP1500023011"/>
        <s v="SP1500023012"/>
        <s v="SP1500023013"/>
        <s v="SP1500023014"/>
        <s v="SP1500023015"/>
        <s v="SP1500023016"/>
        <s v="SP1500023017"/>
        <s v="SP1500023018"/>
        <s v="SP1500023019"/>
        <s v="SP1500023021"/>
        <s v="SP1500023022"/>
        <s v="SP1500023023"/>
        <s v="SP1500023024"/>
        <s v="SP1500023025"/>
        <s v="SP1500023026"/>
        <s v="SP1500023027"/>
        <s v="SP1500023028"/>
        <s v="SP1500023029"/>
        <s v="SP1500023030"/>
        <s v="SP1500023031"/>
        <s v="SP1500023032"/>
        <s v="SP1500023033"/>
        <s v="SP1500023034"/>
        <s v="SP1500023035"/>
        <s v="SP1500023036"/>
        <s v="SP1500023037"/>
        <s v="SP1500023038"/>
        <s v="SP1500023039"/>
        <s v="SP1500023040"/>
        <s v="SP1500023041"/>
        <s v="SP1500023042"/>
        <s v="SP1500023043"/>
        <s v="SP1500023044"/>
        <s v="SP1500023045"/>
        <s v="SP1500023046"/>
        <s v="SP1500023047"/>
        <s v="SP1500023048"/>
        <s v="SP1500023049"/>
        <s v="SP1500023050"/>
        <s v="SP1500023051"/>
        <s v="SP1500023052"/>
        <s v="SP1500023053"/>
        <s v="SP1500023054"/>
        <s v="SP1500023055"/>
        <s v="SP1500023056"/>
        <s v="SP1500023057"/>
        <s v="SP1500023058"/>
        <s v="SP1500023059"/>
        <s v="SP1500023060"/>
        <s v="SP1500023061"/>
        <s v="SP1500023062"/>
        <s v="SP1500023063"/>
        <s v="SP1500023064"/>
        <s v="SP1500023065"/>
        <s v="SP1500023067"/>
        <s v="SP1500023068"/>
        <s v="SP1500023069"/>
        <s v="SP1500023071"/>
        <s v="SP1500023072"/>
        <s v="SP1500023073"/>
        <s v="SP1500023074"/>
        <s v="SP1500023075"/>
        <s v="SP1500023076"/>
        <s v="SP1500023077"/>
        <s v="SP1500023078"/>
        <s v="SP1500023079"/>
        <s v="SP1500023080"/>
        <s v="SP1500023081"/>
        <s v="SP1500023082"/>
        <s v="SP1500023083"/>
        <s v="SP1500023084"/>
        <s v="SP1500023085"/>
        <s v="SP1500023086"/>
        <s v="SP1500023087"/>
        <s v="SP1500023088"/>
        <s v="SP1500023089"/>
        <s v="SP1500023090"/>
        <s v="SP1500023091"/>
        <s v="SP1500023092"/>
        <s v="SP1500023093"/>
        <s v="SP1500023094"/>
        <s v="SP1500023095"/>
        <s v="SP1500023096"/>
        <s v="SP1500023097"/>
        <s v="SP1500023098"/>
        <s v="SP1500023099"/>
        <s v="SP1500023103"/>
        <s v="SP1500023106"/>
        <s v="SP1500023110"/>
        <s v="SP1500023112"/>
        <s v="SP1500023114"/>
        <s v="SP1500023115"/>
        <s v="SP1500023116"/>
        <s v="SP1500023117"/>
        <s v="SP1500023118"/>
        <s v="SP1500023119"/>
        <s v="SP1500023120"/>
        <s v="SP1500023121"/>
        <s v="SP1500023122"/>
        <s v="SP1500023123"/>
        <s v="SP1500023124"/>
        <s v="SP1500023125"/>
        <s v="SP1500023126"/>
        <s v="SP1500023127"/>
        <s v="SP1500023128"/>
        <s v="SP1500023129"/>
        <s v="SP1500023130"/>
        <s v="SP1500023131"/>
        <s v="SP1500023132"/>
        <s v="SP1500023133"/>
        <s v="SP1500023134"/>
        <s v="SP1500023135"/>
        <s v="SP1500023136"/>
        <s v="SP1500023137"/>
        <s v="SP1500023138"/>
        <s v="SP1500023143"/>
        <s v="SP1500023144"/>
        <s v="SP1500023145"/>
        <s v="SP1500023146"/>
        <s v="SP1500023147"/>
        <s v="SP1500023148"/>
        <s v="SP1500023150"/>
        <s v="SP1500023151"/>
        <s v="SP1500023152"/>
        <s v="SP1500023153"/>
        <s v="SP1500023155"/>
        <s v="SP1500023156"/>
        <s v="SP1500023158"/>
        <s v="SP1500023159"/>
        <s v="SP1500023164"/>
        <s v="SP1500023165"/>
        <s v="SP1500023166"/>
        <s v="SP1500023167"/>
        <s v="SP1500023169"/>
        <s v="SP1500023170"/>
        <s v="SP1500023171"/>
        <s v="SP1500023172"/>
        <s v="SP1500023173"/>
        <s v="SP1500023174"/>
        <s v="SP1500023175"/>
        <s v="SP1500023176"/>
        <s v="SP1500023177"/>
        <s v="SP1500023178"/>
        <s v="SP1500023179"/>
        <s v="SP1500023180"/>
        <s v="SP1500023181"/>
        <s v="SP1500023182"/>
        <s v="SP1500023183"/>
        <s v="SP1500023184"/>
        <s v="SP1500023185"/>
        <s v="SP1500023186"/>
        <s v="SP1500023187"/>
        <s v="SP1500023188"/>
        <s v="SP1500023189"/>
        <s v="SP1500023190"/>
        <s v="SP1500023191"/>
        <s v="SP1500023192"/>
        <s v="SP1500023193"/>
        <s v="SP1500023194"/>
        <s v="SP1500023195"/>
        <s v="SP1500023196"/>
        <s v="SP1500023197"/>
        <s v="SP1500023198"/>
        <s v="SP1500023199"/>
        <s v="SP1500023200"/>
        <s v="SP1500023201"/>
        <s v="SP1500023202"/>
        <s v="SP1500023203"/>
        <s v="SP1500023204"/>
        <s v="SP1500023205"/>
        <s v="SP1500023206"/>
        <s v="SP1500023207"/>
        <s v="SP1500023208"/>
        <s v="SP1500023209"/>
        <s v="SP1500023210"/>
        <s v="SP1500023211"/>
        <s v="SP1500023212"/>
        <s v="SP1500023213"/>
        <s v="SP1500023214"/>
        <s v="SP1500023215"/>
        <s v="SP1500023216"/>
        <s v="SP1500023217"/>
        <s v="SP1500023218"/>
        <s v="SP1500023219"/>
        <s v="SP1500023221"/>
        <s v="SP1500023222"/>
        <s v="SP1500023223"/>
        <s v="SP1500023225"/>
        <s v="SP1500023226"/>
        <s v="SP1500023227"/>
        <s v="SP1500023228"/>
        <s v="SP1500023229"/>
        <s v="SP1500023230"/>
        <s v="SP1500023231"/>
        <s v="SP1500023232"/>
        <s v="SP1500023233"/>
        <s v="SP1500023234"/>
        <s v="SP1500023235"/>
        <s v="SP1500023236"/>
        <s v="SP1500023237"/>
        <s v="SP1500023238"/>
        <s v="SP1500023239"/>
        <s v="SP1500023240"/>
        <s v="SP1500023241"/>
        <s v="SP1500023242"/>
        <s v="SP1500023243"/>
        <s v="SP1500023244"/>
        <s v="SP1500023245"/>
        <s v="SP1500023246"/>
        <s v="SP1500023247"/>
        <s v="SP1500023248"/>
        <s v="SP1500023249"/>
        <s v="SP1500023250"/>
        <s v="SP1500023251"/>
        <s v="SP1500023252"/>
        <s v="SP1500023254"/>
        <s v="SP1500023260"/>
        <s v="SP1500023261"/>
        <s v="SP1500023262"/>
        <s v="SP1500023263"/>
        <s v="SP1500023264"/>
        <s v="SP1500023265"/>
        <s v="SP1500023266"/>
        <s v="SP1500023267"/>
        <s v="SP1500023268"/>
        <s v="SP1500023269"/>
        <s v="SP1500023270"/>
        <s v="SP1500023271"/>
        <s v="SP1500023272"/>
        <s v="SP1500023273"/>
        <s v="SP1500023274"/>
        <s v="SP1500023275"/>
        <s v="SP1500023276"/>
        <s v="SP1500023277"/>
        <s v="SP1500023278"/>
        <s v="SP1500023279"/>
        <s v="SP1500023280"/>
        <s v="SP1500023281"/>
        <s v="SP1500023282"/>
        <s v="SP1500023283"/>
        <s v="SP1500023284"/>
        <s v="SP1500023285"/>
        <s v="SP1500023286"/>
        <s v="SP1500023287"/>
        <s v="SP1500023288"/>
        <s v="SP1500023316"/>
        <s v="SP1500023323"/>
        <s v="SP1500023324"/>
        <s v="SP1500023326"/>
        <s v="SP1500023327"/>
        <s v="SP1500023333"/>
        <s v="SP1500023335"/>
        <s v="SP1500023338"/>
        <s v="SP1500023340"/>
        <s v="SP1500023341"/>
        <s v="SP1500023343"/>
        <s v="SP1500023344"/>
        <s v="SP1500023348"/>
        <s v="SP1500023350"/>
        <s v="SP1500023356"/>
        <s v="SP1500023366"/>
        <s v="SP1500023367"/>
        <s v="SP1500023369"/>
        <s v="SP1500023373"/>
        <s v="SP1500023376"/>
        <s v="SP1500023377"/>
        <s v="SP1500023382"/>
        <s v="SP1500023386"/>
        <s v="SP1500024369"/>
        <s v="SP1500024380"/>
        <s v="SP1500024488"/>
        <s v="SP1500024534"/>
        <s v="SP1500024696"/>
        <s v="SP1500028680"/>
        <s v="SP1500028926"/>
        <s v="SP1500031001"/>
        <s v="SP1500031002"/>
        <s v="SP1500031003"/>
        <s v="SP1500031007"/>
        <s v="SP1500031009"/>
        <s v="SP1500031010"/>
        <s v="SP1500031011"/>
        <s v="SP1500031012"/>
        <s v="SP1500031013"/>
        <s v="SP1500031014"/>
        <s v="SP1500031021"/>
        <s v="SP1500031022"/>
        <s v="SP1500031023"/>
        <s v="SP1500031024"/>
        <s v="SP1500031035"/>
        <s v="SP1500031036"/>
        <s v="SP1500031037"/>
        <s v="SP1500031038"/>
        <s v="SP1500031039"/>
        <s v="SP1500031041"/>
        <s v="SP1500031044"/>
        <s v="SP1500031045"/>
        <s v="SP1500031046"/>
        <s v="SP1500031049"/>
        <s v="SP1500031050"/>
        <s v="SP1500031051"/>
        <s v="SP1500031055"/>
        <s v="SP1500031057"/>
        <s v="SP1500031059"/>
        <s v="SP1500031060"/>
        <s v="SP1500031064"/>
        <s v="SP1500031068"/>
        <s v="SP1500031070"/>
        <s v="SP1500031072"/>
        <s v="SP1500031073"/>
        <s v="SP1500031074"/>
        <s v="SP1500031082"/>
        <s v="SP1500031083"/>
        <s v="SP1500031085"/>
        <s v="SP1500031086"/>
        <s v="SP1500031098"/>
        <s v="SP1500031099"/>
        <s v="SP1500031101"/>
        <s v="SP1500031107"/>
        <s v="SP1500031108"/>
        <s v="SP1500031110"/>
        <s v="SP1500031113"/>
        <s v="SP1500031116"/>
        <s v="SP1500031117"/>
        <s v="SP1500031123"/>
        <s v="SP1500031127"/>
        <s v="SP1500031158"/>
        <s v="SP1500031166"/>
        <s v="SP1500031167"/>
        <s v="SP1500031168"/>
        <s v="SP1500031169"/>
        <s v="SP1500031170"/>
        <s v="SP1500031171"/>
        <s v="SP1500031172"/>
        <s v="SP1500031173"/>
        <s v="SP1500031174"/>
        <s v="SP1500031175"/>
        <s v="SP1500031176"/>
        <s v="SP1500031177"/>
        <s v="SP1500031178"/>
        <s v="SP1500031179"/>
        <s v="SP1500031180"/>
        <s v="SP1500031181"/>
        <s v="SP1500031182"/>
        <s v="SP1500031183"/>
        <s v="SP1500031184"/>
        <s v="SP1500031185"/>
        <s v="SP1500031186"/>
        <s v="SP1500031187"/>
        <s v="SP1500031189"/>
        <s v="SP1500031190"/>
        <s v="SP1500031191"/>
        <s v="SP1500031192"/>
        <s v="SP1500031193"/>
        <s v="SP1500031194"/>
        <s v="SP1500031195"/>
        <s v="SP1500031196"/>
        <s v="SP1500031197"/>
        <s v="SP1500031198"/>
        <s v="SP1500031199"/>
        <s v="SP1500031200"/>
        <s v="SP1500031201"/>
        <s v="SP1500031202"/>
        <s v="SP1500031203"/>
        <s v="SP1500031204"/>
        <s v="SP1500031205"/>
        <s v="SP1500031206"/>
        <s v="SP1500031207"/>
        <s v="SP1500031208"/>
        <s v="SP1500031209"/>
        <s v="SP1500031210"/>
        <s v="SP1500031211"/>
        <s v="SP1500031212"/>
        <s v="SP1500031213"/>
        <s v="SP1500031214"/>
        <s v="SP1500031215"/>
        <s v="SP1500031216"/>
        <s v="SP1500031220"/>
        <s v="SP1500031221"/>
        <s v="SP1500031222"/>
        <s v="SP1500031223"/>
        <s v="SP1500031224"/>
        <s v="SP1500031225"/>
        <s v="SP1500031226"/>
        <s v="SP1500031227"/>
        <s v="SP1500031229"/>
        <s v="SP1500031230"/>
        <s v="SP1500031231"/>
        <s v="SP1500031232"/>
        <s v="SP1500031233"/>
        <s v="SP1500031234"/>
        <s v="SP1500031235"/>
        <s v="SP1500031236"/>
        <s v="SP1500031237"/>
        <s v="SP1500031238"/>
        <s v="SP1500031239"/>
        <s v="SP1500031240"/>
        <s v="SP1500031241"/>
        <s v="SP1500031242"/>
        <s v="SP1500031243"/>
        <s v="SP1500031244"/>
        <s v="SP1500031245"/>
        <s v="SP1500031246"/>
        <s v="SP1500031247"/>
        <s v="SP1500031248"/>
        <s v="SP1500031249"/>
        <s v="SP1500031250"/>
        <s v="SP1500031251"/>
        <s v="SP1500031252"/>
        <s v="SP1500031253"/>
        <s v="SP1500031254"/>
        <s v="SP1500031256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Yadira" refreshedDate="42395.477756134256" createdVersion="5" refreshedVersion="5" minRefreshableVersion="3" recordCount="1911">
  <cacheSource type="worksheet">
    <worksheetSource ref="C10:X1921" sheet="Anexo II.INVERS-PESA GPOS Y ORG"/>
  </cacheSource>
  <cacheFields count="22">
    <cacheField name="Nombre del Grupo u Organización" numFmtId="0">
      <sharedItems containsBlank="1"/>
    </cacheField>
    <cacheField name="A. Paterno" numFmtId="0">
      <sharedItems containsBlank="1"/>
    </cacheField>
    <cacheField name="A. Materno" numFmtId="0">
      <sharedItems containsBlank="1"/>
    </cacheField>
    <cacheField name="Nombre(s)" numFmtId="0">
      <sharedItems containsBlank="1"/>
    </cacheField>
    <cacheField name="Municipio del proyecto dentro de la Cruzada contra el Hambre " numFmtId="0">
      <sharedItems containsBlank="1" count="16">
        <m/>
        <s v="TAMPAMOLÓN CORONA"/>
        <s v="TAMASOPO"/>
        <s v="SAN ANTONIO"/>
        <s v="XILITLA"/>
        <s v="HUEHUETLÁN"/>
        <s v="TANLAJÁS"/>
        <s v="COXCATLÁN"/>
        <s v="TAMPACÁN"/>
        <s v="AQUISMÓN"/>
        <s v="CIUDAD DEL MAÍZ"/>
        <s v="GUADALCÁZAR"/>
        <s v="ALAQUINES"/>
        <s v="TAMAZUNCHALE"/>
        <s v="MATLAPA"/>
        <s v="SANTA CATARINA"/>
      </sharedItems>
    </cacheField>
    <cacheField name="Municipio del proyecto fuera de la Cruzada contra el Hambre " numFmtId="0">
      <sharedItems containsBlank="1" count="3">
        <m/>
        <s v="TANCANHUITZ"/>
        <s v="LAGUNILLAS"/>
      </sharedItems>
    </cacheField>
    <cacheField name="Localidad del proyecto" numFmtId="0">
      <sharedItems containsBlank="1"/>
    </cacheField>
    <cacheField name="Nombre del Proyecto" numFmtId="0">
      <sharedItems containsBlank="1"/>
    </cacheField>
    <cacheField name="Etapa de Apoyo 0/" numFmtId="0">
      <sharedItems containsBlank="1"/>
    </cacheField>
    <cacheField name="MUJ" numFmtId="0">
      <sharedItems containsString="0" containsBlank="1" containsNumber="1" containsInteger="1" minValue="0" maxValue="35"/>
    </cacheField>
    <cacheField name="HOM" numFmtId="0">
      <sharedItems containsString="0" containsBlank="1" containsNumber="1" containsInteger="1" minValue="0" maxValue="22"/>
    </cacheField>
    <cacheField name="Total" numFmtId="3">
      <sharedItems containsString="0" containsBlank="1" containsNumber="1" containsInteger="1" minValue="0" maxValue="38"/>
    </cacheField>
    <cacheField name="Grado de Marginación 2/" numFmtId="0">
      <sharedItems containsBlank="1"/>
    </cacheField>
    <cacheField name="Apoyo Federal " numFmtId="0">
      <sharedItems containsString="0" containsBlank="1" containsNumber="1" containsInteger="1" minValue="0" maxValue="700000"/>
    </cacheField>
    <cacheField name="Apoyo Estatal" numFmtId="0">
      <sharedItems containsString="0" containsBlank="1" containsNumber="1" containsInteger="1" minValue="0" maxValue="0"/>
    </cacheField>
    <cacheField name="Aportación de Organización o Grupo " numFmtId="0">
      <sharedItems containsString="0" containsBlank="1" containsNumber="1" minValue="70" maxValue="77778"/>
    </cacheField>
    <cacheField name="Inversión Total" numFmtId="0">
      <sharedItems containsString="0" containsBlank="1" containsNumber="1" minValue="700" maxValue="777778"/>
    </cacheField>
    <cacheField name="Apoyo Federal 2" numFmtId="0">
      <sharedItems containsString="0" containsBlank="1" containsNumber="1" containsInteger="1" minValue="0" maxValue="360450"/>
    </cacheField>
    <cacheField name="Apoyo Estatal2" numFmtId="0">
      <sharedItems containsString="0" containsBlank="1" containsNumber="1" containsInteger="1" minValue="0" maxValue="0"/>
    </cacheField>
    <cacheField name="Aportación de Organización o Grupo 2" numFmtId="0">
      <sharedItems containsString="0" containsBlank="1" containsNumber="1" containsInteger="1" minValue="0" maxValue="0"/>
    </cacheField>
    <cacheField name="Inversión Total2" numFmtId="0">
      <sharedItems containsString="0" containsBlank="1" containsNumber="1" containsInteger="1" minValue="0" maxValue="0"/>
    </cacheField>
    <cacheField name="FOLIO SURI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Yadira" refreshedDate="42395.478498611112" createdVersion="5" refreshedVersion="5" minRefreshableVersion="3" recordCount="90">
  <cacheSource type="worksheet">
    <worksheetSource ref="C10:V100" sheet="ANEXO I-INVERSIÓN-PESA"/>
  </cacheSource>
  <cacheFields count="20">
    <cacheField name="A. Paterno" numFmtId="0">
      <sharedItems containsBlank="1"/>
    </cacheField>
    <cacheField name="A. Materno" numFmtId="0">
      <sharedItems containsBlank="1"/>
    </cacheField>
    <cacheField name="Nombre(s)" numFmtId="0">
      <sharedItems containsBlank="1"/>
    </cacheField>
    <cacheField name="Municipio del proyecto dentro de la Cruzada contra el Hambre " numFmtId="0">
      <sharedItems containsBlank="1" count="7">
        <m/>
        <s v="ALAQUINES"/>
        <s v="AQUISMÓN"/>
        <s v="HUEHUETLÁN"/>
        <s v="MATLAPA"/>
        <s v="SANTA CATARINA"/>
        <s v="XILITLA"/>
      </sharedItems>
    </cacheField>
    <cacheField name="Municipio del proyecto fuera de la Cruzada contra el Hambre " numFmtId="0">
      <sharedItems containsBlank="1" count="3">
        <m/>
        <s v="LAGUNILLAS"/>
        <s v="TANCANHUITZ"/>
      </sharedItems>
    </cacheField>
    <cacheField name="Localidad del proyecto" numFmtId="0">
      <sharedItems containsBlank="1"/>
    </cacheField>
    <cacheField name="Nombre del proyecto" numFmtId="0">
      <sharedItems containsBlank="1"/>
    </cacheField>
    <cacheField name="Etapa de Apoyo 0/" numFmtId="0">
      <sharedItems containsBlank="1"/>
    </cacheField>
    <cacheField name="MUJ" numFmtId="0">
      <sharedItems containsString="0" containsBlank="1" containsNumber="1" containsInteger="1" minValue="0" maxValue="1"/>
    </cacheField>
    <cacheField name="HOM" numFmtId="0">
      <sharedItems containsString="0" containsBlank="1" containsNumber="1" containsInteger="1" minValue="0" maxValue="1"/>
    </cacheField>
    <cacheField name="TOTAL" numFmtId="0">
      <sharedItems containsString="0" containsBlank="1" containsNumber="1" containsInteger="1" minValue="0" maxValue="1"/>
    </cacheField>
    <cacheField name="Grado de Marginación 1/" numFmtId="0">
      <sharedItems containsBlank="1"/>
    </cacheField>
    <cacheField name="Apoyo Federal " numFmtId="44">
      <sharedItems containsMixedTypes="1" containsNumber="1" containsInteger="1" minValue="1548" maxValue="98983"/>
    </cacheField>
    <cacheField name="Apoyo Estatal" numFmtId="44">
      <sharedItems containsString="0" containsBlank="1" containsNumber="1" containsInteger="1" minValue="0" maxValue="0"/>
    </cacheField>
    <cacheField name="Aportación productor " numFmtId="44">
      <sharedItems containsString="0" containsBlank="1" containsNumber="1" minValue="172" maxValue="14995"/>
    </cacheField>
    <cacheField name="Inversión Total " numFmtId="44">
      <sharedItems containsMixedTypes="1" containsNumber="1" minValue="1720" maxValue="113978"/>
    </cacheField>
    <cacheField name="Apoyo Federal 2" numFmtId="44">
      <sharedItems containsMixedTypes="1" containsNumber="1" containsInteger="1" minValue="0" maxValue="48880"/>
    </cacheField>
    <cacheField name="Apoyo Estatal2" numFmtId="44">
      <sharedItems containsString="0" containsBlank="1" containsNumber="1" containsInteger="1" minValue="0" maxValue="0"/>
    </cacheField>
    <cacheField name="Aportación del productor" numFmtId="44">
      <sharedItems containsString="0" containsBlank="1" containsNumber="1" containsInteger="1" minValue="0" maxValue="0"/>
    </cacheField>
    <cacheField name="Inversión Total 2" numFmtId="44">
      <sharedItems containsString="0" containsBlank="1" containsNumber="1" containsInteger="1" minValue="0" maxValue="4888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info" refreshedDate="42545.366373842589" createdVersion="6" refreshedVersion="6" minRefreshableVersion="3" recordCount="1913">
  <cacheSource type="worksheet">
    <worksheetSource ref="C10:X1923" sheet="Anexo II.INVERS-PESA GPOS Y ORG"/>
  </cacheSource>
  <cacheFields count="22">
    <cacheField name="Nombre del Grupo u Organización" numFmtId="0">
      <sharedItems containsBlank="1"/>
    </cacheField>
    <cacheField name="A. Paterno" numFmtId="0">
      <sharedItems containsBlank="1"/>
    </cacheField>
    <cacheField name="A. Materno" numFmtId="0">
      <sharedItems containsBlank="1"/>
    </cacheField>
    <cacheField name="Nombre(s)" numFmtId="0">
      <sharedItems containsBlank="1"/>
    </cacheField>
    <cacheField name="Municipio del proyecto dentro de la Cruzada contra el Hambre " numFmtId="0">
      <sharedItems containsBlank="1" count="16">
        <m/>
        <s v="TAMPAMOLÓN CORONA"/>
        <s v="TAMASOPO"/>
        <s v="SAN ANTONIO"/>
        <s v="XILITLA"/>
        <s v="HUEHUETLÁN"/>
        <s v="TANLAJÁS"/>
        <s v="COXCATLÁN"/>
        <s v="TAMPACÁN"/>
        <s v="AQUISMÓN"/>
        <s v="CIUDAD DEL MAÍZ"/>
        <s v="GUADALCÁZAR"/>
        <s v="ALAQUINES"/>
        <s v="TAMAZUNCHALE"/>
        <s v="MATLAPA"/>
        <s v="SANTA CATARINA"/>
      </sharedItems>
    </cacheField>
    <cacheField name="Municipio del proyecto fuera de la Cruzada contra el Hambre " numFmtId="0">
      <sharedItems containsBlank="1" count="3">
        <m/>
        <s v="TANCANHUITZ"/>
        <s v="LAGUNILLAS"/>
      </sharedItems>
    </cacheField>
    <cacheField name="Localidad del proyecto" numFmtId="0">
      <sharedItems containsBlank="1" count="367">
        <m/>
        <s v="COMUNIDAD EL NARANJO"/>
        <s v="LAGUNA DE GÓMEZ"/>
        <s v="TAYABTZÉN"/>
        <s v="EL SABINITO QUEMADO"/>
        <s v="LA PALMA (VILLA DE LA PALMA)"/>
        <s v="TAMALETOM TERCERA SECCIÓN"/>
        <s v="SANTA ELENA (EL RETACHO)"/>
        <s v="LA ESPERANZA"/>
        <s v="VEINTE DE NOVIEMBRE"/>
        <s v="RANCHO NUEVO"/>
        <s v="CAPUCHINAS"/>
        <s v="EL HUIZACHAL"/>
        <s v="EL CLARÍN (ENTRONQUE A TAMASOPO)"/>
        <s v="CAMPAMENTO ALFA (LOS CUATES)"/>
        <s v="EL SAUCILLO"/>
        <s v="EL NARANJITO (GUAYABITOS)"/>
        <s v="EL CARRIZO"/>
        <s v="EL CARPINTERO"/>
        <s v="LA GAVIA"/>
        <s v="CUESTA BLANCA"/>
        <s v="POZO DEL SAUZ"/>
        <s v="RINCÓN DE RAMÍREZ"/>
        <s v="AGUA PUERCA"/>
        <s v="CEBADILLA"/>
        <s v="COAXOCOYO"/>
        <s v="PUNCHUMU"/>
        <s v="TANQUE DEL BORREGO"/>
        <s v="PUERTO VERDE"/>
        <s v="COPALILLOS"/>
        <s v="COYOBTUJUB"/>
        <s v="TIUTZÉN"/>
        <s v="COLONIA ALTAMIRA"/>
        <s v="CRUZTITLA"/>
        <s v="APETZCO"/>
        <s v="SAN JOSÉ (SAN JOSÉ DE LAS FLORES)"/>
        <s v="SAN JOSÉ PEQUETZÉN"/>
        <s v="LOS PINOS"/>
        <s v="TAMARINDO"/>
        <s v="CUARTILLO VIEJO"/>
        <s v="PUERTO DE BELÉN"/>
        <s v="CHUNUNTZÉN DOS SECCIÓN OCHO"/>
        <s v="BARRIO FRANCISCO VILLA"/>
        <s v="TANDZUMADZ"/>
        <s v="TLALCINTLA"/>
        <s v="EL CARRIZAL"/>
        <s v="TEPEYAC"/>
        <s v="CHUNUNTZÉN DOS"/>
        <s v="CHUNUNTZÉN DOS SECCIÓN SEIS"/>
        <s v="NUEVO CUEYTZÉN"/>
        <s v="TIERRA BLANCA EJIDO"/>
        <s v="TANLEAB SEGUNDA SECCIÓN"/>
        <s v="JILIM TANTOCOY TRES"/>
        <s v="CHIAPA-TUZANTLA"/>
        <s v="LA LOMA"/>
        <s v="CUAJENCO PRIMERA SECCIÓN"/>
        <s v="EL MANTE"/>
        <s v="CHUNUNTZÉN DOS SECCIÓN UNO"/>
        <s v="TANTOCOY UNO"/>
        <s v="ALAQUICH"/>
        <s v="LA HERRADURA"/>
        <s v="ZACATIPA"/>
        <s v="CHAPALAMEL"/>
        <s v="TLALZINTLA"/>
        <s v="TZINEJA SEGUNDA SECCIÓN"/>
        <s v="TANLEAB UNO"/>
        <s v="TATACUATLA"/>
        <s v="LA JOYA DE TLALETLA"/>
        <s v="CHUNUNTZÉN DOS SECCIÓN TRES"/>
        <s v="CHUNUNTZÉN DOS SECCIÓN SIETE"/>
        <s v="TIERRA BLANCA FRACCIÓN"/>
        <s v="COMPLEMENTO CHUNUNTZÉN"/>
        <s v="CHUNUNTZÉN DOS SECCIÓN DOCE"/>
        <s v="CHUNUNTZÉN DOS SECCIÓN NUEVE"/>
        <s v="OCTZÉN"/>
        <s v="TZAC-ANAM"/>
        <s v="ALDZULUP"/>
        <s v="HUEHUETLÁN"/>
        <s v="TAMALETOM PRIMERA SECCIÓN"/>
        <s v="OLLITA DEL PINO"/>
        <s v="XALTIPA"/>
        <s v="IZTACAPA"/>
        <s v="SAN ANTONIO XALCUAYO DOS"/>
        <s v="PUERTO TRES CRUCES (SAN ANTONIO XALCUAYO UNO)"/>
        <s v="ZAPUYO"/>
        <s v="UHAXUCO"/>
        <s v="CUAJENCO SEGUNDA SECCIÓN"/>
        <s v="EL JUK"/>
        <s v="HAC-MOM"/>
        <s v="TZEPACAB SEGUNDA SECCIÓN TZAPICTE"/>
        <s v="TAMARINDO HUASTECO"/>
        <s v="TANCOLTZE PRIMERA SECCIÓN"/>
        <s v="COLONIA PRIMERO DE MAYO"/>
        <s v="MONEC"/>
        <s v="EL JOMTE"/>
        <s v="PETATILLO"/>
        <s v="LA ESCALERA"/>
        <s v="PEMOXCO"/>
        <s v="CRUZTUJUB"/>
        <s v="UXTUAPAN"/>
        <s v="XILOXOCHICO (EL CHICO)"/>
        <s v="PAITZÁN"/>
        <s v="POXTLA (LA EMPRESA)"/>
        <s v="LA PALIZADA"/>
        <s v="TZEPACAB PRIMERA SECCIÓN"/>
        <s v="CUATLAMAYÁN"/>
        <s v="CUITZABZÉN"/>
        <s v="CHACATITLA PRIMERA SECCIÓN"/>
        <s v="TRES CRUCES"/>
        <s v="ZOJUALO"/>
        <s v="JOPOYMOM PRIMERA SECCIÓN"/>
        <s v="BARRIO CUAYTZÉN"/>
        <s v="TEMPEXQUISTITLA"/>
        <s v="LINARES"/>
        <s v="QUELABITAD"/>
        <s v="EL TIYÓU"/>
        <s v="GUADALUPE VICTORIA"/>
        <s v="DHOKOB"/>
        <s v="MAHUAJCO"/>
        <s v="OJOX"/>
        <s v="SAN JOSÉ XILATZÉN"/>
        <s v="PETLACOYO"/>
        <s v="IXPATLACH"/>
        <s v="TAMPUCHÓN"/>
        <s v="SUCHIACO"/>
        <s v="TIOAMEL"/>
        <s v="MOYOTLA"/>
        <s v="EL SABINO"/>
        <s v="AMAXAC"/>
        <s v="SAN PABLO PRIMERO"/>
        <s v="SAN PABLO SEGUNDO (PALZOQUILLO)"/>
        <s v="TLAPANI"/>
        <s v="EL JOPOY"/>
        <s v="TANJAJNEC"/>
        <s v="TOCOY"/>
        <s v="XOLOL"/>
        <s v="SAN PEDRO"/>
        <s v="CUECHOD"/>
        <s v="COLONIA EL PROGRESO"/>
        <s v="TANCHAHUIL"/>
        <s v="LA GARZA (PEQUETZÉN DE LA GARZA)"/>
        <s v="TANCHAHUIL SEGUNDA SECCIÓN"/>
        <s v="POZO BLANCO"/>
        <s v="PATNEL"/>
        <s v="LEJEM"/>
        <s v="TEPOTZUAPA DOS SEGUNDA SECCIÓN"/>
        <s v="TAZAQUIL"/>
        <s v="AJACACO"/>
        <s v="TEPOTZUAPA PRIMERA SECCIÓN"/>
        <s v="TAZAQUIL EJIDO"/>
        <s v="TLAXCO"/>
        <s v="SAN ANDRÉS"/>
        <s v="AJUATITLA SEGUNDA SECCIÓN"/>
        <s v="EJIDO CALMECAYO"/>
        <s v="TOTÓATL"/>
        <s v="COMUNIDAD CALMECAYO"/>
        <s v="LAS MESAS"/>
        <s v="ABRAS DEL COROZO"/>
        <s v="SAN BARTOLO"/>
        <s v="TAJINAB"/>
        <s v="PALOLCO"/>
        <s v="SANTOMILA"/>
        <s v="CHILILILLO"/>
        <s v="BARRIO ARRIBA (FÁTIMA)"/>
        <s v="CHUPADERO"/>
        <s v="LAGUNILLAS"/>
        <s v="TOTOMOXTLA UNO (HUEXCO)"/>
        <s v="CHICONAMEL"/>
        <s v="TAHUILATZÉN"/>
        <s v="NUEVO JALPILLA"/>
        <s v="EL CUSTODIO"/>
        <s v="LOS CUES"/>
        <s v="BARRIO DE COYOLO"/>
        <s v="AMPLIACIÓN NUEVO HULERO"/>
        <s v="TAN-TZAJIB"/>
        <s v="LA SOLEDAD"/>
        <s v="TEPEZINTLA"/>
        <s v="XOCHICUATLA"/>
        <s v="CUAYAHUAL"/>
        <s v="PALANTITLA"/>
        <s v="TENEXTITLA UNO"/>
        <s v="LA MATA"/>
        <s v="LA FINCA MIRAFLORES"/>
        <s v="SALVADOR NAVA MARTÍNEZ (NUEVO SANTA RITA)"/>
        <s v="AGUA NUEVA DEL NORTE"/>
        <s v="EUREKA"/>
        <s v="PUYÉCATL"/>
        <s v="EL CEDRAL"/>
        <s v="ÁBREGO"/>
        <s v="EL HUEXCO"/>
        <s v="CUETAB"/>
        <s v="PUERTO DE TANZOZOB"/>
        <s v="TANUTE"/>
        <s v="SAN RAFAEL TAMPAXAL"/>
        <s v="SAN FRANCISCO"/>
        <s v="EL AGUAJE DE GARCÍA"/>
        <s v="EL DURO"/>
        <s v="BUENAVISTA"/>
        <s v="PAXALJA"/>
        <s v="LA ENCARNACIÓN"/>
        <s v="COLONIA AGRÍCOLA SAN JOSÉ"/>
        <s v="LA CALZADA DE SAN RAFAEL"/>
        <s v="EL ALITZE"/>
        <s v="COLONIA LA LIBERTAD"/>
        <s v="EL ORO"/>
        <s v="COLONIA LA MORITA"/>
        <s v="TAMPEMOCHE"/>
        <s v="LA HINCADA"/>
        <s v="LAS MESAS DE DON LUIS"/>
        <s v="ESTACIÓN LAS TABLAS"/>
        <s v="POZO DE ACUÑA"/>
        <s v="MONTEBELLO"/>
        <s v="EL QUELITAL"/>
        <s v="NUEVO SAN RAFAEL"/>
        <s v="REALEJO"/>
        <s v="SAN MATEO"/>
        <s v="SAN RAFAEL MATRIZ"/>
        <s v="SAN ANTONIO DE TROJES"/>
        <s v="ZAMACHIHUE"/>
        <s v="SARTENEJO"/>
        <s v="SAN ISIDRO"/>
        <s v="YOHUALA"/>
        <s v="LANIM"/>
        <s v="MANCORNADERO"/>
        <s v="AGUA AMARGA"/>
        <s v="EL CHIJOL"/>
        <s v="LAS PEÑITAS"/>
        <s v="LIMAJYO"/>
        <s v="EL EPAZOTE"/>
        <s v="MARTÍNEZ"/>
        <s v="PINIHUAN (RÍO PINIHUAN)"/>
        <s v="PAXQUID"/>
        <s v="TUZAS"/>
        <s v="LINJA"/>
        <s v="LA LÍNEA"/>
        <s v="BARRIO PROGRESO"/>
        <s v="TAXICHO"/>
        <s v="EL GAVILÁN"/>
        <s v="LA REFORMA (EL LINDERO)"/>
        <s v="SAN RAFAEL"/>
        <s v="CACALACAYO"/>
        <s v="XINICTLE"/>
        <s v="EL ENCINAL"/>
        <s v="LIMATITLA"/>
        <s v="LA RODADA"/>
        <s v="CALLEJÓN DE LA LUZ"/>
        <s v="SAN JOSÉ OIJA"/>
        <s v="LAS CABAÑAS"/>
        <s v="COYOL (VEGA LARGA)"/>
        <s v="XICOTLA"/>
        <s v="EL PALMITO"/>
        <s v="CAMARONES"/>
        <s v="LAS NORIAS"/>
        <s v="SAN RAFAEL TAMAPATZ"/>
        <s v="MALDONADO DE LOS MARTÍNEZ"/>
        <s v="SAN JOSÉ DEL CORITO"/>
        <s v="LAS CHACHALACAS"/>
        <s v="EL COYOL SAN FRANCISCO"/>
        <s v="ARROYO DE LOS PATOS"/>
        <s v="POXANTLA"/>
        <s v="XOLMÓN"/>
        <s v="LAS HUERTAS"/>
        <s v="EL MIRADOR (EL PEDREGAL)"/>
        <s v="EL ZOPOPE"/>
        <s v="LA BANDERA"/>
        <s v="LA LAGUNA"/>
        <s v="COJOLAPA"/>
        <s v="PUHUITZE"/>
        <s v="PASITO DE SAN FRANCISCO"/>
        <s v="EL BANCO"/>
        <s v="EL LIMÓN"/>
        <s v="CERRO GRANDE"/>
        <s v="RANCHO DE PRO"/>
        <s v="TANZOZOB"/>
        <s v="TEZONTLA"/>
        <s v="EL CHARCO DE PIEDRA"/>
        <s v="EL LLANITO"/>
        <s v="EL AGUACATE"/>
        <s v="TANQUIZUL"/>
        <s v="EL CAPULÍN"/>
        <s v="LAGUNA VERDE"/>
        <s v="ALAQUINES"/>
        <s v="MÚHUATL"/>
        <s v="OCTUJUB O CAMPECHE"/>
        <s v="EL NARANJO TAYABTZÉN (TRES PALMAS)"/>
        <s v="TZAPUJA"/>
        <s v="EL JAUJAL"/>
        <s v="SANTA RITA DEL RUCIO"/>
        <s v="SAN JUAN SIN AGUA"/>
        <s v="ESTANQUE BLANCO"/>
        <s v="LOS AMOLES"/>
        <s v="SANTO DOMINGO"/>
        <s v="PROGRESO"/>
        <s v="NORIAS DEL REFUGIO"/>
        <s v="SAN CARLOS"/>
        <s v="EL PUENTE DOS (LA CURVA CHICA)"/>
        <s v="LA PÓLVORA"/>
        <s v="LA NORIA DE LAS FLORES"/>
        <s v="LA VENTANA"/>
        <s v="PRESA DE GUADALUPE"/>
        <s v="PRESITA DEL TEPETATE"/>
        <s v="SOLEDAD DE LA BIZNAGA"/>
        <s v="EL HUIZACHE"/>
        <s v="EL FRAILE"/>
        <s v="EL MILAGRO DE GUADALUPE"/>
        <s v="SAN IGNACIO"/>
        <s v="SAN FRANCISCO DEL TULILLO"/>
        <s v="SAN ANTONIO DEL TULILLO"/>
        <s v="LAS NEGRITAS"/>
        <s v="SAN GREGORIO"/>
        <s v="LA NARANJITA"/>
        <s v="TAMALA"/>
        <s v="PAHUAYO PRIMERO"/>
        <s v="COATIXTALAB"/>
        <s v="SAN JOSÉ DE LA CRUZ"/>
        <s v="PITZOTEYO"/>
        <s v="SAJUANCO"/>
        <s v="ARROYO GRANDE"/>
        <s v="RÍO FLORIDO"/>
        <s v="BARRIO SAN JUAN (TLAJUMPAL)"/>
        <s v="COAXINQUILA"/>
        <s v="COLONIA GONZÁLEZ MAZO"/>
        <s v="CHALCHITÉPETL"/>
        <s v="TLAMAXAC"/>
        <s v="ZACAYO"/>
        <s v="TEPETZINTLA"/>
        <s v="AGUACATITLA"/>
        <s v="PAPATLAS"/>
        <s v="TLAJUMPAL (SAN JOSÉ)"/>
        <s v="LA PEÑITA (LA PEÑA)"/>
        <s v="BARRIO DE ARRIBA"/>
        <s v="APANCO"/>
        <s v="CUICHAPA"/>
        <s v="BARRIO CHILTZAPOYO"/>
        <s v="TZOPELACO"/>
        <s v="IGLESIA VIEJA"/>
        <s v="BARRIO SAN ISIDRO (TLAJUMPAL)"/>
        <s v="PILAXTLA"/>
        <s v="AHUEHUEYO SEGUNDO"/>
        <s v="TLACOHUAQUE"/>
        <s v="COAQUENTLA"/>
        <s v="PUCTÉ"/>
        <s v="CALABAZAS (SAN FRANCISCO DEL SAUCE)"/>
        <s v="MESA DEL JUNCO"/>
        <s v="CABALLOS"/>
        <s v="SAN DIEGO (PUEBLO VIEJO)"/>
        <s v="LA ENCANTADA"/>
        <s v="LA PARADA"/>
        <s v="LAS LAGUNITAS"/>
        <s v="LIMÓN DE LA PEÑA"/>
        <s v="CHACUALA"/>
        <s v="LA COMPUERTA"/>
        <s v="SAN JOSÉ"/>
        <s v="EL MEZQUITAL"/>
        <s v="SANTA MARÍA ACAPULCO"/>
        <s v="ANTEOJOS"/>
        <s v="EL AGARROSO"/>
        <s v="TANLACUT (LABOR ZAPATA)"/>
        <s v="PUERTA DEL SALTO"/>
        <s v="SANTA CATARINA"/>
        <s v="EL COCO"/>
        <s v="SAN NICOLÁS TAMPOTE (TAMPOTE)"/>
        <s v="SAN ANTONIO DE LOS GUAYABOS"/>
        <s v="TANLU"/>
        <s v="CARRIZAL GRANDE"/>
        <s v="LA BARRANCA"/>
        <s v="TZINEJA PRIMERA SECCIÓN"/>
      </sharedItems>
    </cacheField>
    <cacheField name="Nombre del Proyecto" numFmtId="0">
      <sharedItems containsBlank="1"/>
    </cacheField>
    <cacheField name="Etapa de Apoyo 0/" numFmtId="0">
      <sharedItems containsBlank="1"/>
    </cacheField>
    <cacheField name="MUJ" numFmtId="0">
      <sharedItems containsString="0" containsBlank="1" containsNumber="1" containsInteger="1" minValue="0" maxValue="35"/>
    </cacheField>
    <cacheField name="HOM" numFmtId="0">
      <sharedItems containsString="0" containsBlank="1" containsNumber="1" containsInteger="1" minValue="0" maxValue="22"/>
    </cacheField>
    <cacheField name="Total" numFmtId="3">
      <sharedItems containsString="0" containsBlank="1" containsNumber="1" containsInteger="1" minValue="0" maxValue="38"/>
    </cacheField>
    <cacheField name="Grado de Marginación 2/" numFmtId="0">
      <sharedItems containsBlank="1"/>
    </cacheField>
    <cacheField name="Apoyo Federal " numFmtId="0">
      <sharedItems containsString="0" containsBlank="1" containsNumber="1" containsInteger="1" minValue="0" maxValue="700000"/>
    </cacheField>
    <cacheField name="Apoyo Estatal" numFmtId="0">
      <sharedItems containsString="0" containsBlank="1" containsNumber="1" containsInteger="1" minValue="0" maxValue="0"/>
    </cacheField>
    <cacheField name="Aportación de Organización o Grupo " numFmtId="0">
      <sharedItems containsString="0" containsBlank="1" containsNumber="1" minValue="70" maxValue="77778"/>
    </cacheField>
    <cacheField name="Inversión Total" numFmtId="0">
      <sharedItems containsString="0" containsBlank="1" containsNumber="1" minValue="700" maxValue="777778"/>
    </cacheField>
    <cacheField name="Apoyo Federal 2" numFmtId="0">
      <sharedItems containsString="0" containsBlank="1" containsNumber="1" containsInteger="1" minValue="630" maxValue="700000"/>
    </cacheField>
    <cacheField name="Apoyo Estatal2" numFmtId="0">
      <sharedItems containsString="0" containsBlank="1" containsNumber="1" containsInteger="1" minValue="0" maxValue="0"/>
    </cacheField>
    <cacheField name="Aportación de Organización o Grupo 2" numFmtId="0">
      <sharedItems containsString="0" containsBlank="1" containsNumber="1" containsInteger="1" minValue="0" maxValue="0"/>
    </cacheField>
    <cacheField name="Inversión Total2" numFmtId="0">
      <sharedItems containsString="0" containsBlank="1" containsNumber="1" containsInteger="1" minValue="0" maxValue="700000"/>
    </cacheField>
    <cacheField name="FOLIO SURI" numFmtId="0">
      <sharedItems count="518">
        <s v="FOLIO SURI"/>
        <s v="SP1500022892"/>
        <s v="SP1500022894"/>
        <s v="SP1500022896"/>
        <s v="SP1500022898"/>
        <s v="SP1500022901"/>
        <s v="SP1500022902"/>
        <s v="SP1500022903"/>
        <s v="SP1500022904"/>
        <s v="SP1500022906"/>
        <s v="SP1500022907"/>
        <s v="SP1500022910"/>
        <s v="SP1500022911"/>
        <s v="SP1500022912"/>
        <s v="SP1500022913"/>
        <s v="SP1500022914"/>
        <s v="SP1500022915"/>
        <s v="SP1500022916"/>
        <s v="SP1500022917"/>
        <s v="SP1500022918"/>
        <s v="SP1500022919"/>
        <s v="SP1500022920"/>
        <s v="SP1500022921"/>
        <s v="SP1500022922"/>
        <s v="SP1500022923"/>
        <s v="SP1500022924"/>
        <s v="SP1500022926"/>
        <s v="SP1500022928"/>
        <s v="SP1500022930"/>
        <s v="SP1500022931"/>
        <s v="SP1500022933"/>
        <s v="SP1500022935"/>
        <s v="SP1500022936"/>
        <s v="SP1500022938"/>
        <s v="SP1500022939"/>
        <s v="SP1500022940"/>
        <s v="SP1500022941"/>
        <s v="SP1500022942"/>
        <s v="SP1500022943"/>
        <s v="SP1500022944"/>
        <s v="SP1500022945"/>
        <s v="SP1500022946"/>
        <s v="SP1500022947"/>
        <s v="SP1500022948"/>
        <s v="SP1500022949"/>
        <s v="SP1500022950"/>
        <s v="SP1500022951"/>
        <s v="SP1500022952"/>
        <s v="SP1500022953"/>
        <s v="SP1500022954"/>
        <s v="SP1500022955"/>
        <s v="SP1500022956"/>
        <s v="SP1500022957"/>
        <s v="SP1500022958"/>
        <s v="SP1500022959"/>
        <s v="SP1500022960"/>
        <s v="SP1500022961"/>
        <s v="SP1500022962"/>
        <s v="SP1500022963"/>
        <s v="SP1500022964"/>
        <s v="SP1500022965"/>
        <s v="SP1500022966"/>
        <s v="SP1500022967"/>
        <s v="SP1500022968"/>
        <s v="SP1500022969"/>
        <s v="SP1500022970"/>
        <s v="SP1500022971"/>
        <s v="SP1500022972"/>
        <s v="SP1500022973"/>
        <s v="SP1500022974"/>
        <s v="SP1500022975"/>
        <s v="SP1500022976"/>
        <s v="SP1500022977"/>
        <s v="SP1500022978"/>
        <s v="SP1500022979"/>
        <s v="SP1500022980"/>
        <s v="SP1500022981"/>
        <s v="SP1500022982"/>
        <s v="SP1500022983"/>
        <s v="SP1500022984"/>
        <s v="SP1500022985"/>
        <s v="SP1500022986"/>
        <s v="SP1500022987"/>
        <s v="SP1500022988"/>
        <s v="SP1500022989"/>
        <s v="SP1500022990"/>
        <s v="SP1500022991"/>
        <s v="SP1500022992"/>
        <s v="SP1500022993"/>
        <s v="SP1500022994"/>
        <s v="SP1500022995"/>
        <s v="SP1500022996"/>
        <s v="SP1500022997"/>
        <s v="SP1500022998"/>
        <s v="SP1500022999"/>
        <s v="SP1500023000"/>
        <s v="SP1500023001"/>
        <s v="SP1500023002"/>
        <s v="SP1500023003"/>
        <s v="SP1500023004"/>
        <s v="SP1500023005"/>
        <s v="SP1500023006"/>
        <s v="SP1500023007"/>
        <s v="SP1500023008"/>
        <s v="SP1500023009"/>
        <s v="SP1500023010"/>
        <s v="SP1500023011"/>
        <s v="SP1500023012"/>
        <s v="SP1500023013"/>
        <s v="SP1500023014"/>
        <s v="SP1500023015"/>
        <s v="SP1500023016"/>
        <s v="SP1500023017"/>
        <s v="SP1500023018"/>
        <s v="SP1500023019"/>
        <s v="SP1500023021"/>
        <s v="SP1500023022"/>
        <s v="SP1500023023"/>
        <s v="SP1500023024"/>
        <s v="SP1500023025"/>
        <s v="SP1500023026"/>
        <s v="SP1500023027"/>
        <s v="SP1500023028"/>
        <s v="SP1500023029"/>
        <s v="SP1500023030"/>
        <s v="SP1500023031"/>
        <s v="SP1500023032"/>
        <s v="SP1500023033"/>
        <s v="SP1500023034"/>
        <s v="SP1500023035"/>
        <s v="SP1500023036"/>
        <s v="SP1500023037"/>
        <s v="SP1500023038"/>
        <s v="SP1500023039"/>
        <s v="SP1500023040"/>
        <s v="SP1500023041"/>
        <s v="SP1500023042"/>
        <s v="SP1500023043"/>
        <s v="SP1500023044"/>
        <s v="SP1500023045"/>
        <s v="SP1500023046"/>
        <s v="SP1500023047"/>
        <s v="SP1500023048"/>
        <s v="SP1500023049"/>
        <s v="SP1500023050"/>
        <s v="SP1500023051"/>
        <s v="SP1500023052"/>
        <s v="SP1500023053"/>
        <s v="SP1500023054"/>
        <s v="SP1500023055"/>
        <s v="SP1500023056"/>
        <s v="SP1500023057"/>
        <s v="SP1500023058"/>
        <s v="SP1500023059"/>
        <s v="SP1500023060"/>
        <s v="SP1500023061"/>
        <s v="SP1500023062"/>
        <s v="SP1500023063"/>
        <s v="SP1500023064"/>
        <s v="SP1500023065"/>
        <s v="SP1500023067"/>
        <s v="SP1500023068"/>
        <s v="SP1500023069"/>
        <s v="SP1500023071"/>
        <s v="SP1500023072"/>
        <s v="SP1500023073"/>
        <s v="SP1500023074"/>
        <s v="SP1500023075"/>
        <s v="SP1500023076"/>
        <s v="SP1500023077"/>
        <s v="SP1500023078"/>
        <s v="SP1500023079"/>
        <s v="SP1500023080"/>
        <s v="SP1500023081"/>
        <s v="SP1500023082"/>
        <s v="SP1500023083"/>
        <s v="SP1500023084"/>
        <s v="SP1500023085"/>
        <s v="SP1500023086"/>
        <s v="SP1500023087"/>
        <s v="SP1500023088"/>
        <s v="SP1500023089"/>
        <s v="SP1500023090"/>
        <s v="SP1500023091"/>
        <s v="SP1500023092"/>
        <s v="SP1500023093"/>
        <s v="SP1500023094"/>
        <s v="SP1500023095"/>
        <s v="SP1500023096"/>
        <s v="SP1500023097"/>
        <s v="SP1500023098"/>
        <s v="SP1500023099"/>
        <s v="SP1500023103"/>
        <s v="SP1500023106"/>
        <s v="SP1500023110"/>
        <s v="SP1500023112"/>
        <s v="SP1500023114"/>
        <s v="SP1500023115"/>
        <s v="SP1500023116"/>
        <s v="SP1500023117"/>
        <s v="SP1500023118"/>
        <s v="SP1500023119"/>
        <s v="SP1500023120"/>
        <s v="SP1500023121"/>
        <s v="SP1500023122"/>
        <s v="SP1500023123"/>
        <s v="SP1500023124"/>
        <s v="SP1500023125"/>
        <s v="SP1500023126"/>
        <s v="SP1500023127"/>
        <s v="SP1500023128"/>
        <s v="SP1500023129"/>
        <s v="SP1500023130"/>
        <s v="SP1500023131"/>
        <s v="SP1500023132"/>
        <s v="SP1500023133"/>
        <s v="SP1500023134"/>
        <s v="SP1500023135"/>
        <s v="SP1500023136"/>
        <s v="SP1500023137"/>
        <s v="SP1500023138"/>
        <s v="SP1500023143"/>
        <s v="SP1500023144"/>
        <s v="SP1500023145"/>
        <s v="SP1500023146"/>
        <s v="SP1500023147"/>
        <s v="SP1500023148"/>
        <s v="SP1500023150"/>
        <s v="SP1500023151"/>
        <s v="SP1500023152"/>
        <s v="SP1500023153"/>
        <s v="SP1500023155"/>
        <s v="SP1500023156"/>
        <s v="SP1500023158"/>
        <s v="SP1500023159"/>
        <s v="SP1500023164"/>
        <s v="SP1500023165"/>
        <s v="SP1500023166"/>
        <s v="SP1500023167"/>
        <s v="SP1500023169"/>
        <s v="SP1500023170"/>
        <s v="SP1500023171"/>
        <s v="SP1500023172"/>
        <s v="SP1500023173"/>
        <s v="SP1500023174"/>
        <s v="SP1500023175"/>
        <s v="SP1500023176"/>
        <s v="SP1500023177"/>
        <s v="SP1500023178"/>
        <s v="SP1500023179"/>
        <s v="SP1500023180"/>
        <s v="SP1500023181"/>
        <s v="SP1500023182"/>
        <s v="SP1500023183"/>
        <s v="SP1500023184"/>
        <s v="SP1500023185"/>
        <s v="SP1500023186"/>
        <s v="SP1500023187"/>
        <s v="SP1500023188"/>
        <s v="SP1500023189"/>
        <s v="SP1500023190"/>
        <s v="SP1500023191"/>
        <s v="SP1500023192"/>
        <s v="SP1500023193"/>
        <s v="SP1500023194"/>
        <s v="SP1500023195"/>
        <s v="SP1500023196"/>
        <s v="SP1500023197"/>
        <s v="SP1500023198"/>
        <s v="SP1500023199"/>
        <s v="SP1500023200"/>
        <s v="SP1500023201"/>
        <s v="SP1500023202"/>
        <s v="SP1500023203"/>
        <s v="SP1500023204"/>
        <s v="SP1500023205"/>
        <s v="SP1500023206"/>
        <s v="SP1500023207"/>
        <s v="SP1500023208"/>
        <s v="SP1500023209"/>
        <s v="SP1500023210"/>
        <s v="SP1500023211"/>
        <s v="SP1500023212"/>
        <s v="SP1500023213"/>
        <s v="SP1500023214"/>
        <s v="SP1500023215"/>
        <s v="SP1500023216"/>
        <s v="SP1500023217"/>
        <s v="SP1500023218"/>
        <s v="SP1500023219"/>
        <s v="SP1500023221"/>
        <s v="SP1500023222"/>
        <s v="SP1500023223"/>
        <s v="SP1500023225"/>
        <s v="SP1500023226"/>
        <s v="SP1500023227"/>
        <s v="SP1500023228"/>
        <s v="SP1500023229"/>
        <s v="SP1500023230"/>
        <s v="SP1500023231"/>
        <s v="SP1500023232"/>
        <s v="SP1500023233"/>
        <s v="SP1500023234"/>
        <s v="SP1500023235"/>
        <s v="SP1500023236"/>
        <s v="SP1500023237"/>
        <s v="SP1500023238"/>
        <s v="SP1500023239"/>
        <s v="SP1500023240"/>
        <s v="SP1500023241"/>
        <s v="SP1500023242"/>
        <s v="SP1500023243"/>
        <s v="SP1500023244"/>
        <s v="SP1500023245"/>
        <s v="SP1500023246"/>
        <s v="SP1500023247"/>
        <s v="SP1500023248"/>
        <s v="SP1500023249"/>
        <s v="SP1500023250"/>
        <s v="SP1500023251"/>
        <s v="SP1500023252"/>
        <s v="SP1500023254"/>
        <s v="SP1500023260"/>
        <s v="SP1500023261"/>
        <s v="SP1500023262"/>
        <s v="SP1500023263"/>
        <s v="SP1500023264"/>
        <s v="SP1500023265"/>
        <s v="SP1500023266"/>
        <s v="SP1500023267"/>
        <s v="SP1500023268"/>
        <s v="SP1500023269"/>
        <s v="SP1500023270"/>
        <s v="SP1500023271"/>
        <s v="SP1500023272"/>
        <s v="SP1500023273"/>
        <s v="SP1500023274"/>
        <s v="SP1500023275"/>
        <s v="SP1500023276"/>
        <s v="SP1500023277"/>
        <s v="SP1500023278"/>
        <s v="SP1500023279"/>
        <s v="SP1500023280"/>
        <s v="SP1500023281"/>
        <s v="SP1500023282"/>
        <s v="SP1500023283"/>
        <s v="SP1500023284"/>
        <s v="SP1500023285"/>
        <s v="SP1500023286"/>
        <s v="SP1500023287"/>
        <s v="SP1500023288"/>
        <s v="SP1500023316"/>
        <s v="SP1500023323"/>
        <s v="SP1500023324"/>
        <s v="SP1500023326"/>
        <s v="SP1500023327"/>
        <s v="SP1500023333"/>
        <s v="SP1500023335"/>
        <s v="SP1500023338"/>
        <s v="SP1500023340"/>
        <s v="SP1500023341"/>
        <s v="SP1500023343"/>
        <s v="SP1500023344"/>
        <s v="SP1500023348"/>
        <s v="SP1500023350"/>
        <s v="SP1500023356"/>
        <s v="SP1500023366"/>
        <s v="SP1500023367"/>
        <s v="SP1500023369"/>
        <s v="SP1500023373"/>
        <s v="SP1500023376"/>
        <s v="SP1500023377"/>
        <s v="SP1500023382"/>
        <s v="SP1500023386"/>
        <s v="SP1500024369"/>
        <s v="SP1500024380"/>
        <s v="SP1500024488"/>
        <s v="SP1500024534"/>
        <s v="SP1500024696"/>
        <s v="SP1500028680"/>
        <s v="SP1500028926"/>
        <s v="SP1500031001"/>
        <s v="SP1500031002"/>
        <s v="SP1500031003"/>
        <s v="SP1500031007"/>
        <s v="SP1500031009"/>
        <s v="SP1500031010"/>
        <s v="SP1500031011"/>
        <s v="SP1500031012"/>
        <s v="SP1500031013"/>
        <s v="SP1500031014"/>
        <s v="SP1500031021"/>
        <s v="SP1500031022"/>
        <s v="SP1500031023"/>
        <s v="SP1500031024"/>
        <s v="SP1500031035"/>
        <s v="SP1500031036"/>
        <s v="SP1500031037"/>
        <s v="SP1500031038"/>
        <s v="SP1500031039"/>
        <s v="SP1500031041"/>
        <s v="SP1500031044"/>
        <s v="SP1500031045"/>
        <s v="SP1500031046"/>
        <s v="SP1500031049"/>
        <s v="SP1500031050"/>
        <s v="SP1500031051"/>
        <s v="SP1500031055"/>
        <s v="SP1500031057"/>
        <s v="SP1500031059"/>
        <s v="SP1500031060"/>
        <s v="SP1500031064"/>
        <s v="SP1500031068"/>
        <s v="SP1500031070"/>
        <s v="SP1500031072"/>
        <s v="SP1500031073"/>
        <s v="SP1500031074"/>
        <s v="SP1500031082"/>
        <s v="SP1500031083"/>
        <s v="SP1500031085"/>
        <s v="SP1500031086"/>
        <s v="SP1500031098"/>
        <s v="SP1500031099"/>
        <s v="SP1500031101"/>
        <s v="SP1500031107"/>
        <s v="SP1500031108"/>
        <s v="SP1500031110"/>
        <s v="SP1500031113"/>
        <s v="SP1500031116"/>
        <s v="SP1500031117"/>
        <s v="SP1500031123"/>
        <s v="SP1500031127"/>
        <s v="SP1500031158"/>
        <s v="SP1500031166"/>
        <s v="SP1500031167"/>
        <s v="SP1500031168"/>
        <s v="SP1500031169"/>
        <s v="SP1500031170"/>
        <s v="SP1500031171"/>
        <s v="SP1500031172"/>
        <s v="SP1500031173"/>
        <s v="SP1500031174"/>
        <s v="SP1500031175"/>
        <s v="SP1500031176"/>
        <s v="SP1500031177"/>
        <s v="SP1500031178"/>
        <s v="SP1500031179"/>
        <s v="SP1500031180"/>
        <s v="SP1500031181"/>
        <s v="SP1500031182"/>
        <s v="SP1500031183"/>
        <s v="SP1500031184"/>
        <s v="SP1500031185"/>
        <s v="SP1500031186"/>
        <s v="SP1500031187"/>
        <s v="SP1500031189"/>
        <s v="SP1500031190"/>
        <s v="SP1500031191"/>
        <s v="SP1500031192"/>
        <s v="SP1500031193"/>
        <s v="SP1500031194"/>
        <s v="SP1500031195"/>
        <s v="SP1500031196"/>
        <s v="SP1500031197"/>
        <s v="SP1500031198"/>
        <s v="SP1500031199"/>
        <s v="SP1500031200"/>
        <s v="SP1500031201"/>
        <s v="SP1500031202"/>
        <s v="SP1500031203"/>
        <s v="SP1500031204"/>
        <s v="SP1500031205"/>
        <s v="SP1500031206"/>
        <s v="SP1500031207"/>
        <s v="SP1500031208"/>
        <s v="SP1500031209"/>
        <s v="SP1500031210"/>
        <s v="SP1500031211"/>
        <s v="SP1500031212"/>
        <s v="SP1500031213"/>
        <s v="SP1500031214"/>
        <s v="SP1500031215"/>
        <s v="SP1500031216"/>
        <s v="SP1500031220"/>
        <s v="SP1500031221"/>
        <s v="SP1500031222"/>
        <s v="SP1500031223"/>
        <s v="SP1500031224"/>
        <s v="SP1500031225"/>
        <s v="SP1500031226"/>
        <s v="SP1500031227"/>
        <s v="SP1500031229"/>
        <s v="SP1500031230"/>
        <s v="SP1500031231"/>
        <s v="SP1500031232"/>
        <s v="SP1500031233"/>
        <s v="SP1500031234"/>
        <s v="SP1500031235"/>
        <s v="SP1500031236"/>
        <s v="SP1500031237"/>
        <s v="SP1500031238"/>
        <s v="SP1500031239"/>
        <s v="SP1500031240"/>
        <s v="SP1500031241"/>
        <s v="SP1500031242"/>
        <s v="SP1500031243"/>
        <s v="SP1500031244"/>
        <s v="SP1500031245"/>
        <s v="SP1500031246"/>
        <s v="SP1500031247"/>
        <s v="SP1500031248"/>
        <s v="SP1500031249"/>
        <s v="SP1500031250"/>
        <s v="SP1500031251"/>
        <s v="SP1500031252"/>
        <s v="SP1500031253"/>
        <s v="SP1500031254"/>
        <s v="SP1500031256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Yadira" refreshedDate="42650.53083541667" createdVersion="6" refreshedVersion="6" minRefreshableVersion="3" recordCount="90">
  <cacheSource type="worksheet">
    <worksheetSource ref="C10:W100" sheet="ANEXO I-INVERSIÓN-PESA"/>
  </cacheSource>
  <cacheFields count="21">
    <cacheField name="A. Paterno" numFmtId="0">
      <sharedItems containsBlank="1"/>
    </cacheField>
    <cacheField name="A. Materno" numFmtId="0">
      <sharedItems containsBlank="1"/>
    </cacheField>
    <cacheField name="Nombre(s)" numFmtId="0">
      <sharedItems containsBlank="1"/>
    </cacheField>
    <cacheField name="Municipio del proyecto dentro de la Cruzada contra el Hambre " numFmtId="0">
      <sharedItems containsBlank="1" count="7">
        <m/>
        <s v="ALAQUINES"/>
        <s v="AQUISMÓN"/>
        <s v="HUEHUETLÁN"/>
        <s v="MATLAPA"/>
        <s v="SANTA CATARINA"/>
        <s v="XILITLA"/>
      </sharedItems>
    </cacheField>
    <cacheField name="Municipio del proyecto fuera de la Cruzada contra el Hambre " numFmtId="0">
      <sharedItems containsBlank="1" count="3">
        <m/>
        <s v="LAGUNILLAS"/>
        <s v="TANCANHUITZ"/>
      </sharedItems>
    </cacheField>
    <cacheField name="Localidad del proyecto" numFmtId="0">
      <sharedItems containsBlank="1" count="55">
        <m/>
        <s v="MARTÍNEZ"/>
        <s v="MALDONADO DE LOS MARTÍNEZ"/>
        <s v="SAN JOSÉ DEL CORITO"/>
        <s v="CALLEJÓN DE LA LUZ"/>
        <s v="CUETAB"/>
        <s v="EUREKA"/>
        <s v="TAN-TZAJIB"/>
        <s v="PUHUITZE"/>
        <s v="PUERTO DE TANZOZOB"/>
        <s v="SAN JOSÉ OIJA"/>
        <s v="TANQUIZUL"/>
        <s v="TAHUILATZÉN"/>
        <s v="EL AGUACATE"/>
        <s v="CHUNUNTZÉN DOS SECCIÓN SEIS"/>
        <s v="CHUNUNTZÉN DOS SECCIÓN TRES"/>
        <s v="CHUNUNTZÉN DOS SECCIÓN NUEVE"/>
        <s v="COMPLEMENTO CHUNUNTZÉN"/>
        <s v="CHUNUNTZÉN DOS SECCIÓN DOCE"/>
        <s v="CHUNUNTZÉN DOS SECCIÓN UNO"/>
        <s v="BARRIO FRANCISCO VILLA"/>
        <s v="BARRIO CHILTZAPOYO"/>
        <s v="COAQUENTLA"/>
        <s v="AGUACATITLA"/>
        <s v="TLAMAXAC"/>
        <s v="CHALCHITÉPETL"/>
        <s v="IGLESIA VIEJA"/>
        <s v="LA PEÑITA (LA PEÑA)"/>
        <s v="TLAJUMPAL (SAN JOSÉ)"/>
        <s v="TAMALA"/>
        <s v="TEPETZINTLA"/>
        <s v="TLACOHUAQUE"/>
        <s v="TLAXCO"/>
        <s v="ZACAYO"/>
        <s v="CUICHAPA"/>
        <s v="SAJUANCO"/>
        <s v="SAN ANTONIO DE LOS GUAYABOS"/>
        <s v="ANTEOJOS"/>
        <s v="UHAXUCO"/>
        <s v="POXTLA (LA EMPRESA)"/>
        <s v="ZACATIPA"/>
        <s v="PUERTO TRES CRUCES (SAN ANTONIO XALCUAYO UNO)"/>
        <s v="APETZCO"/>
        <s v="TIERRA BLANCA FRACCIÓN"/>
        <s v="UXTUAPAN"/>
        <s v="LA HERRADURA"/>
        <s v="ZAPUYO"/>
        <s v="LAGUNA VERDE"/>
        <s v="EL CHARCO DE PIEDRA"/>
        <s v="EL EPAZOTE"/>
        <s v="SAN RAFAEL"/>
        <s v="SAN ISIDRO"/>
        <s v="PINIHUAN (RÍO PINIHUAN)"/>
        <s v="TZAC-ANAM"/>
        <s v="OCTZÉN"/>
      </sharedItems>
    </cacheField>
    <cacheField name="Nombre del proyecto" numFmtId="0">
      <sharedItems containsBlank="1"/>
    </cacheField>
    <cacheField name="Etapa de Apoyo 0/" numFmtId="0">
      <sharedItems containsBlank="1"/>
    </cacheField>
    <cacheField name="MUJ" numFmtId="0">
      <sharedItems containsString="0" containsBlank="1" containsNumber="1" containsInteger="1" minValue="0" maxValue="1"/>
    </cacheField>
    <cacheField name="HOM" numFmtId="0">
      <sharedItems containsString="0" containsBlank="1" containsNumber="1" containsInteger="1" minValue="0" maxValue="1"/>
    </cacheField>
    <cacheField name="TOTAL" numFmtId="0">
      <sharedItems containsString="0" containsBlank="1" containsNumber="1" containsInteger="1" minValue="0" maxValue="1"/>
    </cacheField>
    <cacheField name="Grado de Marginación 1/" numFmtId="0">
      <sharedItems containsBlank="1"/>
    </cacheField>
    <cacheField name="Apoyo Federal " numFmtId="44">
      <sharedItems containsMixedTypes="1" containsNumber="1" containsInteger="1" minValue="1548" maxValue="98983"/>
    </cacheField>
    <cacheField name="Apoyo Estatal" numFmtId="44">
      <sharedItems containsString="0" containsBlank="1" containsNumber="1" containsInteger="1" minValue="0" maxValue="0"/>
    </cacheField>
    <cacheField name="Aportación productor " numFmtId="44">
      <sharedItems containsString="0" containsBlank="1" containsNumber="1" minValue="172" maxValue="14995"/>
    </cacheField>
    <cacheField name="Inversión Total " numFmtId="44">
      <sharedItems containsMixedTypes="1" containsNumber="1" minValue="1720" maxValue="113978"/>
    </cacheField>
    <cacheField name="Apoyo Federal 2" numFmtId="44">
      <sharedItems containsMixedTypes="1" containsNumber="1" containsInteger="1" minValue="1548" maxValue="98983"/>
    </cacheField>
    <cacheField name="Apoyo Estatal2" numFmtId="44">
      <sharedItems containsString="0" containsBlank="1" containsNumber="1" containsInteger="1" minValue="0" maxValue="0"/>
    </cacheField>
    <cacheField name="Aportación del productor" numFmtId="44">
      <sharedItems containsString="0" containsBlank="1" containsNumber="1" containsInteger="1" minValue="0" maxValue="0"/>
    </cacheField>
    <cacheField name="Inversión Total 2" numFmtId="44">
      <sharedItems containsString="0" containsBlank="1" containsNumber="1" containsInteger="1" minValue="1548" maxValue="98983"/>
    </cacheField>
    <cacheField name="FOLIO SURI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84">
  <r>
    <m/>
    <m/>
    <m/>
    <m/>
    <x v="0"/>
    <m/>
    <m/>
    <m/>
    <m/>
    <m/>
    <m/>
    <m/>
    <m/>
    <m/>
    <m/>
    <m/>
    <m/>
    <m/>
    <m/>
    <m/>
    <m/>
    <x v="0"/>
  </r>
  <r>
    <s v="COMUNIDAD EL NARANJO"/>
    <s v="FLORES"/>
    <s v="ANTONIA"/>
    <s v="JAIME"/>
    <x v="1"/>
    <m/>
    <s v="COMUNIDAD EL NARANJO"/>
    <s v="INFRAESTRUCTURA Y EQUIPO PARA LA PRODUCCION DE CERDOS"/>
    <s v="GENERACIÓN DE INGRESOS"/>
    <n v="11"/>
    <n v="16"/>
    <n v="27"/>
    <s v="AM"/>
    <n v="19224"/>
    <n v="0"/>
    <n v="2136"/>
    <n v="21360"/>
    <n v="19224"/>
    <n v="0"/>
    <m/>
    <n v="0"/>
    <x v="1"/>
  </r>
  <r>
    <s v="COMUNIDAD EL NARANJO"/>
    <s v="FLORES"/>
    <s v="ANTONIA"/>
    <s v="JAIME"/>
    <x v="1"/>
    <m/>
    <s v="COMUNIDAD EL NARANJO"/>
    <s v="INFRAESTRUCTURA Y EQUIPO PARA LA PRODUCCION DE CERDOS"/>
    <s v="GENERACIÓN DE INGRESOS"/>
    <n v="0"/>
    <n v="0"/>
    <n v="0"/>
    <s v="AM"/>
    <n v="160200"/>
    <n v="0"/>
    <n v="17800"/>
    <n v="178000"/>
    <n v="160200"/>
    <n v="0"/>
    <m/>
    <n v="0"/>
    <x v="1"/>
  </r>
  <r>
    <s v="COMUNIDAD EL NARANJO"/>
    <s v="FLORES"/>
    <s v="ANTONIA"/>
    <s v="JAIME"/>
    <x v="1"/>
    <m/>
    <s v="COMUNIDAD EL NARANJO"/>
    <s v="SILO METALICO GALVANIZADO"/>
    <s v="GENERACIÓN DE INGRESOS"/>
    <n v="0"/>
    <n v="0"/>
    <n v="0"/>
    <s v="AM"/>
    <n v="12600"/>
    <n v="0"/>
    <n v="1400"/>
    <n v="14000"/>
    <n v="12600"/>
    <n v="0"/>
    <m/>
    <n v="0"/>
    <x v="1"/>
  </r>
  <r>
    <s v="COMUNIDAD EL NARANJO"/>
    <s v="FLORES"/>
    <s v="ANTONIA"/>
    <s v="JAIME"/>
    <x v="1"/>
    <m/>
    <s v="COMUNIDAD EL NARANJO"/>
    <s v="INFRAESTRUCTURA Y EQUIPO PARA LA PROTECCION Y MANEJO DE LAS AVES"/>
    <s v="PRODUCCIÓN DE ALIMENTOS"/>
    <n v="0"/>
    <n v="0"/>
    <n v="0"/>
    <s v="AM"/>
    <n v="13230"/>
    <n v="0"/>
    <n v="1470"/>
    <n v="14700"/>
    <n v="13230"/>
    <n v="0"/>
    <m/>
    <n v="0"/>
    <x v="1"/>
  </r>
  <r>
    <s v="COMUNIDAD EL NARANJO"/>
    <s v="FLORES"/>
    <s v="ANTONIA"/>
    <s v="JAIME"/>
    <x v="1"/>
    <m/>
    <s v="COMUNIDAD EL NARANJO"/>
    <s v="ARBOLES FRUTALES"/>
    <s v="PRODUCCIÓN DE ALIMENTOS"/>
    <n v="0"/>
    <n v="0"/>
    <n v="0"/>
    <s v="AM"/>
    <n v="6615"/>
    <n v="0"/>
    <n v="735"/>
    <n v="7350"/>
    <n v="6615"/>
    <n v="0"/>
    <m/>
    <n v="0"/>
    <x v="1"/>
  </r>
  <r>
    <s v="COMUNIDAD EL NARANJO"/>
    <s v="FLORES"/>
    <s v="ANTONIA"/>
    <s v="JAIME"/>
    <x v="1"/>
    <m/>
    <s v="COMUNIDAD EL NARANJO"/>
    <s v="BODEGA"/>
    <s v="GENERACIÓN DE INGRESOS"/>
    <n v="0"/>
    <n v="0"/>
    <n v="0"/>
    <s v="AM"/>
    <n v="29340"/>
    <n v="0"/>
    <n v="3260"/>
    <n v="32600"/>
    <n v="29340"/>
    <n v="0"/>
    <m/>
    <n v="0"/>
    <x v="1"/>
  </r>
  <r>
    <s v="COMUNIDAD EL NARANJO"/>
    <s v="FLORES"/>
    <s v="ANTONIA"/>
    <s v="JAIME"/>
    <x v="1"/>
    <m/>
    <s v="COMUNIDAD EL NARANJO"/>
    <s v="MATERIAL VEGETATIVO"/>
    <s v="PRODUCCIÓN DE ALIMENTOS"/>
    <n v="0"/>
    <n v="0"/>
    <n v="0"/>
    <s v="AM"/>
    <n v="28080"/>
    <n v="0"/>
    <n v="3120"/>
    <n v="31200"/>
    <n v="28080"/>
    <n v="0"/>
    <m/>
    <n v="0"/>
    <x v="1"/>
  </r>
  <r>
    <s v="LAGUNA DE GOMEZ"/>
    <s v="CASTILLO"/>
    <s v="CASTILLO"/>
    <s v="SILVERIA"/>
    <x v="2"/>
    <m/>
    <s v="LAGUNA DE GÓMEZ"/>
    <s v="EQUIPO PARA ENVASADO Y EMPAQUE"/>
    <s v="GENERACIÓN DE INGRESOS"/>
    <n v="7"/>
    <n v="8"/>
    <n v="15"/>
    <s v="AM"/>
    <n v="68099"/>
    <n v="0"/>
    <n v="13308.880000000005"/>
    <n v="81407.88"/>
    <n v="68099"/>
    <n v="0"/>
    <m/>
    <n v="0"/>
    <x v="2"/>
  </r>
  <r>
    <s v="LAGUNA DE GOMEZ"/>
    <s v="CASTILLO"/>
    <s v="CASTILLO"/>
    <s v="SILVERIA"/>
    <x v="2"/>
    <m/>
    <s v="LAGUNA DE GÓMEZ"/>
    <s v="DEPOSITO DE AGUA-PRODUCCION ALIMENTOS"/>
    <s v="PRODUCCIÓN DE ALIMENTOS"/>
    <n v="0"/>
    <n v="0"/>
    <n v="0"/>
    <s v="AM"/>
    <n v="30240"/>
    <n v="0"/>
    <n v="3360"/>
    <n v="33600"/>
    <n v="30240"/>
    <n v="0"/>
    <m/>
    <n v="0"/>
    <x v="2"/>
  </r>
  <r>
    <s v="LAGUNA DE GOMEZ"/>
    <s v="CASTILLO"/>
    <s v="CASTILLO"/>
    <s v="SILVERIA"/>
    <x v="2"/>
    <m/>
    <s v="LAGUNA DE GÓMEZ"/>
    <s v="MOLINO DE GRANOS"/>
    <s v="GENERACIÓN DE INGRESOS"/>
    <n v="0"/>
    <n v="0"/>
    <n v="0"/>
    <s v="AM"/>
    <n v="8820"/>
    <n v="0"/>
    <n v="980"/>
    <n v="9800"/>
    <n v="8820"/>
    <n v="0"/>
    <m/>
    <n v="0"/>
    <x v="2"/>
  </r>
  <r>
    <s v="LAGUNA DE GOMEZ"/>
    <s v="CASTILLO"/>
    <s v="CASTILLO"/>
    <s v="SILVERIA"/>
    <x v="2"/>
    <m/>
    <s v="LAGUNA DE GÓMEZ"/>
    <s v="INFRAESTRUCTURA Y EQUIPO PARA LA PRODUCCION HORTICOLA AGRICULTURA PROTEGIDA"/>
    <s v="PRODUCCIÓN DE ALIMENTOS"/>
    <n v="0"/>
    <n v="0"/>
    <n v="0"/>
    <s v="AM"/>
    <n v="19614"/>
    <n v="0"/>
    <n v="2180.0999999999985"/>
    <n v="21794.1"/>
    <n v="19614"/>
    <n v="0"/>
    <m/>
    <n v="0"/>
    <x v="2"/>
  </r>
  <r>
    <s v="LAGUNA DE GOMEZ"/>
    <s v="CASTILLO"/>
    <s v="CASTILLO"/>
    <s v="SILVERIA"/>
    <x v="2"/>
    <m/>
    <s v="LAGUNA DE GÓMEZ"/>
    <s v="INFRAESTRUCTURA Y EQUIPO PARA LA PROTECCION Y MANEJO DE LAS AVES"/>
    <s v="PRODUCCIÓN DE ALIMENTOS"/>
    <n v="0"/>
    <n v="0"/>
    <n v="0"/>
    <s v="AM"/>
    <n v="13772"/>
    <n v="0"/>
    <n v="1530.3999999999996"/>
    <n v="15302.4"/>
    <n v="13772"/>
    <n v="0"/>
    <m/>
    <n v="0"/>
    <x v="2"/>
  </r>
  <r>
    <s v="LAS HUERTAS"/>
    <s v="AGUILAR"/>
    <s v="JIMENEZ"/>
    <s v="AUSTRABERTA"/>
    <x v="1"/>
    <m/>
    <s v="TAYABTZÉN"/>
    <s v="BODEGA"/>
    <s v="GENERACIÓN DE INGRESOS"/>
    <n v="18"/>
    <n v="8"/>
    <n v="26"/>
    <s v="AM"/>
    <n v="88020"/>
    <n v="0"/>
    <n v="9780"/>
    <n v="97800"/>
    <n v="88020"/>
    <n v="0"/>
    <m/>
    <n v="0"/>
    <x v="3"/>
  </r>
  <r>
    <s v="LAS HUERTAS"/>
    <s v="AGUILAR"/>
    <s v="JIMENEZ"/>
    <s v="AUSTRABERTA"/>
    <x v="1"/>
    <m/>
    <s v="TAYABTZÉN"/>
    <s v="TRAPICHE"/>
    <s v="GENERACIÓN DE INGRESOS"/>
    <n v="0"/>
    <n v="0"/>
    <n v="0"/>
    <s v="AM"/>
    <n v="54000"/>
    <n v="0"/>
    <n v="6000"/>
    <n v="60000"/>
    <n v="54000"/>
    <n v="0"/>
    <m/>
    <n v="0"/>
    <x v="3"/>
  </r>
  <r>
    <s v="LAS HUERTAS"/>
    <s v="AGUILAR"/>
    <s v="JIMENEZ"/>
    <s v="AUSTRABERTA"/>
    <x v="1"/>
    <m/>
    <s v="TAYABTZÉN"/>
    <s v="TRAPICHE"/>
    <s v="GENERACIÓN DE INGRESOS"/>
    <n v="0"/>
    <n v="0"/>
    <n v="0"/>
    <s v="AM"/>
    <n v="30780"/>
    <n v="0"/>
    <n v="3420"/>
    <n v="34200"/>
    <n v="30780"/>
    <n v="0"/>
    <m/>
    <n v="0"/>
    <x v="3"/>
  </r>
  <r>
    <s v="LAS HUERTAS"/>
    <s v="AGUILAR"/>
    <s v="JIMENEZ"/>
    <s v="AUSTRABERTA"/>
    <x v="1"/>
    <m/>
    <s v="TAYABTZÉN"/>
    <s v="INFRAESTRUCTURA Y EQUIPO PARA LA PRODUCCION DE CERDOS"/>
    <s v="GENERACIÓN DE INGRESOS"/>
    <n v="0"/>
    <n v="0"/>
    <n v="0"/>
    <s v="AM"/>
    <n v="120150"/>
    <n v="0"/>
    <n v="13350"/>
    <n v="133500"/>
    <n v="120150"/>
    <n v="0"/>
    <m/>
    <n v="0"/>
    <x v="3"/>
  </r>
  <r>
    <s v="LAS HUERTAS"/>
    <s v="AGUILAR"/>
    <s v="JIMENEZ"/>
    <s v="AUSTRABERTA"/>
    <x v="1"/>
    <m/>
    <s v="TAYABTZÉN"/>
    <s v="CONSERVACION"/>
    <s v="GENERACIÓN DE INGRESOS"/>
    <n v="0"/>
    <n v="0"/>
    <n v="0"/>
    <s v="AM"/>
    <n v="4528"/>
    <n v="0"/>
    <n v="504"/>
    <n v="5032"/>
    <n v="4528"/>
    <n v="0"/>
    <m/>
    <n v="0"/>
    <x v="3"/>
  </r>
  <r>
    <s v="LAS HUERTAS"/>
    <s v="AGUILAR"/>
    <s v="JIMENEZ"/>
    <s v="AUSTRABERTA"/>
    <x v="1"/>
    <m/>
    <s v="TAYABTZÉN"/>
    <s v="INFRAESTRUCTURA Y EQUIPO PARA LA PROTECCION Y MANEJO DE LAS AVES"/>
    <s v="PRODUCCIÓN DE ALIMENTOS"/>
    <n v="0"/>
    <n v="0"/>
    <n v="0"/>
    <s v="AM"/>
    <n v="17640"/>
    <n v="0"/>
    <n v="1960"/>
    <n v="19600"/>
    <n v="17640"/>
    <n v="0"/>
    <m/>
    <n v="0"/>
    <x v="3"/>
  </r>
  <r>
    <s v="LAS HUERTAS"/>
    <s v="AGUILAR"/>
    <s v="JIMENEZ"/>
    <s v="AUSTRABERTA"/>
    <x v="1"/>
    <m/>
    <s v="TAYABTZÉN"/>
    <s v="ARBOLES FRUTALES"/>
    <s v="PRODUCCIÓN DE ALIMENTOS"/>
    <n v="0"/>
    <n v="0"/>
    <n v="0"/>
    <s v="AM"/>
    <n v="13230"/>
    <n v="0"/>
    <n v="1470"/>
    <n v="14700"/>
    <n v="13230"/>
    <n v="0"/>
    <m/>
    <n v="0"/>
    <x v="3"/>
  </r>
  <r>
    <s v="EL SABINITO QUEMADO"/>
    <s v="GONZALEZ"/>
    <s v="GONZALEZ"/>
    <s v="JOSEFINA"/>
    <x v="2"/>
    <m/>
    <s v="EL SABINITO QUEMADO"/>
    <s v="DEPOSITO DE AGUA-PRODUCCION ALIMENTOS"/>
    <s v="PRODUCCIÓN DE ALIMENTOS"/>
    <n v="5"/>
    <n v="3"/>
    <n v="8"/>
    <s v="MAM"/>
    <n v="10080"/>
    <n v="0"/>
    <n v="1120"/>
    <n v="11200"/>
    <n v="10080"/>
    <n v="0"/>
    <m/>
    <n v="0"/>
    <x v="4"/>
  </r>
  <r>
    <s v="EL SABINITO QUEMADO"/>
    <s v="GONZALEZ"/>
    <s v="GONZALEZ"/>
    <s v="JOSEFINA"/>
    <x v="2"/>
    <m/>
    <s v="EL SABINITO QUEMADO"/>
    <s v="TEJABAN O SOMBREADERO"/>
    <s v="GENERACIÓN DE INGRESOS"/>
    <n v="0"/>
    <n v="0"/>
    <n v="0"/>
    <s v="MAM"/>
    <n v="8086"/>
    <n v="0"/>
    <n v="899.53000000000065"/>
    <n v="8985.5300000000007"/>
    <n v="8086"/>
    <n v="0"/>
    <m/>
    <n v="0"/>
    <x v="4"/>
  </r>
  <r>
    <s v="EL SABINITO QUEMADO"/>
    <s v="GONZALEZ"/>
    <s v="GONZALEZ"/>
    <s v="JOSEFINA"/>
    <x v="2"/>
    <m/>
    <s v="EL SABINITO QUEMADO"/>
    <s v="CORRALES DE MANEJO"/>
    <s v="GENERACIÓN DE INGRESOS"/>
    <n v="0"/>
    <n v="0"/>
    <n v="0"/>
    <s v="MAM"/>
    <n v="22169"/>
    <n v="0"/>
    <n v="2464.2299999999996"/>
    <n v="24633.23"/>
    <n v="22169"/>
    <n v="0"/>
    <m/>
    <n v="0"/>
    <x v="4"/>
  </r>
  <r>
    <s v="EL SABINITO QUEMADO"/>
    <s v="GONZALEZ"/>
    <s v="GONZALEZ"/>
    <s v="JOSEFINA"/>
    <x v="2"/>
    <m/>
    <s v="EL SABINITO QUEMADO"/>
    <s v="INFRAESTRUCTURA Y EQUIPO PARA LA PRODUCCION HORTICOLA AGRICULTURA PROTEGIDA"/>
    <s v="PRODUCCIÓN DE ALIMENTOS"/>
    <n v="0"/>
    <n v="0"/>
    <n v="0"/>
    <s v="MAM"/>
    <n v="13076"/>
    <n v="0"/>
    <n v="1453.3999999999996"/>
    <n v="14529.4"/>
    <n v="13076"/>
    <n v="0"/>
    <m/>
    <n v="0"/>
    <x v="4"/>
  </r>
  <r>
    <s v="EL SABINITO QUEMADO"/>
    <s v="GONZALEZ"/>
    <s v="GONZALEZ"/>
    <s v="JOSEFINA"/>
    <x v="2"/>
    <m/>
    <s v="EL SABINITO QUEMADO"/>
    <s v="INFRAESTRUCTURA Y EQUIPO PARA LA PROTECCION Y MANEJO DE LAS AVES"/>
    <s v="PRODUCCIÓN DE ALIMENTOS"/>
    <n v="0"/>
    <n v="0"/>
    <n v="0"/>
    <s v="MAM"/>
    <n v="18362"/>
    <n v="0"/>
    <n v="2041.2000000000007"/>
    <n v="20403.2"/>
    <n v="18362"/>
    <n v="0"/>
    <m/>
    <n v="0"/>
    <x v="4"/>
  </r>
  <r>
    <s v="EL SABINITO QUEMADO"/>
    <s v="GONZALEZ"/>
    <s v="GONZALEZ"/>
    <s v="JOSEFINA"/>
    <x v="2"/>
    <m/>
    <s v="EL SABINITO QUEMADO"/>
    <s v="INCUBADORA EQUIPADA"/>
    <s v="GENERACIÓN DE INGRESOS"/>
    <n v="0"/>
    <n v="0"/>
    <n v="0"/>
    <s v="MAM"/>
    <n v="11700"/>
    <n v="0"/>
    <n v="1300"/>
    <n v="13000"/>
    <n v="11700"/>
    <n v="0"/>
    <m/>
    <n v="0"/>
    <x v="4"/>
  </r>
  <r>
    <s v="LA PALMA"/>
    <s v="CONTRERAS"/>
    <s v="ALVAREZ"/>
    <s v="MA. DEL SOCORRO"/>
    <x v="2"/>
    <m/>
    <s v="LA PALMA (VILLA DE LA PALMA)"/>
    <s v="BASCULA"/>
    <s v="GENERACIÓN DE INGRESOS"/>
    <n v="13"/>
    <n v="2"/>
    <n v="15"/>
    <s v="AM"/>
    <n v="49500"/>
    <n v="0"/>
    <n v="5500"/>
    <n v="55000"/>
    <n v="49500"/>
    <n v="0"/>
    <m/>
    <n v="0"/>
    <x v="5"/>
  </r>
  <r>
    <s v="LA PALMA"/>
    <s v="CONTRERAS"/>
    <s v="ALVAREZ"/>
    <s v="MA. DEL SOCORRO"/>
    <x v="2"/>
    <m/>
    <s v="LA PALMA (VILLA DE LA PALMA)"/>
    <s v="INFRAESTRUCTURA Y EQUIPO PARA LA PRODUCCION HORTICOLA AGRICULTURA PROTEGIDA"/>
    <s v="PRODUCCIÓN DE ALIMENTOS"/>
    <n v="0"/>
    <n v="0"/>
    <n v="0"/>
    <s v="AM"/>
    <n v="39229"/>
    <n v="0"/>
    <n v="4359.1999999999971"/>
    <n v="43588.2"/>
    <n v="39229"/>
    <n v="0"/>
    <m/>
    <n v="0"/>
    <x v="5"/>
  </r>
  <r>
    <s v="LA PALMA"/>
    <s v="CONTRERAS"/>
    <s v="ALVAREZ"/>
    <s v="MA. DEL SOCORRO"/>
    <x v="2"/>
    <m/>
    <s v="LA PALMA (VILLA DE LA PALMA)"/>
    <s v="PICADORA DE FORRAJE"/>
    <s v="GENERACIÓN DE INGRESOS"/>
    <n v="0"/>
    <n v="0"/>
    <n v="0"/>
    <s v="AM"/>
    <n v="21600"/>
    <n v="0"/>
    <n v="2400"/>
    <n v="24000"/>
    <n v="21600"/>
    <n v="0"/>
    <m/>
    <n v="0"/>
    <x v="5"/>
  </r>
  <r>
    <s v="LA PALMA"/>
    <s v="CONTRERAS"/>
    <s v="ALVAREZ"/>
    <s v="MA. DEL SOCORRO"/>
    <x v="2"/>
    <m/>
    <s v="LA PALMA (VILLA DE LA PALMA)"/>
    <s v="CORRALES DE MANEJO"/>
    <s v="GENERACIÓN DE INGRESOS"/>
    <n v="0"/>
    <n v="0"/>
    <n v="0"/>
    <s v="AM"/>
    <n v="22169"/>
    <n v="0"/>
    <n v="2464.2299999999996"/>
    <n v="24633.23"/>
    <n v="22169"/>
    <n v="0"/>
    <m/>
    <n v="0"/>
    <x v="5"/>
  </r>
  <r>
    <s v="LA PALMA"/>
    <s v="CONTRERAS"/>
    <s v="ALVAREZ"/>
    <s v="MA. DEL SOCORRO"/>
    <x v="2"/>
    <m/>
    <s v="LA PALMA (VILLA DE LA PALMA)"/>
    <s v="TEJABAN O SOMBREADERO"/>
    <s v="GENERACIÓN DE INGRESOS"/>
    <n v="0"/>
    <n v="0"/>
    <n v="0"/>
    <s v="AM"/>
    <n v="8086"/>
    <n v="0"/>
    <n v="899.53000000000065"/>
    <n v="8985.5300000000007"/>
    <n v="8086"/>
    <n v="0"/>
    <m/>
    <n v="0"/>
    <x v="5"/>
  </r>
  <r>
    <s v="LA PALMA"/>
    <s v="CONTRERAS"/>
    <s v="ALVAREZ"/>
    <s v="MA. DEL SOCORRO"/>
    <x v="2"/>
    <m/>
    <s v="LA PALMA (VILLA DE LA PALMA)"/>
    <s v="MOLINO DE GRANOS"/>
    <s v="GENERACIÓN DE INGRESOS"/>
    <n v="0"/>
    <n v="0"/>
    <n v="0"/>
    <s v="AM"/>
    <n v="8820"/>
    <n v="0"/>
    <n v="980"/>
    <n v="9800"/>
    <n v="8820"/>
    <n v="0"/>
    <m/>
    <n v="0"/>
    <x v="5"/>
  </r>
  <r>
    <s v="LA PALMA"/>
    <s v="CONTRERAS"/>
    <s v="ALVAREZ"/>
    <s v="MA. DEL SOCORRO"/>
    <x v="2"/>
    <m/>
    <s v="LA PALMA (VILLA DE LA PALMA)"/>
    <s v="INFRAESTRUCTURA Y EQUIPO PARA LA PROTECCION Y MANEJO DE LAS AVES"/>
    <s v="PRODUCCIÓN DE ALIMENTOS"/>
    <n v="0"/>
    <n v="0"/>
    <n v="0"/>
    <s v="AM"/>
    <n v="13772"/>
    <n v="0"/>
    <n v="1530.3999999999996"/>
    <n v="15302.4"/>
    <n v="13772"/>
    <n v="0"/>
    <m/>
    <n v="0"/>
    <x v="5"/>
  </r>
  <r>
    <s v="LA PALMA"/>
    <s v="CONTRERAS"/>
    <s v="ALVAREZ"/>
    <s v="MA. DEL SOCORRO"/>
    <x v="2"/>
    <m/>
    <s v="LA PALMA (VILLA DE LA PALMA)"/>
    <s v="DEPOSITO DE AGUA-PRODUCCION ALIMENTOS"/>
    <s v="PRODUCCIÓN DE ALIMENTOS"/>
    <n v="0"/>
    <n v="0"/>
    <n v="0"/>
    <s v="AM"/>
    <n v="70560"/>
    <n v="0"/>
    <n v="7840"/>
    <n v="78400"/>
    <n v="70560"/>
    <n v="0"/>
    <m/>
    <n v="0"/>
    <x v="5"/>
  </r>
  <r>
    <s v="PESA TAM ALETOM"/>
    <s v="SALDAÑA"/>
    <s v="ORTA"/>
    <s v="MARIA ANGELA"/>
    <x v="0"/>
    <s v="TANCANHUITZ"/>
    <s v="TAMALETOM TERCERA SECCIÓN"/>
    <s v="INFRAESTRUCTURA Y EQUIPO PARA LA PROTECCION Y MANEJO DE LAS AVES"/>
    <s v="PRODUCCIÓN DE ALIMENTOS"/>
    <n v="15"/>
    <n v="5"/>
    <n v="20"/>
    <s v="AM"/>
    <n v="17448"/>
    <n v="0"/>
    <n v="6144"/>
    <n v="23592"/>
    <n v="17448"/>
    <n v="0"/>
    <m/>
    <n v="0"/>
    <x v="6"/>
  </r>
  <r>
    <s v="PESA TAM ALETOM"/>
    <s v="SALDAÑA"/>
    <s v="ORTA"/>
    <s v="MARIA ANGELA"/>
    <x v="0"/>
    <s v="TANCANHUITZ"/>
    <s v="TAMALETOM TERCERA SECCIÓN"/>
    <s v="TRAPICHE"/>
    <s v="GENERACIÓN DE INGRESOS"/>
    <n v="0"/>
    <n v="0"/>
    <n v="0"/>
    <s v="AM"/>
    <n v="13673"/>
    <n v="0"/>
    <n v="1520"/>
    <n v="15193"/>
    <n v="13673"/>
    <n v="0"/>
    <m/>
    <n v="0"/>
    <x v="6"/>
  </r>
  <r>
    <s v="PESA TAM ALETOM"/>
    <s v="SALDAÑA"/>
    <s v="ORTA"/>
    <s v="MARIA ANGELA"/>
    <x v="0"/>
    <s v="TANCANHUITZ"/>
    <s v="TAMALETOM TERCERA SECCIÓN"/>
    <s v="INFRAESTRUCTURA Y EQUIPO PARA LA PRODUCCION DE HORTALIZAS A CIELO ABIERTO"/>
    <s v="PRODUCCIÓN DE ALIMENTOS"/>
    <n v="0"/>
    <n v="0"/>
    <n v="0"/>
    <s v="AM"/>
    <n v="94632"/>
    <n v="0"/>
    <n v="10515"/>
    <n v="105147"/>
    <n v="94632"/>
    <n v="0"/>
    <m/>
    <n v="0"/>
    <x v="6"/>
  </r>
  <r>
    <s v="PESA TAM ALETOM"/>
    <s v="SALDAÑA"/>
    <s v="ORTA"/>
    <s v="MARIA ANGELA"/>
    <x v="0"/>
    <s v="TANCANHUITZ"/>
    <s v="TAMALETOM TERCERA SECCIÓN"/>
    <s v="INFRAESTRUCTURA Y EQUIPO PARA LA PRODUCCION DE HORTALIZAS A CIELO ABIERTO"/>
    <s v="PRODUCCIÓN DE ALIMENTOS"/>
    <n v="0"/>
    <n v="0"/>
    <n v="0"/>
    <s v="AM"/>
    <n v="11852"/>
    <n v="0"/>
    <n v="1320"/>
    <n v="13172"/>
    <n v="11852"/>
    <n v="0"/>
    <m/>
    <n v="0"/>
    <x v="6"/>
  </r>
  <r>
    <s v="PESA TAM ALETOM"/>
    <s v="SALDAÑA"/>
    <s v="ORTA"/>
    <s v="MARIA ANGELA"/>
    <x v="0"/>
    <s v="TANCANHUITZ"/>
    <s v="TAMALETOM TERCERA SECCIÓN"/>
    <s v="INFRAESTRUCTURA Y EQUIPO PARA LA PRODUCCION DE HORTALIZAS A CIELO ABIERTO"/>
    <s v="PRODUCCIÓN DE ALIMENTOS"/>
    <n v="0"/>
    <n v="0"/>
    <n v="0"/>
    <s v="AM"/>
    <n v="25735"/>
    <n v="0"/>
    <n v="2860"/>
    <n v="28595"/>
    <n v="25735"/>
    <n v="0"/>
    <m/>
    <n v="0"/>
    <x v="6"/>
  </r>
  <r>
    <s v="SANTA ELENA"/>
    <s v="CORDOBA"/>
    <s v="OLVERA"/>
    <s v="ABRAHAM"/>
    <x v="2"/>
    <m/>
    <s v="SANTA ELENA (EL RETACHO)"/>
    <s v="INFRAESTRUCTURA Y EQUIPO PARA LA PRODUCCION HORTICOLA AGRICULTURA PROTEGIDA"/>
    <s v="PRODUCCIÓN DE ALIMENTOS"/>
    <n v="7"/>
    <n v="1"/>
    <n v="8"/>
    <s v="AM"/>
    <n v="6538"/>
    <n v="0"/>
    <n v="726.69999999999982"/>
    <n v="7264.7"/>
    <n v="6538"/>
    <n v="0"/>
    <m/>
    <n v="0"/>
    <x v="7"/>
  </r>
  <r>
    <s v="SANTA ELENA"/>
    <s v="CORDOBA"/>
    <s v="OLVERA"/>
    <s v="ABRAHAM"/>
    <x v="2"/>
    <m/>
    <s v="SANTA ELENA (EL RETACHO)"/>
    <s v="INFRAESTRUCTURA Y EQUIPO PARA LA PROTECCION Y MANEJO DE LAS AVES"/>
    <s v="PRODUCCIÓN DE ALIMENTOS"/>
    <n v="0"/>
    <n v="0"/>
    <n v="0"/>
    <s v="AM"/>
    <n v="31406"/>
    <n v="0"/>
    <n v="3489.5999999999985"/>
    <n v="34895.599999999999"/>
    <n v="31406"/>
    <n v="0"/>
    <m/>
    <n v="0"/>
    <x v="7"/>
  </r>
  <r>
    <s v="SANTA ELENA"/>
    <s v="CORDOBA"/>
    <s v="OLVERA"/>
    <s v="ABRAHAM"/>
    <x v="2"/>
    <m/>
    <s v="SANTA ELENA (EL RETACHO)"/>
    <s v="TEJABAN O SOMBREADERO"/>
    <s v="GENERACIÓN DE INGRESOS"/>
    <n v="0"/>
    <n v="0"/>
    <n v="0"/>
    <s v="AM"/>
    <n v="16173"/>
    <n v="0"/>
    <n v="1798.0600000000013"/>
    <n v="17971.060000000001"/>
    <n v="16173"/>
    <n v="0"/>
    <m/>
    <n v="0"/>
    <x v="7"/>
  </r>
  <r>
    <s v="SANTA ELENA"/>
    <s v="CORDOBA"/>
    <s v="OLVERA"/>
    <s v="ABRAHAM"/>
    <x v="2"/>
    <m/>
    <s v="SANTA ELENA (EL RETACHO)"/>
    <s v="DEPOSITO DE AGUA-PRODUCCION ALIMENTOS"/>
    <s v="PRODUCCIÓN DE ALIMENTOS"/>
    <n v="0"/>
    <n v="0"/>
    <n v="0"/>
    <s v="AM"/>
    <n v="10080"/>
    <n v="0"/>
    <n v="1120"/>
    <n v="11200"/>
    <n v="10080"/>
    <n v="0"/>
    <m/>
    <n v="0"/>
    <x v="7"/>
  </r>
  <r>
    <s v="SANTA ELENA"/>
    <s v="CORDOBA"/>
    <s v="OLVERA"/>
    <s v="ABRAHAM"/>
    <x v="2"/>
    <m/>
    <s v="SANTA ELENA (EL RETACHO)"/>
    <s v="PICADORA DE FORRAJE"/>
    <s v="GENERACIÓN DE INGRESOS"/>
    <n v="0"/>
    <n v="0"/>
    <n v="0"/>
    <s v="AM"/>
    <n v="32400"/>
    <n v="0"/>
    <n v="3600"/>
    <n v="36000"/>
    <n v="32400"/>
    <n v="0"/>
    <m/>
    <n v="0"/>
    <x v="7"/>
  </r>
  <r>
    <s v="LA ESPERANZA"/>
    <s v="DUARTE"/>
    <s v="LANDEVERDE"/>
    <s v="EFREN"/>
    <x v="2"/>
    <m/>
    <s v="LA ESPERANZA"/>
    <s v="PICADORA DE FORRAJE"/>
    <s v="GENERACIÓN DE INGRESOS"/>
    <n v="9"/>
    <n v="4"/>
    <n v="13"/>
    <s v="AM"/>
    <n v="32400"/>
    <n v="0"/>
    <n v="3600"/>
    <n v="36000"/>
    <n v="32400"/>
    <n v="0"/>
    <m/>
    <n v="0"/>
    <x v="8"/>
  </r>
  <r>
    <s v="LA ESPERANZA"/>
    <s v="DUARTE"/>
    <s v="LANDEVERDE"/>
    <s v="EFREN"/>
    <x v="2"/>
    <m/>
    <s v="LA ESPERANZA"/>
    <s v="TEJABAN O SOMBREADERO"/>
    <s v="GENERACIÓN DE INGRESOS"/>
    <n v="0"/>
    <n v="0"/>
    <n v="0"/>
    <s v="AM"/>
    <n v="16173"/>
    <n v="0"/>
    <n v="1798.0600000000013"/>
    <n v="17971.060000000001"/>
    <n v="16173"/>
    <n v="0"/>
    <m/>
    <n v="0"/>
    <x v="8"/>
  </r>
  <r>
    <s v="LA ESPERANZA"/>
    <s v="DUARTE"/>
    <s v="LANDEVERDE"/>
    <s v="EFREN"/>
    <x v="2"/>
    <m/>
    <s v="LA ESPERANZA"/>
    <s v="INFRAESTRUCTURA Y EQUIPO PARA LA PRODUCCION DE CERDOS"/>
    <s v="GENERACIÓN DE INGRESOS"/>
    <n v="0"/>
    <n v="0"/>
    <n v="0"/>
    <s v="AM"/>
    <n v="35505"/>
    <n v="0"/>
    <n v="3945.2200000000012"/>
    <n v="39450.22"/>
    <n v="35505"/>
    <n v="0"/>
    <m/>
    <n v="0"/>
    <x v="8"/>
  </r>
  <r>
    <s v="LA ESPERANZA"/>
    <s v="DUARTE"/>
    <s v="LANDEVERDE"/>
    <s v="EFREN"/>
    <x v="2"/>
    <m/>
    <s v="LA ESPERANZA"/>
    <s v="INFRAESTRUCTURA Y EQUIPO PARA LA PROTECCION Y MANEJO DE LAS AVES"/>
    <s v="PRODUCCIÓN DE ALIMENTOS"/>
    <n v="0"/>
    <n v="0"/>
    <n v="0"/>
    <s v="AM"/>
    <n v="15703"/>
    <n v="0"/>
    <n v="1744.7999999999993"/>
    <n v="17447.8"/>
    <n v="15703"/>
    <n v="0"/>
    <m/>
    <n v="0"/>
    <x v="8"/>
  </r>
  <r>
    <s v="LA ESPERANZA"/>
    <s v="DUARTE"/>
    <s v="LANDEVERDE"/>
    <s v="EFREN"/>
    <x v="2"/>
    <m/>
    <s v="LA ESPERANZA"/>
    <s v="CORRAL"/>
    <s v="GENERACIÓN DE INGRESOS"/>
    <n v="0"/>
    <n v="0"/>
    <n v="0"/>
    <s v="AM"/>
    <n v="13653"/>
    <n v="0"/>
    <n v="1517.0599999999995"/>
    <n v="15170.06"/>
    <n v="13653"/>
    <n v="0"/>
    <m/>
    <n v="0"/>
    <x v="8"/>
  </r>
  <r>
    <s v="LA ESPERANZA"/>
    <s v="DUARTE"/>
    <s v="LANDEVERDE"/>
    <s v="EFREN"/>
    <x v="2"/>
    <m/>
    <s v="LA ESPERANZA"/>
    <s v="INFRAESTRUCTURA Y EQUIPO PARA LA PRODUCCION HORTICOLA AGRICULTURA PROTEGIDA"/>
    <s v="PRODUCCIÓN DE ALIMENTOS"/>
    <n v="0"/>
    <n v="0"/>
    <n v="0"/>
    <s v="AM"/>
    <n v="6538"/>
    <n v="0"/>
    <n v="726.69999999999982"/>
    <n v="7264.7"/>
    <n v="6538"/>
    <n v="0"/>
    <m/>
    <n v="0"/>
    <x v="8"/>
  </r>
  <r>
    <s v="LA ESPERANZA"/>
    <s v="DUARTE"/>
    <s v="LANDEVERDE"/>
    <s v="EFREN"/>
    <x v="2"/>
    <m/>
    <s v="LA ESPERANZA"/>
    <s v="CORRALES DE MANEJO"/>
    <s v="GENERACIÓN DE INGRESOS"/>
    <n v="0"/>
    <n v="0"/>
    <n v="0"/>
    <s v="AM"/>
    <n v="44339"/>
    <n v="0"/>
    <n v="4927.4599999999991"/>
    <n v="49266.46"/>
    <n v="44339"/>
    <n v="0"/>
    <m/>
    <n v="0"/>
    <x v="8"/>
  </r>
  <r>
    <s v="VEINTE DE NOVIEMBRE"/>
    <s v="CHAVEZ"/>
    <s v="PEREZ"/>
    <s v="FORTINO"/>
    <x v="2"/>
    <m/>
    <s v="VEINTE DE NOVIEMBRE"/>
    <s v="INFRAESTRUCTURA Y EQUIPO PARA LA PROTECCION Y MANEJO DE LAS AVES"/>
    <s v="PRODUCCIÓN DE ALIMENTOS"/>
    <n v="6"/>
    <n v="6"/>
    <n v="12"/>
    <s v="AM"/>
    <n v="15703"/>
    <n v="0"/>
    <n v="1744.7999999999993"/>
    <n v="17447.8"/>
    <n v="15703"/>
    <n v="0"/>
    <m/>
    <n v="0"/>
    <x v="9"/>
  </r>
  <r>
    <s v="VEINTE DE NOVIEMBRE"/>
    <s v="CHAVEZ"/>
    <s v="PEREZ"/>
    <s v="FORTINO"/>
    <x v="2"/>
    <m/>
    <s v="VEINTE DE NOVIEMBRE"/>
    <s v="INFRAESTRUCTURA Y EQUIPO PARA LA PRODUCCION DE HORTALIZAS A CIELO ABIERTO"/>
    <s v="GENERACIÓN DE INGRESOS"/>
    <n v="0"/>
    <n v="0"/>
    <n v="0"/>
    <s v="AM"/>
    <n v="35583"/>
    <n v="0"/>
    <n v="3954"/>
    <n v="39537"/>
    <n v="35583"/>
    <n v="0"/>
    <m/>
    <n v="0"/>
    <x v="9"/>
  </r>
  <r>
    <s v="VEINTE DE NOVIEMBRE"/>
    <s v="CHAVEZ"/>
    <s v="PEREZ"/>
    <s v="FORTINO"/>
    <x v="2"/>
    <m/>
    <s v="VEINTE DE NOVIEMBRE"/>
    <s v="BASCULA"/>
    <s v="GENERACIÓN DE INGRESOS"/>
    <n v="0"/>
    <n v="0"/>
    <n v="0"/>
    <s v="AM"/>
    <n v="49500"/>
    <n v="0"/>
    <n v="5500"/>
    <n v="55000"/>
    <n v="49500"/>
    <n v="0"/>
    <m/>
    <n v="0"/>
    <x v="9"/>
  </r>
  <r>
    <s v="VEINTE DE NOVIEMBRE"/>
    <s v="CHAVEZ"/>
    <s v="PEREZ"/>
    <s v="FORTINO"/>
    <x v="2"/>
    <m/>
    <s v="VEINTE DE NOVIEMBRE"/>
    <s v="PICADORA DE FORRAJE"/>
    <s v="GENERACIÓN DE INGRESOS"/>
    <n v="0"/>
    <n v="0"/>
    <n v="0"/>
    <s v="AM"/>
    <n v="32400"/>
    <n v="0"/>
    <n v="3600"/>
    <n v="36000"/>
    <n v="32400"/>
    <n v="0"/>
    <m/>
    <n v="0"/>
    <x v="9"/>
  </r>
  <r>
    <s v="VEINTE DE NOVIEMBRE"/>
    <s v="CHAVEZ"/>
    <s v="PEREZ"/>
    <s v="FORTINO"/>
    <x v="2"/>
    <m/>
    <s v="VEINTE DE NOVIEMBRE"/>
    <s v="TEJABAN O SOMBREADERO"/>
    <s v="GENERACIÓN DE INGRESOS"/>
    <n v="0"/>
    <n v="0"/>
    <n v="0"/>
    <s v="AM"/>
    <n v="8086"/>
    <n v="0"/>
    <n v="899.53000000000065"/>
    <n v="8985.5300000000007"/>
    <n v="8086"/>
    <n v="0"/>
    <m/>
    <n v="0"/>
    <x v="9"/>
  </r>
  <r>
    <s v="VEINTE DE NOVIEMBRE"/>
    <s v="CHAVEZ"/>
    <s v="PEREZ"/>
    <s v="FORTINO"/>
    <x v="2"/>
    <m/>
    <s v="VEINTE DE NOVIEMBRE"/>
    <s v="DEPOSITO DE AGUA-PRODUCCION ALIMENTOS"/>
    <s v="PRODUCCIÓN DE ALIMENTOS"/>
    <n v="0"/>
    <n v="0"/>
    <n v="0"/>
    <s v="AM"/>
    <n v="10080"/>
    <n v="0"/>
    <n v="1120"/>
    <n v="11200"/>
    <n v="10080"/>
    <n v="0"/>
    <m/>
    <n v="0"/>
    <x v="9"/>
  </r>
  <r>
    <s v="VEINTE DE NOVIEMBRE"/>
    <s v="CHAVEZ"/>
    <s v="PEREZ"/>
    <s v="FORTINO"/>
    <x v="2"/>
    <m/>
    <s v="VEINTE DE NOVIEMBRE"/>
    <s v="INFRAESTRUCTURA Y EQUIPO PARA LA PRODUCCION DE CERDOS"/>
    <s v="GENERACIÓN DE INGRESOS"/>
    <n v="0"/>
    <n v="0"/>
    <n v="0"/>
    <s v="AM"/>
    <n v="88763"/>
    <n v="0"/>
    <n v="9862.5500000000029"/>
    <n v="98625.55"/>
    <n v="88763"/>
    <n v="0"/>
    <m/>
    <n v="0"/>
    <x v="9"/>
  </r>
  <r>
    <s v="RANCHO NUEVO"/>
    <s v="SANCHEZ"/>
    <s v="GARCIA"/>
    <s v="MARGARITA"/>
    <x v="2"/>
    <m/>
    <s v="RANCHO NUEVO"/>
    <s v="INFRAESTRUCTURA Y EQUIPO PARA LA PRODUCCION HORTICOLA AGRICULTURA PROTEGIDA"/>
    <s v="PRODUCCIÓN DE ALIMENTOS"/>
    <n v="8"/>
    <n v="2"/>
    <n v="10"/>
    <s v="AM"/>
    <n v="13076"/>
    <n v="0"/>
    <n v="1453.3999999999996"/>
    <n v="14529.4"/>
    <n v="13076"/>
    <n v="0"/>
    <m/>
    <n v="0"/>
    <x v="10"/>
  </r>
  <r>
    <s v="RANCHO NUEVO"/>
    <s v="SANCHEZ"/>
    <s v="GARCIA"/>
    <s v="MARGARITA"/>
    <x v="2"/>
    <m/>
    <s v="RANCHO NUEVO"/>
    <s v="PICADORA DE FORRAJE"/>
    <s v="GENERACIÓN DE INGRESOS"/>
    <n v="0"/>
    <n v="0"/>
    <n v="0"/>
    <s v="AM"/>
    <n v="21600"/>
    <n v="0"/>
    <n v="2400"/>
    <n v="24000"/>
    <n v="21600"/>
    <n v="0"/>
    <m/>
    <n v="0"/>
    <x v="10"/>
  </r>
  <r>
    <s v="RANCHO NUEVO"/>
    <s v="SANCHEZ"/>
    <s v="GARCIA"/>
    <s v="MARGARITA"/>
    <x v="2"/>
    <m/>
    <s v="RANCHO NUEVO"/>
    <s v="MOLINO DE GRANOS"/>
    <s v="GENERACIÓN DE INGRESOS"/>
    <n v="0"/>
    <n v="0"/>
    <n v="0"/>
    <s v="AM"/>
    <n v="8820"/>
    <n v="0"/>
    <n v="980"/>
    <n v="9800"/>
    <n v="8820"/>
    <n v="0"/>
    <m/>
    <n v="0"/>
    <x v="10"/>
  </r>
  <r>
    <s v="RANCHO NUEVO"/>
    <s v="SANCHEZ"/>
    <s v="GARCIA"/>
    <s v="MARGARITA"/>
    <x v="2"/>
    <m/>
    <s v="RANCHO NUEVO"/>
    <s v="INFRAESTRUCTURA Y EQUIPO PARA LA PROTECCION Y MANEJO DE LAS AVES"/>
    <s v="PRODUCCIÓN DE ALIMENTOS"/>
    <n v="0"/>
    <n v="0"/>
    <n v="0"/>
    <s v="AM"/>
    <n v="31406"/>
    <n v="0"/>
    <n v="3489.5999999999985"/>
    <n v="34895.599999999999"/>
    <n v="31406"/>
    <n v="0"/>
    <m/>
    <n v="0"/>
    <x v="10"/>
  </r>
  <r>
    <s v="RANCHO NUEVO"/>
    <s v="SANCHEZ"/>
    <s v="GARCIA"/>
    <s v="MARGARITA"/>
    <x v="2"/>
    <m/>
    <s v="RANCHO NUEVO"/>
    <s v="INFRAESTRUCTURA Y EQUIPO PARA LA PRODUCCION DE CERDOS"/>
    <s v="GENERACIÓN DE INGRESOS"/>
    <n v="0"/>
    <n v="0"/>
    <n v="0"/>
    <s v="AM"/>
    <n v="17752"/>
    <n v="0"/>
    <n v="1973.1100000000006"/>
    <n v="19725.11"/>
    <n v="17752"/>
    <n v="0"/>
    <m/>
    <n v="0"/>
    <x v="10"/>
  </r>
  <r>
    <s v="CAPUCHINAS"/>
    <s v="PECINA"/>
    <s v="CALIXTRO"/>
    <s v="LEOVIGILDA"/>
    <x v="2"/>
    <m/>
    <s v="CAPUCHINAS"/>
    <s v="INFRAESTRUCTURA Y EQUIPO PARA LA PRODUCCION HORTICOLA AGRICULTURA PROTEGIDA"/>
    <s v="PRODUCCIÓN DE ALIMENTOS"/>
    <n v="11"/>
    <n v="3"/>
    <n v="14"/>
    <s v="AM"/>
    <n v="26152"/>
    <n v="0"/>
    <n v="2906.7999999999993"/>
    <n v="29058.799999999999"/>
    <n v="26152"/>
    <n v="0"/>
    <m/>
    <n v="0"/>
    <x v="11"/>
  </r>
  <r>
    <s v="CAPUCHINAS"/>
    <s v="PECINA"/>
    <s v="CALIXTRO"/>
    <s v="LEOVIGILDA"/>
    <x v="2"/>
    <m/>
    <s v="CAPUCHINAS"/>
    <s v="PICADORA DE FORRAJE"/>
    <s v="GENERACIÓN DE INGRESOS"/>
    <n v="0"/>
    <n v="0"/>
    <n v="0"/>
    <s v="AM"/>
    <n v="21600"/>
    <n v="0"/>
    <n v="2400"/>
    <n v="24000"/>
    <n v="21600"/>
    <n v="0"/>
    <m/>
    <n v="0"/>
    <x v="11"/>
  </r>
  <r>
    <s v="CAPUCHINAS"/>
    <s v="PECINA"/>
    <s v="CALIXTRO"/>
    <s v="LEOVIGILDA"/>
    <x v="2"/>
    <m/>
    <s v="CAPUCHINAS"/>
    <s v="DEPOSITO DE AGUA-PRODUCCION ALIMENTOS"/>
    <s v="PRODUCCIÓN DE ALIMENTOS"/>
    <n v="0"/>
    <n v="0"/>
    <n v="0"/>
    <s v="AM"/>
    <n v="30240"/>
    <n v="0"/>
    <n v="3360"/>
    <n v="33600"/>
    <n v="30240"/>
    <n v="0"/>
    <m/>
    <n v="0"/>
    <x v="11"/>
  </r>
  <r>
    <s v="CAPUCHINAS"/>
    <s v="PECINA"/>
    <s v="CALIXTRO"/>
    <s v="LEOVIGILDA"/>
    <x v="2"/>
    <m/>
    <s v="CAPUCHINAS"/>
    <s v="INCUBADORA EQUIPADA"/>
    <s v="GENERACIÓN DE INGRESOS"/>
    <n v="0"/>
    <n v="0"/>
    <n v="0"/>
    <s v="AM"/>
    <n v="11700"/>
    <n v="0"/>
    <n v="1300"/>
    <n v="13000"/>
    <n v="11700"/>
    <n v="0"/>
    <m/>
    <n v="0"/>
    <x v="11"/>
  </r>
  <r>
    <s v="EL HUIZACHAL"/>
    <s v="CASTILLO"/>
    <m/>
    <s v="FRANCISCO"/>
    <x v="2"/>
    <m/>
    <s v="EL HUIZACHAL"/>
    <s v="PICADORA DE FORRAJE"/>
    <s v="GENERACIÓN DE INGRESOS"/>
    <n v="8"/>
    <n v="5"/>
    <n v="13"/>
    <s v="MAM"/>
    <n v="10800"/>
    <n v="0"/>
    <n v="1200"/>
    <n v="12000"/>
    <n v="10800"/>
    <n v="0"/>
    <m/>
    <n v="0"/>
    <x v="12"/>
  </r>
  <r>
    <s v="EL HUIZACHAL"/>
    <s v="CASTILLO"/>
    <m/>
    <s v="FRANCISCO"/>
    <x v="2"/>
    <m/>
    <s v="EL HUIZACHAL"/>
    <s v="INFRAESTRUCTURA Y EQUIPO PARA LA PRODUCCION HORTICOLA AGRICULTURA PROTEGIDA"/>
    <s v="PRODUCCIÓN DE ALIMENTOS"/>
    <n v="0"/>
    <n v="0"/>
    <n v="0"/>
    <s v="MAM"/>
    <n v="26152"/>
    <n v="0"/>
    <n v="2906.7999999999993"/>
    <n v="29058.799999999999"/>
    <n v="26152"/>
    <n v="0"/>
    <m/>
    <n v="0"/>
    <x v="12"/>
  </r>
  <r>
    <s v="EL HUIZACHAL"/>
    <s v="CASTILLO"/>
    <m/>
    <s v="FRANCISCO"/>
    <x v="2"/>
    <m/>
    <s v="EL HUIZACHAL"/>
    <s v="DEPOSITO DE AGUA-PRODUCCION ALIMENTOS"/>
    <s v="PRODUCCIÓN DE ALIMENTOS"/>
    <n v="0"/>
    <n v="0"/>
    <n v="0"/>
    <s v="MAM"/>
    <n v="40320"/>
    <n v="0"/>
    <n v="4480"/>
    <n v="44800"/>
    <n v="40320"/>
    <n v="0"/>
    <m/>
    <n v="0"/>
    <x v="12"/>
  </r>
  <r>
    <s v="EL HUIZACHAL"/>
    <s v="CASTILLO"/>
    <m/>
    <s v="FRANCISCO"/>
    <x v="2"/>
    <m/>
    <s v="EL HUIZACHAL"/>
    <s v="INFRAESTRUCTURA Y EQUIPO PARA LA PRODUCCION DE CERDOS"/>
    <s v="GENERACIÓN DE INGRESOS"/>
    <n v="0"/>
    <n v="0"/>
    <n v="0"/>
    <s v="MAM"/>
    <n v="35505"/>
    <n v="0"/>
    <n v="3945.2200000000012"/>
    <n v="39450.22"/>
    <n v="35505"/>
    <n v="0"/>
    <m/>
    <n v="0"/>
    <x v="12"/>
  </r>
  <r>
    <s v="EL HUIZACHAL"/>
    <s v="CASTILLO"/>
    <m/>
    <s v="FRANCISCO"/>
    <x v="2"/>
    <m/>
    <s v="EL HUIZACHAL"/>
    <s v="INFRAESTRUCTURA Y EQUIPO PARA LA PROTECCION Y MANEJO DE LAS AVES"/>
    <s v="PRODUCCIÓN DE ALIMENTOS"/>
    <n v="0"/>
    <n v="0"/>
    <n v="0"/>
    <s v="MAM"/>
    <n v="13772"/>
    <n v="0"/>
    <n v="1530.3999999999996"/>
    <n v="15302.4"/>
    <n v="13772"/>
    <n v="0"/>
    <m/>
    <n v="0"/>
    <x v="12"/>
  </r>
  <r>
    <s v="EL HUIZACHAL"/>
    <s v="CASTILLO"/>
    <m/>
    <s v="FRANCISCO"/>
    <x v="2"/>
    <m/>
    <s v="EL HUIZACHAL"/>
    <s v="INCUBADORA EQUIPADA"/>
    <s v="GENERACIÓN DE INGRESOS"/>
    <n v="0"/>
    <n v="0"/>
    <n v="0"/>
    <s v="MAM"/>
    <n v="11700"/>
    <n v="0"/>
    <n v="1300"/>
    <n v="13000"/>
    <n v="11700"/>
    <n v="0"/>
    <m/>
    <n v="0"/>
    <x v="12"/>
  </r>
  <r>
    <s v="EL HUIZACHAL"/>
    <s v="CASTILLO"/>
    <m/>
    <s v="FRANCISCO"/>
    <x v="2"/>
    <m/>
    <s v="EL HUIZACHAL"/>
    <s v="INFRAESTRUCTURA Y EQUIPO PARA LA PRODUCCION DE HORTALIZAS A CIELO ABIERTO"/>
    <s v="GENERACIÓN DE INGRESOS"/>
    <n v="0"/>
    <n v="0"/>
    <n v="0"/>
    <s v="MAM"/>
    <n v="35583"/>
    <n v="0"/>
    <n v="3954"/>
    <n v="39537"/>
    <n v="35583"/>
    <n v="0"/>
    <m/>
    <n v="0"/>
    <x v="12"/>
  </r>
  <r>
    <s v="EL CLARIN"/>
    <s v="GARCIA"/>
    <s v="GRANADO"/>
    <s v="MARIANA"/>
    <x v="2"/>
    <m/>
    <s v="EL CLARÍN (ENTRONQUE A TAMASOPO)"/>
    <s v="DEPOSITO DE AGUA-PRODUCCION ALIMENTOS"/>
    <s v="PRODUCCIÓN DE ALIMENTOS"/>
    <n v="6"/>
    <n v="4"/>
    <n v="10"/>
    <s v="AM"/>
    <n v="10080"/>
    <n v="0"/>
    <n v="1120"/>
    <n v="11200"/>
    <n v="10080"/>
    <n v="0"/>
    <m/>
    <n v="0"/>
    <x v="13"/>
  </r>
  <r>
    <s v="EL CLARIN"/>
    <s v="GARCIA"/>
    <s v="GRANADO"/>
    <s v="MARIANA"/>
    <x v="2"/>
    <m/>
    <s v="EL CLARÍN (ENTRONQUE A TAMASOPO)"/>
    <s v="MOLINO DE GRANOS"/>
    <s v="GENERACIÓN DE INGRESOS"/>
    <n v="0"/>
    <n v="0"/>
    <n v="0"/>
    <s v="AM"/>
    <n v="8820"/>
    <n v="0"/>
    <n v="980"/>
    <n v="9800"/>
    <n v="8820"/>
    <n v="0"/>
    <m/>
    <n v="0"/>
    <x v="13"/>
  </r>
  <r>
    <s v="EL CLARIN"/>
    <s v="GARCIA"/>
    <s v="GRANADO"/>
    <s v="MARIANA"/>
    <x v="2"/>
    <m/>
    <s v="EL CLARÍN (ENTRONQUE A TAMASOPO)"/>
    <s v="PICADORA DE FORRAJE"/>
    <s v="GENERACIÓN DE INGRESOS"/>
    <n v="0"/>
    <n v="0"/>
    <n v="0"/>
    <s v="AM"/>
    <n v="21600"/>
    <n v="0"/>
    <n v="2400"/>
    <n v="24000"/>
    <n v="21600"/>
    <n v="0"/>
    <m/>
    <n v="0"/>
    <x v="13"/>
  </r>
  <r>
    <s v="EL CLARIN"/>
    <s v="GARCIA"/>
    <s v="GRANADO"/>
    <s v="MARIANA"/>
    <x v="2"/>
    <m/>
    <s v="EL CLARÍN (ENTRONQUE A TAMASOPO)"/>
    <s v="INFRAESTRUCTURA Y EQUIPO PARA LA PRODUCCION HORTICOLA AGRICULTURA PROTEGIDA"/>
    <s v="PRODUCCIÓN DE ALIMENTOS"/>
    <n v="0"/>
    <n v="0"/>
    <n v="0"/>
    <s v="AM"/>
    <n v="13076"/>
    <n v="0"/>
    <n v="1453.3999999999996"/>
    <n v="14529.4"/>
    <n v="13076"/>
    <n v="0"/>
    <m/>
    <n v="0"/>
    <x v="13"/>
  </r>
  <r>
    <s v="EL CLARIN"/>
    <s v="GARCIA"/>
    <s v="GRANADO"/>
    <s v="MARIANA"/>
    <x v="2"/>
    <m/>
    <s v="EL CLARÍN (ENTRONQUE A TAMASOPO)"/>
    <s v="INFRAESTRUCTURA Y EQUIPO PARA LA PROTECCION Y MANEJO DE LAS AVES"/>
    <s v="PRODUCCIÓN DE ALIMENTOS"/>
    <n v="0"/>
    <n v="0"/>
    <n v="0"/>
    <s v="AM"/>
    <n v="31406"/>
    <n v="0"/>
    <n v="3489.5999999999985"/>
    <n v="34895.599999999999"/>
    <n v="31406"/>
    <n v="0"/>
    <m/>
    <n v="0"/>
    <x v="13"/>
  </r>
  <r>
    <s v="EL CLARIN"/>
    <s v="GARCIA"/>
    <s v="GRANADO"/>
    <s v="MARIANA"/>
    <x v="2"/>
    <m/>
    <s v="EL CLARÍN (ENTRONQUE A TAMASOPO)"/>
    <s v="INFRAESTRUCTURA Y EQUIPO PARA LA PRODUCCION DE CERDOS"/>
    <s v="GENERACIÓN DE INGRESOS"/>
    <n v="0"/>
    <n v="0"/>
    <n v="0"/>
    <s v="AM"/>
    <n v="17752"/>
    <n v="0"/>
    <n v="1973.1100000000006"/>
    <n v="19725.11"/>
    <n v="17752"/>
    <n v="0"/>
    <m/>
    <n v="0"/>
    <x v="13"/>
  </r>
  <r>
    <s v="CAMPAMENTO ALFA (LOS CUATES)"/>
    <s v="CRUZ"/>
    <s v="VERA"/>
    <s v="VERONICA"/>
    <x v="2"/>
    <m/>
    <s v="CAMPAMENTO ALFA (LOS CUATES)"/>
    <s v="PICADORA DE FORRAJE"/>
    <s v="GENERACIÓN DE INGRESOS"/>
    <n v="8"/>
    <n v="1"/>
    <n v="9"/>
    <s v="AM"/>
    <n v="10800"/>
    <n v="0"/>
    <n v="1200"/>
    <n v="12000"/>
    <n v="10800"/>
    <n v="0"/>
    <m/>
    <n v="0"/>
    <x v="14"/>
  </r>
  <r>
    <s v="CAMPAMENTO ALFA (LOS CUATES)"/>
    <s v="CRUZ"/>
    <s v="VERA"/>
    <s v="VERONICA"/>
    <x v="2"/>
    <m/>
    <s v="CAMPAMENTO ALFA (LOS CUATES)"/>
    <s v="TRAPICHE"/>
    <s v="GENERACIÓN DE INGRESOS"/>
    <n v="0"/>
    <n v="0"/>
    <n v="0"/>
    <s v="AM"/>
    <n v="47703"/>
    <n v="0"/>
    <n v="5300.8899999999994"/>
    <n v="53003.89"/>
    <n v="47703"/>
    <n v="0"/>
    <m/>
    <n v="0"/>
    <x v="14"/>
  </r>
  <r>
    <s v="CAMPAMENTO ALFA (LOS CUATES)"/>
    <s v="CRUZ"/>
    <s v="VERA"/>
    <s v="VERONICA"/>
    <x v="2"/>
    <m/>
    <s v="CAMPAMENTO ALFA (LOS CUATES)"/>
    <s v="INFRAESTRUCTURA Y EQUIPO PARA LA PRODUCCION DE CERDOS"/>
    <s v="GENERACIÓN DE INGRESOS"/>
    <n v="0"/>
    <n v="0"/>
    <n v="0"/>
    <s v="AM"/>
    <n v="17752"/>
    <n v="0"/>
    <n v="1973.1100000000006"/>
    <n v="19725.11"/>
    <n v="17752"/>
    <n v="0"/>
    <m/>
    <n v="0"/>
    <x v="14"/>
  </r>
  <r>
    <s v="CAMPAMENTO ALFA (LOS CUATES)"/>
    <s v="CRUZ"/>
    <s v="VERA"/>
    <s v="VERONICA"/>
    <x v="2"/>
    <m/>
    <s v="CAMPAMENTO ALFA (LOS CUATES)"/>
    <s v="INFRAESTRUCTURA Y EQUIPO PARA LA PROTECCION Y MANEJO DE LAS AVES"/>
    <s v="PRODUCCIÓN DE ALIMENTOS"/>
    <n v="0"/>
    <n v="0"/>
    <n v="0"/>
    <s v="AM"/>
    <n v="39257"/>
    <n v="0"/>
    <n v="4362.5"/>
    <n v="43619.5"/>
    <n v="39257"/>
    <n v="0"/>
    <m/>
    <n v="0"/>
    <x v="14"/>
  </r>
  <r>
    <s v="CAMPAMENTO ALFA (LOS CUATES)"/>
    <s v="CRUZ"/>
    <s v="VERA"/>
    <s v="VERONICA"/>
    <x v="2"/>
    <m/>
    <s v="CAMPAMENTO ALFA (LOS CUATES)"/>
    <s v="CORRAL"/>
    <s v="GENERACIÓN DE INGRESOS"/>
    <n v="0"/>
    <n v="0"/>
    <n v="0"/>
    <s v="AM"/>
    <n v="13653"/>
    <n v="0"/>
    <n v="1517.0599999999995"/>
    <n v="15170.06"/>
    <n v="13653"/>
    <n v="0"/>
    <m/>
    <n v="0"/>
    <x v="14"/>
  </r>
  <r>
    <s v="CAMPAMENTO ALFA (LOS CUATES)"/>
    <s v="CRUZ"/>
    <s v="VERA"/>
    <s v="VERONICA"/>
    <x v="2"/>
    <m/>
    <s v="CAMPAMENTO ALFA (LOS CUATES)"/>
    <s v="MOLINO DE GRANOS"/>
    <s v="GENERACIÓN DE INGRESOS"/>
    <n v="0"/>
    <n v="0"/>
    <n v="0"/>
    <s v="AM"/>
    <n v="8820"/>
    <n v="0"/>
    <n v="980"/>
    <n v="9800"/>
    <n v="8820"/>
    <n v="0"/>
    <m/>
    <n v="0"/>
    <x v="14"/>
  </r>
  <r>
    <s v="EL SAUCILLO"/>
    <s v="CRUZ"/>
    <s v="MARQUEZ"/>
    <s v="MONICA"/>
    <x v="2"/>
    <m/>
    <s v="EL SAUCILLO"/>
    <s v="CORRALES DE MANEJO"/>
    <s v="GENERACIÓN DE INGRESOS"/>
    <n v="4"/>
    <n v="6"/>
    <n v="10"/>
    <s v="AM"/>
    <n v="44339"/>
    <n v="0"/>
    <n v="4927.4599999999991"/>
    <n v="49266.46"/>
    <n v="44339"/>
    <n v="0"/>
    <m/>
    <n v="0"/>
    <x v="15"/>
  </r>
  <r>
    <s v="EL SAUCILLO"/>
    <s v="CRUZ"/>
    <s v="MARQUEZ"/>
    <s v="MONICA"/>
    <x v="2"/>
    <m/>
    <s v="EL SAUCILLO"/>
    <s v="INFRAESTRUCTURA Y EQUIPO PARA LA PRODUCCION HORTICOLA AGRICULTURA PROTEGIDA"/>
    <s v="PRODUCCIÓN DE ALIMENTOS"/>
    <n v="0"/>
    <n v="0"/>
    <n v="0"/>
    <s v="AM"/>
    <n v="13076"/>
    <n v="0"/>
    <n v="1453.3999999999996"/>
    <n v="14529.4"/>
    <n v="13076"/>
    <n v="0"/>
    <m/>
    <n v="0"/>
    <x v="15"/>
  </r>
  <r>
    <s v="EL SAUCILLO"/>
    <s v="CRUZ"/>
    <s v="MARQUEZ"/>
    <s v="MONICA"/>
    <x v="2"/>
    <m/>
    <s v="EL SAUCILLO"/>
    <s v="PICADORA DE FORRAJE"/>
    <s v="GENERACIÓN DE INGRESOS"/>
    <n v="0"/>
    <n v="0"/>
    <n v="0"/>
    <s v="AM"/>
    <n v="32400"/>
    <n v="0"/>
    <n v="3600"/>
    <n v="36000"/>
    <n v="32400"/>
    <n v="0"/>
    <m/>
    <n v="0"/>
    <x v="15"/>
  </r>
  <r>
    <s v="EL SAUCILLO"/>
    <s v="CRUZ"/>
    <s v="MARQUEZ"/>
    <s v="MONICA"/>
    <x v="2"/>
    <m/>
    <s v="EL SAUCILLO"/>
    <s v="DEPOSITO DE AGUA-PRODUCCION ALIMENTOS"/>
    <s v="PRODUCCIÓN DE ALIMENTOS"/>
    <n v="0"/>
    <n v="0"/>
    <n v="0"/>
    <s v="AM"/>
    <n v="20160"/>
    <n v="0"/>
    <n v="2240"/>
    <n v="22400"/>
    <n v="20160"/>
    <n v="0"/>
    <m/>
    <n v="0"/>
    <x v="15"/>
  </r>
  <r>
    <s v="EL SAUCILLO"/>
    <s v="CRUZ"/>
    <s v="MARQUEZ"/>
    <s v="MONICA"/>
    <x v="2"/>
    <m/>
    <s v="EL SAUCILLO"/>
    <s v="TEJABAN O SOMBREADERO"/>
    <s v="GENERACIÓN DE INGRESOS"/>
    <n v="0"/>
    <n v="0"/>
    <n v="0"/>
    <s v="AM"/>
    <n v="16173"/>
    <n v="0"/>
    <n v="1798.0600000000013"/>
    <n v="17971.060000000001"/>
    <n v="16173"/>
    <n v="0"/>
    <m/>
    <n v="0"/>
    <x v="15"/>
  </r>
  <r>
    <s v="EL SAUCILLO"/>
    <s v="CRUZ"/>
    <s v="MARQUEZ"/>
    <s v="MONICA"/>
    <x v="2"/>
    <m/>
    <s v="EL SAUCILLO"/>
    <s v="CORRAL"/>
    <s v="GENERACIÓN DE INGRESOS"/>
    <n v="0"/>
    <n v="0"/>
    <n v="0"/>
    <s v="AM"/>
    <n v="13653"/>
    <n v="0"/>
    <n v="1517.0599999999995"/>
    <n v="15170.06"/>
    <n v="13653"/>
    <n v="0"/>
    <m/>
    <n v="0"/>
    <x v="15"/>
  </r>
  <r>
    <s v="EL SAUCILLO"/>
    <s v="CRUZ"/>
    <s v="MARQUEZ"/>
    <s v="MONICA"/>
    <x v="2"/>
    <m/>
    <s v="EL SAUCILLO"/>
    <s v="INFRAESTRUCTURA Y EQUIPO PARA LA PROTECCION Y MANEJO DE LAS AVES"/>
    <s v="PRODUCCIÓN DE ALIMENTOS"/>
    <n v="0"/>
    <n v="0"/>
    <n v="0"/>
    <s v="AM"/>
    <n v="7851"/>
    <n v="0"/>
    <n v="872.89999999999964"/>
    <n v="8723.9"/>
    <n v="7851"/>
    <n v="0"/>
    <m/>
    <n v="0"/>
    <x v="15"/>
  </r>
  <r>
    <s v="EL NARANJITO"/>
    <s v="DAVILA"/>
    <s v="MEDINA"/>
    <s v="SILVERIO"/>
    <x v="2"/>
    <m/>
    <s v="EL NARANJITO (GUAYABITOS)"/>
    <s v="INFRAESTRUCTURA Y EQUIPO PARA LA PRODUCCION DE CERDOS"/>
    <s v="GENERACIÓN DE INGRESOS"/>
    <n v="6"/>
    <n v="9"/>
    <n v="15"/>
    <s v="AM"/>
    <n v="71010"/>
    <n v="0"/>
    <n v="7890.4400000000023"/>
    <n v="78900.44"/>
    <n v="71010"/>
    <n v="0"/>
    <m/>
    <n v="0"/>
    <x v="16"/>
  </r>
  <r>
    <s v="EL NARANJITO"/>
    <s v="DAVILA"/>
    <s v="MEDINA"/>
    <s v="SILVERIO"/>
    <x v="2"/>
    <m/>
    <s v="EL NARANJITO (GUAYABITOS)"/>
    <s v="INFRAESTRUCTURA Y EQUIPO PARA LA PRODUCCION HORTICOLA AGRICULTURA PROTEGIDA"/>
    <s v="PRODUCCIÓN DE ALIMENTOS"/>
    <n v="0"/>
    <n v="0"/>
    <n v="0"/>
    <s v="AM"/>
    <n v="6538"/>
    <n v="0"/>
    <n v="726.69999999999982"/>
    <n v="7264.7"/>
    <n v="6538"/>
    <n v="0"/>
    <m/>
    <n v="0"/>
    <x v="16"/>
  </r>
  <r>
    <s v="EL NARANJITO"/>
    <s v="DAVILA"/>
    <s v="MEDINA"/>
    <s v="SILVERIO"/>
    <x v="2"/>
    <m/>
    <s v="EL NARANJITO (GUAYABITOS)"/>
    <s v="MOLINO DE GRANOS"/>
    <s v="GENERACIÓN DE INGRESOS"/>
    <n v="0"/>
    <n v="0"/>
    <n v="0"/>
    <s v="AM"/>
    <n v="17640"/>
    <n v="0"/>
    <n v="1960"/>
    <n v="19600"/>
    <n v="17640"/>
    <n v="0"/>
    <m/>
    <n v="0"/>
    <x v="16"/>
  </r>
  <r>
    <s v="EL NARANJITO"/>
    <s v="DAVILA"/>
    <s v="MEDINA"/>
    <s v="SILVERIO"/>
    <x v="2"/>
    <m/>
    <s v="EL NARANJITO (GUAYABITOS)"/>
    <s v="CORRAL"/>
    <s v="GENERACIÓN DE INGRESOS"/>
    <n v="0"/>
    <n v="0"/>
    <n v="0"/>
    <s v="AM"/>
    <n v="13653"/>
    <n v="0"/>
    <n v="1517.0599999999995"/>
    <n v="15170.06"/>
    <n v="13653"/>
    <n v="0"/>
    <m/>
    <n v="0"/>
    <x v="16"/>
  </r>
  <r>
    <s v="EL NARANJITO"/>
    <s v="DAVILA"/>
    <s v="MEDINA"/>
    <s v="SILVERIO"/>
    <x v="2"/>
    <m/>
    <s v="EL NARANJITO (GUAYABITOS)"/>
    <s v="DEPOSITO DE AGUA-PRODUCCION ALIMENTOS"/>
    <s v="PRODUCCIÓN DE ALIMENTOS"/>
    <n v="0"/>
    <n v="0"/>
    <n v="0"/>
    <s v="AM"/>
    <n v="20160"/>
    <n v="0"/>
    <n v="2240"/>
    <n v="22400"/>
    <n v="20160"/>
    <n v="0"/>
    <m/>
    <n v="0"/>
    <x v="16"/>
  </r>
  <r>
    <s v="EL NARANJITO"/>
    <s v="DAVILA"/>
    <s v="MEDINA"/>
    <s v="SILVERIO"/>
    <x v="2"/>
    <m/>
    <s v="EL NARANJITO (GUAYABITOS)"/>
    <s v="PICADORA DE FORRAJE"/>
    <s v="GENERACIÓN DE INGRESOS"/>
    <n v="0"/>
    <n v="0"/>
    <n v="0"/>
    <s v="AM"/>
    <n v="21600"/>
    <n v="0"/>
    <n v="2400"/>
    <n v="24000"/>
    <n v="21600"/>
    <n v="0"/>
    <m/>
    <n v="0"/>
    <x v="16"/>
  </r>
  <r>
    <s v="EL NARANJITO"/>
    <s v="DAVILA"/>
    <s v="MEDINA"/>
    <s v="SILVERIO"/>
    <x v="2"/>
    <m/>
    <s v="EL NARANJITO (GUAYABITOS)"/>
    <s v="INFRAESTRUCTURA Y EQUIPO PARA LA PROTECCION Y MANEJO DE LAS AVES"/>
    <s v="PRODUCCIÓN DE ALIMENTOS"/>
    <n v="0"/>
    <n v="0"/>
    <n v="0"/>
    <s v="AM"/>
    <n v="4590"/>
    <n v="0"/>
    <n v="510.80000000000018"/>
    <n v="5100.8"/>
    <n v="4590"/>
    <n v="0"/>
    <m/>
    <n v="0"/>
    <x v="16"/>
  </r>
  <r>
    <s v="EL CARRIZO"/>
    <s v="RICO"/>
    <s v="MARTINEZ"/>
    <s v="MARTIN"/>
    <x v="2"/>
    <m/>
    <s v="EL CARRIZO"/>
    <s v="BASCULA"/>
    <s v="GENERACIÓN DE INGRESOS"/>
    <n v="7"/>
    <n v="5"/>
    <n v="12"/>
    <s v="AM"/>
    <n v="49500"/>
    <n v="0"/>
    <n v="5500"/>
    <n v="55000"/>
    <n v="49500"/>
    <n v="0"/>
    <m/>
    <n v="0"/>
    <x v="17"/>
  </r>
  <r>
    <s v="EL CARRIZO"/>
    <s v="RICO"/>
    <s v="MARTINEZ"/>
    <s v="MARTIN"/>
    <x v="2"/>
    <m/>
    <s v="EL CARRIZO"/>
    <s v="INFRAESTRUCTURA Y EQUIPO PARA LA PRODUCCION HORTICOLA AGRICULTURA PROTEGIDA"/>
    <s v="PRODUCCIÓN DE ALIMENTOS"/>
    <n v="0"/>
    <n v="0"/>
    <n v="0"/>
    <s v="AM"/>
    <n v="19614"/>
    <n v="0"/>
    <n v="2180.0999999999985"/>
    <n v="21794.1"/>
    <n v="19614"/>
    <n v="0"/>
    <m/>
    <n v="0"/>
    <x v="17"/>
  </r>
  <r>
    <s v="EL CARRIZO"/>
    <s v="RICO"/>
    <s v="MARTINEZ"/>
    <s v="MARTIN"/>
    <x v="2"/>
    <m/>
    <s v="EL CARRIZO"/>
    <s v="PICADORA DE FORRAJE"/>
    <s v="GENERACIÓN DE INGRESOS"/>
    <n v="0"/>
    <n v="0"/>
    <n v="0"/>
    <s v="AM"/>
    <n v="10800"/>
    <n v="0"/>
    <n v="1200"/>
    <n v="12000"/>
    <n v="10800"/>
    <n v="0"/>
    <m/>
    <n v="0"/>
    <x v="17"/>
  </r>
  <r>
    <s v="EL CARRIZO"/>
    <s v="RICO"/>
    <s v="MARTINEZ"/>
    <s v="MARTIN"/>
    <x v="2"/>
    <m/>
    <s v="EL CARRIZO"/>
    <s v="CORRALES DE MANEJO"/>
    <s v="GENERACIÓN DE INGRESOS"/>
    <n v="0"/>
    <n v="0"/>
    <n v="0"/>
    <s v="AM"/>
    <n v="44339"/>
    <n v="0"/>
    <n v="4927.4599999999991"/>
    <n v="49266.46"/>
    <n v="44339"/>
    <n v="0"/>
    <m/>
    <n v="0"/>
    <x v="17"/>
  </r>
  <r>
    <s v="EL CARRIZO"/>
    <s v="RICO"/>
    <s v="MARTINEZ"/>
    <s v="MARTIN"/>
    <x v="2"/>
    <m/>
    <s v="EL CARRIZO"/>
    <s v="INFRAESTRUCTURA Y EQUIPO PARA LA PRODUCCION DE CERDOS"/>
    <s v="GENERACIÓN DE INGRESOS"/>
    <n v="0"/>
    <n v="0"/>
    <n v="0"/>
    <s v="AM"/>
    <n v="35505"/>
    <n v="0"/>
    <n v="3945.2200000000012"/>
    <n v="39450.22"/>
    <n v="35505"/>
    <n v="0"/>
    <m/>
    <n v="0"/>
    <x v="17"/>
  </r>
  <r>
    <s v="EL CARRIZO"/>
    <s v="RICO"/>
    <s v="MARTINEZ"/>
    <s v="MARTIN"/>
    <x v="2"/>
    <m/>
    <s v="EL CARRIZO"/>
    <s v="DEPOSITO DE AGUA-PRODUCCION ALIMENTOS"/>
    <s v="PRODUCCIÓN DE ALIMENTOS"/>
    <n v="0"/>
    <n v="0"/>
    <n v="0"/>
    <s v="AM"/>
    <n v="10080"/>
    <n v="0"/>
    <n v="1120"/>
    <n v="11200"/>
    <n v="10080"/>
    <n v="0"/>
    <m/>
    <n v="0"/>
    <x v="17"/>
  </r>
  <r>
    <s v="EL CARRIZO"/>
    <s v="RICO"/>
    <s v="MARTINEZ"/>
    <s v="MARTIN"/>
    <x v="2"/>
    <m/>
    <s v="EL CARRIZO"/>
    <s v="EQUIPO PARA ENVASADO Y EMPAQUE"/>
    <s v="GENERACIÓN DE INGRESOS"/>
    <n v="0"/>
    <n v="0"/>
    <n v="0"/>
    <s v="AM"/>
    <n v="68099"/>
    <n v="0"/>
    <n v="13308.880000000005"/>
    <n v="81407.88"/>
    <n v="68099"/>
    <n v="0"/>
    <m/>
    <n v="0"/>
    <x v="17"/>
  </r>
  <r>
    <s v="EL CARRIZO"/>
    <s v="RICO"/>
    <s v="MARTINEZ"/>
    <s v="MARTIN"/>
    <x v="2"/>
    <m/>
    <s v="EL CARRIZO"/>
    <s v="CORRAL"/>
    <s v="GENERACIÓN DE INGRESOS"/>
    <n v="0"/>
    <n v="0"/>
    <n v="0"/>
    <s v="AM"/>
    <n v="40959"/>
    <n v="0"/>
    <n v="4551.18"/>
    <n v="45510.18"/>
    <n v="40959"/>
    <n v="0"/>
    <m/>
    <n v="0"/>
    <x v="17"/>
  </r>
  <r>
    <s v="EL CARRIZO"/>
    <s v="RICO"/>
    <s v="MARTINEZ"/>
    <s v="MARTIN"/>
    <x v="2"/>
    <m/>
    <s v="EL CARRIZO"/>
    <s v="TEJABAN O SOMBREADERO"/>
    <s v="GENERACIÓN DE INGRESOS"/>
    <n v="0"/>
    <n v="0"/>
    <n v="0"/>
    <s v="AM"/>
    <n v="8086"/>
    <n v="0"/>
    <n v="899.53000000000065"/>
    <n v="8985.5300000000007"/>
    <n v="8086"/>
    <n v="0"/>
    <m/>
    <n v="0"/>
    <x v="17"/>
  </r>
  <r>
    <s v="EL CARPINTERO"/>
    <s v="VERASTEGUI"/>
    <s v="MALDONADO"/>
    <s v="MARGARITO"/>
    <x v="2"/>
    <m/>
    <s v="EL CARPINTERO"/>
    <s v="TEJABAN O SOMBREADERO"/>
    <s v="GENERACIÓN DE INGRESOS"/>
    <n v="16"/>
    <n v="1"/>
    <n v="17"/>
    <s v="AM"/>
    <n v="8086"/>
    <n v="0"/>
    <n v="899.53000000000065"/>
    <n v="8985.5300000000007"/>
    <n v="8086"/>
    <n v="0"/>
    <m/>
    <n v="0"/>
    <x v="18"/>
  </r>
  <r>
    <s v="EL CARPINTERO"/>
    <s v="VERASTEGUI"/>
    <s v="MALDONADO"/>
    <s v="MARGARITO"/>
    <x v="2"/>
    <m/>
    <s v="EL CARPINTERO"/>
    <s v="PICADORA DE FORRAJE"/>
    <s v="GENERACIÓN DE INGRESOS"/>
    <n v="0"/>
    <n v="0"/>
    <n v="0"/>
    <s v="AM"/>
    <n v="54000"/>
    <n v="0"/>
    <n v="6000"/>
    <n v="60000"/>
    <n v="54000"/>
    <n v="0"/>
    <m/>
    <n v="0"/>
    <x v="18"/>
  </r>
  <r>
    <s v="EL CARPINTERO"/>
    <s v="VERASTEGUI"/>
    <s v="MALDONADO"/>
    <s v="MARGARITO"/>
    <x v="2"/>
    <m/>
    <s v="EL CARPINTERO"/>
    <s v="INFRAESTRUCTURA Y EQUIPO PARA LA PROTECCION Y MANEJO DE LAS AVES"/>
    <s v="PRODUCCIÓN DE ALIMENTOS"/>
    <n v="0"/>
    <n v="0"/>
    <n v="0"/>
    <s v="AM"/>
    <n v="78515"/>
    <n v="0"/>
    <n v="8724"/>
    <n v="87239"/>
    <n v="78515"/>
    <n v="0"/>
    <m/>
    <n v="0"/>
    <x v="18"/>
  </r>
  <r>
    <s v="EL CARPINTERO"/>
    <s v="VERASTEGUI"/>
    <s v="MALDONADO"/>
    <s v="MARGARITO"/>
    <x v="2"/>
    <m/>
    <s v="EL CARPINTERO"/>
    <s v="DEPOSITO DE AGUA-PRODUCCION ALIMENTOS"/>
    <s v="PRODUCCIÓN DE ALIMENTOS"/>
    <n v="0"/>
    <n v="0"/>
    <n v="0"/>
    <s v="AM"/>
    <n v="20160"/>
    <n v="0"/>
    <n v="2240"/>
    <n v="22400"/>
    <n v="20160"/>
    <n v="0"/>
    <m/>
    <n v="0"/>
    <x v="18"/>
  </r>
  <r>
    <s v="LA GAVIA"/>
    <s v="MARTINEZ"/>
    <s v="RAMIREZ"/>
    <s v="MOISES"/>
    <x v="2"/>
    <m/>
    <s v="LA GAVIA"/>
    <s v="CORRAL"/>
    <s v="GENERACIÓN DE INGRESOS"/>
    <n v="10"/>
    <n v="5"/>
    <n v="15"/>
    <s v="AM"/>
    <n v="40959"/>
    <n v="0"/>
    <n v="4551.18"/>
    <n v="45510.18"/>
    <n v="40959"/>
    <n v="0"/>
    <m/>
    <n v="0"/>
    <x v="19"/>
  </r>
  <r>
    <s v="LA GAVIA"/>
    <s v="MARTINEZ"/>
    <s v="RAMIREZ"/>
    <s v="MOISES"/>
    <x v="2"/>
    <m/>
    <s v="LA GAVIA"/>
    <s v="CORRALES DE MANEJO"/>
    <s v="GENERACIÓN DE INGRESOS"/>
    <n v="0"/>
    <n v="0"/>
    <n v="0"/>
    <s v="AM"/>
    <n v="22169"/>
    <n v="0"/>
    <n v="2464.2299999999996"/>
    <n v="24633.23"/>
    <n v="22169"/>
    <n v="0"/>
    <m/>
    <n v="0"/>
    <x v="19"/>
  </r>
  <r>
    <s v="LA GAVIA"/>
    <s v="MARTINEZ"/>
    <s v="RAMIREZ"/>
    <s v="MOISES"/>
    <x v="2"/>
    <m/>
    <s v="LA GAVIA"/>
    <s v="INFRAESTRUCTURA Y EQUIPO PARA LA PRODUCCION DE CERDOS"/>
    <s v="GENERACIÓN DE INGRESOS"/>
    <n v="0"/>
    <n v="0"/>
    <n v="0"/>
    <s v="AM"/>
    <n v="17752"/>
    <n v="0"/>
    <n v="1973.1100000000006"/>
    <n v="19725.11"/>
    <n v="17752"/>
    <n v="0"/>
    <m/>
    <n v="0"/>
    <x v="19"/>
  </r>
  <r>
    <s v="LA GAVIA"/>
    <s v="MARTINEZ"/>
    <s v="RAMIREZ"/>
    <s v="MOISES"/>
    <x v="2"/>
    <m/>
    <s v="LA GAVIA"/>
    <s v="DEPOSITO DE AGUA-PRODUCCION ALIMENTOS"/>
    <s v="PRODUCCIÓN DE ALIMENTOS"/>
    <n v="0"/>
    <n v="0"/>
    <n v="0"/>
    <s v="AM"/>
    <n v="20160"/>
    <n v="0"/>
    <n v="2240"/>
    <n v="22400"/>
    <n v="20160"/>
    <n v="0"/>
    <m/>
    <n v="0"/>
    <x v="19"/>
  </r>
  <r>
    <s v="LA GAVIA"/>
    <s v="MARTINEZ"/>
    <s v="RAMIREZ"/>
    <s v="MOISES"/>
    <x v="2"/>
    <m/>
    <s v="LA GAVIA"/>
    <s v="MOLINO DE GRANOS"/>
    <s v="GENERACIÓN DE INGRESOS"/>
    <n v="0"/>
    <n v="0"/>
    <n v="0"/>
    <s v="AM"/>
    <n v="8820"/>
    <n v="0"/>
    <n v="980"/>
    <n v="9800"/>
    <n v="8820"/>
    <n v="0"/>
    <m/>
    <n v="0"/>
    <x v="19"/>
  </r>
  <r>
    <s v="LA GAVIA"/>
    <s v="MARTINEZ"/>
    <s v="RAMIREZ"/>
    <s v="MOISES"/>
    <x v="2"/>
    <m/>
    <s v="LA GAVIA"/>
    <s v="INCUBADORA EQUIPADA"/>
    <s v="GENERACIÓN DE INGRESOS"/>
    <n v="0"/>
    <n v="0"/>
    <n v="0"/>
    <s v="AM"/>
    <n v="11700"/>
    <n v="0"/>
    <n v="1300"/>
    <n v="13000"/>
    <n v="11700"/>
    <n v="0"/>
    <m/>
    <n v="0"/>
    <x v="19"/>
  </r>
  <r>
    <s v="LA GAVIA"/>
    <s v="MARTINEZ"/>
    <s v="RAMIREZ"/>
    <s v="MOISES"/>
    <x v="2"/>
    <m/>
    <s v="LA GAVIA"/>
    <s v="INFRAESTRUCTURA Y EQUIPO PARA LA PROTECCION Y MANEJO DE LAS AVES"/>
    <s v="PRODUCCIÓN DE ALIMENTOS"/>
    <n v="0"/>
    <n v="0"/>
    <n v="0"/>
    <s v="AM"/>
    <n v="9181"/>
    <n v="0"/>
    <n v="1020.6000000000004"/>
    <n v="10201.6"/>
    <n v="9181"/>
    <n v="0"/>
    <m/>
    <n v="0"/>
    <x v="19"/>
  </r>
  <r>
    <s v="LA GAVIA"/>
    <s v="MARTINEZ"/>
    <s v="RAMIREZ"/>
    <s v="MOISES"/>
    <x v="2"/>
    <m/>
    <s v="LA GAVIA"/>
    <s v="INFRAESTRUCTURA Y EQUIPO PARA LA PRODUCCION HORTICOLA AGRICULTURA PROTEGIDA"/>
    <s v="PRODUCCIÓN DE ALIMENTOS"/>
    <n v="0"/>
    <n v="0"/>
    <n v="0"/>
    <s v="AM"/>
    <n v="6538"/>
    <n v="0"/>
    <n v="726.69999999999982"/>
    <n v="7264.7"/>
    <n v="6538"/>
    <n v="0"/>
    <m/>
    <n v="0"/>
    <x v="19"/>
  </r>
  <r>
    <s v="LA GAVIA"/>
    <s v="MARTINEZ"/>
    <s v="RAMIREZ"/>
    <s v="MOISES"/>
    <x v="2"/>
    <m/>
    <s v="LA GAVIA"/>
    <s v="PICADORA DE FORRAJE"/>
    <s v="GENERACIÓN DE INGRESOS"/>
    <n v="0"/>
    <n v="0"/>
    <n v="0"/>
    <s v="AM"/>
    <n v="32400"/>
    <n v="0"/>
    <n v="3600"/>
    <n v="36000"/>
    <n v="32400"/>
    <n v="0"/>
    <m/>
    <n v="0"/>
    <x v="19"/>
  </r>
  <r>
    <s v="CUESTA BLANCA 2"/>
    <s v="OLVERA"/>
    <s v="NUÑEZ"/>
    <s v="GRACIANO"/>
    <x v="2"/>
    <m/>
    <s v="CUESTA BLANCA"/>
    <s v="INFRAESTRUCTURA Y EQUIPO PARA LA PRODUCCION DE CERDOS"/>
    <s v="GENERACIÓN DE INGRESOS"/>
    <n v="8"/>
    <n v="4"/>
    <n v="12"/>
    <s v="AM"/>
    <n v="53257"/>
    <n v="0"/>
    <n v="5918.3300000000017"/>
    <n v="59175.33"/>
    <n v="53257"/>
    <n v="0"/>
    <m/>
    <n v="0"/>
    <x v="20"/>
  </r>
  <r>
    <s v="CUESTA BLANCA 2"/>
    <s v="OLVERA"/>
    <s v="NUÑEZ"/>
    <s v="GRACIANO"/>
    <x v="2"/>
    <m/>
    <s v="CUESTA BLANCA"/>
    <s v="INFRAESTRUCTURA Y EQUIPO PARA LA PROTECCION Y MANEJO DE LAS AVES"/>
    <s v="PRODUCCIÓN DE ALIMENTOS"/>
    <n v="0"/>
    <n v="0"/>
    <n v="0"/>
    <s v="AM"/>
    <n v="27544"/>
    <n v="0"/>
    <n v="3060.7999999999993"/>
    <n v="30604.799999999999"/>
    <n v="27544"/>
    <n v="0"/>
    <m/>
    <n v="0"/>
    <x v="20"/>
  </r>
  <r>
    <s v="CUESTA BLANCA 2"/>
    <s v="OLVERA"/>
    <s v="NUÑEZ"/>
    <s v="GRACIANO"/>
    <x v="2"/>
    <m/>
    <s v="CUESTA BLANCA"/>
    <s v="CORRALES DE MANEJO"/>
    <s v="GENERACIÓN DE INGRESOS"/>
    <n v="0"/>
    <n v="0"/>
    <n v="0"/>
    <s v="AM"/>
    <n v="22169"/>
    <n v="0"/>
    <n v="2464.2299999999996"/>
    <n v="24633.23"/>
    <n v="22169"/>
    <n v="0"/>
    <m/>
    <n v="0"/>
    <x v="20"/>
  </r>
  <r>
    <s v="CUESTA BLANCA 2"/>
    <s v="OLVERA"/>
    <s v="NUÑEZ"/>
    <s v="GRACIANO"/>
    <x v="2"/>
    <m/>
    <s v="CUESTA BLANCA"/>
    <s v="PICADORA DE FORRAJE"/>
    <s v="GENERACIÓN DE INGRESOS"/>
    <n v="0"/>
    <n v="0"/>
    <n v="0"/>
    <s v="AM"/>
    <n v="10800"/>
    <n v="0"/>
    <n v="1200"/>
    <n v="12000"/>
    <n v="10800"/>
    <n v="0"/>
    <m/>
    <n v="0"/>
    <x v="20"/>
  </r>
  <r>
    <s v="CUESTA BLANCA 2"/>
    <s v="OLVERA"/>
    <s v="NUÑEZ"/>
    <s v="GRACIANO"/>
    <x v="2"/>
    <m/>
    <s v="CUESTA BLANCA"/>
    <s v="CORRAL"/>
    <s v="GENERACIÓN DE INGRESOS"/>
    <n v="0"/>
    <n v="0"/>
    <n v="0"/>
    <s v="AM"/>
    <n v="13653"/>
    <n v="0"/>
    <n v="1517.0599999999995"/>
    <n v="15170.06"/>
    <n v="13653"/>
    <n v="0"/>
    <m/>
    <n v="0"/>
    <x v="20"/>
  </r>
  <r>
    <s v="POZO DEL SAUZ"/>
    <s v="CASTILLO"/>
    <s v="RESENDIZ"/>
    <s v="TERESA"/>
    <x v="2"/>
    <m/>
    <s v="POZO DEL SAUZ"/>
    <s v="INFRAESTRUCTURA Y EQUIPO PARA LA PRODUCCION DE CERDOS"/>
    <s v="GENERACIÓN DE INGRESOS"/>
    <n v="8"/>
    <n v="3"/>
    <n v="11"/>
    <s v="MAM"/>
    <n v="17752"/>
    <n v="0"/>
    <n v="1973.1100000000006"/>
    <n v="19725.11"/>
    <n v="17752"/>
    <n v="0"/>
    <m/>
    <n v="0"/>
    <x v="21"/>
  </r>
  <r>
    <s v="POZO DEL SAUZ"/>
    <s v="CASTILLO"/>
    <s v="RESENDIZ"/>
    <s v="TERESA"/>
    <x v="2"/>
    <m/>
    <s v="POZO DEL SAUZ"/>
    <s v="DEPOSITO DE AGUA-PRODUCCION ALIMENTOS"/>
    <s v="PRODUCCIÓN DE ALIMENTOS"/>
    <n v="0"/>
    <n v="0"/>
    <n v="0"/>
    <s v="MAM"/>
    <n v="20160"/>
    <n v="0"/>
    <n v="2240"/>
    <n v="22400"/>
    <n v="20160"/>
    <n v="0"/>
    <m/>
    <n v="0"/>
    <x v="21"/>
  </r>
  <r>
    <s v="POZO DEL SAUZ"/>
    <s v="CASTILLO"/>
    <s v="RESENDIZ"/>
    <s v="TERESA"/>
    <x v="2"/>
    <m/>
    <s v="POZO DEL SAUZ"/>
    <s v="MOLINO DE GRANOS"/>
    <s v="GENERACIÓN DE INGRESOS"/>
    <n v="0"/>
    <n v="0"/>
    <n v="0"/>
    <s v="MAM"/>
    <n v="8820"/>
    <n v="0"/>
    <n v="980"/>
    <n v="9800"/>
    <n v="8820"/>
    <n v="0"/>
    <m/>
    <n v="0"/>
    <x v="21"/>
  </r>
  <r>
    <s v="POZO DEL SAUZ"/>
    <s v="CASTILLO"/>
    <s v="RESENDIZ"/>
    <s v="TERESA"/>
    <x v="2"/>
    <m/>
    <s v="POZO DEL SAUZ"/>
    <s v="INFRAESTRUCTURA Y EQUIPO PARA LA PRODUCCION HORTICOLA AGRICULTURA PROTEGIDA"/>
    <s v="PRODUCCIÓN DE ALIMENTOS"/>
    <n v="0"/>
    <n v="0"/>
    <n v="0"/>
    <s v="MAM"/>
    <n v="13076"/>
    <n v="0"/>
    <n v="1453.3999999999996"/>
    <n v="14529.4"/>
    <n v="13076"/>
    <n v="0"/>
    <m/>
    <n v="0"/>
    <x v="21"/>
  </r>
  <r>
    <s v="POZO DEL SAUZ"/>
    <s v="CASTILLO"/>
    <s v="RESENDIZ"/>
    <s v="TERESA"/>
    <x v="2"/>
    <m/>
    <s v="POZO DEL SAUZ"/>
    <s v="INFRAESTRUCTURA Y EQUIPO PARA LA PROTECCION Y MANEJO DE LAS AVES"/>
    <s v="PRODUCCIÓN DE ALIMENTOS"/>
    <n v="0"/>
    <n v="0"/>
    <n v="0"/>
    <s v="MAM"/>
    <n v="32135"/>
    <n v="0"/>
    <n v="3570.5999999999985"/>
    <n v="35705.599999999999"/>
    <n v="32135"/>
    <n v="0"/>
    <m/>
    <n v="0"/>
    <x v="21"/>
  </r>
  <r>
    <s v="RINCON DE RAMIREZ"/>
    <s v="RAMIREZ"/>
    <s v="CONTRERAS"/>
    <s v="LUCAS"/>
    <x v="2"/>
    <m/>
    <s v="RINCÓN DE RAMÍREZ"/>
    <s v="INFRAESTRUCTURA Y EQUIPO PARA LA PROTECCION Y MANEJO DE LAS AVES"/>
    <s v="PRODUCCIÓN DE ALIMENTOS"/>
    <n v="7"/>
    <n v="2"/>
    <n v="9"/>
    <s v="AM"/>
    <n v="22953"/>
    <n v="0"/>
    <n v="2551"/>
    <n v="25504"/>
    <n v="22953"/>
    <n v="0"/>
    <m/>
    <n v="0"/>
    <x v="22"/>
  </r>
  <r>
    <s v="RINCON DE RAMIREZ"/>
    <s v="RAMIREZ"/>
    <s v="CONTRERAS"/>
    <s v="LUCAS"/>
    <x v="2"/>
    <m/>
    <s v="RINCÓN DE RAMÍREZ"/>
    <s v="DEPOSITO DE AGUA-PRODUCCION ALIMENTOS"/>
    <s v="PRODUCCIÓN DE ALIMENTOS"/>
    <n v="0"/>
    <n v="0"/>
    <n v="0"/>
    <s v="AM"/>
    <n v="30240"/>
    <n v="0"/>
    <n v="3360"/>
    <n v="33600"/>
    <n v="30240"/>
    <n v="0"/>
    <m/>
    <n v="0"/>
    <x v="22"/>
  </r>
  <r>
    <s v="RINCON DE RAMIREZ"/>
    <s v="RAMIREZ"/>
    <s v="CONTRERAS"/>
    <s v="LUCAS"/>
    <x v="2"/>
    <m/>
    <s v="RINCÓN DE RAMÍREZ"/>
    <s v="INFRAESTRUCTURA Y EQUIPO PARA LA PRODUCCION HORTICOLA AGRICULTURA PROTEGIDA"/>
    <s v="PRODUCCIÓN DE ALIMENTOS"/>
    <n v="0"/>
    <n v="0"/>
    <n v="0"/>
    <s v="AM"/>
    <n v="19614"/>
    <n v="0"/>
    <n v="2180.0999999999985"/>
    <n v="21794.1"/>
    <n v="19614"/>
    <n v="0"/>
    <m/>
    <n v="0"/>
    <x v="22"/>
  </r>
  <r>
    <s v="AGUA PUERCA"/>
    <s v="CASTILLO"/>
    <s v="ALVAREZ"/>
    <s v="MA GUADALUPE"/>
    <x v="2"/>
    <m/>
    <s v="AGUA PUERCA"/>
    <s v="INFRAESTRUCTURA Y EQUIPO PARA LA PRODUCCION HORTICOLA AGRICULTURA PROTEGIDA"/>
    <s v="PRODUCCIÓN DE ALIMENTOS"/>
    <n v="13"/>
    <n v="2"/>
    <n v="15"/>
    <s v="MAM"/>
    <n v="26152"/>
    <n v="0"/>
    <n v="2906.7999999999993"/>
    <n v="29058.799999999999"/>
    <n v="26152"/>
    <n v="0"/>
    <m/>
    <n v="0"/>
    <x v="23"/>
  </r>
  <r>
    <s v="AGUA PUERCA"/>
    <s v="CASTILLO"/>
    <s v="ALVAREZ"/>
    <s v="MA GUADALUPE"/>
    <x v="2"/>
    <m/>
    <s v="AGUA PUERCA"/>
    <s v="MOLINO DE GRANOS"/>
    <s v="GENERACIÓN DE INGRESOS"/>
    <n v="0"/>
    <n v="0"/>
    <n v="0"/>
    <s v="MAM"/>
    <n v="8820"/>
    <n v="0"/>
    <n v="980"/>
    <n v="9800"/>
    <n v="8820"/>
    <n v="0"/>
    <m/>
    <n v="0"/>
    <x v="23"/>
  </r>
  <r>
    <s v="AGUA PUERCA"/>
    <s v="CASTILLO"/>
    <s v="ALVAREZ"/>
    <s v="MA GUADALUPE"/>
    <x v="2"/>
    <m/>
    <s v="AGUA PUERCA"/>
    <s v="INFRAESTRUCTURA Y EQUIPO PARA LA PROTECCION Y MANEJO DE LAS AVES"/>
    <s v="PRODUCCIÓN DE ALIMENTOS"/>
    <n v="0"/>
    <n v="0"/>
    <n v="0"/>
    <s v="MAM"/>
    <n v="36725"/>
    <n v="0"/>
    <n v="4081.4000000000015"/>
    <n v="40806.400000000001"/>
    <n v="36725"/>
    <n v="0"/>
    <m/>
    <n v="0"/>
    <x v="23"/>
  </r>
  <r>
    <s v="AGUA PUERCA"/>
    <s v="CASTILLO"/>
    <s v="ALVAREZ"/>
    <s v="MA GUADALUPE"/>
    <x v="2"/>
    <m/>
    <s v="AGUA PUERCA"/>
    <s v="DEPOSITO DE AGUA-PRODUCCION ALIMENTOS"/>
    <s v="PRODUCCIÓN DE ALIMENTOS"/>
    <n v="0"/>
    <n v="0"/>
    <n v="0"/>
    <s v="MAM"/>
    <n v="50400"/>
    <n v="0"/>
    <n v="5600"/>
    <n v="56000"/>
    <n v="50400"/>
    <n v="0"/>
    <m/>
    <n v="0"/>
    <x v="23"/>
  </r>
  <r>
    <s v="AGUA PUERCA"/>
    <s v="CASTILLO"/>
    <s v="ALVAREZ"/>
    <s v="MA GUADALUPE"/>
    <x v="2"/>
    <m/>
    <s v="AGUA PUERCA"/>
    <s v="INFRAESTRUCTURA Y EQUIPO PARA LA PRODUCCION DE CERDOS"/>
    <s v="GENERACIÓN DE INGRESOS"/>
    <n v="0"/>
    <n v="0"/>
    <n v="0"/>
    <s v="MAM"/>
    <n v="35505"/>
    <n v="0"/>
    <n v="3945.2200000000012"/>
    <n v="39450.22"/>
    <n v="35505"/>
    <n v="0"/>
    <m/>
    <n v="0"/>
    <x v="23"/>
  </r>
  <r>
    <s v="CEBADILLA"/>
    <s v="CASTILLO"/>
    <s v="GONZALEZ"/>
    <s v="ARNULFO"/>
    <x v="2"/>
    <m/>
    <s v="CEBADILLA"/>
    <s v="INFRAESTRUCTURA Y EQUIPO PARA LA PRODUCCION HORTICOLA AGRICULTURA PROTEGIDA"/>
    <s v="PRODUCCIÓN DE ALIMENTOS"/>
    <n v="13"/>
    <n v="10"/>
    <n v="23"/>
    <s v="AM"/>
    <n v="13076"/>
    <n v="0"/>
    <n v="1453.3999999999996"/>
    <n v="14529.4"/>
    <n v="13076"/>
    <n v="0"/>
    <m/>
    <n v="0"/>
    <x v="24"/>
  </r>
  <r>
    <s v="CEBADILLA"/>
    <s v="CASTILLO"/>
    <s v="GONZALEZ"/>
    <s v="ARNULFO"/>
    <x v="2"/>
    <m/>
    <s v="CEBADILLA"/>
    <s v="CORRAL"/>
    <s v="GENERACIÓN DE INGRESOS"/>
    <n v="0"/>
    <n v="0"/>
    <n v="0"/>
    <s v="AM"/>
    <n v="13653"/>
    <n v="0"/>
    <n v="1517.0599999999995"/>
    <n v="15170.06"/>
    <n v="13653"/>
    <n v="0"/>
    <m/>
    <n v="0"/>
    <x v="24"/>
  </r>
  <r>
    <s v="CEBADILLA"/>
    <s v="CASTILLO"/>
    <s v="GONZALEZ"/>
    <s v="ARNULFO"/>
    <x v="2"/>
    <m/>
    <s v="CEBADILLA"/>
    <s v="INCUBADORA EQUIPADA"/>
    <s v="GENERACIÓN DE INGRESOS"/>
    <n v="0"/>
    <n v="0"/>
    <n v="0"/>
    <s v="AM"/>
    <n v="11700"/>
    <n v="0"/>
    <n v="1300"/>
    <n v="13000"/>
    <n v="11700"/>
    <n v="0"/>
    <m/>
    <n v="0"/>
    <x v="24"/>
  </r>
  <r>
    <s v="CEBADILLA"/>
    <s v="CASTILLO"/>
    <s v="GONZALEZ"/>
    <s v="ARNULFO"/>
    <x v="2"/>
    <m/>
    <s v="CEBADILLA"/>
    <s v="PICADORA DE FORRAJE"/>
    <s v="GENERACIÓN DE INGRESOS"/>
    <n v="0"/>
    <n v="0"/>
    <n v="0"/>
    <s v="AM"/>
    <n v="32400"/>
    <n v="0"/>
    <n v="3600"/>
    <n v="36000"/>
    <n v="32400"/>
    <n v="0"/>
    <m/>
    <n v="0"/>
    <x v="24"/>
  </r>
  <r>
    <s v="CEBADILLA"/>
    <s v="CASTILLO"/>
    <s v="GONZALEZ"/>
    <s v="ARNULFO"/>
    <x v="2"/>
    <m/>
    <s v="CEBADILLA"/>
    <s v="INFRAESTRUCTURA Y EQUIPO PARA LA PROTECCION Y MANEJO DE LAS AVES"/>
    <s v="PRODUCCIÓN DE ALIMENTOS"/>
    <n v="0"/>
    <n v="0"/>
    <n v="0"/>
    <s v="AM"/>
    <n v="9181"/>
    <n v="0"/>
    <n v="1020.6000000000004"/>
    <n v="10201.6"/>
    <n v="9181"/>
    <n v="0"/>
    <m/>
    <n v="0"/>
    <x v="24"/>
  </r>
  <r>
    <s v="CEBADILLA"/>
    <s v="CASTILLO"/>
    <s v="GONZALEZ"/>
    <s v="ARNULFO"/>
    <x v="2"/>
    <m/>
    <s v="CEBADILLA"/>
    <s v="MOLINO DE GRANOS"/>
    <s v="GENERACIÓN DE INGRESOS"/>
    <n v="0"/>
    <n v="0"/>
    <n v="0"/>
    <s v="AM"/>
    <n v="26460"/>
    <n v="0"/>
    <n v="2940"/>
    <n v="29400"/>
    <n v="26460"/>
    <n v="0"/>
    <m/>
    <n v="0"/>
    <x v="24"/>
  </r>
  <r>
    <s v="CEBADILLA"/>
    <s v="CASTILLO"/>
    <s v="GONZALEZ"/>
    <s v="ARNULFO"/>
    <x v="2"/>
    <m/>
    <s v="CEBADILLA"/>
    <s v="TEJABAN O SOMBREADERO"/>
    <s v="GENERACIÓN DE INGRESOS"/>
    <n v="0"/>
    <n v="0"/>
    <n v="0"/>
    <s v="AM"/>
    <n v="8086"/>
    <n v="0"/>
    <n v="899.53000000000065"/>
    <n v="8985.5300000000007"/>
    <n v="8086"/>
    <n v="0"/>
    <m/>
    <n v="0"/>
    <x v="24"/>
  </r>
  <r>
    <s v="CEBADILLA"/>
    <s v="CASTILLO"/>
    <s v="GONZALEZ"/>
    <s v="ARNULFO"/>
    <x v="2"/>
    <m/>
    <s v="CEBADILLA"/>
    <s v="CORRALES DE MANEJO"/>
    <s v="GENERACIÓN DE INGRESOS"/>
    <n v="0"/>
    <n v="0"/>
    <n v="0"/>
    <s v="AM"/>
    <n v="22169"/>
    <n v="0"/>
    <n v="2464.2299999999996"/>
    <n v="24633.23"/>
    <n v="22169"/>
    <n v="0"/>
    <m/>
    <n v="0"/>
    <x v="24"/>
  </r>
  <r>
    <s v="GRUPO DE TRABAJO COAXOCOYO"/>
    <s v="FLORES"/>
    <s v="HERNANDEZ"/>
    <s v="NELBA"/>
    <x v="1"/>
    <m/>
    <s v="COAXOCOYO"/>
    <s v="INCUBADORA"/>
    <s v="GENERACIÓN DE INGRESOS"/>
    <n v="9"/>
    <n v="5"/>
    <n v="14"/>
    <s v="AM"/>
    <n v="11700"/>
    <n v="0"/>
    <n v="1300"/>
    <n v="13000"/>
    <n v="0"/>
    <n v="0"/>
    <m/>
    <n v="0"/>
    <x v="25"/>
  </r>
  <r>
    <s v="GRUPO DE TRABAJO COAXOCOYO"/>
    <s v="FLORES"/>
    <s v="HERNANDEZ"/>
    <s v="NELBA"/>
    <x v="1"/>
    <m/>
    <s v="COAXOCOYO"/>
    <s v="INFRAESTRUCTURA Y EQUIPO PARA LA PRODUCCION DE CERDOS"/>
    <s v="GENERACIÓN DE INGRESOS"/>
    <n v="0"/>
    <n v="0"/>
    <n v="0"/>
    <s v="AM"/>
    <n v="44856"/>
    <n v="0"/>
    <n v="4984"/>
    <n v="49840"/>
    <n v="0"/>
    <n v="0"/>
    <m/>
    <n v="0"/>
    <x v="25"/>
  </r>
  <r>
    <s v="GRUPO DE TRABAJO COAXOCOYO"/>
    <s v="FLORES"/>
    <s v="HERNANDEZ"/>
    <s v="NELBA"/>
    <x v="1"/>
    <m/>
    <s v="COAXOCOYO"/>
    <s v="ARBOLES FRUTALES"/>
    <s v="PRODUCCIÓN DE ALIMENTOS"/>
    <n v="0"/>
    <n v="0"/>
    <n v="0"/>
    <s v="AM"/>
    <n v="39690"/>
    <n v="0"/>
    <n v="4410"/>
    <n v="44100"/>
    <n v="0"/>
    <n v="0"/>
    <m/>
    <n v="0"/>
    <x v="25"/>
  </r>
  <r>
    <s v="GRUPO DE TRABAJO COAXOCOYO"/>
    <s v="FLORES"/>
    <s v="HERNANDEZ"/>
    <s v="NELBA"/>
    <x v="1"/>
    <m/>
    <s v="COAXOCOYO"/>
    <s v="MATERIAL VEGETATIVO"/>
    <s v="PRODUCCIÓN DE ALIMENTOS"/>
    <n v="0"/>
    <n v="0"/>
    <n v="0"/>
    <s v="AM"/>
    <n v="10530"/>
    <n v="0"/>
    <n v="1170"/>
    <n v="11700"/>
    <n v="0"/>
    <n v="0"/>
    <m/>
    <n v="0"/>
    <x v="25"/>
  </r>
  <r>
    <s v="GRUPO DE TRABAJO PUNCHUMU"/>
    <s v="SANTOS"/>
    <s v="HERNANDEZ"/>
    <s v="TERESA"/>
    <x v="1"/>
    <m/>
    <s v="PUNCHUMU"/>
    <s v="MATERIAL VEGETATIVO"/>
    <s v="PRODUCCIÓN DE ALIMENTOS"/>
    <n v="5"/>
    <n v="2"/>
    <n v="7"/>
    <s v="AM"/>
    <n v="7020"/>
    <n v="0"/>
    <n v="780"/>
    <n v="7800"/>
    <n v="7020"/>
    <n v="0"/>
    <m/>
    <n v="0"/>
    <x v="26"/>
  </r>
  <r>
    <s v="GRUPO DE TRABAJO PUNCHUMU"/>
    <s v="SANTOS"/>
    <s v="HERNANDEZ"/>
    <s v="TERESA"/>
    <x v="1"/>
    <m/>
    <s v="PUNCHUMU"/>
    <s v="INFRAESTRUCTURA Y EQUIPO PARA LA PRODUCCION DE CERDOS"/>
    <s v="GENERACIÓN DE INGRESOS"/>
    <n v="0"/>
    <n v="0"/>
    <n v="0"/>
    <s v="AM"/>
    <n v="32040"/>
    <n v="0"/>
    <n v="3560"/>
    <n v="35600"/>
    <n v="32040"/>
    <n v="0"/>
    <m/>
    <n v="0"/>
    <x v="26"/>
  </r>
  <r>
    <s v="GRUPO DE TRABAJO PUNCHUMU"/>
    <s v="SANTOS"/>
    <s v="HERNANDEZ"/>
    <s v="TERESA"/>
    <x v="1"/>
    <m/>
    <s v="PUNCHUMU"/>
    <s v="INFRAESTRUCTURA Y EQUIPO PARA LA PROTECCION Y MANEJO DE LAS AVES"/>
    <s v="PRODUCCIÓN DE ALIMENTOS"/>
    <n v="0"/>
    <n v="0"/>
    <n v="0"/>
    <s v="AM"/>
    <n v="4410"/>
    <n v="0"/>
    <n v="490"/>
    <n v="4900"/>
    <n v="4410"/>
    <n v="0"/>
    <m/>
    <n v="0"/>
    <x v="26"/>
  </r>
  <r>
    <s v="TANQUE DEL BORREGO"/>
    <s v="DE LA CRUZ"/>
    <s v="CEDEÑO"/>
    <s v="LAZARA"/>
    <x v="2"/>
    <m/>
    <s v="TANQUE DEL BORREGO"/>
    <s v="INFRAESTRUCTURA Y EQUIPO PARA LA PROTECCION Y MANEJO DE LAS AVES"/>
    <s v="PRODUCCIÓN DE ALIMENTOS"/>
    <n v="9"/>
    <n v="1"/>
    <n v="10"/>
    <s v="MAM"/>
    <n v="18362"/>
    <n v="0"/>
    <n v="2041.2000000000007"/>
    <n v="20403.2"/>
    <n v="18362"/>
    <n v="0"/>
    <m/>
    <n v="0"/>
    <x v="27"/>
  </r>
  <r>
    <s v="TANQUE DEL BORREGO"/>
    <s v="DE LA CRUZ"/>
    <s v="CEDEÑO"/>
    <s v="LAZARA"/>
    <x v="2"/>
    <m/>
    <s v="TANQUE DEL BORREGO"/>
    <s v="DEPOSITO DE AGUA-PRODUCCION ALIMENTOS"/>
    <s v="PRODUCCIÓN DE ALIMENTOS"/>
    <n v="0"/>
    <n v="0"/>
    <n v="0"/>
    <s v="MAM"/>
    <n v="60480"/>
    <n v="0"/>
    <n v="6720"/>
    <n v="67200"/>
    <n v="60480"/>
    <n v="0"/>
    <m/>
    <n v="0"/>
    <x v="27"/>
  </r>
  <r>
    <s v="TANQUE DEL BORREGO"/>
    <s v="DE LA CRUZ"/>
    <s v="CEDEÑO"/>
    <s v="LAZARA"/>
    <x v="2"/>
    <m/>
    <s v="TANQUE DEL BORREGO"/>
    <s v="MOLINO DE GRANOS"/>
    <s v="GENERACIÓN DE INGRESOS"/>
    <n v="0"/>
    <n v="0"/>
    <n v="0"/>
    <s v="MAM"/>
    <n v="8820"/>
    <n v="0"/>
    <n v="980"/>
    <n v="9800"/>
    <n v="8820"/>
    <n v="0"/>
    <m/>
    <n v="0"/>
    <x v="27"/>
  </r>
  <r>
    <s v="TANQUE DEL BORREGO"/>
    <s v="DE LA CRUZ"/>
    <s v="CEDEÑO"/>
    <s v="LAZARA"/>
    <x v="2"/>
    <m/>
    <s v="TANQUE DEL BORREGO"/>
    <s v="INFRAESTRUCTURA Y EQUIPO PARA LA PRODUCCION HORTICOLA AGRICULTURA PROTEGIDA"/>
    <s v="PRODUCCIÓN DE ALIMENTOS"/>
    <n v="0"/>
    <n v="0"/>
    <n v="0"/>
    <s v="MAM"/>
    <n v="26152"/>
    <n v="0"/>
    <n v="2906.7999999999993"/>
    <n v="29058.799999999999"/>
    <n v="26152"/>
    <n v="0"/>
    <m/>
    <n v="0"/>
    <x v="27"/>
  </r>
  <r>
    <s v="PUERTO VERDE"/>
    <s v="HERNANDEZ"/>
    <s v="ROSALES"/>
    <s v="EDGARDO"/>
    <x v="2"/>
    <m/>
    <s v="PUERTO VERDE"/>
    <s v="TEJABAN O SOMBREADERO"/>
    <s v="GENERACIÓN DE INGRESOS"/>
    <n v="5"/>
    <n v="2"/>
    <n v="7"/>
    <s v="AM"/>
    <n v="8086"/>
    <n v="0"/>
    <n v="899.53000000000065"/>
    <n v="8985.5300000000007"/>
    <n v="8086"/>
    <n v="0"/>
    <m/>
    <n v="0"/>
    <x v="28"/>
  </r>
  <r>
    <s v="PUERTO VERDE"/>
    <s v="HERNANDEZ"/>
    <s v="ROSALES"/>
    <s v="EDGARDO"/>
    <x v="2"/>
    <m/>
    <s v="PUERTO VERDE"/>
    <s v="DEPOSITO DE AGUA-PRODUCCION ALIMENTOS"/>
    <s v="PRODUCCIÓN DE ALIMENTOS"/>
    <n v="0"/>
    <n v="0"/>
    <n v="0"/>
    <s v="AM"/>
    <n v="20160"/>
    <n v="0"/>
    <n v="2240"/>
    <n v="22400"/>
    <n v="20160"/>
    <n v="0"/>
    <m/>
    <n v="0"/>
    <x v="28"/>
  </r>
  <r>
    <s v="PUERTO VERDE"/>
    <s v="HERNANDEZ"/>
    <s v="ROSALES"/>
    <s v="EDGARDO"/>
    <x v="2"/>
    <m/>
    <s v="PUERTO VERDE"/>
    <s v="INFRAESTRUCTURA Y EQUIPO PARA LA PRODUCCION DE CERDOS"/>
    <s v="GENERACIÓN DE INGRESOS"/>
    <n v="0"/>
    <n v="0"/>
    <n v="0"/>
    <s v="AM"/>
    <n v="17752"/>
    <n v="0"/>
    <n v="1973.1100000000006"/>
    <n v="19725.11"/>
    <n v="17752"/>
    <n v="0"/>
    <m/>
    <n v="0"/>
    <x v="28"/>
  </r>
  <r>
    <s v="PUERTO VERDE"/>
    <s v="HERNANDEZ"/>
    <s v="ROSALES"/>
    <s v="EDGARDO"/>
    <x v="2"/>
    <m/>
    <s v="PUERTO VERDE"/>
    <s v="INFRAESTRUCTURA Y EQUIPO PARA LA PROTECCION Y MANEJO DE LAS AVES"/>
    <s v="PRODUCCIÓN DE ALIMENTOS"/>
    <n v="0"/>
    <n v="0"/>
    <n v="0"/>
    <s v="AM"/>
    <n v="4590"/>
    <n v="0"/>
    <n v="510.80000000000018"/>
    <n v="5100.8"/>
    <n v="4590"/>
    <n v="0"/>
    <m/>
    <n v="0"/>
    <x v="28"/>
  </r>
  <r>
    <s v="PUERTO VERDE"/>
    <s v="HERNANDEZ"/>
    <s v="ROSALES"/>
    <s v="EDGARDO"/>
    <x v="2"/>
    <m/>
    <s v="PUERTO VERDE"/>
    <s v="INFRAESTRUCTURA Y EQUIPO PARA LA PRODUCCION DE HORTALIZAS A CIELO ABIERTO"/>
    <s v="GENERACIÓN DE INGRESOS"/>
    <n v="0"/>
    <n v="0"/>
    <n v="0"/>
    <s v="AM"/>
    <n v="35583"/>
    <n v="0"/>
    <n v="3954"/>
    <n v="39537"/>
    <n v="35583"/>
    <n v="0"/>
    <m/>
    <n v="0"/>
    <x v="28"/>
  </r>
  <r>
    <s v="PUERTO VERDE"/>
    <s v="HERNANDEZ"/>
    <s v="ROSALES"/>
    <s v="EDGARDO"/>
    <x v="2"/>
    <m/>
    <s v="PUERTO VERDE"/>
    <s v="INFRAESTRUCTURA Y EQUIPO PARA LA PRODUCCION HORTICOLA AGRICULTURA PROTEGIDA"/>
    <s v="PRODUCCIÓN DE ALIMENTOS"/>
    <n v="0"/>
    <n v="0"/>
    <n v="0"/>
    <s v="AM"/>
    <n v="6538"/>
    <n v="0"/>
    <n v="726.69999999999982"/>
    <n v="7264.7"/>
    <n v="6538"/>
    <n v="0"/>
    <m/>
    <n v="0"/>
    <x v="28"/>
  </r>
  <r>
    <s v="PUERTO VERDE"/>
    <s v="HERNANDEZ"/>
    <s v="ROSALES"/>
    <s v="EDGARDO"/>
    <x v="2"/>
    <m/>
    <s v="PUERTO VERDE"/>
    <s v="PICADORA DE FORRAJE"/>
    <s v="GENERACIÓN DE INGRESOS"/>
    <n v="0"/>
    <n v="0"/>
    <n v="0"/>
    <s v="AM"/>
    <n v="10800"/>
    <n v="0"/>
    <n v="1200"/>
    <n v="12000"/>
    <n v="10800"/>
    <n v="0"/>
    <m/>
    <n v="0"/>
    <x v="28"/>
  </r>
  <r>
    <s v="COPALILLOS"/>
    <s v="DE LA CRUZ"/>
    <s v="GONZALEZ"/>
    <s v="JUVENAL"/>
    <x v="2"/>
    <m/>
    <s v="COPALILLOS"/>
    <s v="INFRAESTRUCTURA Y EQUIPO PARA LA PRODUCCION HORTICOLA AGRICULTURA PROTEGIDA"/>
    <s v="PRODUCCIÓN DE ALIMENTOS"/>
    <n v="10"/>
    <n v="3"/>
    <n v="13"/>
    <s v="AM"/>
    <n v="26152"/>
    <n v="0"/>
    <n v="2906.7999999999993"/>
    <n v="29058.799999999999"/>
    <n v="26152"/>
    <n v="0"/>
    <m/>
    <n v="0"/>
    <x v="29"/>
  </r>
  <r>
    <s v="COPALILLOS"/>
    <s v="DE LA CRUZ"/>
    <s v="GONZALEZ"/>
    <s v="JUVENAL"/>
    <x v="2"/>
    <m/>
    <s v="COPALILLOS"/>
    <s v="DEPOSITO DE AGUA-PRODUCCION ALIMENTOS"/>
    <s v="PRODUCCIÓN DE ALIMENTOS"/>
    <n v="0"/>
    <n v="0"/>
    <n v="0"/>
    <s v="AM"/>
    <n v="40320"/>
    <n v="0"/>
    <n v="4480"/>
    <n v="44800"/>
    <n v="40320"/>
    <n v="0"/>
    <m/>
    <n v="0"/>
    <x v="29"/>
  </r>
  <r>
    <s v="COPALILLOS"/>
    <s v="DE LA CRUZ"/>
    <s v="GONZALEZ"/>
    <s v="JUVENAL"/>
    <x v="2"/>
    <m/>
    <s v="COPALILLOS"/>
    <s v="INCUBADORA EQUIPADA"/>
    <s v="GENERACIÓN DE INGRESOS"/>
    <n v="0"/>
    <n v="0"/>
    <n v="0"/>
    <s v="AM"/>
    <n v="11700"/>
    <n v="0"/>
    <n v="1300"/>
    <n v="13000"/>
    <n v="11700"/>
    <n v="0"/>
    <m/>
    <n v="0"/>
    <x v="29"/>
  </r>
  <r>
    <s v="COPALILLOS"/>
    <s v="DE LA CRUZ"/>
    <s v="GONZALEZ"/>
    <s v="JUVENAL"/>
    <x v="2"/>
    <m/>
    <s v="COPALILLOS"/>
    <s v="INFRAESTRUCTURA Y EQUIPO PARA LA PROTECCION Y MANEJO DE LAS AVES"/>
    <s v="PRODUCCIÓN DE ALIMENTOS"/>
    <n v="0"/>
    <n v="0"/>
    <n v="0"/>
    <s v="AM"/>
    <n v="22953"/>
    <n v="0"/>
    <n v="2551"/>
    <n v="25504"/>
    <n v="22953"/>
    <n v="0"/>
    <m/>
    <n v="0"/>
    <x v="29"/>
  </r>
  <r>
    <s v="COPALILLOS"/>
    <s v="DE LA CRUZ"/>
    <s v="GONZALEZ"/>
    <s v="JUVENAL"/>
    <x v="2"/>
    <m/>
    <s v="COPALILLOS"/>
    <s v="CORRAL"/>
    <s v="GENERACIÓN DE INGRESOS"/>
    <n v="0"/>
    <n v="0"/>
    <n v="0"/>
    <s v="AM"/>
    <n v="13653"/>
    <n v="0"/>
    <n v="1517.0599999999995"/>
    <n v="15170.06"/>
    <n v="13653"/>
    <n v="0"/>
    <m/>
    <n v="0"/>
    <x v="29"/>
  </r>
  <r>
    <s v="COPALILLOS"/>
    <s v="DE LA CRUZ"/>
    <s v="GONZALEZ"/>
    <s v="JUVENAL"/>
    <x v="2"/>
    <m/>
    <s v="COPALILLOS"/>
    <s v="INFRAESTRUCTURA Y EQUIPO PARA LA PRODUCCION DE HORTALIZAS A CIELO ABIERTO"/>
    <s v="GENERACIÓN DE INGRESOS"/>
    <n v="0"/>
    <n v="0"/>
    <n v="0"/>
    <s v="AM"/>
    <n v="35583"/>
    <n v="0"/>
    <n v="3954"/>
    <n v="39537"/>
    <n v="35583"/>
    <n v="0"/>
    <m/>
    <n v="0"/>
    <x v="29"/>
  </r>
  <r>
    <s v="GRUPO DE TRABAJO COYOBTUJUB"/>
    <s v="SANTIAGO"/>
    <s v="SANTIAGO"/>
    <s v="MARIA GRACIANA"/>
    <x v="1"/>
    <m/>
    <s v="COYOBTUJUB"/>
    <s v="MATERIAL VEGETATIVO"/>
    <s v="PRODUCCIÓN DE ALIMENTOS"/>
    <n v="12"/>
    <n v="4"/>
    <n v="16"/>
    <s v="AM"/>
    <n v="3510"/>
    <n v="0"/>
    <n v="390"/>
    <n v="3900"/>
    <n v="3510"/>
    <n v="0"/>
    <m/>
    <n v="0"/>
    <x v="30"/>
  </r>
  <r>
    <s v="GRUPO DE TRABAJO COYOBTUJUB"/>
    <s v="SANTIAGO"/>
    <s v="SANTIAGO"/>
    <s v="MARIA GRACIANA"/>
    <x v="1"/>
    <m/>
    <s v="COYOBTUJUB"/>
    <s v="ARBOLES FRUTALES"/>
    <s v="PRODUCCIÓN DE ALIMENTOS"/>
    <n v="0"/>
    <n v="0"/>
    <n v="0"/>
    <s v="AM"/>
    <n v="26460"/>
    <n v="0"/>
    <n v="2940"/>
    <n v="29400"/>
    <n v="26460"/>
    <n v="0"/>
    <m/>
    <n v="0"/>
    <x v="30"/>
  </r>
  <r>
    <s v="GRUPO DE TRABAJO COYOBTUJUB"/>
    <s v="SANTIAGO"/>
    <s v="SANTIAGO"/>
    <s v="MARIA GRACIANA"/>
    <x v="1"/>
    <m/>
    <s v="COYOBTUJUB"/>
    <s v="INFRAESTRUCTURA Y EQUIPO PARA LA PROTECCION Y MANEJO DE LAS AVES"/>
    <s v="PRODUCCIÓN DE ALIMENTOS"/>
    <n v="0"/>
    <n v="0"/>
    <n v="0"/>
    <s v="AM"/>
    <n v="17640"/>
    <n v="0"/>
    <n v="1960"/>
    <n v="19600"/>
    <n v="17640"/>
    <n v="0"/>
    <m/>
    <n v="0"/>
    <x v="30"/>
  </r>
  <r>
    <s v="GRUPO DE TRABAJO COYOBTUJUB"/>
    <s v="SANTIAGO"/>
    <s v="SANTIAGO"/>
    <s v="MARIA GRACIANA"/>
    <x v="1"/>
    <m/>
    <s v="COYOBTUJUB"/>
    <s v="CONSERVACION"/>
    <s v="GENERACIÓN DE INGRESOS"/>
    <n v="0"/>
    <n v="0"/>
    <n v="0"/>
    <s v="AM"/>
    <n v="4528"/>
    <n v="0"/>
    <n v="504"/>
    <n v="5032"/>
    <n v="4528"/>
    <n v="0"/>
    <m/>
    <n v="0"/>
    <x v="30"/>
  </r>
  <r>
    <s v="GRUPO DE TRABAJO COYOBTUJUB"/>
    <s v="SANTIAGO"/>
    <s v="SANTIAGO"/>
    <s v="MARIA GRACIANA"/>
    <x v="1"/>
    <m/>
    <s v="COYOBTUJUB"/>
    <s v="INFRAESTRUCTURA Y EQUIPO PARA LA PRODUCCION DE CERDOS"/>
    <s v="GENERACIÓN DE INGRESOS"/>
    <n v="0"/>
    <n v="0"/>
    <n v="0"/>
    <s v="AM"/>
    <n v="160200"/>
    <n v="0"/>
    <n v="17800"/>
    <n v="178000"/>
    <n v="160200"/>
    <n v="0"/>
    <m/>
    <n v="0"/>
    <x v="30"/>
  </r>
  <r>
    <s v="GRUPO DE TRABAJO COYOBTUJUB"/>
    <s v="SANTIAGO"/>
    <s v="SANTIAGO"/>
    <s v="MARIA GRACIANA"/>
    <x v="1"/>
    <m/>
    <s v="COYOBTUJUB"/>
    <s v="INFRAESTRUCTURA Y EQUIPO PARA LA PRODUCCION DE CERDOS"/>
    <s v="GENERACIÓN DE INGRESOS"/>
    <n v="0"/>
    <n v="0"/>
    <n v="0"/>
    <s v="AM"/>
    <n v="12816"/>
    <n v="0"/>
    <n v="1424"/>
    <n v="14240"/>
    <n v="12816"/>
    <n v="0"/>
    <m/>
    <n v="0"/>
    <x v="30"/>
  </r>
  <r>
    <s v="GRUPO DE TRABAJO TIUTZEN"/>
    <s v="DE LA CRUZ"/>
    <s v="ANA"/>
    <s v="JESUS FLORENCIO"/>
    <x v="1"/>
    <m/>
    <s v="TIUTZÉN"/>
    <s v="CONSERVACION"/>
    <s v="GENERACIÓN DE INGRESOS"/>
    <n v="2"/>
    <n v="3"/>
    <n v="5"/>
    <s v="AM"/>
    <n v="18115"/>
    <n v="0"/>
    <n v="2013"/>
    <n v="20128"/>
    <n v="18115"/>
    <n v="0"/>
    <m/>
    <n v="0"/>
    <x v="31"/>
  </r>
  <r>
    <s v="GRUPO DE TRABAJO TIUTZEN"/>
    <s v="DE LA CRUZ"/>
    <s v="ANA"/>
    <s v="JESUS FLORENCIO"/>
    <x v="1"/>
    <m/>
    <s v="TIUTZÉN"/>
    <s v="INFRAESTRUCTURA Y EQUIPO PARA LA PRODUCCION DE CERDOS"/>
    <s v="GENERACIÓN DE INGRESOS"/>
    <n v="0"/>
    <n v="0"/>
    <n v="0"/>
    <s v="AM"/>
    <n v="40050"/>
    <n v="0"/>
    <n v="4450"/>
    <n v="44500"/>
    <n v="40050"/>
    <n v="0"/>
    <m/>
    <n v="0"/>
    <x v="31"/>
  </r>
  <r>
    <s v="GRUPO DE TRABAJO TANCHAHUIL COLONIA ALTAMIRA"/>
    <s v="SANTIAGO"/>
    <s v="JOSEFA"/>
    <s v="BONIFACIO"/>
    <x v="3"/>
    <m/>
    <s v="COLONIA ALTAMIRA"/>
    <s v="TRAPICHE"/>
    <s v="GENERACIÓN DE INGRESOS"/>
    <n v="15"/>
    <n v="14"/>
    <n v="29"/>
    <s v="AM"/>
    <n v="42498"/>
    <n v="0"/>
    <n v="4722"/>
    <n v="47220"/>
    <n v="42498"/>
    <n v="0"/>
    <m/>
    <n v="0"/>
    <x v="32"/>
  </r>
  <r>
    <s v="GRUPO DE TRABAJO TANCHAHUIL COLONIA ALTAMIRA"/>
    <s v="SANTIAGO"/>
    <s v="JOSEFA"/>
    <s v="BONIFACIO"/>
    <x v="3"/>
    <m/>
    <s v="COLONIA ALTAMIRA"/>
    <s v="TRAPICHE"/>
    <s v="GENERACIÓN DE INGRESOS"/>
    <n v="0"/>
    <n v="0"/>
    <n v="0"/>
    <s v="AM"/>
    <n v="95715"/>
    <n v="0"/>
    <n v="10636"/>
    <n v="106351"/>
    <n v="95715"/>
    <n v="0"/>
    <m/>
    <n v="0"/>
    <x v="32"/>
  </r>
  <r>
    <s v="GRUPO DE TRABAJO TANCHAHUIL COLONIA ALTAMIRA"/>
    <s v="SANTIAGO"/>
    <s v="JOSEFA"/>
    <s v="BONIFACIO"/>
    <x v="3"/>
    <m/>
    <s v="COLONIA ALTAMIRA"/>
    <s v="TRAPICHE"/>
    <s v="GENERACIÓN DE INGRESOS"/>
    <n v="0"/>
    <n v="0"/>
    <n v="0"/>
    <s v="AM"/>
    <n v="45900"/>
    <n v="0"/>
    <n v="5100"/>
    <n v="51000"/>
    <n v="45900"/>
    <n v="0"/>
    <m/>
    <n v="0"/>
    <x v="32"/>
  </r>
  <r>
    <s v="GRUPO DE TRABAJO TANCHAHUIL COLONIA ALTAMIRA"/>
    <s v="SANTIAGO"/>
    <s v="JOSEFA"/>
    <s v="BONIFACIO"/>
    <x v="3"/>
    <m/>
    <s v="COLONIA ALTAMIRA"/>
    <s v="INFRAESTRUCTURA Y EQUIPO PARA LA PRODUCCION DE HORTALIZAS A CIELO ABIERTO"/>
    <s v="PRODUCCIÓN DE ALIMENTOS"/>
    <n v="0"/>
    <n v="0"/>
    <n v="0"/>
    <s v="AM"/>
    <n v="5147"/>
    <n v="0"/>
    <n v="571.89000000000033"/>
    <n v="5718.89"/>
    <n v="5147"/>
    <n v="0"/>
    <m/>
    <n v="0"/>
    <x v="32"/>
  </r>
  <r>
    <s v="GRUPO DE TRABAJO TANCHAHUIL COLONIA ALTAMIRA"/>
    <s v="SANTIAGO"/>
    <s v="JOSEFA"/>
    <s v="BONIFACIO"/>
    <x v="3"/>
    <m/>
    <s v="COLONIA ALTAMIRA"/>
    <s v="INFRAESTRUCTURA Y EQUIPO PARA LA PROTECCION Y MANEJO DE LAS AVES"/>
    <s v="PRODUCCIÓN DE ALIMENTOS"/>
    <n v="0"/>
    <n v="0"/>
    <n v="0"/>
    <s v="AM"/>
    <n v="39262"/>
    <n v="0"/>
    <n v="13827.199999999997"/>
    <n v="53089.2"/>
    <n v="39262"/>
    <n v="0"/>
    <m/>
    <n v="0"/>
    <x v="32"/>
  </r>
  <r>
    <s v="LAS ABEJAS"/>
    <s v="LOPEZ"/>
    <s v="RUBIO"/>
    <s v="MA. LEONIDES"/>
    <x v="4"/>
    <m/>
    <s v="CRUZTITLA"/>
    <s v="CAJONES, ALZA Y BASTIDORES"/>
    <s v="GENERACIÓN DE INGRESOS"/>
    <n v="11"/>
    <n v="5"/>
    <n v="16"/>
    <s v="AM"/>
    <n v="18736"/>
    <n v="0"/>
    <n v="2082"/>
    <n v="20818"/>
    <m/>
    <n v="0"/>
    <m/>
    <n v="0"/>
    <x v="33"/>
  </r>
  <r>
    <s v="LAS ABEJAS"/>
    <s v="LOPEZ"/>
    <s v="RUBIO"/>
    <s v="MA. LEONIDES"/>
    <x v="4"/>
    <m/>
    <s v="CRUZTITLA"/>
    <s v="INFRAESTRUCTURA Y EQUIPO PARA LA PROTECCION Y MANEJO DE LAS AVES"/>
    <s v="PRODUCCIÓN DE ALIMENTOS"/>
    <n v="0"/>
    <n v="0"/>
    <n v="0"/>
    <s v="AM"/>
    <n v="18148"/>
    <n v="0"/>
    <n v="3072"/>
    <n v="21220"/>
    <m/>
    <n v="0"/>
    <m/>
    <n v="0"/>
    <x v="33"/>
  </r>
  <r>
    <s v="LAS ABEJAS"/>
    <s v="LOPEZ"/>
    <s v="RUBIO"/>
    <s v="MA. LEONIDES"/>
    <x v="4"/>
    <m/>
    <s v="CRUZTITLA"/>
    <s v="INFRAESTRUCTURA PARA POSTPRODUCCION DE CAFE"/>
    <s v="GENERACIÓN DE INGRESOS"/>
    <n v="0"/>
    <n v="0"/>
    <n v="0"/>
    <s v="AM"/>
    <n v="32508"/>
    <n v="0"/>
    <n v="10242"/>
    <n v="42750"/>
    <m/>
    <n v="0"/>
    <m/>
    <n v="0"/>
    <x v="33"/>
  </r>
  <r>
    <s v="LAS ABEJAS"/>
    <s v="LOPEZ"/>
    <s v="RUBIO"/>
    <s v="MA. LEONIDES"/>
    <x v="4"/>
    <m/>
    <s v="CRUZTITLA"/>
    <s v="INCUBADORA"/>
    <s v="GENERACIÓN DE INGRESOS"/>
    <n v="0"/>
    <n v="0"/>
    <n v="0"/>
    <s v="AM"/>
    <n v="8959"/>
    <n v="0"/>
    <n v="996"/>
    <n v="9955"/>
    <m/>
    <n v="0"/>
    <m/>
    <n v="0"/>
    <x v="33"/>
  </r>
  <r>
    <s v="LAS ABEJAS"/>
    <s v="LOPEZ"/>
    <s v="RUBIO"/>
    <s v="MA. LEONIDES"/>
    <x v="4"/>
    <m/>
    <s v="CRUZTITLA"/>
    <s v="CAJONES, ALZA Y BASTIDORES"/>
    <s v="GENERACIÓN DE INGRESOS"/>
    <n v="0"/>
    <n v="0"/>
    <n v="0"/>
    <s v="AM"/>
    <n v="24777"/>
    <n v="0"/>
    <n v="2753"/>
    <n v="27530"/>
    <m/>
    <n v="0"/>
    <m/>
    <n v="0"/>
    <x v="33"/>
  </r>
  <r>
    <s v="LAS ABEJAS"/>
    <s v="LOPEZ"/>
    <s v="RUBIO"/>
    <s v="MA. LEONIDES"/>
    <x v="4"/>
    <m/>
    <s v="CRUZTITLA"/>
    <s v="EQUIPO DE COCCION"/>
    <s v="GENERACIÓN DE INGRESOS"/>
    <n v="0"/>
    <n v="0"/>
    <n v="0"/>
    <s v="AM"/>
    <n v="25275"/>
    <n v="0"/>
    <n v="2809"/>
    <n v="28084"/>
    <m/>
    <n v="0"/>
    <m/>
    <n v="0"/>
    <x v="33"/>
  </r>
  <r>
    <s v="GRUPO DE TRABAJO LA ESPERANZA"/>
    <s v="RAMIREZ"/>
    <s v="HERNANDEZ"/>
    <s v="EPIFANIA"/>
    <x v="4"/>
    <m/>
    <s v="APETZCO"/>
    <s v="INFRAESTRUCTURA Y EQUIPO PARA LA PROTECCION Y MANEJO DE LAS AVES"/>
    <s v="PRODUCCIÓN DE ALIMENTOS"/>
    <n v="16"/>
    <n v="0"/>
    <n v="16"/>
    <s v="AM"/>
    <n v="127036"/>
    <n v="0"/>
    <n v="21504"/>
    <n v="148540"/>
    <m/>
    <n v="0"/>
    <m/>
    <n v="0"/>
    <x v="34"/>
  </r>
  <r>
    <s v="GRUPO DE TRABAJO LA ESPERANZA"/>
    <s v="RAMIREZ"/>
    <s v="HERNANDEZ"/>
    <s v="EPIFANIA"/>
    <x v="4"/>
    <m/>
    <s v="APETZCO"/>
    <s v="CAJONES, ALZA Y BASTIDORES"/>
    <s v="GENERACIÓN DE INGRESOS"/>
    <n v="0"/>
    <n v="0"/>
    <n v="0"/>
    <s v="AM"/>
    <n v="18736"/>
    <n v="0"/>
    <n v="2082"/>
    <n v="20818"/>
    <m/>
    <n v="0"/>
    <m/>
    <n v="0"/>
    <x v="34"/>
  </r>
  <r>
    <s v="SAN JOSE"/>
    <s v="MARTINEZ"/>
    <s v="VAZQUEZ"/>
    <s v="ESTANISLAO "/>
    <x v="5"/>
    <m/>
    <s v="SAN JOSÉ (SAN JOSÉ DE LAS FLORES)"/>
    <s v="INFRAESTRUCTURA Y EQUIPO PARA LA PRODUCCION DE CERDOS"/>
    <s v="GENERACIÓN DE INGRESOS"/>
    <n v="8"/>
    <n v="9"/>
    <n v="17"/>
    <s v="AM"/>
    <n v="14944"/>
    <n v="0"/>
    <n v="2560"/>
    <n v="17504"/>
    <n v="14944"/>
    <n v="0"/>
    <m/>
    <n v="0"/>
    <x v="35"/>
  </r>
  <r>
    <s v="SAN JOSE"/>
    <s v="MARTINEZ"/>
    <s v="VAZQUEZ"/>
    <s v="ESTANISLAO "/>
    <x v="5"/>
    <m/>
    <s v="SAN JOSÉ (SAN JOSÉ DE LAS FLORES)"/>
    <s v="INFRAESTRUCTURA Y EQUIPO PARA LA PRODUCCION DE CERDOS"/>
    <s v="GENERACIÓN DE INGRESOS"/>
    <n v="0"/>
    <n v="0"/>
    <n v="0"/>
    <s v="AM"/>
    <n v="61083"/>
    <n v="0"/>
    <n v="13833"/>
    <n v="74916"/>
    <n v="61083"/>
    <n v="0"/>
    <m/>
    <n v="0"/>
    <x v="35"/>
  </r>
  <r>
    <s v="SAN JOSE"/>
    <s v="MARTINEZ"/>
    <s v="VAZQUEZ"/>
    <s v="ESTANISLAO "/>
    <x v="5"/>
    <m/>
    <s v="SAN JOSÉ (SAN JOSÉ DE LAS FLORES)"/>
    <s v="SILO METALICO GALVANIZADO"/>
    <s v="GENERACIÓN DE INGRESOS"/>
    <n v="0"/>
    <n v="0"/>
    <n v="0"/>
    <s v="AM"/>
    <n v="13095"/>
    <n v="0"/>
    <n v="1455"/>
    <n v="14550"/>
    <n v="13095"/>
    <n v="0"/>
    <m/>
    <n v="0"/>
    <x v="35"/>
  </r>
  <r>
    <s v="SAN JOSE"/>
    <s v="MARTINEZ"/>
    <s v="VAZQUEZ"/>
    <s v="ESTANISLAO "/>
    <x v="5"/>
    <m/>
    <s v="SAN JOSÉ (SAN JOSÉ DE LAS FLORES)"/>
    <s v="INCUBADORA"/>
    <s v="GENERACIÓN DE INGRESOS"/>
    <n v="0"/>
    <n v="0"/>
    <n v="0"/>
    <s v="AM"/>
    <n v="11500"/>
    <n v="0"/>
    <n v="1500"/>
    <n v="13000"/>
    <n v="11500"/>
    <n v="0"/>
    <m/>
    <n v="0"/>
    <x v="35"/>
  </r>
  <r>
    <s v="SAN JOSE"/>
    <s v="MARTINEZ"/>
    <s v="VAZQUEZ"/>
    <s v="ESTANISLAO "/>
    <x v="5"/>
    <m/>
    <s v="SAN JOSÉ (SAN JOSÉ DE LAS FLORES)"/>
    <s v="INFRAESTRUCTURA Y EQUIPO PARA LA PRODUCCION DE HORTALIZAS A CIELO ABIERTO"/>
    <s v="PRODUCCIÓN DE ALIMENTOS"/>
    <n v="0"/>
    <n v="0"/>
    <n v="0"/>
    <s v="AM"/>
    <n v="13464"/>
    <n v="0"/>
    <n v="3582"/>
    <n v="17046"/>
    <n v="13464"/>
    <n v="0"/>
    <m/>
    <n v="0"/>
    <x v="35"/>
  </r>
  <r>
    <s v="SAN JOSE"/>
    <s v="MARTINEZ"/>
    <s v="VAZQUEZ"/>
    <s v="ESTANISLAO "/>
    <x v="5"/>
    <m/>
    <s v="SAN JOSÉ (SAN JOSÉ DE LAS FLORES)"/>
    <s v="TRAPICHE"/>
    <s v="GENERACIÓN DE INGRESOS"/>
    <n v="0"/>
    <n v="0"/>
    <n v="0"/>
    <s v="AM"/>
    <n v="26530"/>
    <n v="0"/>
    <n v="2948"/>
    <n v="29478"/>
    <n v="26530"/>
    <n v="0"/>
    <m/>
    <n v="0"/>
    <x v="35"/>
  </r>
  <r>
    <s v="PESA SAN JOSE PEQUETZEN"/>
    <s v="MARTINEZ"/>
    <s v="SANCHEZ"/>
    <s v="OSCAR"/>
    <x v="0"/>
    <s v="TANCANHUITZ"/>
    <s v="SAN JOSÉ PEQUETZÉN"/>
    <s v="TRAPICHE"/>
    <s v="GENERACIÓN DE INGRESOS"/>
    <n v="10"/>
    <n v="3"/>
    <n v="13"/>
    <s v="AM"/>
    <n v="27347"/>
    <n v="0"/>
    <n v="3039"/>
    <n v="30386"/>
    <n v="27347"/>
    <n v="0"/>
    <m/>
    <n v="0"/>
    <x v="36"/>
  </r>
  <r>
    <s v="PESA SAN JOSE PEQUETZEN"/>
    <s v="MARTINEZ"/>
    <s v="SANCHEZ"/>
    <s v="OSCAR"/>
    <x v="0"/>
    <s v="TANCANHUITZ"/>
    <s v="SAN JOSÉ PEQUETZÉN"/>
    <s v="INFRAESTRUCTURA Y EQUIPO PARA LA PROTECCION Y MANEJO DE LAS AVES"/>
    <s v="PRODUCCIÓN DE ALIMENTOS"/>
    <n v="0"/>
    <n v="0"/>
    <n v="0"/>
    <s v="AM"/>
    <n v="34896"/>
    <n v="0"/>
    <n v="12288"/>
    <n v="47184"/>
    <n v="34896"/>
    <n v="0"/>
    <m/>
    <n v="0"/>
    <x v="36"/>
  </r>
  <r>
    <s v="PESA SAN JOSE PEQUETZEN"/>
    <s v="MARTINEZ"/>
    <s v="SANCHEZ"/>
    <s v="OSCAR"/>
    <x v="0"/>
    <s v="TANCANHUITZ"/>
    <s v="SAN JOSÉ PEQUETZÉN"/>
    <s v="INFRAESTRUCTURA Y EQUIPO PARA LA PRODUCCION DE CERDOS"/>
    <s v="GENERACIÓN DE INGRESOS"/>
    <n v="0"/>
    <n v="0"/>
    <n v="0"/>
    <s v="AM"/>
    <n v="20361"/>
    <n v="0"/>
    <n v="4611"/>
    <n v="24972"/>
    <n v="20361"/>
    <n v="0"/>
    <m/>
    <n v="0"/>
    <x v="36"/>
  </r>
  <r>
    <s v="LOS PINOS"/>
    <s v="SACARIAS"/>
    <s v="ENRIQUEZ"/>
    <s v="EULOGIO"/>
    <x v="5"/>
    <m/>
    <s v="LOS PINOS"/>
    <s v="INFRAESTRUCTURA Y EQUIPO PARA LA PRODUCCION DE CERDOS"/>
    <s v="GENERACIÓN DE INGRESOS"/>
    <n v="6"/>
    <n v="6"/>
    <n v="12"/>
    <s v="AM"/>
    <n v="40722"/>
    <n v="0"/>
    <n v="9222"/>
    <n v="49944"/>
    <n v="40722"/>
    <n v="0"/>
    <m/>
    <n v="0"/>
    <x v="37"/>
  </r>
  <r>
    <s v="LOS PINOS"/>
    <s v="SACARIAS"/>
    <s v="ENRIQUEZ"/>
    <s v="EULOGIO"/>
    <x v="5"/>
    <m/>
    <s v="LOS PINOS"/>
    <s v="INFRAESTRUCTURA Y EQUIPO PARA LA PRODUCCION DE HORTALIZAS A CIELO ABIERTO"/>
    <s v="PRODUCCIÓN DE ALIMENTOS"/>
    <n v="0"/>
    <n v="0"/>
    <n v="0"/>
    <s v="AM"/>
    <n v="4488"/>
    <n v="0"/>
    <n v="1194"/>
    <n v="5682"/>
    <n v="4488"/>
    <n v="0"/>
    <m/>
    <n v="0"/>
    <x v="37"/>
  </r>
  <r>
    <s v="LOS PINOS"/>
    <s v="SACARIAS"/>
    <s v="ENRIQUEZ"/>
    <s v="EULOGIO"/>
    <x v="5"/>
    <m/>
    <s v="LOS PINOS"/>
    <s v="INFRAESTRUCTURA Y EQUIPO PARA LA PROTECCION Y MANEJO DE LAS AVES"/>
    <s v="PRODUCCIÓN DE ALIMENTOS"/>
    <n v="0"/>
    <n v="0"/>
    <n v="0"/>
    <s v="AM"/>
    <n v="14918"/>
    <n v="0"/>
    <n v="2709"/>
    <n v="17627"/>
    <n v="14918"/>
    <n v="0"/>
    <m/>
    <n v="0"/>
    <x v="37"/>
  </r>
  <r>
    <s v="LOS PINOS"/>
    <s v="SACARIAS"/>
    <s v="ENRIQUEZ"/>
    <s v="EULOGIO"/>
    <x v="5"/>
    <m/>
    <s v="LOS PINOS"/>
    <s v="SILO METALICO GALVANIZADO"/>
    <s v="GENERACIÓN DE INGRESOS"/>
    <n v="0"/>
    <n v="0"/>
    <n v="0"/>
    <s v="AM"/>
    <n v="17460"/>
    <n v="0"/>
    <n v="1940"/>
    <n v="19400"/>
    <n v="17460"/>
    <n v="0"/>
    <m/>
    <n v="0"/>
    <x v="37"/>
  </r>
  <r>
    <s v="PESA TAMARINDO"/>
    <s v="ENRIQUEZ"/>
    <s v="SALINAS"/>
    <s v="SANTOS"/>
    <x v="0"/>
    <s v="TANCANHUITZ"/>
    <s v="TAMARINDO"/>
    <s v="INFRAESTRUCTURA Y EQUIPO PARA LA PROTECCION Y MANEJO DE LAS AVES"/>
    <s v="PRODUCCIÓN DE ALIMENTOS"/>
    <n v="8"/>
    <n v="15"/>
    <n v="23"/>
    <s v="AM"/>
    <n v="4362"/>
    <n v="0"/>
    <n v="1536"/>
    <n v="5898"/>
    <n v="4362"/>
    <n v="0"/>
    <m/>
    <n v="0"/>
    <x v="38"/>
  </r>
  <r>
    <s v="PESA TAMARINDO"/>
    <s v="ENRIQUEZ"/>
    <s v="SALINAS"/>
    <s v="SANTOS"/>
    <x v="0"/>
    <s v="TANCANHUITZ"/>
    <s v="TAMARINDO"/>
    <s v="TRAPICHE"/>
    <s v="GENERACIÓN DE INGRESOS"/>
    <n v="0"/>
    <n v="0"/>
    <n v="0"/>
    <s v="AM"/>
    <n v="41021"/>
    <n v="0"/>
    <n v="4558"/>
    <n v="45579"/>
    <n v="41021"/>
    <n v="0"/>
    <m/>
    <n v="0"/>
    <x v="38"/>
  </r>
  <r>
    <s v="PESA TAMARINDO"/>
    <s v="ENRIQUEZ"/>
    <s v="SALINAS"/>
    <s v="SANTOS"/>
    <x v="0"/>
    <s v="TANCANHUITZ"/>
    <s v="TAMARINDO"/>
    <s v="TRAPICHE"/>
    <s v="GENERACIÓN DE INGRESOS"/>
    <n v="0"/>
    <n v="0"/>
    <n v="0"/>
    <s v="AM"/>
    <n v="63180"/>
    <n v="0"/>
    <n v="7020"/>
    <n v="70200"/>
    <n v="63180"/>
    <n v="0"/>
    <m/>
    <n v="0"/>
    <x v="38"/>
  </r>
  <r>
    <s v="PESA TAMARINDO"/>
    <s v="ENRIQUEZ"/>
    <s v="SALINAS"/>
    <s v="SANTOS"/>
    <x v="0"/>
    <s v="TANCANHUITZ"/>
    <s v="TAMARINDO"/>
    <s v="INFRAESTRUCTURA Y EQUIPO PARA LA PRODUCCION DE HORTALIZAS A CIELO ABIERTO"/>
    <s v="PRODUCCIÓN DE ALIMENTOS"/>
    <n v="0"/>
    <n v="0"/>
    <n v="0"/>
    <s v="AM"/>
    <n v="13518"/>
    <n v="0"/>
    <n v="1503"/>
    <n v="15021"/>
    <n v="13518"/>
    <n v="0"/>
    <m/>
    <n v="0"/>
    <x v="38"/>
  </r>
  <r>
    <s v="PESA TAMARINDO"/>
    <s v="ENRIQUEZ"/>
    <s v="SALINAS"/>
    <s v="SANTOS"/>
    <x v="0"/>
    <s v="TANCANHUITZ"/>
    <s v="TAMARINDO"/>
    <s v="TRAPICHE"/>
    <s v="GENERACIÓN DE INGRESOS"/>
    <n v="0"/>
    <n v="0"/>
    <n v="0"/>
    <s v="AM"/>
    <n v="29160"/>
    <n v="0"/>
    <n v="3240"/>
    <n v="32400"/>
    <n v="29160"/>
    <n v="0"/>
    <m/>
    <n v="0"/>
    <x v="38"/>
  </r>
  <r>
    <s v="PESA TAMARINDO"/>
    <s v="ENRIQUEZ"/>
    <s v="SALINAS"/>
    <s v="SANTOS"/>
    <x v="0"/>
    <s v="TANCANHUITZ"/>
    <s v="TAMARINDO"/>
    <s v="TRAPICHE"/>
    <s v="GENERACIÓN DE INGRESOS"/>
    <n v="0"/>
    <n v="0"/>
    <n v="0"/>
    <s v="AM"/>
    <n v="35910"/>
    <n v="0"/>
    <n v="3990"/>
    <n v="39900"/>
    <n v="35910"/>
    <n v="0"/>
    <m/>
    <n v="0"/>
    <x v="38"/>
  </r>
  <r>
    <s v="GRUPO UNIDO"/>
    <s v="HERNANDEZ"/>
    <s v="HERNANDEZ"/>
    <s v="EMILIO"/>
    <x v="4"/>
    <m/>
    <s v="CUARTILLO VIEJO"/>
    <s v="ARBOLES FRUTALES"/>
    <s v="PRODUCCIÓN DE ALIMENTOS"/>
    <n v="5"/>
    <n v="4"/>
    <n v="9"/>
    <s v="AM"/>
    <n v="7510"/>
    <n v="0"/>
    <n v="1707"/>
    <n v="9217"/>
    <m/>
    <n v="0"/>
    <m/>
    <n v="0"/>
    <x v="39"/>
  </r>
  <r>
    <s v="GRUPO UNIDO"/>
    <s v="HERNANDEZ"/>
    <s v="HERNANDEZ"/>
    <s v="EMILIO"/>
    <x v="4"/>
    <m/>
    <s v="CUARTILLO VIEJO"/>
    <s v="EQUIPO DE COCCION"/>
    <s v="GENERACIÓN DE INGRESOS"/>
    <n v="0"/>
    <n v="0"/>
    <n v="0"/>
    <s v="AM"/>
    <n v="18956"/>
    <n v="0"/>
    <n v="2107"/>
    <n v="21063"/>
    <m/>
    <n v="0"/>
    <m/>
    <n v="0"/>
    <x v="39"/>
  </r>
  <r>
    <s v="GRUPO UNIDO"/>
    <s v="HERNANDEZ"/>
    <s v="HERNANDEZ"/>
    <s v="EMILIO"/>
    <x v="4"/>
    <m/>
    <s v="CUARTILLO VIEJO"/>
    <s v="INFRAESTRUCTURA Y EQUIPO PARA LA PROTECCION Y MANEJO DE LAS AVES"/>
    <s v="PRODUCCIÓN DE ALIMENTOS"/>
    <n v="0"/>
    <n v="0"/>
    <n v="0"/>
    <s v="AM"/>
    <n v="45370"/>
    <n v="0"/>
    <n v="7680"/>
    <n v="53050"/>
    <m/>
    <n v="0"/>
    <m/>
    <n v="0"/>
    <x v="39"/>
  </r>
  <r>
    <s v="GRUPO DE TRABAJO PUERTO DE BELEN"/>
    <s v="ESTRADA"/>
    <s v="HERNANDEZ"/>
    <s v="CELSO"/>
    <x v="4"/>
    <m/>
    <s v="PUERTO DE BELÉN"/>
    <s v="CAJONES, ALZA Y BASTIDORES"/>
    <s v="GENERACIÓN DE INGRESOS"/>
    <n v="11"/>
    <n v="6"/>
    <n v="17"/>
    <s v="AM"/>
    <n v="18736"/>
    <n v="0"/>
    <n v="2082"/>
    <n v="20818"/>
    <m/>
    <n v="0"/>
    <m/>
    <n v="0"/>
    <x v="40"/>
  </r>
  <r>
    <s v="GRUPO DE TRABAJO PUERTO DE BELEN"/>
    <s v="ESTRADA"/>
    <s v="HERNANDEZ"/>
    <s v="CELSO"/>
    <x v="4"/>
    <m/>
    <s v="PUERTO DE BELÉN"/>
    <s v="EQUIPO DE COCCION"/>
    <s v="GENERACIÓN DE INGRESOS"/>
    <n v="0"/>
    <n v="0"/>
    <n v="0"/>
    <s v="AM"/>
    <n v="6318"/>
    <n v="0"/>
    <n v="703"/>
    <n v="7021"/>
    <m/>
    <n v="0"/>
    <m/>
    <n v="0"/>
    <x v="40"/>
  </r>
  <r>
    <s v="GRUPO DE TRABAJO PUERTO DE BELEN"/>
    <s v="ESTRADA"/>
    <s v="HERNANDEZ"/>
    <s v="CELSO"/>
    <x v="4"/>
    <m/>
    <s v="PUERTO DE BELÉN"/>
    <s v="CAJONES, ALZA Y BASTIDORES"/>
    <s v="GENERACIÓN DE INGRESOS"/>
    <n v="0"/>
    <n v="0"/>
    <n v="0"/>
    <s v="AM"/>
    <n v="49554"/>
    <n v="0"/>
    <n v="5506"/>
    <n v="55060"/>
    <m/>
    <n v="0"/>
    <m/>
    <n v="0"/>
    <x v="40"/>
  </r>
  <r>
    <s v="GRUPO DE TRABAJO PUERTO DE BELEN"/>
    <s v="ESTRADA"/>
    <s v="HERNANDEZ"/>
    <s v="CELSO"/>
    <x v="4"/>
    <m/>
    <s v="PUERTO DE BELÉN"/>
    <s v="INFRAESTRUCTURA PARA POSTPRODUCCION DE CAFE"/>
    <s v="GENERACIÓN DE INGRESOS"/>
    <n v="0"/>
    <n v="0"/>
    <n v="0"/>
    <s v="AM"/>
    <n v="27090"/>
    <n v="0"/>
    <n v="8535"/>
    <n v="35625"/>
    <m/>
    <n v="0"/>
    <m/>
    <n v="0"/>
    <x v="40"/>
  </r>
  <r>
    <s v="GRUPO DE TRABAJO PUERTO DE BELEN"/>
    <s v="ESTRADA"/>
    <s v="HERNANDEZ"/>
    <s v="CELSO"/>
    <x v="4"/>
    <m/>
    <s v="PUERTO DE BELÉN"/>
    <s v="INFRAESTRUCTURA Y EQUIPO PARA LA PROTECCION Y MANEJO DE LAS AVES"/>
    <s v="PRODUCCIÓN DE ALIMENTOS"/>
    <n v="0"/>
    <n v="0"/>
    <n v="0"/>
    <s v="AM"/>
    <n v="54444"/>
    <n v="0"/>
    <n v="9216"/>
    <n v="63660"/>
    <m/>
    <n v="0"/>
    <m/>
    <n v="0"/>
    <x v="40"/>
  </r>
  <r>
    <s v="GRUPO DE TRABAJO PUERTO DE BELEN"/>
    <s v="ESTRADA"/>
    <s v="HERNANDEZ"/>
    <s v="CELSO"/>
    <x v="4"/>
    <m/>
    <s v="PUERTO DE BELÉN"/>
    <s v="INCUBADORA"/>
    <s v="GENERACIÓN DE INGRESOS"/>
    <n v="0"/>
    <n v="0"/>
    <n v="0"/>
    <s v="AM"/>
    <n v="8959"/>
    <n v="0"/>
    <n v="996"/>
    <n v="9955"/>
    <m/>
    <n v="0"/>
    <m/>
    <n v="0"/>
    <x v="40"/>
  </r>
  <r>
    <s v="FLOR DE DURAZNO"/>
    <s v="HERNANDEZ"/>
    <s v="MORALES"/>
    <s v="JUAN SANTIAGO"/>
    <x v="5"/>
    <m/>
    <s v="CHUNUNTZÉN DOS SECCIÓN OCHO"/>
    <s v="SILO METALICO GALVANIZADO"/>
    <s v="GENERACIÓN DE INGRESOS"/>
    <n v="7"/>
    <n v="8"/>
    <n v="15"/>
    <s v="AM"/>
    <n v="30555"/>
    <n v="0"/>
    <n v="3395"/>
    <n v="33950"/>
    <n v="30555"/>
    <n v="0"/>
    <m/>
    <n v="0"/>
    <x v="41"/>
  </r>
  <r>
    <s v="FLOR DE DURAZNO"/>
    <s v="HERNANDEZ"/>
    <s v="MORALES"/>
    <s v="JUAN SANTIAGO"/>
    <x v="5"/>
    <m/>
    <s v="CHUNUNTZÉN DOS SECCIÓN OCHO"/>
    <s v="INFRAESTRUCTURA Y EQUIPO PARA LA PROTECCION Y MANEJO DE LAS AVES"/>
    <s v="PRODUCCIÓN DE ALIMENTOS"/>
    <n v="0"/>
    <n v="0"/>
    <n v="0"/>
    <s v="AM"/>
    <n v="59672"/>
    <n v="0"/>
    <n v="10836"/>
    <n v="70508"/>
    <n v="59672"/>
    <n v="0"/>
    <m/>
    <n v="0"/>
    <x v="41"/>
  </r>
  <r>
    <s v="FLOR DE DURAZNO"/>
    <s v="HERNANDEZ"/>
    <s v="MORALES"/>
    <s v="JUAN SANTIAGO"/>
    <x v="5"/>
    <m/>
    <s v="CHUNUNTZÉN DOS SECCIÓN OCHO"/>
    <s v="INFRAESTRUCTURA Y EQUIPO PARA LA PRODUCCION DE CERDOS"/>
    <s v="GENERACIÓN DE INGRESOS"/>
    <n v="0"/>
    <n v="0"/>
    <n v="0"/>
    <s v="AM"/>
    <n v="33935"/>
    <n v="0"/>
    <n v="7685"/>
    <n v="41620"/>
    <n v="33935"/>
    <n v="0"/>
    <m/>
    <n v="0"/>
    <x v="41"/>
  </r>
  <r>
    <s v="FLOR DE LITCHE"/>
    <s v="SANTIAGO"/>
    <s v="HERNANDEZ"/>
    <s v="REYNA"/>
    <x v="5"/>
    <m/>
    <s v="BARRIO FRANCISCO VILLA"/>
    <s v="INFRAESTRUCTURA Y EQUIPO PARA LA PROTECCION Y MANEJO DE LAS AVES"/>
    <s v="PRODUCCIÓN DE ALIMENTOS"/>
    <n v="4"/>
    <n v="3"/>
    <n v="7"/>
    <s v="AM"/>
    <n v="4362"/>
    <n v="0"/>
    <n v="1536"/>
    <n v="5898"/>
    <n v="4362"/>
    <n v="0"/>
    <m/>
    <n v="0"/>
    <x v="42"/>
  </r>
  <r>
    <s v="FLOR DE LITCHE"/>
    <s v="SANTIAGO"/>
    <s v="HERNANDEZ"/>
    <s v="REYNA"/>
    <x v="5"/>
    <m/>
    <s v="BARRIO FRANCISCO VILLA"/>
    <s v="INFRAESTRUCTURA Y EQUIPO PARA LA PROTECCION Y MANEJO DE LAS AVES"/>
    <s v="PRODUCCIÓN DE ALIMENTOS"/>
    <n v="0"/>
    <n v="0"/>
    <n v="0"/>
    <s v="AM"/>
    <n v="14918"/>
    <n v="0"/>
    <n v="2709"/>
    <n v="17627"/>
    <n v="14918"/>
    <n v="0"/>
    <m/>
    <n v="0"/>
    <x v="42"/>
  </r>
  <r>
    <s v="FLOR DE LITCHE"/>
    <s v="SANTIAGO"/>
    <s v="HERNANDEZ"/>
    <s v="REYNA"/>
    <x v="5"/>
    <m/>
    <s v="BARRIO FRANCISCO VILLA"/>
    <s v="INFRAESTRUCTURA Y EQUIPO PARA LA PRODUCCION DE HORTALIZAS A CIELO ABIERTO"/>
    <s v="PRODUCCIÓN DE ALIMENTOS"/>
    <n v="0"/>
    <n v="0"/>
    <n v="0"/>
    <s v="AM"/>
    <n v="15668"/>
    <n v="0"/>
    <n v="1741"/>
    <n v="17409"/>
    <n v="15668"/>
    <n v="0"/>
    <m/>
    <n v="0"/>
    <x v="42"/>
  </r>
  <r>
    <s v="FLOR DE LITCHE"/>
    <s v="SANTIAGO"/>
    <s v="HERNANDEZ"/>
    <s v="REYNA"/>
    <x v="5"/>
    <m/>
    <s v="BARRIO FRANCISCO VILLA"/>
    <s v="EQUIPO PARA LA CONSERVACION DE ALIMENTOS CARNICOS"/>
    <s v="GENERACIÓN DE INGRESOS"/>
    <n v="0"/>
    <n v="0"/>
    <n v="0"/>
    <s v="AM"/>
    <n v="26370"/>
    <n v="0"/>
    <n v="2930"/>
    <n v="29300"/>
    <n v="26370"/>
    <n v="0"/>
    <m/>
    <n v="0"/>
    <x v="42"/>
  </r>
  <r>
    <s v="FLOR DE LITCHE"/>
    <s v="SANTIAGO"/>
    <s v="HERNANDEZ"/>
    <s v="REYNA"/>
    <x v="5"/>
    <m/>
    <s v="BARRIO FRANCISCO VILLA"/>
    <s v="INFRAESTRUCTURA Y EQUIPO PARA LA PRODUCCION DE CERDOS"/>
    <s v="GENERACIÓN DE INGRESOS"/>
    <n v="0"/>
    <n v="0"/>
    <n v="0"/>
    <s v="AM"/>
    <n v="14944"/>
    <n v="0"/>
    <n v="2560"/>
    <n v="17504"/>
    <n v="14944"/>
    <n v="0"/>
    <m/>
    <n v="0"/>
    <x v="42"/>
  </r>
  <r>
    <s v="FLOR DE LITCHE"/>
    <s v="SANTIAGO"/>
    <s v="HERNANDEZ"/>
    <s v="REYNA"/>
    <x v="5"/>
    <m/>
    <s v="BARRIO FRANCISCO VILLA"/>
    <s v="INFRAESTRUCTURA Y EQUIPO PARA LA PRODUCCION DE CERDOS"/>
    <s v="GENERACIÓN DE INGRESOS"/>
    <n v="0"/>
    <n v="0"/>
    <n v="0"/>
    <s v="AM"/>
    <n v="6787"/>
    <n v="0"/>
    <n v="1537"/>
    <n v="8324"/>
    <n v="6787"/>
    <n v="0"/>
    <m/>
    <n v="0"/>
    <x v="42"/>
  </r>
  <r>
    <s v="FLOR DE LITCHE"/>
    <s v="SANTIAGO"/>
    <s v="HERNANDEZ"/>
    <s v="REYNA"/>
    <x v="5"/>
    <m/>
    <s v="BARRIO FRANCISCO VILLA"/>
    <s v="INFRAESTRUCTURA Y EQUIPO PARA LA PRODUCCION DE HORTALIZAS A CIELO ABIERTO"/>
    <s v="PRODUCCIÓN DE ALIMENTOS"/>
    <n v="0"/>
    <n v="0"/>
    <n v="0"/>
    <s v="AM"/>
    <n v="4488"/>
    <n v="0"/>
    <n v="1194"/>
    <n v="5682"/>
    <n v="4488"/>
    <n v="0"/>
    <m/>
    <n v="0"/>
    <x v="42"/>
  </r>
  <r>
    <s v="GRUPO TANDZUMADZ"/>
    <s v="MARTINEZ"/>
    <s v="GUADALUPE"/>
    <s v="ALEJANDRO"/>
    <x v="5"/>
    <m/>
    <s v="TANDZUMADZ"/>
    <s v="INFRAESTRUCTURA Y EQUIPO PARA LA PRODUCCION DE CERDOS"/>
    <s v="GENERACIÓN DE INGRESOS"/>
    <n v="16"/>
    <n v="10"/>
    <n v="26"/>
    <s v="MAM"/>
    <n v="104052"/>
    <n v="0"/>
    <n v="16260"/>
    <n v="120312"/>
    <n v="104052"/>
    <n v="0"/>
    <m/>
    <n v="0"/>
    <x v="43"/>
  </r>
  <r>
    <s v="GRUPO TANDZUMADZ"/>
    <s v="MARTINEZ"/>
    <s v="GUADALUPE"/>
    <s v="ALEJANDRO"/>
    <x v="5"/>
    <m/>
    <s v="TANDZUMADZ"/>
    <s v="INFRAESTRUCTURA Y EQUIPO PARA LA PRODUCCION DE CERDOS"/>
    <s v="GENERACIÓN DE INGRESOS"/>
    <n v="0"/>
    <n v="0"/>
    <n v="0"/>
    <s v="MAM"/>
    <n v="40722"/>
    <n v="0"/>
    <n v="9222"/>
    <n v="49944"/>
    <n v="40722"/>
    <n v="0"/>
    <m/>
    <n v="0"/>
    <x v="43"/>
  </r>
  <r>
    <s v="GRUPO TANDZUMADZ"/>
    <s v="MARTINEZ"/>
    <s v="GUADALUPE"/>
    <s v="ALEJANDRO"/>
    <x v="5"/>
    <m/>
    <s v="TANDZUMADZ"/>
    <s v="INFRAESTRUCTURA Y EQUIPO PARA LA PROTECCION Y MANEJO DE LAS AVES"/>
    <s v="PRODUCCIÓN DE ALIMENTOS"/>
    <n v="0"/>
    <n v="0"/>
    <n v="0"/>
    <s v="MAM"/>
    <n v="134262"/>
    <n v="0"/>
    <n v="24381"/>
    <n v="158643"/>
    <n v="134262"/>
    <n v="0"/>
    <m/>
    <n v="0"/>
    <x v="43"/>
  </r>
  <r>
    <s v="GRUPO TANDZUMADZ"/>
    <s v="MARTINEZ"/>
    <s v="GUADALUPE"/>
    <s v="ALEJANDRO"/>
    <x v="5"/>
    <m/>
    <s v="TANDZUMADZ"/>
    <s v="INFRAESTRUCTURA Y EQUIPO PARA LA PRODUCCION DE CERDOS"/>
    <s v="GENERACIÓN DE INGRESOS"/>
    <n v="0"/>
    <n v="0"/>
    <n v="0"/>
    <s v="MAM"/>
    <n v="14944"/>
    <n v="0"/>
    <n v="2560"/>
    <n v="17504"/>
    <n v="14944"/>
    <n v="0"/>
    <m/>
    <n v="0"/>
    <x v="43"/>
  </r>
  <r>
    <s v="GRUPO TANDZUMADZ"/>
    <s v="MARTINEZ"/>
    <s v="GUADALUPE"/>
    <s v="ALEJANDRO"/>
    <x v="5"/>
    <m/>
    <s v="TANDZUMADZ"/>
    <s v="TRAPICHE"/>
    <s v="GENERACIÓN DE INGRESOS"/>
    <n v="0"/>
    <n v="0"/>
    <n v="0"/>
    <s v="MAM"/>
    <n v="106120"/>
    <n v="0"/>
    <n v="11792"/>
    <n v="117912"/>
    <n v="106120"/>
    <n v="0"/>
    <m/>
    <n v="0"/>
    <x v="43"/>
  </r>
  <r>
    <s v="PESA TLALCINTLA"/>
    <s v="REYES"/>
    <s v="MARTINEZ"/>
    <s v="FLAVIA"/>
    <x v="0"/>
    <s v="TANCANHUITZ"/>
    <s v="TLALCINTLA"/>
    <s v="INFRAESTRUCTURA Y EQUIPO PARA LA PROTECCION Y MANEJO DE LAS AVES"/>
    <s v="PRODUCCIÓN DE ALIMENTOS"/>
    <n v="35"/>
    <n v="3"/>
    <n v="38"/>
    <s v="AM"/>
    <n v="26172"/>
    <n v="0"/>
    <n v="9216"/>
    <n v="35388"/>
    <n v="26172"/>
    <n v="0"/>
    <m/>
    <n v="0"/>
    <x v="44"/>
  </r>
  <r>
    <s v="PESA TLALCINTLA"/>
    <s v="REYES"/>
    <s v="MARTINEZ"/>
    <s v="FLAVIA"/>
    <x v="0"/>
    <s v="TANCANHUITZ"/>
    <s v="TLALCINTLA"/>
    <s v="INFRAESTRUCTURA Y EQUIPO PARA LA PRODUCCION DE HORTALIZAS A CIELO ABIERTO"/>
    <s v="PRODUCCIÓN DE ALIMENTOS"/>
    <n v="0"/>
    <n v="0"/>
    <n v="0"/>
    <s v="AM"/>
    <n v="5147"/>
    <n v="0"/>
    <n v="572"/>
    <n v="5719"/>
    <n v="5147"/>
    <n v="0"/>
    <m/>
    <n v="0"/>
    <x v="44"/>
  </r>
  <r>
    <s v="PESA TLALCINTLA"/>
    <s v="REYES"/>
    <s v="MARTINEZ"/>
    <s v="FLAVIA"/>
    <x v="0"/>
    <s v="TANCANHUITZ"/>
    <s v="TLALCINTLA"/>
    <s v="TRAPICHE"/>
    <s v="GENERACIÓN DE INGRESOS"/>
    <n v="0"/>
    <n v="0"/>
    <n v="0"/>
    <s v="AM"/>
    <n v="13673"/>
    <n v="0"/>
    <n v="1520"/>
    <n v="15193"/>
    <n v="13673"/>
    <n v="0"/>
    <m/>
    <n v="0"/>
    <x v="44"/>
  </r>
  <r>
    <s v="PESA TLALCINTLA"/>
    <s v="REYES"/>
    <s v="MARTINEZ"/>
    <s v="FLAVIA"/>
    <x v="0"/>
    <s v="TANCANHUITZ"/>
    <s v="TLALCINTLA"/>
    <s v="TRAPICHE"/>
    <s v="GENERACIÓN DE INGRESOS"/>
    <n v="0"/>
    <n v="0"/>
    <n v="0"/>
    <s v="AM"/>
    <n v="6840"/>
    <n v="0"/>
    <n v="760"/>
    <n v="7600"/>
    <n v="6840"/>
    <n v="0"/>
    <m/>
    <n v="0"/>
    <x v="44"/>
  </r>
  <r>
    <s v="PESA TLALCINTLA"/>
    <s v="REYES"/>
    <s v="MARTINEZ"/>
    <s v="FLAVIA"/>
    <x v="0"/>
    <s v="TANCANHUITZ"/>
    <s v="TLALCINTLA"/>
    <s v="TRAPICHE"/>
    <s v="GENERACIÓN DE INGRESOS"/>
    <n v="0"/>
    <n v="0"/>
    <n v="0"/>
    <s v="AM"/>
    <n v="28080"/>
    <n v="0"/>
    <n v="3120"/>
    <n v="31200"/>
    <n v="28080"/>
    <n v="0"/>
    <m/>
    <n v="0"/>
    <x v="44"/>
  </r>
  <r>
    <s v="PESA TLALCINTLA"/>
    <s v="REYES"/>
    <s v="MARTINEZ"/>
    <s v="FLAVIA"/>
    <x v="0"/>
    <s v="TANCANHUITZ"/>
    <s v="TLALCINTLA"/>
    <s v="INCUBADORA"/>
    <s v="GENERACIÓN DE INGRESOS"/>
    <n v="0"/>
    <n v="0"/>
    <n v="0"/>
    <s v="AM"/>
    <n v="11500"/>
    <n v="0"/>
    <n v="1500"/>
    <n v="13000"/>
    <n v="11500"/>
    <n v="0"/>
    <m/>
    <n v="0"/>
    <x v="44"/>
  </r>
  <r>
    <s v="PESA TLALCINTLA"/>
    <s v="REYES"/>
    <s v="MARTINEZ"/>
    <s v="FLAVIA"/>
    <x v="0"/>
    <s v="TANCANHUITZ"/>
    <s v="TLALCINTLA"/>
    <s v="INFRAESTRUCTURA Y EQUIPO PARA LA PRODUCCION DE CERDOS"/>
    <s v="GENERACIÓN DE INGRESOS"/>
    <n v="0"/>
    <n v="0"/>
    <n v="0"/>
    <s v="AM"/>
    <n v="54296"/>
    <n v="0"/>
    <n v="12296"/>
    <n v="66592"/>
    <n v="54296"/>
    <n v="0"/>
    <m/>
    <n v="0"/>
    <x v="44"/>
  </r>
  <r>
    <s v="EL CARRIZAL"/>
    <s v="FRANCISCO"/>
    <s v="HERNANDEZ"/>
    <s v="CAMELIA"/>
    <x v="4"/>
    <m/>
    <s v="EL CARRIZAL"/>
    <s v="EQUIPO DE COCCION"/>
    <s v="GENERACIÓN DE INGRESOS"/>
    <n v="6"/>
    <n v="5"/>
    <n v="11"/>
    <s v="AM"/>
    <n v="18956"/>
    <n v="0"/>
    <n v="2107"/>
    <n v="21063"/>
    <m/>
    <n v="0"/>
    <m/>
    <n v="0"/>
    <x v="45"/>
  </r>
  <r>
    <s v="EL CARRIZAL"/>
    <s v="FRANCISCO"/>
    <s v="HERNANDEZ"/>
    <s v="CAMELIA"/>
    <x v="4"/>
    <m/>
    <s v="EL CARRIZAL"/>
    <s v="ARBOLES FRUTALES"/>
    <s v="PRODUCCIÓN DE ALIMENTOS"/>
    <n v="0"/>
    <n v="0"/>
    <n v="0"/>
    <s v="AM"/>
    <n v="30040"/>
    <n v="0"/>
    <n v="6828"/>
    <n v="36868"/>
    <m/>
    <n v="0"/>
    <m/>
    <n v="0"/>
    <x v="45"/>
  </r>
  <r>
    <s v="EL CARRIZAL"/>
    <s v="FRANCISCO"/>
    <s v="HERNANDEZ"/>
    <s v="CAMELIA"/>
    <x v="4"/>
    <m/>
    <s v="EL CARRIZAL"/>
    <s v="INFRAESTRUCTURA Y EQUIPO PARA LA PROTECCION Y MANEJO DE LAS AVES"/>
    <s v="PRODUCCIÓN DE ALIMENTOS"/>
    <n v="0"/>
    <n v="0"/>
    <n v="0"/>
    <s v="AM"/>
    <n v="27222"/>
    <n v="0"/>
    <n v="4608"/>
    <n v="31830"/>
    <m/>
    <n v="0"/>
    <m/>
    <n v="0"/>
    <x v="45"/>
  </r>
  <r>
    <s v="EL CARRIZAL"/>
    <s v="FRANCISCO"/>
    <s v="HERNANDEZ"/>
    <s v="CAMELIA"/>
    <x v="4"/>
    <m/>
    <s v="EL CARRIZAL"/>
    <s v="CAJONES, ALZA Y BASTIDORES"/>
    <s v="GENERACIÓN DE INGRESOS"/>
    <n v="0"/>
    <n v="0"/>
    <n v="0"/>
    <s v="AM"/>
    <n v="9368"/>
    <n v="0"/>
    <n v="1041"/>
    <n v="10409"/>
    <m/>
    <n v="0"/>
    <m/>
    <n v="0"/>
    <x v="45"/>
  </r>
  <r>
    <s v="PESA TEPEYAC"/>
    <s v="HERNANDEZ"/>
    <s v="RUIZ"/>
    <s v="LEONARDO"/>
    <x v="0"/>
    <s v="TANCANHUITZ"/>
    <s v="TEPEYAC"/>
    <s v="INFRAESTRUCTURA Y EQUIPO PARA LA PROTECCION Y MANEJO DE LAS AVES"/>
    <s v="PRODUCCIÓN DE ALIMENTOS"/>
    <n v="8"/>
    <n v="6"/>
    <n v="14"/>
    <s v="AM"/>
    <n v="4362"/>
    <n v="0"/>
    <n v="1536"/>
    <n v="5898"/>
    <n v="4362"/>
    <n v="0"/>
    <m/>
    <n v="0"/>
    <x v="46"/>
  </r>
  <r>
    <s v="PESA TEPEYAC"/>
    <s v="HERNANDEZ"/>
    <s v="RUIZ"/>
    <s v="LEONARDO"/>
    <x v="0"/>
    <s v="TANCANHUITZ"/>
    <s v="TEPEYAC"/>
    <s v="TRAPICHE"/>
    <s v="GENERACIÓN DE INGRESOS"/>
    <n v="0"/>
    <n v="0"/>
    <n v="0"/>
    <s v="AM"/>
    <n v="3240"/>
    <n v="0"/>
    <n v="360"/>
    <n v="3600"/>
    <n v="3240"/>
    <n v="0"/>
    <m/>
    <n v="0"/>
    <x v="46"/>
  </r>
  <r>
    <s v="PESA TEPEYAC"/>
    <s v="HERNANDEZ"/>
    <s v="RUIZ"/>
    <s v="LEONARDO"/>
    <x v="0"/>
    <s v="TANCANHUITZ"/>
    <s v="TEPEYAC"/>
    <s v="TRAPICHE"/>
    <s v="GENERACIÓN DE INGRESOS"/>
    <n v="0"/>
    <n v="0"/>
    <n v="0"/>
    <s v="AM"/>
    <n v="3420"/>
    <n v="0"/>
    <n v="380"/>
    <n v="3800"/>
    <n v="3420"/>
    <n v="0"/>
    <m/>
    <n v="0"/>
    <x v="46"/>
  </r>
  <r>
    <s v="PESA TEPEYAC"/>
    <s v="HERNANDEZ"/>
    <s v="RUIZ"/>
    <s v="LEONARDO"/>
    <x v="0"/>
    <s v="TANCANHUITZ"/>
    <s v="TEPEYAC"/>
    <s v="TRAPICHE"/>
    <s v="GENERACIÓN DE INGRESOS"/>
    <n v="0"/>
    <n v="0"/>
    <n v="0"/>
    <s v="AM"/>
    <n v="27347"/>
    <n v="0"/>
    <n v="3039"/>
    <n v="30386"/>
    <n v="27347"/>
    <n v="0"/>
    <m/>
    <n v="0"/>
    <x v="46"/>
  </r>
  <r>
    <s v="PESA TEPEYAC"/>
    <s v="HERNANDEZ"/>
    <s v="RUIZ"/>
    <s v="LEONARDO"/>
    <x v="0"/>
    <s v="TANCANHUITZ"/>
    <s v="TEPEYAC"/>
    <s v="INFRAESTRUCTURA Y EQUIPO PARA LA PRODUCCION DE HORTALIZAS A CIELO ABIERTO"/>
    <s v="PRODUCCIÓN DE ALIMENTOS"/>
    <n v="0"/>
    <n v="0"/>
    <n v="0"/>
    <s v="AM"/>
    <n v="47101"/>
    <n v="0"/>
    <n v="5234"/>
    <n v="52335"/>
    <n v="47101"/>
    <n v="0"/>
    <m/>
    <n v="0"/>
    <x v="46"/>
  </r>
  <r>
    <s v="PESA TEPEYAC"/>
    <s v="HERNANDEZ"/>
    <s v="RUIZ"/>
    <s v="LEONARDO"/>
    <x v="0"/>
    <s v="TANCANHUITZ"/>
    <s v="TEPEYAC"/>
    <s v="INCUBADORA"/>
    <s v="GENERACIÓN DE INGRESOS"/>
    <n v="0"/>
    <n v="0"/>
    <n v="0"/>
    <s v="AM"/>
    <n v="11500"/>
    <n v="0"/>
    <n v="1500"/>
    <n v="13000"/>
    <n v="11500"/>
    <n v="0"/>
    <m/>
    <n v="0"/>
    <x v="46"/>
  </r>
  <r>
    <s v="PESA TEPEYAC"/>
    <s v="HERNANDEZ"/>
    <s v="RUIZ"/>
    <s v="LEONARDO"/>
    <x v="0"/>
    <s v="TANCANHUITZ"/>
    <s v="TEPEYAC"/>
    <s v="INFRAESTRUCTURA Y EQUIPO PARA LA PRODUCCION DE CERDOS"/>
    <s v="GENERACIÓN DE INGRESOS"/>
    <n v="0"/>
    <n v="0"/>
    <n v="0"/>
    <s v="AM"/>
    <n v="13574"/>
    <n v="0"/>
    <n v="3074"/>
    <n v="16648"/>
    <n v="2963"/>
    <n v="0"/>
    <m/>
    <n v="0"/>
    <x v="46"/>
  </r>
  <r>
    <s v="PESA TEPEYAC"/>
    <s v="HERNANDEZ"/>
    <s v="RUIZ"/>
    <s v="LEONARDO"/>
    <x v="0"/>
    <s v="TANCANHUITZ"/>
    <s v="TEPEYAC"/>
    <s v="INFRAESTRUCTURA Y EQUIPO PARA LA PRODUCCION DE HORTALIZAS A CIELO ABIERTO"/>
    <s v="PRODUCCIÓN DE ALIMENTOS"/>
    <n v="0"/>
    <n v="0"/>
    <n v="0"/>
    <s v="AM"/>
    <n v="2963"/>
    <n v="0"/>
    <n v="330"/>
    <n v="3293"/>
    <n v="13574"/>
    <n v="0"/>
    <m/>
    <n v="0"/>
    <x v="46"/>
  </r>
  <r>
    <s v="LAS CHUPARROSAS"/>
    <s v="GALDINA"/>
    <s v="HERNANDEZ"/>
    <s v="MA ELEUTERIA"/>
    <x v="5"/>
    <m/>
    <s v="CHUNUNTZÉN DOS"/>
    <s v="INFRAESTRUCTURA Y EQUIPO PARA LA PROTECCION Y MANEJO DE LAS AVES"/>
    <s v="PRODUCCIÓN DE ALIMENTOS"/>
    <n v="6"/>
    <n v="4"/>
    <n v="10"/>
    <s v="AM"/>
    <n v="29836"/>
    <n v="0"/>
    <n v="5418"/>
    <n v="35254"/>
    <n v="29836"/>
    <n v="0"/>
    <m/>
    <n v="0"/>
    <x v="47"/>
  </r>
  <r>
    <s v="LAS CHUPARROSAS"/>
    <s v="GALDINA"/>
    <s v="HERNANDEZ"/>
    <s v="MA ELEUTERIA"/>
    <x v="5"/>
    <m/>
    <s v="CHUNUNTZÉN DOS"/>
    <s v="INFRAESTRUCTURA Y EQUIPO PARA LA PRODUCCION DE CERDOS"/>
    <s v="GENERACIÓN DE INGRESOS"/>
    <n v="0"/>
    <n v="0"/>
    <n v="0"/>
    <s v="AM"/>
    <n v="6787"/>
    <n v="0"/>
    <n v="1537"/>
    <n v="8324"/>
    <n v="6787"/>
    <n v="0"/>
    <m/>
    <n v="0"/>
    <x v="47"/>
  </r>
  <r>
    <s v="LAS CHUPARROSAS"/>
    <s v="GALDINA"/>
    <s v="HERNANDEZ"/>
    <s v="MA ELEUTERIA"/>
    <x v="5"/>
    <m/>
    <s v="CHUNUNTZÉN DOS"/>
    <s v="EQUIPO PARA LA CONSERVACION DE ALIMENTOS CARNICOS"/>
    <s v="GENERACIÓN DE INGRESOS"/>
    <n v="0"/>
    <n v="0"/>
    <n v="0"/>
    <s v="AM"/>
    <n v="26370"/>
    <n v="0"/>
    <n v="2930"/>
    <n v="29300"/>
    <n v="26370"/>
    <n v="0"/>
    <m/>
    <n v="0"/>
    <x v="47"/>
  </r>
  <r>
    <s v="LAS CHUPARROSAS"/>
    <s v="GALDINA"/>
    <s v="HERNANDEZ"/>
    <s v="MA ELEUTERIA"/>
    <x v="5"/>
    <m/>
    <s v="CHUNUNTZÉN DOS"/>
    <s v="INFRAESTRUCTURA Y EQUIPO PARA LA PRODUCCION DE CERDOS"/>
    <s v="GENERACIÓN DE INGRESOS"/>
    <n v="0"/>
    <n v="0"/>
    <n v="0"/>
    <s v="AM"/>
    <n v="14944"/>
    <n v="0"/>
    <n v="2560"/>
    <n v="17504"/>
    <n v="14944"/>
    <n v="0"/>
    <m/>
    <n v="0"/>
    <x v="47"/>
  </r>
  <r>
    <s v="LAS CHUPARROSAS"/>
    <s v="GALDINA"/>
    <s v="HERNANDEZ"/>
    <s v="MA ELEUTERIA"/>
    <x v="5"/>
    <m/>
    <s v="CHUNUNTZÉN DOS"/>
    <s v="INFRAESTRUCTURA Y EQUIPO PARA LA PRODUCCION DE CERDOS"/>
    <s v="GENERACIÓN DE INGRESOS"/>
    <n v="0"/>
    <n v="0"/>
    <n v="0"/>
    <s v="AM"/>
    <n v="17342"/>
    <n v="0"/>
    <n v="2710"/>
    <n v="20052"/>
    <n v="17342"/>
    <n v="0"/>
    <m/>
    <n v="0"/>
    <x v="47"/>
  </r>
  <r>
    <s v="SECCION 6"/>
    <s v="HERNANDEZ"/>
    <s v="JUANA"/>
    <s v="FERNANDO"/>
    <x v="5"/>
    <m/>
    <s v="CHUNUNTZÉN DOS SECCIÓN SEIS"/>
    <s v="INFRAESTRUCTURA Y EQUIPO PARA LA PROTECCION Y MANEJO DE LAS AVES"/>
    <s v="PRODUCCIÓN DE ALIMENTOS"/>
    <n v="4"/>
    <n v="5"/>
    <n v="9"/>
    <s v="AM"/>
    <n v="59672"/>
    <n v="0"/>
    <n v="10836"/>
    <n v="70508"/>
    <n v="59672"/>
    <n v="0"/>
    <m/>
    <n v="0"/>
    <x v="48"/>
  </r>
  <r>
    <s v="SECCION 6"/>
    <s v="HERNANDEZ"/>
    <s v="JUANA"/>
    <s v="FERNANDO"/>
    <x v="5"/>
    <m/>
    <s v="CHUNUNTZÉN DOS SECCIÓN SEIS"/>
    <s v="INFRAESTRUCTURA Y EQUIPO PARA LA PRODUCCION DE CERDOS"/>
    <s v="GENERACIÓN DE INGRESOS"/>
    <n v="0"/>
    <n v="0"/>
    <n v="0"/>
    <s v="AM"/>
    <n v="13574"/>
    <n v="0"/>
    <n v="3074"/>
    <n v="16648"/>
    <n v="13574"/>
    <n v="0"/>
    <m/>
    <n v="0"/>
    <x v="48"/>
  </r>
  <r>
    <s v="SECCION 6"/>
    <s v="HERNANDEZ"/>
    <s v="JUANA"/>
    <s v="FERNANDO"/>
    <x v="5"/>
    <m/>
    <s v="CHUNUNTZÉN DOS SECCIÓN SEIS"/>
    <s v="INFRAESTRUCTURA Y EQUIPO PARA LA PROTECCION Y MANEJO DE LAS AVES"/>
    <s v="PRODUCCIÓN DE ALIMENTOS"/>
    <n v="0"/>
    <n v="0"/>
    <n v="0"/>
    <s v="AM"/>
    <n v="4362"/>
    <n v="0"/>
    <n v="1536"/>
    <n v="5898"/>
    <n v="4362"/>
    <n v="0"/>
    <m/>
    <n v="0"/>
    <x v="48"/>
  </r>
  <r>
    <s v="SECCION 6"/>
    <s v="HERNANDEZ"/>
    <s v="JUANA"/>
    <s v="FERNANDO"/>
    <x v="5"/>
    <m/>
    <s v="CHUNUNTZÉN DOS SECCIÓN SEIS"/>
    <s v="SILO METALICO GALVANIZADO"/>
    <s v="GENERACIÓN DE INGRESOS"/>
    <n v="0"/>
    <n v="0"/>
    <n v="0"/>
    <s v="AM"/>
    <n v="13095"/>
    <n v="0"/>
    <n v="1455"/>
    <n v="14550"/>
    <n v="13095"/>
    <n v="0"/>
    <m/>
    <n v="0"/>
    <x v="48"/>
  </r>
  <r>
    <s v="PRODUCTORES DE NUEVO CUEYTZEN"/>
    <s v="FLORES"/>
    <s v="BAUTISTA"/>
    <s v="ARMANDO"/>
    <x v="6"/>
    <m/>
    <s v="NUEVO CUEYTZÉN"/>
    <s v="TRAPICHE"/>
    <s v="GENERACIÓN DE INGRESOS"/>
    <n v="12"/>
    <n v="12"/>
    <n v="24"/>
    <s v="AM"/>
    <n v="8100"/>
    <n v="0"/>
    <n v="900"/>
    <n v="9000"/>
    <n v="8100"/>
    <n v="0"/>
    <m/>
    <n v="0"/>
    <x v="49"/>
  </r>
  <r>
    <s v="PRODUCTORES DE NUEVO CUEYTZEN"/>
    <s v="FLORES"/>
    <s v="BAUTISTA"/>
    <s v="ARMANDO"/>
    <x v="6"/>
    <m/>
    <s v="NUEVO CUEYTZÉN"/>
    <s v="TRAPICHE"/>
    <s v="GENERACIÓN DE INGRESOS"/>
    <n v="0"/>
    <n v="0"/>
    <n v="0"/>
    <s v="AM"/>
    <n v="13673"/>
    <n v="0"/>
    <n v="1520"/>
    <n v="15193"/>
    <n v="13673"/>
    <n v="0"/>
    <m/>
    <n v="0"/>
    <x v="49"/>
  </r>
  <r>
    <s v="PRODUCTORES DE NUEVO CUEYTZEN"/>
    <s v="FLORES"/>
    <s v="BAUTISTA"/>
    <s v="ARMANDO"/>
    <x v="6"/>
    <m/>
    <s v="NUEVO CUEYTZÉN"/>
    <s v="TRAPICHE"/>
    <s v="GENERACIÓN DE INGRESOS"/>
    <n v="0"/>
    <n v="0"/>
    <n v="0"/>
    <s v="AM"/>
    <n v="7245"/>
    <n v="0"/>
    <n v="805"/>
    <n v="8050"/>
    <n v="7245"/>
    <n v="0"/>
    <m/>
    <n v="0"/>
    <x v="49"/>
  </r>
  <r>
    <s v="PRODUCTORES DE NUEVO CUEYTZEN"/>
    <s v="FLORES"/>
    <s v="BAUTISTA"/>
    <s v="ARMANDO"/>
    <x v="6"/>
    <m/>
    <s v="NUEVO CUEYTZÉN"/>
    <s v="TRAPICHE"/>
    <s v="GENERACIÓN DE INGRESOS"/>
    <n v="0"/>
    <n v="0"/>
    <n v="0"/>
    <s v="AM"/>
    <n v="7074"/>
    <n v="0"/>
    <n v="786"/>
    <n v="7860"/>
    <n v="7074"/>
    <n v="0"/>
    <m/>
    <n v="0"/>
    <x v="49"/>
  </r>
  <r>
    <s v="PRODUCTORES DE NUEVO CUEYTZEN"/>
    <s v="FLORES"/>
    <s v="BAUTISTA"/>
    <s v="ARMANDO"/>
    <x v="6"/>
    <m/>
    <s v="NUEVO CUEYTZÉN"/>
    <s v="TRAPICHE"/>
    <s v="GENERACIÓN DE INGRESOS"/>
    <n v="0"/>
    <n v="0"/>
    <n v="0"/>
    <s v="AM"/>
    <n v="30240"/>
    <n v="0"/>
    <n v="3360"/>
    <n v="33600"/>
    <n v="30240"/>
    <n v="0"/>
    <m/>
    <n v="0"/>
    <x v="49"/>
  </r>
  <r>
    <s v="PRODUCTORES DE NUEVO CUEYTZEN"/>
    <s v="FLORES"/>
    <s v="BAUTISTA"/>
    <s v="ARMANDO"/>
    <x v="6"/>
    <m/>
    <s v="NUEVO CUEYTZÉN"/>
    <s v="INFRAESTRUCTURA Y EQUIPO PARA LA PROTECCION Y MANEJO DE LAS AVES"/>
    <s v="PRODUCCIÓN DE ALIMENTOS"/>
    <n v="0"/>
    <n v="0"/>
    <n v="0"/>
    <s v="AM"/>
    <n v="17450"/>
    <n v="0"/>
    <n v="6145.2000000000007"/>
    <n v="23595.200000000001"/>
    <n v="17450"/>
    <n v="0"/>
    <m/>
    <n v="0"/>
    <x v="49"/>
  </r>
  <r>
    <s v="PRODUCTORES DE NUEVO CUEYTZEN"/>
    <s v="FLORES"/>
    <s v="BAUTISTA"/>
    <s v="ARMANDO"/>
    <x v="6"/>
    <m/>
    <s v="NUEVO CUEYTZÉN"/>
    <s v="TRAPICHE"/>
    <s v="GENERACIÓN DE INGRESOS"/>
    <n v="0"/>
    <n v="0"/>
    <n v="0"/>
    <s v="AM"/>
    <n v="84150"/>
    <n v="0"/>
    <n v="9350"/>
    <n v="93500"/>
    <n v="84150"/>
    <n v="0"/>
    <m/>
    <n v="0"/>
    <x v="49"/>
  </r>
  <r>
    <s v="INDIGENAS"/>
    <s v="GONZALEZ"/>
    <s v="MARTINEZ"/>
    <s v="JUSTINA"/>
    <x v="4"/>
    <m/>
    <s v="TIERRA BLANCA EJIDO"/>
    <s v="CAJONES, ALZA Y BASTIDORES"/>
    <s v="GENERACIÓN DE INGRESOS"/>
    <n v="13"/>
    <n v="4"/>
    <n v="17"/>
    <s v="AM"/>
    <n v="9368"/>
    <n v="0"/>
    <n v="1041"/>
    <n v="10409"/>
    <m/>
    <n v="0"/>
    <m/>
    <n v="0"/>
    <x v="50"/>
  </r>
  <r>
    <s v="INDIGENAS"/>
    <s v="GONZALEZ"/>
    <s v="MARTINEZ"/>
    <s v="JUSTINA"/>
    <x v="4"/>
    <m/>
    <s v="TIERRA BLANCA EJIDO"/>
    <s v="INFRAESTRUCTURA PARA POSTPRODUCCION DE CAFE"/>
    <s v="GENERACIÓN DE INGRESOS"/>
    <n v="0"/>
    <n v="0"/>
    <n v="0"/>
    <s v="AM"/>
    <n v="10836"/>
    <n v="0"/>
    <n v="3414"/>
    <n v="14250"/>
    <m/>
    <n v="0"/>
    <m/>
    <n v="0"/>
    <x v="50"/>
  </r>
  <r>
    <s v="INDIGENAS"/>
    <s v="GONZALEZ"/>
    <s v="MARTINEZ"/>
    <s v="JUSTINA"/>
    <x v="4"/>
    <m/>
    <s v="TIERRA BLANCA EJIDO"/>
    <s v="ARBOLES FRUTALES"/>
    <s v="PRODUCCIÓN DE ALIMENTOS"/>
    <n v="0"/>
    <n v="0"/>
    <n v="0"/>
    <s v="AM"/>
    <n v="15020"/>
    <n v="0"/>
    <n v="3414"/>
    <n v="18434"/>
    <m/>
    <n v="0"/>
    <m/>
    <n v="0"/>
    <x v="50"/>
  </r>
  <r>
    <s v="INDIGENAS"/>
    <s v="GONZALEZ"/>
    <s v="MARTINEZ"/>
    <s v="JUSTINA"/>
    <x v="4"/>
    <m/>
    <s v="TIERRA BLANCA EJIDO"/>
    <s v="EQUIPO DE COCCION"/>
    <s v="GENERACIÓN DE INGRESOS"/>
    <n v="0"/>
    <n v="0"/>
    <n v="0"/>
    <s v="AM"/>
    <n v="12637"/>
    <n v="0"/>
    <n v="1405"/>
    <n v="14042"/>
    <m/>
    <n v="0"/>
    <m/>
    <n v="0"/>
    <x v="50"/>
  </r>
  <r>
    <s v="INDIGENAS"/>
    <s v="GONZALEZ"/>
    <s v="MARTINEZ"/>
    <s v="JUSTINA"/>
    <x v="4"/>
    <m/>
    <s v="TIERRA BLANCA EJIDO"/>
    <s v="INFRAESTRUCTURA Y EQUIPO PARA LA PROTECCION Y MANEJO DE LAS AVES"/>
    <s v="PRODUCCIÓN DE ALIMENTOS"/>
    <n v="0"/>
    <n v="0"/>
    <n v="0"/>
    <s v="AM"/>
    <n v="81666"/>
    <n v="0"/>
    <n v="13824"/>
    <n v="95490"/>
    <m/>
    <n v="0"/>
    <m/>
    <n v="0"/>
    <x v="50"/>
  </r>
  <r>
    <s v="INDIGENAS"/>
    <s v="GONZALEZ"/>
    <s v="MARTINEZ"/>
    <s v="JUSTINA"/>
    <x v="4"/>
    <m/>
    <s v="TIERRA BLANCA EJIDO"/>
    <s v="INCUBADORA"/>
    <s v="GENERACIÓN DE INGRESOS"/>
    <n v="0"/>
    <n v="0"/>
    <n v="0"/>
    <s v="AM"/>
    <n v="8959"/>
    <n v="0"/>
    <n v="996"/>
    <n v="9955"/>
    <m/>
    <n v="0"/>
    <m/>
    <n v="0"/>
    <x v="50"/>
  </r>
  <r>
    <s v="TANLEAB 2"/>
    <s v="ANDRES"/>
    <s v="CASTRO"/>
    <s v="MARIA PAULINA"/>
    <x v="5"/>
    <m/>
    <s v="TANLEAB SEGUNDA SECCIÓN"/>
    <s v="INFRAESTRUCTURA Y EQUIPO PARA LA PRODUCCION DE CERDOS"/>
    <s v="GENERACIÓN DE INGRESOS"/>
    <n v="11"/>
    <n v="6"/>
    <n v="17"/>
    <s v="AM"/>
    <n v="33935"/>
    <n v="0"/>
    <n v="7685"/>
    <n v="41620"/>
    <n v="33935"/>
    <n v="0"/>
    <m/>
    <n v="0"/>
    <x v="51"/>
  </r>
  <r>
    <s v="TANLEAB 2"/>
    <s v="ANDRES"/>
    <s v="CASTRO"/>
    <s v="MARIA PAULINA"/>
    <x v="5"/>
    <m/>
    <s v="TANLEAB SEGUNDA SECCIÓN"/>
    <s v="INFRAESTRUCTURA Y EQUIPO PARA LA PRODUCCION DE CERDOS"/>
    <s v="GENERACIÓN DE INGRESOS"/>
    <n v="0"/>
    <n v="0"/>
    <n v="0"/>
    <s v="AM"/>
    <n v="48880"/>
    <n v="0"/>
    <n v="5432"/>
    <n v="54312"/>
    <n v="48880"/>
    <n v="0"/>
    <m/>
    <n v="0"/>
    <x v="51"/>
  </r>
  <r>
    <s v="TANLEAB 2"/>
    <s v="ANDRES"/>
    <s v="CASTRO"/>
    <s v="MARIA PAULINA"/>
    <x v="5"/>
    <m/>
    <s v="TANLEAB SEGUNDA SECCIÓN"/>
    <s v="TRAPICHE"/>
    <s v="GENERACIÓN DE INGRESOS"/>
    <n v="0"/>
    <n v="0"/>
    <n v="0"/>
    <s v="AM"/>
    <n v="53060"/>
    <n v="0"/>
    <n v="5896"/>
    <n v="58956"/>
    <n v="53060"/>
    <n v="0"/>
    <m/>
    <n v="0"/>
    <x v="51"/>
  </r>
  <r>
    <s v="TANLEAB 2"/>
    <s v="ANDRES"/>
    <s v="CASTRO"/>
    <s v="MARIA PAULINA"/>
    <x v="5"/>
    <m/>
    <s v="TANLEAB SEGUNDA SECCIÓN"/>
    <s v="SILO METALICO GALVANIZADO"/>
    <s v="GENERACIÓN DE INGRESOS"/>
    <n v="0"/>
    <n v="0"/>
    <n v="0"/>
    <s v="AM"/>
    <n v="8730"/>
    <n v="0"/>
    <n v="970"/>
    <n v="9700"/>
    <n v="8730"/>
    <n v="0"/>
    <m/>
    <n v="0"/>
    <x v="51"/>
  </r>
  <r>
    <s v="TANLEAB 2"/>
    <s v="ANDRES"/>
    <s v="CASTRO"/>
    <s v="MARIA PAULINA"/>
    <x v="5"/>
    <m/>
    <s v="TANLEAB SEGUNDA SECCIÓN"/>
    <s v="INCUBADORA"/>
    <s v="GENERACIÓN DE INGRESOS"/>
    <n v="0"/>
    <n v="0"/>
    <n v="0"/>
    <s v="AM"/>
    <n v="11500"/>
    <n v="0"/>
    <n v="1500"/>
    <n v="13000"/>
    <n v="11500"/>
    <n v="0"/>
    <m/>
    <n v="0"/>
    <x v="51"/>
  </r>
  <r>
    <s v="TANLEAB 2"/>
    <s v="ANDRES"/>
    <s v="CASTRO"/>
    <s v="MARIA PAULINA"/>
    <x v="5"/>
    <m/>
    <s v="TANLEAB SEGUNDA SECCIÓN"/>
    <s v="INFRAESTRUCTURA Y EQUIPO PARA LA PROTECCION Y MANEJO DE LAS AVES"/>
    <s v="PRODUCCIÓN DE ALIMENTOS"/>
    <n v="0"/>
    <n v="0"/>
    <n v="0"/>
    <s v="AM"/>
    <n v="29836"/>
    <n v="0"/>
    <n v="5418"/>
    <n v="35254"/>
    <n v="29836"/>
    <n v="0"/>
    <m/>
    <n v="0"/>
    <x v="51"/>
  </r>
  <r>
    <s v="EL JILIM"/>
    <s v="DANIEL"/>
    <m/>
    <s v="LORENZO"/>
    <x v="5"/>
    <m/>
    <s v="JILIM TANTOCOY TRES"/>
    <s v="SILO METALICO GALVANIZADO"/>
    <s v="GENERACIÓN DE INGRESOS"/>
    <n v="15"/>
    <n v="2"/>
    <n v="17"/>
    <s v="AM"/>
    <n v="34920"/>
    <n v="0"/>
    <n v="3880"/>
    <n v="38800"/>
    <n v="34920"/>
    <n v="0"/>
    <m/>
    <n v="0"/>
    <x v="52"/>
  </r>
  <r>
    <s v="EL JILIM"/>
    <s v="DANIEL"/>
    <m/>
    <s v="LORENZO"/>
    <x v="5"/>
    <m/>
    <s v="JILIM TANTOCOY TRES"/>
    <s v="INFRAESTRUCTURA Y EQUIPO PARA LA PROTECCION Y MANEJO DE LAS AVES"/>
    <s v="PRODUCCIÓN DE ALIMENTOS"/>
    <n v="0"/>
    <n v="0"/>
    <n v="0"/>
    <s v="AM"/>
    <n v="29836"/>
    <n v="0"/>
    <n v="5418"/>
    <n v="35254"/>
    <n v="29836"/>
    <n v="0"/>
    <m/>
    <n v="0"/>
    <x v="52"/>
  </r>
  <r>
    <s v="EL JILIM"/>
    <s v="DANIEL"/>
    <m/>
    <s v="LORENZO"/>
    <x v="5"/>
    <m/>
    <s v="JILIM TANTOCOY TRES"/>
    <s v="INFRAESTRUCTURA Y EQUIPO PARA LA PRODUCCION DE CERDOS"/>
    <s v="GENERACIÓN DE INGRESOS"/>
    <n v="0"/>
    <n v="0"/>
    <n v="0"/>
    <s v="AM"/>
    <n v="47509"/>
    <n v="0"/>
    <n v="10759"/>
    <n v="58268"/>
    <n v="47509"/>
    <n v="0"/>
    <m/>
    <n v="0"/>
    <x v="52"/>
  </r>
  <r>
    <s v="NUEVO AMANECER"/>
    <s v="REYES"/>
    <s v="FELIX"/>
    <s v="PEDRO JUAN"/>
    <x v="0"/>
    <s v="TANCANHUITZ"/>
    <s v="CHIAPA-TUZANTLA"/>
    <s v="SILO METALICO GALVANIZADO"/>
    <s v="GENERACIÓN DE INGRESOS"/>
    <n v="17"/>
    <n v="7"/>
    <n v="24"/>
    <s v="AM"/>
    <n v="4365"/>
    <n v="0"/>
    <n v="485"/>
    <n v="4850"/>
    <n v="4365"/>
    <n v="0"/>
    <m/>
    <n v="0"/>
    <x v="53"/>
  </r>
  <r>
    <s v="NUEVO AMANECER"/>
    <s v="REYES"/>
    <s v="FELIX"/>
    <s v="PEDRO JUAN"/>
    <x v="0"/>
    <s v="TANCANHUITZ"/>
    <s v="CHIAPA-TUZANTLA"/>
    <s v="INFRAESTRUCTURA Y EQUIPO PARA LA PRODUCCION DE HORTALIZAS A CIELO ABIERTO"/>
    <s v="PRODUCCIÓN DE ALIMENTOS"/>
    <n v="0"/>
    <n v="0"/>
    <n v="0"/>
    <s v="AM"/>
    <n v="11852"/>
    <n v="0"/>
    <n v="1320"/>
    <n v="13172"/>
    <n v="11852"/>
    <n v="0"/>
    <m/>
    <n v="0"/>
    <x v="53"/>
  </r>
  <r>
    <s v="NUEVO AMANECER"/>
    <s v="REYES"/>
    <s v="FELIX"/>
    <s v="PEDRO JUAN"/>
    <x v="0"/>
    <s v="TANCANHUITZ"/>
    <s v="CHIAPA-TUZANTLA"/>
    <s v="INFRAESTRUCTURA Y EQUIPO PARA LA PRODUCCION DE CERDOS"/>
    <s v="GENERACIÓN DE INGRESOS"/>
    <n v="0"/>
    <n v="0"/>
    <n v="0"/>
    <s v="AM"/>
    <n v="81444"/>
    <n v="0"/>
    <n v="18444"/>
    <n v="99888"/>
    <n v="81444"/>
    <n v="0"/>
    <m/>
    <n v="0"/>
    <x v="53"/>
  </r>
  <r>
    <s v="SAN ISIDRO"/>
    <s v="HERNANDEZ"/>
    <s v="LARA"/>
    <s v="CATARINA"/>
    <x v="4"/>
    <m/>
    <s v="LA LOMA"/>
    <s v="CAJONES, ALZA Y BASTIDORES"/>
    <s v="GENERACIÓN DE INGRESOS"/>
    <n v="5"/>
    <n v="4"/>
    <n v="9"/>
    <s v="AM"/>
    <n v="9368"/>
    <n v="0"/>
    <n v="1041"/>
    <n v="10409"/>
    <m/>
    <n v="0"/>
    <m/>
    <n v="0"/>
    <x v="54"/>
  </r>
  <r>
    <s v="SAN ISIDRO"/>
    <s v="HERNANDEZ"/>
    <s v="LARA"/>
    <s v="CATARINA"/>
    <x v="4"/>
    <m/>
    <s v="LA LOMA"/>
    <s v="EQUIPO DE COCCION"/>
    <s v="GENERACIÓN DE INGRESOS"/>
    <n v="0"/>
    <n v="0"/>
    <n v="0"/>
    <s v="AM"/>
    <n v="25275"/>
    <n v="0"/>
    <n v="2809"/>
    <n v="28084"/>
    <m/>
    <n v="0"/>
    <m/>
    <n v="0"/>
    <x v="54"/>
  </r>
  <r>
    <s v="SAN ISIDRO"/>
    <s v="HERNANDEZ"/>
    <s v="LARA"/>
    <s v="CATARINA"/>
    <x v="4"/>
    <m/>
    <s v="LA LOMA"/>
    <s v="INFRAESTRUCTURA PARA POSTPRODUCCION DE CAFE"/>
    <s v="GENERACIÓN DE INGRESOS"/>
    <n v="0"/>
    <n v="0"/>
    <n v="0"/>
    <s v="AM"/>
    <n v="16254"/>
    <n v="0"/>
    <n v="5121"/>
    <n v="21375"/>
    <m/>
    <n v="0"/>
    <m/>
    <n v="0"/>
    <x v="54"/>
  </r>
  <r>
    <s v="SAN ISIDRO"/>
    <s v="HERNANDEZ"/>
    <s v="LARA"/>
    <s v="CATARINA"/>
    <x v="4"/>
    <m/>
    <s v="LA LOMA"/>
    <s v="INFRAESTRUCTURA Y EQUIPO PARA LA PROTECCION Y MANEJO DE LAS AVES"/>
    <s v="PRODUCCIÓN DE ALIMENTOS"/>
    <n v="0"/>
    <n v="0"/>
    <n v="0"/>
    <s v="AM"/>
    <n v="9074"/>
    <n v="0"/>
    <n v="1536"/>
    <n v="10610"/>
    <m/>
    <n v="0"/>
    <m/>
    <n v="0"/>
    <x v="54"/>
  </r>
  <r>
    <s v="CUAJENCO PRIMERA SECCION"/>
    <s v="GONZALEZ"/>
    <s v="MORALES"/>
    <s v="JUANA"/>
    <x v="0"/>
    <s v="TANCANHUITZ"/>
    <s v="CUAJENCO PRIMERA SECCIÓN"/>
    <s v="TRAPICHE"/>
    <s v="GENERACIÓN DE INGRESOS"/>
    <n v="16"/>
    <n v="5"/>
    <n v="21"/>
    <s v="AM"/>
    <n v="5130"/>
    <n v="0"/>
    <n v="570"/>
    <n v="5700"/>
    <n v="5130"/>
    <n v="0"/>
    <m/>
    <n v="0"/>
    <x v="55"/>
  </r>
  <r>
    <s v="CUAJENCO PRIMERA SECCION"/>
    <s v="GONZALEZ"/>
    <s v="MORALES"/>
    <s v="JUANA"/>
    <x v="0"/>
    <s v="TANCANHUITZ"/>
    <s v="CUAJENCO PRIMERA SECCIÓN"/>
    <s v="TRAPICHE"/>
    <s v="GENERACIÓN DE INGRESOS"/>
    <n v="0"/>
    <n v="0"/>
    <n v="0"/>
    <s v="AM"/>
    <n v="4860"/>
    <n v="0"/>
    <n v="540"/>
    <n v="5400"/>
    <n v="4860"/>
    <n v="0"/>
    <m/>
    <n v="0"/>
    <x v="55"/>
  </r>
  <r>
    <s v="CUAJENCO PRIMERA SECCION"/>
    <s v="GONZALEZ"/>
    <s v="MORALES"/>
    <s v="JUANA"/>
    <x v="0"/>
    <s v="TANCANHUITZ"/>
    <s v="CUAJENCO PRIMERA SECCIÓN"/>
    <s v="INFRAESTRUCTURA Y EQUIPO PARA LA PRODUCCION DE HORTALIZAS A CIELO ABIERTO"/>
    <s v="PRODUCCIÓN DE ALIMENTOS"/>
    <n v="0"/>
    <n v="0"/>
    <n v="0"/>
    <s v="AM"/>
    <n v="25735"/>
    <n v="0"/>
    <n v="2860"/>
    <n v="28595"/>
    <n v="25735"/>
    <n v="0"/>
    <m/>
    <n v="0"/>
    <x v="55"/>
  </r>
  <r>
    <s v="CUAJENCO PRIMERA SECCION"/>
    <s v="GONZALEZ"/>
    <s v="MORALES"/>
    <s v="JUANA"/>
    <x v="0"/>
    <s v="TANCANHUITZ"/>
    <s v="CUAJENCO PRIMERA SECCIÓN"/>
    <s v="INFRAESTRUCTURA Y EQUIPO PARA LA PRODUCCION DE HORTALIZAS A CIELO ABIERTO"/>
    <s v="PRODUCCIÓN DE ALIMENTOS"/>
    <n v="0"/>
    <n v="0"/>
    <n v="0"/>
    <s v="AM"/>
    <n v="8889"/>
    <n v="0"/>
    <n v="990"/>
    <n v="9879"/>
    <n v="8889"/>
    <n v="0"/>
    <m/>
    <n v="0"/>
    <x v="55"/>
  </r>
  <r>
    <s v="CUAJENCO PRIMERA SECCION"/>
    <s v="GONZALEZ"/>
    <s v="MORALES"/>
    <s v="JUANA"/>
    <x v="0"/>
    <s v="TANCANHUITZ"/>
    <s v="CUAJENCO PRIMERA SECCIÓN"/>
    <s v="INFRAESTRUCTURA Y EQUIPO PARA LA PRODUCCION DE HORTALIZAS A CIELO ABIERTO"/>
    <s v="PRODUCCIÓN DE ALIMENTOS"/>
    <n v="0"/>
    <n v="0"/>
    <n v="0"/>
    <s v="AM"/>
    <n v="27037"/>
    <n v="0"/>
    <n v="3005"/>
    <n v="30042"/>
    <n v="27037"/>
    <n v="0"/>
    <m/>
    <n v="0"/>
    <x v="55"/>
  </r>
  <r>
    <s v="CUAJENCO PRIMERA SECCION"/>
    <s v="GONZALEZ"/>
    <s v="MORALES"/>
    <s v="JUANA"/>
    <x v="0"/>
    <s v="TANCANHUITZ"/>
    <s v="CUAJENCO PRIMERA SECCIÓN"/>
    <s v="SILO METALICO GALVANIZADO"/>
    <s v="GENERACIÓN DE INGRESOS"/>
    <n v="0"/>
    <n v="0"/>
    <n v="0"/>
    <s v="AM"/>
    <n v="13095"/>
    <n v="0"/>
    <n v="1455"/>
    <n v="14550"/>
    <n v="13095"/>
    <n v="0"/>
    <m/>
    <n v="0"/>
    <x v="55"/>
  </r>
  <r>
    <s v="CUAJENCO PRIMERA SECCION"/>
    <s v="GONZALEZ"/>
    <s v="MORALES"/>
    <s v="JUANA"/>
    <x v="0"/>
    <s v="TANCANHUITZ"/>
    <s v="CUAJENCO PRIMERA SECCIÓN"/>
    <s v="INFRAESTRUCTURA Y EQUIPO PARA LA PROTECCION Y MANEJO DE LAS AVES"/>
    <s v="PRODUCCIÓN DE ALIMENTOS"/>
    <n v="0"/>
    <n v="0"/>
    <n v="0"/>
    <s v="AM"/>
    <n v="4362"/>
    <n v="0"/>
    <n v="1536"/>
    <n v="5898"/>
    <n v="4362"/>
    <n v="0"/>
    <m/>
    <n v="0"/>
    <x v="55"/>
  </r>
  <r>
    <s v="CUAJENCO PRIMERA SECCION"/>
    <s v="GONZALEZ"/>
    <s v="MORALES"/>
    <s v="JUANA"/>
    <x v="0"/>
    <s v="TANCANHUITZ"/>
    <s v="CUAJENCO PRIMERA SECCIÓN"/>
    <s v="TRAPICHE"/>
    <s v="GENERACIÓN DE INGRESOS"/>
    <n v="0"/>
    <n v="0"/>
    <n v="0"/>
    <s v="AM"/>
    <n v="21060"/>
    <n v="0"/>
    <n v="2340"/>
    <n v="23400"/>
    <n v="21060"/>
    <n v="0"/>
    <m/>
    <n v="0"/>
    <x v="55"/>
  </r>
  <r>
    <s v="CUAJENCO PRIMERA SECCION"/>
    <s v="GONZALEZ"/>
    <s v="MORALES"/>
    <s v="JUANA"/>
    <x v="0"/>
    <s v="TANCANHUITZ"/>
    <s v="CUAJENCO PRIMERA SECCIÓN"/>
    <s v="TRAPICHE"/>
    <s v="GENERACIÓN DE INGRESOS"/>
    <n v="0"/>
    <n v="0"/>
    <n v="0"/>
    <s v="AM"/>
    <n v="13673"/>
    <n v="0"/>
    <n v="1520"/>
    <n v="15193"/>
    <n v="13673"/>
    <n v="0"/>
    <m/>
    <n v="0"/>
    <x v="55"/>
  </r>
  <r>
    <s v="GRUPO DE PRODUCTORES DE EL MANTE"/>
    <s v="JOSE"/>
    <s v="ALBERTA"/>
    <s v="FRANCISCO"/>
    <x v="6"/>
    <m/>
    <s v="EL MANTE"/>
    <s v="TRAPICHE"/>
    <s v="GENERACIÓN DE INGRESOS"/>
    <n v="13"/>
    <n v="2"/>
    <n v="15"/>
    <s v="AM"/>
    <n v="30240"/>
    <n v="0"/>
    <n v="3360"/>
    <n v="33600"/>
    <n v="30240"/>
    <n v="0"/>
    <m/>
    <n v="0"/>
    <x v="56"/>
  </r>
  <r>
    <s v="GRUPO DE PRODUCTORES DE EL MANTE"/>
    <s v="JOSE"/>
    <s v="ALBERTA"/>
    <s v="FRANCISCO"/>
    <x v="6"/>
    <m/>
    <s v="EL MANTE"/>
    <s v="TRAPICHE"/>
    <s v="GENERACIÓN DE INGRESOS"/>
    <n v="0"/>
    <n v="0"/>
    <n v="0"/>
    <s v="AM"/>
    <n v="8100"/>
    <n v="0"/>
    <n v="900"/>
    <n v="9000"/>
    <n v="8100"/>
    <n v="0"/>
    <m/>
    <n v="0"/>
    <x v="56"/>
  </r>
  <r>
    <s v="GRUPO DE PRODUCTORES DE EL MANTE"/>
    <s v="JOSE"/>
    <s v="ALBERTA"/>
    <s v="FRANCISCO"/>
    <x v="6"/>
    <m/>
    <s v="EL MANTE"/>
    <s v="TRAPICHE"/>
    <s v="GENERACIÓN DE INGRESOS"/>
    <n v="0"/>
    <n v="0"/>
    <n v="0"/>
    <s v="AM"/>
    <n v="5175"/>
    <n v="0"/>
    <n v="575"/>
    <n v="5750"/>
    <n v="5147"/>
    <n v="0"/>
    <m/>
    <n v="0"/>
    <x v="56"/>
  </r>
  <r>
    <s v="GRUPO DE PRODUCTORES DE EL MANTE"/>
    <s v="JOSE"/>
    <s v="ALBERTA"/>
    <s v="FRANCISCO"/>
    <x v="6"/>
    <m/>
    <s v="EL MANTE"/>
    <s v="INFRAESTRUCTURA Y EQUIPO PARA LA PRODUCCION DE CERDOS"/>
    <s v="GENERACIÓN DE INGRESOS"/>
    <n v="0"/>
    <n v="0"/>
    <n v="0"/>
    <s v="AM"/>
    <n v="6787"/>
    <n v="0"/>
    <n v="1537"/>
    <n v="8324"/>
    <n v="6787"/>
    <n v="0"/>
    <m/>
    <n v="0"/>
    <x v="56"/>
  </r>
  <r>
    <s v="GRUPO DE PRODUCTORES DE EL MANTE"/>
    <s v="JOSE"/>
    <s v="ALBERTA"/>
    <s v="FRANCISCO"/>
    <x v="6"/>
    <m/>
    <s v="EL MANTE"/>
    <s v="INFRAESTRUCTURA Y EQUIPO PARA LA PROTECCION Y MANEJO DE LAS AVES"/>
    <s v="PRODUCCIÓN DE ALIMENTOS"/>
    <n v="0"/>
    <n v="0"/>
    <n v="0"/>
    <s v="AM"/>
    <n v="21812"/>
    <n v="0"/>
    <n v="7682"/>
    <n v="29494"/>
    <n v="21812"/>
    <n v="0"/>
    <m/>
    <n v="0"/>
    <x v="56"/>
  </r>
  <r>
    <s v="GRUPO DE PRODUCTORES DE EL MANTE"/>
    <s v="JOSE"/>
    <s v="ALBERTA"/>
    <s v="FRANCISCO"/>
    <x v="6"/>
    <m/>
    <s v="EL MANTE"/>
    <s v="INFRAESTRUCTURA Y EQUIPO PARA LA PRODUCCION DE HORTALIZAS A CIELO ABIERTO"/>
    <s v="PRODUCCIÓN DE ALIMENTOS"/>
    <n v="0"/>
    <n v="0"/>
    <n v="0"/>
    <s v="AM"/>
    <n v="5147"/>
    <n v="0"/>
    <n v="571.89000000000033"/>
    <n v="5718.89"/>
    <n v="5175"/>
    <n v="0"/>
    <m/>
    <n v="0"/>
    <x v="56"/>
  </r>
  <r>
    <s v="GRUPO DE PRODUCTORES DE EL MANTE"/>
    <s v="JOSE"/>
    <s v="ALBERTA"/>
    <s v="FRANCISCO"/>
    <x v="6"/>
    <m/>
    <s v="EL MANTE"/>
    <s v="TRAPICHE"/>
    <s v="GENERACIÓN DE INGRESOS"/>
    <n v="0"/>
    <n v="0"/>
    <n v="0"/>
    <s v="AM"/>
    <n v="15300"/>
    <n v="0"/>
    <n v="1700"/>
    <n v="17000"/>
    <n v="15300"/>
    <n v="0"/>
    <m/>
    <n v="0"/>
    <x v="56"/>
  </r>
  <r>
    <s v="GRUPO DE PRODUCTORES DE EL MANTE"/>
    <s v="JOSE"/>
    <s v="ALBERTA"/>
    <s v="FRANCISCO"/>
    <x v="6"/>
    <m/>
    <s v="EL MANTE"/>
    <s v="TRAPICHE"/>
    <s v="GENERACIÓN DE INGRESOS"/>
    <n v="0"/>
    <n v="0"/>
    <n v="0"/>
    <s v="AM"/>
    <n v="13673"/>
    <n v="0"/>
    <n v="1520"/>
    <n v="15193"/>
    <n v="13673"/>
    <n v="0"/>
    <m/>
    <n v="0"/>
    <x v="56"/>
  </r>
  <r>
    <s v="LOS TULIPANES"/>
    <s v="MARTINEZ"/>
    <s v="MENDOZA"/>
    <s v="MIGUELA"/>
    <x v="5"/>
    <m/>
    <s v="CHUNUNTZÉN DOS SECCIÓN UNO"/>
    <s v="INFRAESTRUCTURA Y EQUIPO PARA LA PRODUCCION DE CERDOS"/>
    <s v="GENERACIÓN DE INGRESOS"/>
    <n v="12"/>
    <n v="0"/>
    <n v="12"/>
    <s v="AM"/>
    <n v="48880"/>
    <n v="0"/>
    <n v="5432"/>
    <n v="54312"/>
    <n v="48880"/>
    <n v="0"/>
    <m/>
    <n v="0"/>
    <x v="57"/>
  </r>
  <r>
    <s v="LOS TULIPANES"/>
    <s v="MARTINEZ"/>
    <s v="MENDOZA"/>
    <s v="MIGUELA"/>
    <x v="5"/>
    <m/>
    <s v="CHUNUNTZÉN DOS SECCIÓN UNO"/>
    <s v="INFRAESTRUCTURA Y EQUIPO PARA LA PRODUCCION DE CERDOS"/>
    <s v="GENERACIÓN DE INGRESOS"/>
    <n v="0"/>
    <n v="0"/>
    <n v="0"/>
    <s v="AM"/>
    <n v="40722"/>
    <n v="0"/>
    <n v="9222"/>
    <n v="49944"/>
    <n v="40722"/>
    <n v="0"/>
    <m/>
    <n v="0"/>
    <x v="57"/>
  </r>
  <r>
    <s v="LOS TULIPANES"/>
    <s v="MARTINEZ"/>
    <s v="MENDOZA"/>
    <s v="MIGUELA"/>
    <x v="5"/>
    <m/>
    <s v="CHUNUNTZÉN DOS SECCIÓN UNO"/>
    <s v="SILO METALICO GALVANIZADO"/>
    <s v="GENERACIÓN DE INGRESOS"/>
    <n v="0"/>
    <n v="0"/>
    <n v="0"/>
    <s v="AM"/>
    <n v="4365"/>
    <n v="0"/>
    <n v="485"/>
    <n v="4850"/>
    <n v="4365"/>
    <n v="0"/>
    <m/>
    <n v="0"/>
    <x v="57"/>
  </r>
  <r>
    <s v="LOS TULIPANES"/>
    <s v="MARTINEZ"/>
    <s v="MENDOZA"/>
    <s v="MIGUELA"/>
    <x v="5"/>
    <m/>
    <s v="CHUNUNTZÉN DOS SECCIÓN UNO"/>
    <s v="INFRAESTRUCTURA Y EQUIPO PARA LA PROTECCION Y MANEJO DE LAS AVES"/>
    <s v="PRODUCCIÓN DE ALIMENTOS"/>
    <n v="0"/>
    <n v="0"/>
    <n v="0"/>
    <s v="AM"/>
    <n v="29836"/>
    <n v="0"/>
    <n v="5418"/>
    <n v="35254"/>
    <n v="29836"/>
    <n v="0"/>
    <m/>
    <n v="0"/>
    <x v="57"/>
  </r>
  <r>
    <s v="LA PILA"/>
    <s v="RIVERA"/>
    <s v="JUANA"/>
    <s v="VICENTE"/>
    <x v="5"/>
    <m/>
    <s v="TANTOCOY UNO"/>
    <s v="SILO METALICO GALVANIZADO"/>
    <s v="GENERACIÓN DE INGRESOS"/>
    <n v="6"/>
    <n v="11"/>
    <n v="17"/>
    <s v="AM"/>
    <n v="17460"/>
    <n v="0"/>
    <n v="1940"/>
    <n v="19400"/>
    <n v="17460"/>
    <n v="0"/>
    <m/>
    <n v="0"/>
    <x v="58"/>
  </r>
  <r>
    <s v="LA PILA"/>
    <s v="RIVERA"/>
    <s v="JUANA"/>
    <s v="VICENTE"/>
    <x v="5"/>
    <m/>
    <s v="TANTOCOY UNO"/>
    <s v="INFRAESTRUCTURA Y EQUIPO PARA LA PROTECCION Y MANEJO DE LAS AVES"/>
    <s v="PRODUCCIÓN DE ALIMENTOS"/>
    <n v="0"/>
    <n v="0"/>
    <n v="0"/>
    <s v="AM"/>
    <n v="59672"/>
    <n v="0"/>
    <n v="10836"/>
    <n v="70508"/>
    <n v="59672"/>
    <n v="0"/>
    <m/>
    <n v="0"/>
    <x v="58"/>
  </r>
  <r>
    <s v="LA PILA"/>
    <s v="RIVERA"/>
    <s v="JUANA"/>
    <s v="VICENTE"/>
    <x v="5"/>
    <m/>
    <s v="TANTOCOY UNO"/>
    <s v="INFRAESTRUCTURA Y EQUIPO PARA LA PRODUCCION DE CERDOS"/>
    <s v="GENERACIÓN DE INGRESOS"/>
    <n v="0"/>
    <n v="0"/>
    <n v="0"/>
    <s v="AM"/>
    <n v="48880"/>
    <n v="0"/>
    <n v="5432"/>
    <n v="54312"/>
    <n v="48880"/>
    <n v="0"/>
    <m/>
    <n v="0"/>
    <x v="58"/>
  </r>
  <r>
    <s v="LA PILA"/>
    <s v="RIVERA"/>
    <s v="JUANA"/>
    <s v="VICENTE"/>
    <x v="5"/>
    <m/>
    <s v="TANTOCOY UNO"/>
    <s v="INFRAESTRUCTURA Y EQUIPO PARA LA PRODUCCION DE CERDOS"/>
    <s v="GENERACIÓN DE INGRESOS"/>
    <n v="0"/>
    <n v="0"/>
    <n v="0"/>
    <s v="AM"/>
    <n v="27148"/>
    <n v="0"/>
    <n v="6148"/>
    <n v="33296"/>
    <n v="27148"/>
    <n v="0"/>
    <m/>
    <n v="0"/>
    <x v="58"/>
  </r>
  <r>
    <s v="LOS ROSALES"/>
    <s v="HERNANDEZ"/>
    <s v="MARTINEZ"/>
    <s v="DOMINGO"/>
    <x v="5"/>
    <m/>
    <s v="ALAQUICH"/>
    <s v="INFRAESTRUCTURA Y EQUIPO PARA LA PRODUCCION DE CERDOS"/>
    <s v="GENERACIÓN DE INGRESOS"/>
    <n v="8"/>
    <n v="9"/>
    <n v="17"/>
    <s v="AM"/>
    <n v="52026"/>
    <n v="0"/>
    <n v="8130"/>
    <n v="60156"/>
    <n v="52026"/>
    <n v="0"/>
    <m/>
    <n v="0"/>
    <x v="59"/>
  </r>
  <r>
    <s v="LOS ROSALES"/>
    <s v="HERNANDEZ"/>
    <s v="MARTINEZ"/>
    <s v="DOMINGO"/>
    <x v="5"/>
    <m/>
    <s v="ALAQUICH"/>
    <s v="INFRAESTRUCTURA Y EQUIPO PARA LA PRODUCCION DE CERDOS"/>
    <s v="GENERACIÓN DE INGRESOS"/>
    <n v="0"/>
    <n v="0"/>
    <n v="0"/>
    <s v="AM"/>
    <n v="20361"/>
    <n v="0"/>
    <n v="4611"/>
    <n v="24972"/>
    <n v="20361"/>
    <n v="0"/>
    <m/>
    <n v="0"/>
    <x v="59"/>
  </r>
  <r>
    <s v="LOS ROSALES"/>
    <s v="HERNANDEZ"/>
    <s v="MARTINEZ"/>
    <s v="DOMINGO"/>
    <x v="5"/>
    <m/>
    <s v="ALAQUICH"/>
    <s v="INFRAESTRUCTURA Y EQUIPO PARA LA PROTECCION Y MANEJO DE LAS AVES"/>
    <s v="PRODUCCIÓN DE ALIMENTOS"/>
    <n v="0"/>
    <n v="0"/>
    <n v="0"/>
    <s v="AM"/>
    <n v="44754"/>
    <n v="0"/>
    <n v="8127"/>
    <n v="52881"/>
    <n v="44754"/>
    <n v="0"/>
    <m/>
    <n v="0"/>
    <x v="59"/>
  </r>
  <r>
    <s v="LOS ROSALES"/>
    <s v="HERNANDEZ"/>
    <s v="MARTINEZ"/>
    <s v="DOMINGO"/>
    <x v="5"/>
    <m/>
    <s v="ALAQUICH"/>
    <s v="SILO METALICO GALVANIZADO"/>
    <s v="GENERACIÓN DE INGRESOS"/>
    <n v="0"/>
    <n v="0"/>
    <n v="0"/>
    <s v="AM"/>
    <n v="13095"/>
    <n v="0"/>
    <n v="1455"/>
    <n v="14550"/>
    <n v="13095"/>
    <n v="0"/>
    <m/>
    <n v="0"/>
    <x v="59"/>
  </r>
  <r>
    <s v="LOS ROSALES"/>
    <s v="HERNANDEZ"/>
    <s v="MARTINEZ"/>
    <s v="DOMINGO"/>
    <x v="5"/>
    <m/>
    <s v="ALAQUICH"/>
    <s v="EQUIPO PARA LA CONSERVACION DE ALIMENTOS VEGETALES"/>
    <s v="GENERACIÓN DE INGRESOS"/>
    <n v="0"/>
    <n v="0"/>
    <n v="0"/>
    <s v="AM"/>
    <n v="10840"/>
    <n v="0"/>
    <n v="1205"/>
    <n v="12045"/>
    <n v="10840"/>
    <n v="0"/>
    <m/>
    <n v="0"/>
    <x v="59"/>
  </r>
  <r>
    <s v="LOS ROSALES"/>
    <s v="HERNANDEZ"/>
    <s v="MARTINEZ"/>
    <s v="DOMINGO"/>
    <x v="5"/>
    <m/>
    <s v="ALAQUICH"/>
    <s v="INFRAESTRUCTURA Y EQUIPO PARA LA PRODUCCION DE CERDOS"/>
    <s v="GENERACIÓN DE INGRESOS"/>
    <n v="0"/>
    <n v="0"/>
    <n v="0"/>
    <s v="AM"/>
    <n v="29888"/>
    <n v="0"/>
    <n v="5120"/>
    <n v="35008"/>
    <n v="29888"/>
    <n v="0"/>
    <m/>
    <n v="0"/>
    <x v="59"/>
  </r>
  <r>
    <s v="LA HERRADURA"/>
    <s v="GUZMAN"/>
    <s v="SANTIAGO"/>
    <s v="GABRIELA"/>
    <x v="4"/>
    <m/>
    <s v="LA HERRADURA"/>
    <s v="INCUBADORA"/>
    <s v="GENERACIÓN DE INGRESOS"/>
    <n v="15"/>
    <n v="0"/>
    <n v="15"/>
    <s v="AM"/>
    <n v="8959"/>
    <n v="0"/>
    <n v="996"/>
    <n v="9955"/>
    <m/>
    <n v="0"/>
    <m/>
    <n v="0"/>
    <x v="60"/>
  </r>
  <r>
    <s v="LA HERRADURA"/>
    <s v="GUZMAN"/>
    <s v="SANTIAGO"/>
    <s v="GABRIELA"/>
    <x v="4"/>
    <m/>
    <s v="LA HERRADURA"/>
    <s v="INFRAESTRUCTURA Y EQUIPO PARA LA PROTECCION Y MANEJO DE LAS AVES"/>
    <s v="PRODUCCIÓN DE ALIMENTOS"/>
    <n v="0"/>
    <n v="0"/>
    <n v="0"/>
    <s v="AM"/>
    <n v="27222"/>
    <n v="0"/>
    <n v="4608"/>
    <n v="31830"/>
    <m/>
    <n v="0"/>
    <m/>
    <n v="0"/>
    <x v="60"/>
  </r>
  <r>
    <s v="LA HERRADURA"/>
    <s v="GUZMAN"/>
    <s v="SANTIAGO"/>
    <s v="GABRIELA"/>
    <x v="4"/>
    <m/>
    <s v="LA HERRADURA"/>
    <s v="ARBOLES FRUTALES"/>
    <s v="PRODUCCIÓN DE ALIMENTOS"/>
    <n v="0"/>
    <n v="0"/>
    <n v="0"/>
    <s v="AM"/>
    <n v="7510"/>
    <n v="0"/>
    <n v="1707"/>
    <n v="9217"/>
    <m/>
    <n v="0"/>
    <m/>
    <n v="0"/>
    <x v="60"/>
  </r>
  <r>
    <s v="LA HERRADURA"/>
    <s v="GUZMAN"/>
    <s v="SANTIAGO"/>
    <s v="GABRIELA"/>
    <x v="4"/>
    <m/>
    <s v="LA HERRADURA"/>
    <s v="CAJONES, ALZA Y BASTIDORES"/>
    <s v="GENERACIÓN DE INGRESOS"/>
    <n v="0"/>
    <n v="0"/>
    <n v="0"/>
    <s v="AM"/>
    <n v="84312"/>
    <n v="0"/>
    <n v="9369"/>
    <n v="93681"/>
    <m/>
    <n v="0"/>
    <m/>
    <n v="0"/>
    <x v="60"/>
  </r>
  <r>
    <s v="LA HERRADURA"/>
    <s v="GUZMAN"/>
    <s v="SANTIAGO"/>
    <s v="GABRIELA"/>
    <x v="4"/>
    <m/>
    <s v="LA HERRADURA"/>
    <s v="CAJONES, ALZA Y BASTIDORES"/>
    <s v="GENERACIÓN DE INGRESOS"/>
    <n v="0"/>
    <n v="0"/>
    <n v="0"/>
    <s v="AM"/>
    <n v="24777"/>
    <n v="0"/>
    <n v="2753"/>
    <n v="27530"/>
    <m/>
    <n v="0"/>
    <m/>
    <n v="0"/>
    <x v="60"/>
  </r>
  <r>
    <s v="LAS PALOMAS"/>
    <s v="AGUILLON"/>
    <s v="ZUÑIGA"/>
    <s v="LUCINA"/>
    <x v="4"/>
    <m/>
    <s v="ZACATIPA"/>
    <s v="EQUIPO DE COCCION"/>
    <s v="GENERACIÓN DE INGRESOS"/>
    <n v="17"/>
    <n v="0"/>
    <n v="17"/>
    <s v="AM"/>
    <n v="6318"/>
    <n v="0"/>
    <n v="703"/>
    <n v="7021"/>
    <m/>
    <n v="0"/>
    <m/>
    <n v="0"/>
    <x v="61"/>
  </r>
  <r>
    <s v="LAS PALOMAS"/>
    <s v="AGUILLON"/>
    <s v="ZUÑIGA"/>
    <s v="LUCINA"/>
    <x v="4"/>
    <m/>
    <s v="ZACATIPA"/>
    <s v="CAJONES, ALZA Y BASTIDORES"/>
    <s v="GENERACIÓN DE INGRESOS"/>
    <n v="0"/>
    <n v="0"/>
    <n v="0"/>
    <s v="AM"/>
    <n v="37472"/>
    <n v="0"/>
    <n v="4164"/>
    <n v="41636"/>
    <m/>
    <n v="0"/>
    <m/>
    <n v="0"/>
    <x v="61"/>
  </r>
  <r>
    <s v="LAS PALOMAS"/>
    <s v="AGUILLON"/>
    <s v="ZUÑIGA"/>
    <s v="LUCINA"/>
    <x v="4"/>
    <m/>
    <s v="ZACATIPA"/>
    <s v="CAJONES, ALZA Y BASTIDORES"/>
    <s v="GENERACIÓN DE INGRESOS"/>
    <n v="0"/>
    <n v="0"/>
    <n v="0"/>
    <s v="AM"/>
    <n v="24777"/>
    <n v="0"/>
    <n v="2753"/>
    <n v="27530"/>
    <m/>
    <n v="0"/>
    <m/>
    <n v="0"/>
    <x v="61"/>
  </r>
  <r>
    <s v="LAS PALOMAS"/>
    <s v="AGUILLON"/>
    <s v="ZUÑIGA"/>
    <s v="LUCINA"/>
    <x v="4"/>
    <m/>
    <s v="ZACATIPA"/>
    <s v="INCUBADORA"/>
    <s v="GENERACIÓN DE INGRESOS"/>
    <n v="0"/>
    <n v="0"/>
    <n v="0"/>
    <s v="AM"/>
    <n v="8959"/>
    <n v="0"/>
    <n v="996"/>
    <n v="9955"/>
    <m/>
    <n v="0"/>
    <m/>
    <n v="0"/>
    <x v="61"/>
  </r>
  <r>
    <s v="LAS PALOMAS"/>
    <s v="AGUILLON"/>
    <s v="ZUÑIGA"/>
    <s v="LUCINA"/>
    <x v="4"/>
    <m/>
    <s v="ZACATIPA"/>
    <s v="INFRAESTRUCTURA Y EQUIPO PARA LA PROTECCION Y MANEJO DE LAS AVES"/>
    <s v="PRODUCCIÓN DE ALIMENTOS"/>
    <n v="0"/>
    <n v="0"/>
    <n v="0"/>
    <s v="AM"/>
    <n v="90740"/>
    <n v="0"/>
    <n v="15360"/>
    <n v="106100"/>
    <m/>
    <n v="0"/>
    <m/>
    <n v="0"/>
    <x v="61"/>
  </r>
  <r>
    <s v="PESA CHAPALAMEL"/>
    <s v="RAMOS"/>
    <s v="REYES"/>
    <s v="EMILIA"/>
    <x v="0"/>
    <s v="TANCANHUITZ"/>
    <s v="CHAPALAMEL"/>
    <s v="TRAPICHE"/>
    <s v="GENERACIÓN DE INGRESOS"/>
    <n v="11"/>
    <n v="4"/>
    <n v="15"/>
    <s v="AM"/>
    <n v="1710"/>
    <n v="0"/>
    <n v="190"/>
    <n v="1900"/>
    <n v="1710"/>
    <n v="0"/>
    <m/>
    <n v="0"/>
    <x v="62"/>
  </r>
  <r>
    <s v="PESA CHAPALAMEL"/>
    <s v="RAMOS"/>
    <s v="REYES"/>
    <s v="EMILIA"/>
    <x v="0"/>
    <s v="TANCANHUITZ"/>
    <s v="CHAPALAMEL"/>
    <s v="TRAPICHE"/>
    <s v="GENERACIÓN DE INGRESOS"/>
    <n v="0"/>
    <n v="0"/>
    <n v="0"/>
    <s v="AM"/>
    <n v="1620"/>
    <n v="0"/>
    <n v="180"/>
    <n v="1800"/>
    <n v="1620"/>
    <n v="0"/>
    <m/>
    <n v="0"/>
    <x v="62"/>
  </r>
  <r>
    <s v="PESA CHAPALAMEL"/>
    <s v="RAMOS"/>
    <s v="REYES"/>
    <s v="EMILIA"/>
    <x v="0"/>
    <s v="TANCANHUITZ"/>
    <s v="CHAPALAMEL"/>
    <s v="TRAPICHE"/>
    <s v="GENERACIÓN DE INGRESOS"/>
    <n v="0"/>
    <n v="0"/>
    <n v="0"/>
    <s v="AM"/>
    <n v="7020"/>
    <n v="0"/>
    <n v="780"/>
    <n v="7800"/>
    <n v="7020"/>
    <n v="0"/>
    <m/>
    <n v="0"/>
    <x v="62"/>
  </r>
  <r>
    <s v="PESA CHAPALAMEL"/>
    <s v="RAMOS"/>
    <s v="REYES"/>
    <s v="EMILIA"/>
    <x v="0"/>
    <s v="TANCANHUITZ"/>
    <s v="CHAPALAMEL"/>
    <s v="INFRAESTRUCTURA Y EQUIPO PARA LA PRODUCCION DE HORTALIZAS A CIELO ABIERTO"/>
    <s v="PRODUCCIÓN DE ALIMENTOS"/>
    <n v="0"/>
    <n v="0"/>
    <n v="0"/>
    <s v="AM"/>
    <n v="8889"/>
    <n v="0"/>
    <n v="990"/>
    <n v="9879"/>
    <n v="8889"/>
    <n v="0"/>
    <m/>
    <n v="0"/>
    <x v="62"/>
  </r>
  <r>
    <s v="PESA CHAPALAMEL"/>
    <s v="RAMOS"/>
    <s v="REYES"/>
    <s v="EMILIA"/>
    <x v="0"/>
    <s v="TANCANHUITZ"/>
    <s v="CHAPALAMEL"/>
    <s v="INFRAESTRUCTURA Y EQUIPO PARA LA PRODUCCION DE HORTALIZAS A CIELO ABIERTO"/>
    <s v="PRODUCCIÓN DE ALIMENTOS"/>
    <n v="0"/>
    <n v="0"/>
    <n v="0"/>
    <s v="AM"/>
    <n v="78502"/>
    <n v="0"/>
    <n v="8723"/>
    <n v="87225"/>
    <n v="78502"/>
    <n v="0"/>
    <m/>
    <n v="0"/>
    <x v="62"/>
  </r>
  <r>
    <s v="PESA CHAPALAMEL"/>
    <s v="RAMOS"/>
    <s v="REYES"/>
    <s v="EMILIA"/>
    <x v="0"/>
    <s v="TANCANHUITZ"/>
    <s v="CHAPALAMEL"/>
    <s v="INFRAESTRUCTURA Y EQUIPO PARA LA PRODUCCION DE HORTALIZAS A CIELO ABIERTO"/>
    <s v="PRODUCCIÓN DE ALIMENTOS"/>
    <n v="0"/>
    <n v="0"/>
    <n v="0"/>
    <s v="AM"/>
    <n v="15441"/>
    <n v="0"/>
    <n v="1716"/>
    <n v="17157"/>
    <n v="15441"/>
    <n v="0"/>
    <m/>
    <n v="0"/>
    <x v="62"/>
  </r>
  <r>
    <s v="PESA CHAPALAMEL"/>
    <s v="RAMOS"/>
    <s v="REYES"/>
    <s v="EMILIA"/>
    <x v="0"/>
    <s v="TANCANHUITZ"/>
    <s v="CHAPALAMEL"/>
    <s v="INFRAESTRUCTURA Y EQUIPO PARA LA PROTECCION Y MANEJO DE LAS AVES"/>
    <s v="PRODUCCIÓN DE ALIMENTOS"/>
    <n v="0"/>
    <n v="0"/>
    <n v="0"/>
    <s v="AM"/>
    <n v="8724"/>
    <n v="0"/>
    <n v="3072"/>
    <n v="11796"/>
    <n v="8724"/>
    <n v="0"/>
    <m/>
    <n v="0"/>
    <x v="62"/>
  </r>
  <r>
    <s v="PESA CHAPALAMEL"/>
    <s v="RAMOS"/>
    <s v="REYES"/>
    <s v="EMILIA"/>
    <x v="0"/>
    <s v="TANCANHUITZ"/>
    <s v="CHAPALAMEL"/>
    <s v="SILO METALICO GALVANIZADO"/>
    <s v="GENERACIÓN DE INGRESOS"/>
    <n v="0"/>
    <n v="0"/>
    <n v="0"/>
    <s v="AM"/>
    <n v="4365"/>
    <n v="0"/>
    <n v="485"/>
    <n v="4850"/>
    <n v="4365"/>
    <n v="0"/>
    <m/>
    <n v="0"/>
    <x v="62"/>
  </r>
  <r>
    <s v="PESA LAS MARIPOSAS"/>
    <s v="MARTINEZ"/>
    <s v="FELIX"/>
    <s v="JOAQUINA"/>
    <x v="0"/>
    <s v="TANCANHUITZ"/>
    <s v="TLALZINTLA"/>
    <s v="TRAPICHE"/>
    <s v="GENERACIÓN DE INGRESOS"/>
    <n v="23"/>
    <n v="3"/>
    <n v="26"/>
    <s v="AM"/>
    <n v="28080"/>
    <n v="0"/>
    <n v="3120"/>
    <n v="31200"/>
    <n v="28080"/>
    <n v="0"/>
    <m/>
    <n v="0"/>
    <x v="63"/>
  </r>
  <r>
    <s v="PESA LAS MARIPOSAS"/>
    <s v="MARTINEZ"/>
    <s v="FELIX"/>
    <s v="JOAQUINA"/>
    <x v="0"/>
    <s v="TANCANHUITZ"/>
    <s v="TLALZINTLA"/>
    <s v="TRAPICHE"/>
    <s v="GENERACIÓN DE INGRESOS"/>
    <n v="0"/>
    <n v="0"/>
    <n v="0"/>
    <s v="AM"/>
    <n v="6840"/>
    <n v="0"/>
    <n v="760"/>
    <n v="7600"/>
    <n v="6840"/>
    <n v="0"/>
    <m/>
    <n v="0"/>
    <x v="63"/>
  </r>
  <r>
    <s v="PESA LAS MARIPOSAS"/>
    <s v="MARTINEZ"/>
    <s v="FELIX"/>
    <s v="JOAQUINA"/>
    <x v="0"/>
    <s v="TANCANHUITZ"/>
    <s v="TLALZINTLA"/>
    <s v="TRAPICHE"/>
    <s v="GENERACIÓN DE INGRESOS"/>
    <n v="0"/>
    <n v="0"/>
    <n v="0"/>
    <s v="AM"/>
    <n v="6480"/>
    <n v="0"/>
    <n v="720"/>
    <n v="7200"/>
    <n v="6480"/>
    <n v="0"/>
    <m/>
    <n v="0"/>
    <x v="63"/>
  </r>
  <r>
    <s v="PESA LAS MARIPOSAS"/>
    <s v="MARTINEZ"/>
    <s v="FELIX"/>
    <s v="JOAQUINA"/>
    <x v="0"/>
    <s v="TANCANHUITZ"/>
    <s v="TLALZINTLA"/>
    <s v="TRAPICHE"/>
    <s v="GENERACIÓN DE INGRESOS"/>
    <n v="0"/>
    <n v="0"/>
    <n v="0"/>
    <s v="AM"/>
    <n v="13673"/>
    <n v="0"/>
    <n v="1520"/>
    <n v="15193"/>
    <n v="13673"/>
    <n v="0"/>
    <m/>
    <n v="0"/>
    <x v="63"/>
  </r>
  <r>
    <s v="PESA LAS MARIPOSAS"/>
    <s v="MARTINEZ"/>
    <s v="FELIX"/>
    <s v="JOAQUINA"/>
    <x v="0"/>
    <s v="TANCANHUITZ"/>
    <s v="TLALZINTLA"/>
    <s v="CAJONES, ALZA Y BASTIDORES"/>
    <s v="GENERACIÓN DE INGRESOS"/>
    <n v="0"/>
    <n v="0"/>
    <n v="0"/>
    <s v="AM"/>
    <n v="49554"/>
    <n v="0"/>
    <n v="5506"/>
    <n v="55060"/>
    <n v="49554"/>
    <n v="0"/>
    <m/>
    <n v="0"/>
    <x v="63"/>
  </r>
  <r>
    <s v="PESA LAS MARIPOSAS"/>
    <s v="MARTINEZ"/>
    <s v="FELIX"/>
    <s v="JOAQUINA"/>
    <x v="0"/>
    <s v="TANCANHUITZ"/>
    <s v="TLALZINTLA"/>
    <s v="INFRAESTRUCTURA Y EQUIPO PARA LA PRODUCCION DE HORTALIZAS A CIELO ABIERTO"/>
    <s v="PRODUCCIÓN DE ALIMENTOS"/>
    <n v="0"/>
    <n v="0"/>
    <n v="0"/>
    <s v="AM"/>
    <n v="8889"/>
    <n v="0"/>
    <n v="990"/>
    <n v="9879"/>
    <n v="8889"/>
    <n v="0"/>
    <m/>
    <n v="0"/>
    <x v="63"/>
  </r>
  <r>
    <s v="PESA LAS MARIPOSAS"/>
    <s v="MARTINEZ"/>
    <s v="FELIX"/>
    <s v="JOAQUINA"/>
    <x v="0"/>
    <s v="TANCANHUITZ"/>
    <s v="TLALZINTLA"/>
    <s v="INFRAESTRUCTURA Y EQUIPO PARA LA PRODUCCION DE HORTALIZAS A CIELO ABIERTO"/>
    <s v="PRODUCCIÓN DE ALIMENTOS"/>
    <n v="0"/>
    <n v="0"/>
    <n v="0"/>
    <s v="AM"/>
    <n v="13518"/>
    <n v="0"/>
    <n v="1503"/>
    <n v="15021"/>
    <n v="13518"/>
    <n v="0"/>
    <m/>
    <n v="0"/>
    <x v="63"/>
  </r>
  <r>
    <s v="PESA LAS MARIPOSAS"/>
    <s v="MARTINEZ"/>
    <s v="FELIX"/>
    <s v="JOAQUINA"/>
    <x v="0"/>
    <s v="TANCANHUITZ"/>
    <s v="TLALZINTLA"/>
    <s v="INFRAESTRUCTURA Y EQUIPO PARA LA PROTECCION Y MANEJO DE LAS AVES"/>
    <s v="PRODUCCIÓN DE ALIMENTOS"/>
    <n v="0"/>
    <n v="0"/>
    <n v="0"/>
    <s v="AM"/>
    <n v="34896"/>
    <n v="0"/>
    <n v="12288"/>
    <n v="47184"/>
    <n v="34896"/>
    <n v="0"/>
    <m/>
    <n v="0"/>
    <x v="63"/>
  </r>
  <r>
    <s v="PESA LAS MARIPOSAS"/>
    <s v="MARTINEZ"/>
    <s v="FELIX"/>
    <s v="JOAQUINA"/>
    <x v="0"/>
    <s v="TANCANHUITZ"/>
    <s v="TLALZINTLA"/>
    <s v="INFRAESTRUCTURA Y EQUIPO PARA LA PRODUCCION DE HORTALIZAS A CIELO ABIERTO"/>
    <s v="PRODUCCIÓN DE ALIMENTOS"/>
    <n v="0"/>
    <n v="0"/>
    <n v="0"/>
    <s v="AM"/>
    <n v="36029"/>
    <n v="0"/>
    <n v="4004"/>
    <n v="40033"/>
    <n v="36029"/>
    <n v="0"/>
    <m/>
    <n v="0"/>
    <x v="63"/>
  </r>
  <r>
    <s v="PESA LAS MARIPOSAS"/>
    <s v="MARTINEZ"/>
    <s v="FELIX"/>
    <s v="JOAQUINA"/>
    <x v="0"/>
    <s v="TANCANHUITZ"/>
    <s v="TLALZINTLA"/>
    <s v="INCUBADORA"/>
    <s v="GENERACIÓN DE INGRESOS"/>
    <n v="0"/>
    <n v="0"/>
    <n v="0"/>
    <s v="AM"/>
    <n v="11500"/>
    <n v="0"/>
    <n v="1500"/>
    <n v="13000"/>
    <n v="11500"/>
    <n v="0"/>
    <m/>
    <n v="0"/>
    <x v="63"/>
  </r>
  <r>
    <s v="TZINEJA II"/>
    <s v="MARTINEZ"/>
    <s v="MARTINEZ"/>
    <s v="SENTOLIA"/>
    <x v="5"/>
    <m/>
    <s v="TZINEJA SEGUNDA SECCIÓN"/>
    <s v="INFRAESTRUCTURA Y EQUIPO PARA LA PROTECCION Y MANEJO DE LAS AVES"/>
    <s v="PRODUCCIÓN DE ALIMENTOS"/>
    <n v="6"/>
    <n v="5"/>
    <n v="11"/>
    <s v="AM"/>
    <n v="14918"/>
    <n v="0"/>
    <n v="2709"/>
    <n v="17627"/>
    <n v="14918"/>
    <n v="0"/>
    <m/>
    <n v="0"/>
    <x v="64"/>
  </r>
  <r>
    <s v="TZINEJA II"/>
    <s v="MARTINEZ"/>
    <s v="MARTINEZ"/>
    <s v="SENTOLIA"/>
    <x v="5"/>
    <m/>
    <s v="TZINEJA SEGUNDA SECCIÓN"/>
    <s v="TRAPICHE"/>
    <s v="GENERACIÓN DE INGRESOS"/>
    <n v="0"/>
    <n v="0"/>
    <n v="0"/>
    <s v="AM"/>
    <n v="132650"/>
    <n v="0"/>
    <n v="14740"/>
    <n v="147390"/>
    <n v="132650"/>
    <n v="0"/>
    <m/>
    <n v="0"/>
    <x v="64"/>
  </r>
  <r>
    <s v="TZINEJA II"/>
    <s v="MARTINEZ"/>
    <s v="MARTINEZ"/>
    <s v="SENTOLIA"/>
    <x v="5"/>
    <m/>
    <s v="TZINEJA SEGUNDA SECCIÓN"/>
    <s v="SILO METALICO GALVANIZADO"/>
    <s v="GENERACIÓN DE INGRESOS"/>
    <n v="0"/>
    <n v="0"/>
    <n v="0"/>
    <s v="AM"/>
    <n v="4365"/>
    <n v="0"/>
    <n v="485"/>
    <n v="4850"/>
    <n v="4365"/>
    <n v="0"/>
    <m/>
    <n v="0"/>
    <x v="64"/>
  </r>
  <r>
    <s v="TZINEJA II"/>
    <s v="MARTINEZ"/>
    <s v="MARTINEZ"/>
    <s v="SENTOLIA"/>
    <x v="5"/>
    <m/>
    <s v="TZINEJA SEGUNDA SECCIÓN"/>
    <s v="INFRAESTRUCTURA Y EQUIPO PARA LA PRODUCCION DE CERDOS"/>
    <s v="GENERACIÓN DE INGRESOS"/>
    <n v="0"/>
    <n v="0"/>
    <n v="0"/>
    <s v="AM"/>
    <n v="27148"/>
    <n v="0"/>
    <n v="6148"/>
    <n v="33296"/>
    <n v="27148"/>
    <n v="0"/>
    <m/>
    <n v="0"/>
    <x v="64"/>
  </r>
  <r>
    <s v="BUGAMBILIAS"/>
    <s v="ALBERTO"/>
    <s v="ESPINOZA"/>
    <s v="MARIA FLORA"/>
    <x v="5"/>
    <m/>
    <s v="TANLEAB UNO"/>
    <s v="INFRAESTRUCTURA Y EQUIPO PARA LA PRODUCCION DE CERDOS"/>
    <s v="GENERACIÓN DE INGRESOS"/>
    <n v="31"/>
    <n v="6"/>
    <n v="37"/>
    <s v="AM"/>
    <n v="149314"/>
    <n v="0"/>
    <n v="33814"/>
    <n v="183128"/>
    <n v="149314"/>
    <n v="0"/>
    <m/>
    <n v="0"/>
    <x v="65"/>
  </r>
  <r>
    <s v="BUGAMBILIAS"/>
    <s v="ALBERTO"/>
    <s v="ESPINOZA"/>
    <s v="MARIA FLORA"/>
    <x v="5"/>
    <m/>
    <s v="TANLEAB UNO"/>
    <s v="INFRAESTRUCTURA Y EQUIPO PARA LA PROTECCION Y MANEJO DE LAS AVES"/>
    <s v="PRODUCCIÓN DE ALIMENTOS"/>
    <n v="0"/>
    <n v="0"/>
    <n v="0"/>
    <s v="AM"/>
    <n v="43655"/>
    <n v="0"/>
    <n v="4851"/>
    <n v="48506"/>
    <n v="43655"/>
    <n v="0"/>
    <m/>
    <n v="0"/>
    <x v="65"/>
  </r>
  <r>
    <s v="BUGAMBILIAS"/>
    <s v="ALBERTO"/>
    <s v="ESPINOZA"/>
    <s v="MARIA FLORA"/>
    <x v="5"/>
    <m/>
    <s v="TANLEAB UNO"/>
    <s v="TRAPICHE"/>
    <s v="GENERACIÓN DE INGRESOS"/>
    <n v="0"/>
    <n v="0"/>
    <n v="0"/>
    <s v="AM"/>
    <n v="159180"/>
    <n v="0"/>
    <n v="17688"/>
    <n v="176868"/>
    <n v="159180"/>
    <n v="0"/>
    <m/>
    <n v="0"/>
    <x v="65"/>
  </r>
  <r>
    <s v="BUGAMBILIAS"/>
    <s v="ALBERTO"/>
    <s v="ESPINOZA"/>
    <s v="MARIA FLORA"/>
    <x v="5"/>
    <m/>
    <s v="TANLEAB UNO"/>
    <s v="INFRAESTRUCTURA Y EQUIPO PARA LA PROTECCION Y MANEJO DE LAS AVES"/>
    <s v="PRODUCCIÓN DE ALIMENTOS"/>
    <n v="0"/>
    <n v="0"/>
    <n v="0"/>
    <s v="AM"/>
    <n v="74590"/>
    <n v="0"/>
    <n v="13545"/>
    <n v="88135"/>
    <n v="74590"/>
    <n v="0"/>
    <m/>
    <n v="0"/>
    <x v="65"/>
  </r>
  <r>
    <s v="TENEK"/>
    <s v="SANTOS"/>
    <s v="MARCIAL"/>
    <s v="PABLO"/>
    <x v="5"/>
    <m/>
    <s v="TATACUATLA"/>
    <s v="INFRAESTRUCTURA Y EQUIPO PARA LA PRODUCCION DE HORTALIZAS A CIELO ABIERTO"/>
    <s v="PRODUCCIÓN DE ALIMENTOS"/>
    <n v="6"/>
    <n v="9"/>
    <n v="15"/>
    <s v="AM"/>
    <n v="8976"/>
    <n v="0"/>
    <n v="2388"/>
    <n v="11364"/>
    <n v="8976"/>
    <n v="0"/>
    <m/>
    <n v="0"/>
    <x v="66"/>
  </r>
  <r>
    <s v="TENEK"/>
    <s v="SANTOS"/>
    <s v="MARCIAL"/>
    <s v="PABLO"/>
    <x v="5"/>
    <m/>
    <s v="TATACUATLA"/>
    <s v="SILO METALICO GALVANIZADO"/>
    <s v="GENERACIÓN DE INGRESOS"/>
    <n v="0"/>
    <n v="0"/>
    <n v="0"/>
    <s v="AM"/>
    <n v="21825"/>
    <n v="0"/>
    <n v="2425"/>
    <n v="24250"/>
    <n v="21825"/>
    <n v="0"/>
    <m/>
    <n v="0"/>
    <x v="66"/>
  </r>
  <r>
    <s v="TENEK"/>
    <s v="SANTOS"/>
    <s v="MARCIAL"/>
    <s v="PABLO"/>
    <x v="5"/>
    <m/>
    <s v="TATACUATLA"/>
    <s v="INFRAESTRUCTURA Y EQUIPO PARA LA PRODUCCION DE CERDOS"/>
    <s v="GENERACIÓN DE INGRESOS"/>
    <n v="0"/>
    <n v="0"/>
    <n v="0"/>
    <s v="AM"/>
    <n v="34684"/>
    <n v="0"/>
    <n v="5420"/>
    <n v="40104"/>
    <n v="34684"/>
    <n v="0"/>
    <m/>
    <n v="0"/>
    <x v="66"/>
  </r>
  <r>
    <s v="TENEK"/>
    <s v="SANTOS"/>
    <s v="MARCIAL"/>
    <s v="PABLO"/>
    <x v="5"/>
    <m/>
    <s v="TATACUATLA"/>
    <s v="INFRAESTRUCTURA Y EQUIPO PARA LA PRODUCCION DE CERDOS"/>
    <s v="GENERACIÓN DE INGRESOS"/>
    <n v="0"/>
    <n v="0"/>
    <n v="0"/>
    <s v="AM"/>
    <n v="20361"/>
    <n v="0"/>
    <n v="4611"/>
    <n v="24972"/>
    <n v="20361"/>
    <n v="0"/>
    <m/>
    <n v="0"/>
    <x v="66"/>
  </r>
  <r>
    <s v="TENEK"/>
    <s v="SANTOS"/>
    <s v="MARCIAL"/>
    <s v="PABLO"/>
    <x v="5"/>
    <m/>
    <s v="TATACUATLA"/>
    <s v="INFRAESTRUCTURA Y EQUIPO PARA LA PRODUCCION DE CERDOS"/>
    <s v="GENERACIÓN DE INGRESOS"/>
    <n v="0"/>
    <n v="0"/>
    <n v="0"/>
    <s v="AM"/>
    <n v="14944"/>
    <n v="0"/>
    <n v="2560"/>
    <n v="17504"/>
    <n v="14944"/>
    <n v="0"/>
    <m/>
    <n v="0"/>
    <x v="66"/>
  </r>
  <r>
    <s v="TENEK"/>
    <s v="SANTOS"/>
    <s v="MARCIAL"/>
    <s v="PABLO"/>
    <x v="5"/>
    <m/>
    <s v="TATACUATLA"/>
    <s v="INFRAESTRUCTURA Y EQUIPO PARA LA PROTECCION Y MANEJO DE LAS AVES"/>
    <s v="PRODUCCIÓN DE ALIMENTOS"/>
    <n v="0"/>
    <n v="0"/>
    <n v="0"/>
    <s v="AM"/>
    <n v="29836"/>
    <n v="0"/>
    <n v="5418"/>
    <n v="35254"/>
    <n v="29836"/>
    <n v="0"/>
    <m/>
    <n v="0"/>
    <x v="66"/>
  </r>
  <r>
    <s v="NUEVO AMANECER"/>
    <s v="HERNANDEZ"/>
    <s v="NAVARRETE"/>
    <s v="IVAN"/>
    <x v="4"/>
    <m/>
    <s v="LA JOYA DE TLALETLA"/>
    <s v="INFRAESTRUCTURA Y EQUIPO PARA LA PROTECCION Y MANEJO DE LAS AVES"/>
    <s v="PRODUCCIÓN DE ALIMENTOS"/>
    <n v="10"/>
    <n v="6"/>
    <n v="16"/>
    <s v="AM"/>
    <n v="72592"/>
    <n v="0"/>
    <n v="12288"/>
    <n v="84880"/>
    <m/>
    <n v="0"/>
    <m/>
    <n v="0"/>
    <x v="67"/>
  </r>
  <r>
    <s v="NUEVO AMANECER"/>
    <s v="HERNANDEZ"/>
    <s v="NAVARRETE"/>
    <s v="IVAN"/>
    <x v="4"/>
    <m/>
    <s v="LA JOYA DE TLALETLA"/>
    <s v="EQUIPO DE COCCION"/>
    <s v="GENERACIÓN DE INGRESOS"/>
    <n v="0"/>
    <n v="0"/>
    <n v="0"/>
    <s v="AM"/>
    <n v="50551"/>
    <n v="0"/>
    <n v="5617"/>
    <n v="56168"/>
    <m/>
    <n v="0"/>
    <m/>
    <n v="0"/>
    <x v="67"/>
  </r>
  <r>
    <s v="SECCION TRES"/>
    <s v="VICENTE"/>
    <m/>
    <s v="SANTOS"/>
    <x v="5"/>
    <m/>
    <s v="CHUNUNTZÉN DOS SECCIÓN TRES"/>
    <s v="SILO METALICO GALVANIZADO"/>
    <s v="GENERACIÓN DE INGRESOS"/>
    <n v="4"/>
    <n v="2"/>
    <n v="6"/>
    <s v="AM"/>
    <n v="8730"/>
    <n v="0"/>
    <n v="970"/>
    <n v="9700"/>
    <n v="8730"/>
    <n v="0"/>
    <m/>
    <n v="0"/>
    <x v="68"/>
  </r>
  <r>
    <s v="SECCION TRES"/>
    <s v="VICENTE"/>
    <m/>
    <s v="SANTOS"/>
    <x v="5"/>
    <m/>
    <s v="CHUNUNTZÉN DOS SECCIÓN TRES"/>
    <s v="INFRAESTRUCTURA Y EQUIPO PARA LA PRODUCCION DE CERDOS"/>
    <s v="GENERACIÓN DE INGRESOS"/>
    <n v="0"/>
    <n v="0"/>
    <n v="0"/>
    <s v="AM"/>
    <n v="6787"/>
    <n v="0"/>
    <n v="1537"/>
    <n v="8324"/>
    <n v="6787"/>
    <n v="0"/>
    <m/>
    <n v="0"/>
    <x v="68"/>
  </r>
  <r>
    <s v="SECCION TRES"/>
    <s v="VICENTE"/>
    <m/>
    <s v="SANTOS"/>
    <x v="5"/>
    <m/>
    <s v="CHUNUNTZÉN DOS SECCIÓN TRES"/>
    <s v="INCUBADORA"/>
    <s v="GENERACIÓN DE INGRESOS"/>
    <n v="0"/>
    <n v="0"/>
    <n v="0"/>
    <s v="AM"/>
    <n v="11500"/>
    <n v="0"/>
    <n v="1500"/>
    <n v="13000"/>
    <n v="11500"/>
    <n v="0"/>
    <m/>
    <n v="0"/>
    <x v="68"/>
  </r>
  <r>
    <s v="GRUPO MARCIAL"/>
    <s v="DIEGO"/>
    <s v="ORTIZ"/>
    <s v="FLORENCIO"/>
    <x v="5"/>
    <m/>
    <s v="CHUNUNTZÉN DOS SECCIÓN SIETE"/>
    <s v="INFRAESTRUCTURA Y EQUIPO PARA LA PROTECCION Y MANEJO DE LAS AVES"/>
    <s v="PRODUCCIÓN DE ALIMENTOS"/>
    <n v="4"/>
    <n v="3"/>
    <n v="7"/>
    <s v="AM"/>
    <n v="14918"/>
    <n v="0"/>
    <n v="2709"/>
    <n v="17627"/>
    <n v="14918"/>
    <n v="0"/>
    <m/>
    <n v="0"/>
    <x v="69"/>
  </r>
  <r>
    <s v="GRUPO MARCIAL"/>
    <s v="DIEGO"/>
    <s v="ORTIZ"/>
    <s v="FLORENCIO"/>
    <x v="5"/>
    <m/>
    <s v="CHUNUNTZÉN DOS SECCIÓN SIETE"/>
    <s v="INFRAESTRUCTURA Y EQUIPO PARA LA PROTECCION Y MANEJO DE LAS AVES"/>
    <s v="PRODUCCIÓN DE ALIMENTOS"/>
    <n v="0"/>
    <n v="0"/>
    <n v="0"/>
    <s v="AM"/>
    <n v="13086"/>
    <n v="0"/>
    <n v="4608"/>
    <n v="17694"/>
    <n v="13086"/>
    <n v="0"/>
    <m/>
    <n v="0"/>
    <x v="69"/>
  </r>
  <r>
    <s v="GRUPO MARCIAL"/>
    <s v="DIEGO"/>
    <s v="ORTIZ"/>
    <s v="FLORENCIO"/>
    <x v="5"/>
    <m/>
    <s v="CHUNUNTZÉN DOS SECCIÓN SIETE"/>
    <s v="INFRAESTRUCTURA Y EQUIPO PARA LA PRODUCCION DE CERDOS"/>
    <s v="GENERACIÓN DE INGRESOS"/>
    <n v="0"/>
    <n v="0"/>
    <n v="0"/>
    <s v="AM"/>
    <n v="27148"/>
    <n v="0"/>
    <n v="6148"/>
    <n v="33296"/>
    <n v="27148"/>
    <n v="0"/>
    <m/>
    <n v="0"/>
    <x v="69"/>
  </r>
  <r>
    <s v="MARIA DEL REFUGIO"/>
    <s v="HERNANDEZ"/>
    <s v="HERNANDEZ"/>
    <s v="SALUSTRIA"/>
    <x v="4"/>
    <m/>
    <s v="TIERRA BLANCA FRACCIÓN"/>
    <s v="INFRAESTRUCTURA PARA POSTPRODUCCION DE CAFE"/>
    <s v="GENERACIÓN DE INGRESOS"/>
    <n v="10"/>
    <n v="5"/>
    <n v="15"/>
    <s v="AM"/>
    <n v="16254"/>
    <n v="0"/>
    <n v="5121"/>
    <n v="21375"/>
    <m/>
    <n v="0"/>
    <m/>
    <n v="0"/>
    <x v="70"/>
  </r>
  <r>
    <s v="MARIA DEL REFUGIO"/>
    <s v="HERNANDEZ"/>
    <s v="HERNANDEZ"/>
    <s v="SALUSTRIA"/>
    <x v="4"/>
    <m/>
    <s v="TIERRA BLANCA FRACCIÓN"/>
    <s v="INFRAESTRUCTURA Y EQUIPO PARA LA PROTECCION Y MANEJO DE LAS AVES"/>
    <s v="PRODUCCIÓN DE ALIMENTOS"/>
    <n v="0"/>
    <n v="0"/>
    <n v="0"/>
    <s v="AM"/>
    <n v="99814"/>
    <n v="0"/>
    <n v="16896"/>
    <n v="116710"/>
    <m/>
    <n v="0"/>
    <m/>
    <n v="0"/>
    <x v="70"/>
  </r>
  <r>
    <s v="MARIA DEL REFUGIO"/>
    <s v="HERNANDEZ"/>
    <s v="HERNANDEZ"/>
    <s v="SALUSTRIA"/>
    <x v="4"/>
    <m/>
    <s v="TIERRA BLANCA FRACCIÓN"/>
    <s v="EQUIPO DE COCCION"/>
    <s v="GENERACIÓN DE INGRESOS"/>
    <n v="0"/>
    <n v="0"/>
    <n v="0"/>
    <s v="AM"/>
    <n v="6318"/>
    <n v="0"/>
    <n v="703"/>
    <n v="7021"/>
    <m/>
    <n v="0"/>
    <m/>
    <n v="0"/>
    <x v="70"/>
  </r>
  <r>
    <s v="LA GARDENIA"/>
    <s v="BAUTISTA"/>
    <s v="HERNANDEZ"/>
    <s v="RAUL"/>
    <x v="5"/>
    <m/>
    <s v="COMPLEMENTO CHUNUNTZÉN"/>
    <s v="EQUIPO PARA LA CONSERVACION DE ALIMENTOS CARNICOS"/>
    <s v="GENERACIÓN DE INGRESOS"/>
    <n v="5"/>
    <n v="1"/>
    <n v="6"/>
    <s v="AM"/>
    <n v="26370"/>
    <n v="0"/>
    <n v="2930"/>
    <n v="29300"/>
    <n v="26370"/>
    <n v="0"/>
    <m/>
    <n v="0"/>
    <x v="71"/>
  </r>
  <r>
    <s v="EL HIGUERON"/>
    <s v="HERNANDEZ"/>
    <s v="HERNANDEZ"/>
    <s v="PEDRO"/>
    <x v="5"/>
    <m/>
    <s v="CHUNUNTZÉN DOS SECCIÓN DOCE"/>
    <s v="EQUIPO PARA LA CONSERVACION DE ALIMENTOS VEGETALES"/>
    <s v="GENERACIÓN DE INGRESOS"/>
    <n v="5"/>
    <n v="1"/>
    <n v="6"/>
    <s v="AM"/>
    <n v="3613"/>
    <n v="0"/>
    <n v="402"/>
    <n v="4015"/>
    <n v="3613"/>
    <n v="0"/>
    <m/>
    <n v="0"/>
    <x v="72"/>
  </r>
  <r>
    <s v="EL HIGUERON"/>
    <s v="HERNANDEZ"/>
    <s v="HERNANDEZ"/>
    <s v="PEDRO"/>
    <x v="5"/>
    <m/>
    <s v="CHUNUNTZÉN DOS SECCIÓN DOCE"/>
    <s v="INFRAESTRUCTURA Y EQUIPO PARA LA PROTECCION Y MANEJO DE LAS AVES"/>
    <s v="PRODUCCIÓN DE ALIMENTOS"/>
    <n v="0"/>
    <n v="0"/>
    <n v="0"/>
    <s v="AM"/>
    <n v="14918"/>
    <n v="0"/>
    <n v="2709"/>
    <n v="17627"/>
    <n v="14918"/>
    <n v="0"/>
    <m/>
    <n v="0"/>
    <x v="72"/>
  </r>
  <r>
    <s v="EL HIGUERON"/>
    <s v="HERNANDEZ"/>
    <s v="HERNANDEZ"/>
    <s v="PEDRO"/>
    <x v="5"/>
    <m/>
    <s v="CHUNUNTZÉN DOS SECCIÓN DOCE"/>
    <s v="INFRAESTRUCTURA Y EQUIPO PARA LA PROTECCION Y MANEJO DE LAS AVES"/>
    <s v="PRODUCCIÓN DE ALIMENTOS"/>
    <n v="0"/>
    <n v="0"/>
    <n v="0"/>
    <s v="AM"/>
    <n v="8724"/>
    <n v="0"/>
    <n v="3072"/>
    <n v="11796"/>
    <n v="8724"/>
    <n v="0"/>
    <m/>
    <n v="0"/>
    <x v="72"/>
  </r>
  <r>
    <s v="EL HIGUERON"/>
    <s v="HERNANDEZ"/>
    <s v="HERNANDEZ"/>
    <s v="PEDRO"/>
    <x v="5"/>
    <m/>
    <s v="CHUNUNTZÉN DOS SECCIÓN DOCE"/>
    <s v="INFRAESTRUCTURA Y EQUIPO PARA LA PRODUCCION DE HORTALIZAS A CIELO ABIERTO"/>
    <s v="PRODUCCIÓN DE ALIMENTOS"/>
    <n v="0"/>
    <n v="0"/>
    <n v="0"/>
    <s v="AM"/>
    <n v="8976"/>
    <n v="0"/>
    <n v="2388"/>
    <n v="11364"/>
    <n v="8976"/>
    <n v="0"/>
    <m/>
    <n v="0"/>
    <x v="72"/>
  </r>
  <r>
    <s v="SAN FELIPE - INFRA"/>
    <s v="HERNANDEZ"/>
    <m/>
    <s v="FRANCISCO"/>
    <x v="5"/>
    <m/>
    <s v="CHUNUNTZÉN DOS SECCIÓN NUEVE"/>
    <s v="INFRAESTRUCTURA Y EQUIPO PARA LA PRODUCCION DE CERDOS"/>
    <s v="GENERACIÓN DE INGRESOS"/>
    <n v="3"/>
    <n v="3"/>
    <n v="6"/>
    <s v="AM"/>
    <n v="17342"/>
    <n v="0"/>
    <n v="2710"/>
    <n v="20052"/>
    <n v="17342"/>
    <n v="0"/>
    <m/>
    <n v="0"/>
    <x v="73"/>
  </r>
  <r>
    <s v="SAN FELIPE - INFRA"/>
    <s v="HERNANDEZ"/>
    <m/>
    <s v="FRANCISCO"/>
    <x v="5"/>
    <m/>
    <s v="CHUNUNTZÉN DOS SECCIÓN NUEVE"/>
    <s v="INFRAESTRUCTURA Y EQUIPO PARA LA PRODUCCION DE CERDOS"/>
    <s v="GENERACIÓN DE INGRESOS"/>
    <n v="0"/>
    <n v="0"/>
    <n v="0"/>
    <s v="AM"/>
    <n v="27148"/>
    <n v="0"/>
    <n v="6148"/>
    <n v="33296"/>
    <n v="27148"/>
    <n v="0"/>
    <m/>
    <n v="0"/>
    <x v="73"/>
  </r>
  <r>
    <s v="SAN FELIPE - INFRA"/>
    <s v="HERNANDEZ"/>
    <m/>
    <s v="FRANCISCO"/>
    <x v="5"/>
    <m/>
    <s v="CHUNUNTZÉN DOS SECCIÓN NUEVE"/>
    <s v="SILO METALICO GALVANIZADO"/>
    <s v="GENERACIÓN DE INGRESOS"/>
    <n v="0"/>
    <n v="0"/>
    <n v="0"/>
    <s v="AM"/>
    <n v="4365"/>
    <n v="0"/>
    <n v="485"/>
    <n v="4850"/>
    <n v="4365"/>
    <n v="0"/>
    <m/>
    <n v="0"/>
    <x v="73"/>
  </r>
  <r>
    <s v="SAN FELIPE - INFRA"/>
    <s v="HERNANDEZ"/>
    <m/>
    <s v="FRANCISCO"/>
    <x v="5"/>
    <m/>
    <s v="CHUNUNTZÉN DOS SECCIÓN NUEVE"/>
    <s v="INFRAESTRUCTURA Y EQUIPO PARA LA PROTECCION Y MANEJO DE LAS AVES"/>
    <s v="PRODUCCIÓN DE ALIMENTOS"/>
    <n v="0"/>
    <n v="0"/>
    <n v="0"/>
    <s v="AM"/>
    <n v="29836"/>
    <n v="0"/>
    <n v="5418"/>
    <n v="35254"/>
    <n v="29836"/>
    <n v="0"/>
    <m/>
    <n v="0"/>
    <x v="73"/>
  </r>
  <r>
    <s v="OCTZEN"/>
    <s v="SANDOYA"/>
    <s v="MARTINEZ"/>
    <s v="BENITO"/>
    <x v="0"/>
    <s v="TANCANHUITZ"/>
    <s v="OCTZÉN"/>
    <s v="ARBOLES FRUTALES"/>
    <s v="PRODUCCIÓN DE ALIMENTOS"/>
    <n v="4"/>
    <n v="4"/>
    <n v="8"/>
    <s v="AM"/>
    <n v="5280"/>
    <n v="0"/>
    <n v="1707"/>
    <n v="6987"/>
    <n v="5280"/>
    <n v="0"/>
    <m/>
    <n v="0"/>
    <x v="74"/>
  </r>
  <r>
    <s v="OCTZEN"/>
    <s v="SANDOYA"/>
    <s v="MARTINEZ"/>
    <s v="BENITO"/>
    <x v="0"/>
    <s v="TANCANHUITZ"/>
    <s v="OCTZÉN"/>
    <s v="INFRAESTRUCTURA Y EQUIPO PARA LA PROTECCION Y MANEJO DE LAS AVES"/>
    <s v="PRODUCCIÓN DE ALIMENTOS"/>
    <n v="0"/>
    <n v="0"/>
    <n v="0"/>
    <s v="AM"/>
    <n v="4362"/>
    <n v="0"/>
    <n v="1536"/>
    <n v="5898"/>
    <n v="4362"/>
    <n v="0"/>
    <m/>
    <n v="0"/>
    <x v="74"/>
  </r>
  <r>
    <s v="OCTZEN"/>
    <s v="SANDOYA"/>
    <s v="MARTINEZ"/>
    <s v="BENITO"/>
    <x v="0"/>
    <s v="TANCANHUITZ"/>
    <s v="OCTZÉN"/>
    <s v="EQUIPO PARA LA CONSERVACION DE ALIMENTOS VEGETALES"/>
    <s v="GENERACIÓN DE INGRESOS"/>
    <n v="0"/>
    <n v="0"/>
    <n v="0"/>
    <s v="AM"/>
    <n v="3613"/>
    <n v="0"/>
    <n v="402"/>
    <n v="4015"/>
    <n v="3613"/>
    <n v="0"/>
    <m/>
    <n v="0"/>
    <x v="74"/>
  </r>
  <r>
    <s v="OCTZEN"/>
    <s v="SANDOYA"/>
    <s v="MARTINEZ"/>
    <s v="BENITO"/>
    <x v="0"/>
    <s v="TANCANHUITZ"/>
    <s v="OCTZÉN"/>
    <s v="INFRAESTRUCTURA Y EQUIPO PARA LA PRODUCCION DE CERDOS"/>
    <s v="GENERACIÓN DE INGRESOS"/>
    <n v="0"/>
    <n v="0"/>
    <n v="0"/>
    <s v="AM"/>
    <n v="48880"/>
    <n v="0"/>
    <n v="5432"/>
    <n v="54312"/>
    <n v="48880"/>
    <n v="0"/>
    <m/>
    <n v="0"/>
    <x v="74"/>
  </r>
  <r>
    <s v="LAS MARAVILLAS"/>
    <s v="PIO"/>
    <s v="MARTINEZ"/>
    <s v="REGINA"/>
    <x v="0"/>
    <s v="TANCANHUITZ"/>
    <s v="TZAC-ANAM"/>
    <s v="INFRAESTRUCTURA Y EQUIPO PARA LA PRODUCCION DE CERDOS"/>
    <s v="GENERACIÓN DE INGRESOS"/>
    <n v="4"/>
    <n v="4"/>
    <n v="8"/>
    <s v="AM"/>
    <n v="17342"/>
    <n v="0"/>
    <n v="2710"/>
    <n v="20052"/>
    <n v="17342"/>
    <n v="0"/>
    <m/>
    <n v="0"/>
    <x v="75"/>
  </r>
  <r>
    <s v="LAS MARAVILLAS"/>
    <s v="PIO"/>
    <s v="MARTINEZ"/>
    <s v="REGINA"/>
    <x v="0"/>
    <s v="TANCANHUITZ"/>
    <s v="TZAC-ANAM"/>
    <s v="INFRAESTRUCTURA Y EQUIPO PARA LA PRODUCCION DE CERDOS"/>
    <s v="GENERACIÓN DE INGRESOS"/>
    <n v="0"/>
    <n v="0"/>
    <n v="0"/>
    <s v="AM"/>
    <n v="13574"/>
    <n v="0"/>
    <n v="3074"/>
    <n v="16648"/>
    <n v="13574"/>
    <n v="0"/>
    <m/>
    <n v="0"/>
    <x v="75"/>
  </r>
  <r>
    <s v="LAS MARAVILLAS"/>
    <s v="PIO"/>
    <s v="MARTINEZ"/>
    <s v="REGINA"/>
    <x v="0"/>
    <s v="TANCANHUITZ"/>
    <s v="TZAC-ANAM"/>
    <s v="INFRAESTRUCTURA Y EQUIPO PARA LA PRODUCCION DE CERDOS"/>
    <s v="GENERACIÓN DE INGRESOS"/>
    <n v="0"/>
    <n v="0"/>
    <n v="0"/>
    <s v="AM"/>
    <n v="14944"/>
    <n v="0"/>
    <n v="2560"/>
    <n v="17504"/>
    <n v="14944"/>
    <n v="0"/>
    <m/>
    <n v="0"/>
    <x v="75"/>
  </r>
  <r>
    <s v="LAS MARAVILLAS"/>
    <s v="PIO"/>
    <s v="MARTINEZ"/>
    <s v="REGINA"/>
    <x v="0"/>
    <s v="TANCANHUITZ"/>
    <s v="TZAC-ANAM"/>
    <s v="INFRAESTRUCTURA Y EQUIPO PARA LA PROTECCION Y MANEJO DE LAS AVES"/>
    <s v="PRODUCCIÓN DE ALIMENTOS"/>
    <n v="0"/>
    <n v="0"/>
    <n v="0"/>
    <s v="AM"/>
    <n v="44754"/>
    <n v="0"/>
    <n v="8127"/>
    <n v="52881"/>
    <n v="44754"/>
    <n v="0"/>
    <m/>
    <n v="0"/>
    <x v="75"/>
  </r>
  <r>
    <s v="LAS MARAVILLAS"/>
    <s v="PIO"/>
    <s v="MARTINEZ"/>
    <s v="REGINA"/>
    <x v="0"/>
    <s v="TANCANHUITZ"/>
    <s v="TZAC-ANAM"/>
    <s v="TRAPICHE"/>
    <s v="GENERACIÓN DE INGRESOS"/>
    <n v="0"/>
    <n v="0"/>
    <n v="0"/>
    <s v="AM"/>
    <n v="26530"/>
    <n v="0"/>
    <n v="2948"/>
    <n v="29478"/>
    <n v="26530"/>
    <n v="0"/>
    <m/>
    <n v="0"/>
    <x v="75"/>
  </r>
  <r>
    <s v="SAN FELIPE"/>
    <s v="MORAN"/>
    <s v="PASCUAL"/>
    <s v="ALFONSO"/>
    <x v="0"/>
    <s v="TANCANHUITZ"/>
    <s v="ALDZULUP"/>
    <s v="ARBOLES FRUTALES"/>
    <s v="PRODUCCIÓN DE ALIMENTOS"/>
    <n v="7"/>
    <n v="4"/>
    <n v="11"/>
    <s v="AM"/>
    <n v="21120"/>
    <n v="0"/>
    <n v="6828"/>
    <n v="27948"/>
    <n v="21120"/>
    <n v="0"/>
    <m/>
    <n v="0"/>
    <x v="76"/>
  </r>
  <r>
    <s v="SAN FELIPE"/>
    <s v="MORAN"/>
    <s v="PASCUAL"/>
    <s v="ALFONSO"/>
    <x v="0"/>
    <s v="TANCANHUITZ"/>
    <s v="ALDZULUP"/>
    <s v="INFRAESTRUCTURA Y EQUIPO PARA LA PROTECCION Y MANEJO DE LAS AVES"/>
    <s v="PRODUCCIÓN DE ALIMENTOS"/>
    <n v="0"/>
    <n v="0"/>
    <n v="0"/>
    <s v="AM"/>
    <n v="13086"/>
    <n v="0"/>
    <n v="4608"/>
    <n v="17694"/>
    <n v="13086"/>
    <n v="0"/>
    <m/>
    <n v="0"/>
    <x v="76"/>
  </r>
  <r>
    <s v="SAN FELIPE"/>
    <s v="MORAN"/>
    <s v="PASCUAL"/>
    <s v="ALFONSO"/>
    <x v="0"/>
    <s v="TANCANHUITZ"/>
    <s v="ALDZULUP"/>
    <s v="INFRAESTRUCTURA Y EQUIPO PARA LA PROTECCION Y MANEJO DE LAS AVES"/>
    <s v="PRODUCCIÓN DE ALIMENTOS"/>
    <n v="0"/>
    <n v="0"/>
    <n v="0"/>
    <s v="AM"/>
    <n v="29836"/>
    <n v="0"/>
    <n v="5418"/>
    <n v="35254"/>
    <n v="29836"/>
    <n v="0"/>
    <m/>
    <n v="0"/>
    <x v="76"/>
  </r>
  <r>
    <s v="SAN FELIPE"/>
    <s v="MORAN"/>
    <s v="PASCUAL"/>
    <s v="ALFONSO"/>
    <x v="0"/>
    <s v="TANCANHUITZ"/>
    <s v="ALDZULUP"/>
    <s v="SILO METALICO GALVANIZADO"/>
    <s v="GENERACIÓN DE INGRESOS"/>
    <n v="0"/>
    <n v="0"/>
    <n v="0"/>
    <s v="AM"/>
    <n v="8730"/>
    <n v="0"/>
    <n v="970"/>
    <n v="9700"/>
    <n v="8730"/>
    <n v="0"/>
    <m/>
    <n v="0"/>
    <x v="76"/>
  </r>
  <r>
    <s v="SAN FELIPE"/>
    <s v="MORAN"/>
    <s v="PASCUAL"/>
    <s v="ALFONSO"/>
    <x v="0"/>
    <s v="TANCANHUITZ"/>
    <s v="ALDZULUP"/>
    <s v="INFRAESTRUCTURA Y EQUIPO PARA LA PRODUCCION DE CERDOS"/>
    <s v="GENERACIÓN DE INGRESOS"/>
    <n v="0"/>
    <n v="0"/>
    <n v="0"/>
    <s v="AM"/>
    <n v="17342"/>
    <n v="0"/>
    <n v="2710"/>
    <n v="20052"/>
    <n v="17342"/>
    <n v="0"/>
    <m/>
    <n v="0"/>
    <x v="76"/>
  </r>
  <r>
    <s v="TZINEJA 1"/>
    <s v="MEDINA"/>
    <m/>
    <s v="JORGE ALBERTO"/>
    <x v="5"/>
    <m/>
    <s v="HUEHUETLÁN"/>
    <s v="TRAPICHE"/>
    <s v="GENERACIÓN DE INGRESOS"/>
    <n v="12"/>
    <n v="3"/>
    <n v="15"/>
    <s v="AM"/>
    <n v="53060"/>
    <n v="0"/>
    <n v="5896"/>
    <n v="58956"/>
    <n v="53060"/>
    <n v="0"/>
    <m/>
    <n v="0"/>
    <x v="77"/>
  </r>
  <r>
    <s v="TZINEJA 1"/>
    <s v="MEDINA"/>
    <m/>
    <s v="JORGE ALBERTO"/>
    <x v="5"/>
    <m/>
    <s v="HUEHUETLÁN"/>
    <s v="INFRAESTRUCTURA Y EQUIPO PARA LA PRODUCCION DE CERDOS"/>
    <s v="GENERACIÓN DE INGRESOS"/>
    <n v="0"/>
    <n v="0"/>
    <n v="0"/>
    <s v="AM"/>
    <n v="27148"/>
    <n v="0"/>
    <n v="6148"/>
    <n v="33296"/>
    <n v="27148"/>
    <n v="0"/>
    <m/>
    <n v="0"/>
    <x v="77"/>
  </r>
  <r>
    <s v="TZINEJA 1"/>
    <s v="MEDINA"/>
    <m/>
    <s v="JORGE ALBERTO"/>
    <x v="5"/>
    <m/>
    <s v="HUEHUETLÁN"/>
    <s v="EQUIPO PARA LA CONSERVACION DE ALIMENTOS VEGETALES"/>
    <s v="GENERACIÓN DE INGRESOS"/>
    <n v="0"/>
    <n v="0"/>
    <n v="0"/>
    <s v="AM"/>
    <n v="7227"/>
    <n v="0"/>
    <n v="803"/>
    <n v="8030"/>
    <n v="7227"/>
    <n v="0"/>
    <m/>
    <n v="0"/>
    <x v="77"/>
  </r>
  <r>
    <s v="TZINEJA 1"/>
    <s v="MEDINA"/>
    <m/>
    <s v="JORGE ALBERTO"/>
    <x v="5"/>
    <m/>
    <s v="HUEHUETLÁN"/>
    <s v="INCUBADORA"/>
    <s v="GENERACIÓN DE INGRESOS"/>
    <n v="0"/>
    <n v="0"/>
    <n v="0"/>
    <s v="AM"/>
    <n v="11500"/>
    <n v="0"/>
    <n v="1500"/>
    <n v="13000"/>
    <n v="11500"/>
    <n v="0"/>
    <m/>
    <n v="0"/>
    <x v="77"/>
  </r>
  <r>
    <s v="TZINEJA 1"/>
    <s v="MEDINA"/>
    <m/>
    <s v="JORGE ALBERTO"/>
    <x v="5"/>
    <m/>
    <s v="HUEHUETLÁN"/>
    <s v="INFRAESTRUCTURA Y EQUIPO PARA LA PROTECCION Y MANEJO DE LAS AVES"/>
    <s v="PRODUCCIÓN DE ALIMENTOS"/>
    <n v="0"/>
    <n v="0"/>
    <n v="0"/>
    <s v="AM"/>
    <n v="59672"/>
    <n v="0"/>
    <n v="10836"/>
    <n v="70508"/>
    <n v="59672"/>
    <n v="0"/>
    <m/>
    <n v="0"/>
    <x v="77"/>
  </r>
  <r>
    <s v="LAS VOLADORAS"/>
    <s v="GONZALEZ"/>
    <s v="MARTINEZ"/>
    <s v="ROSA"/>
    <x v="0"/>
    <s v="TANCANHUITZ"/>
    <s v="TAMALETOM PRIMERA SECCIÓN"/>
    <s v="INFRAESTRUCTURA Y EQUIPO PARA LA PRODUCCION DE CERDOS"/>
    <s v="GENERACIÓN DE INGRESOS"/>
    <n v="8"/>
    <n v="2"/>
    <n v="10"/>
    <s v="AM"/>
    <n v="52026"/>
    <n v="0"/>
    <n v="8130"/>
    <n v="60156"/>
    <n v="52026"/>
    <n v="0"/>
    <m/>
    <n v="0"/>
    <x v="78"/>
  </r>
  <r>
    <s v="LAS VOLADORAS"/>
    <s v="GONZALEZ"/>
    <s v="MARTINEZ"/>
    <s v="ROSA"/>
    <x v="0"/>
    <s v="TANCANHUITZ"/>
    <s v="TAMALETOM PRIMERA SECCIÓN"/>
    <s v="INFRAESTRUCTURA Y EQUIPO PARA LA PROTECCION Y MANEJO DE LAS AVES"/>
    <s v="PRODUCCIÓN DE ALIMENTOS"/>
    <n v="0"/>
    <n v="0"/>
    <n v="0"/>
    <s v="AM"/>
    <n v="14918"/>
    <n v="0"/>
    <n v="2709"/>
    <n v="17627"/>
    <n v="14918"/>
    <n v="0"/>
    <m/>
    <n v="0"/>
    <x v="78"/>
  </r>
  <r>
    <s v="LAS VOLADORAS"/>
    <s v="GONZALEZ"/>
    <s v="MARTINEZ"/>
    <s v="ROSA"/>
    <x v="0"/>
    <s v="TANCANHUITZ"/>
    <s v="TAMALETOM PRIMERA SECCIÓN"/>
    <s v="INFRAESTRUCTURA Y EQUIPO PARA LA PROTECCION Y MANEJO DE LAS AVES"/>
    <s v="PRODUCCIÓN DE ALIMENTOS"/>
    <n v="0"/>
    <n v="0"/>
    <n v="0"/>
    <s v="AM"/>
    <n v="8724"/>
    <n v="0"/>
    <n v="3072"/>
    <n v="11796"/>
    <n v="8724"/>
    <n v="0"/>
    <m/>
    <n v="0"/>
    <x v="78"/>
  </r>
  <r>
    <s v="LAS VOLADORAS"/>
    <s v="GONZALEZ"/>
    <s v="MARTINEZ"/>
    <s v="ROSA"/>
    <x v="0"/>
    <s v="TANCANHUITZ"/>
    <s v="TAMALETOM PRIMERA SECCIÓN"/>
    <s v="INFRAESTRUCTURA Y EQUIPO PARA LA PRODUCCION DE CERDOS"/>
    <s v="GENERACIÓN DE INGRESOS"/>
    <n v="0"/>
    <n v="0"/>
    <n v="0"/>
    <s v="AM"/>
    <n v="27148"/>
    <n v="0"/>
    <n v="6148"/>
    <n v="33296"/>
    <n v="27148"/>
    <n v="0"/>
    <m/>
    <n v="0"/>
    <x v="78"/>
  </r>
  <r>
    <s v="NUEVA ORGANIZACION"/>
    <s v="RAMIREZ"/>
    <s v="GONZALEZ"/>
    <s v="JOSE"/>
    <x v="4"/>
    <m/>
    <s v="OLLITA DEL PINO"/>
    <s v="EQUIPO DE COCCION"/>
    <s v="GENERACIÓN DE INGRESOS"/>
    <n v="7"/>
    <n v="9"/>
    <n v="16"/>
    <s v="AM"/>
    <n v="25275"/>
    <n v="0"/>
    <n v="2809"/>
    <n v="28084"/>
    <m/>
    <n v="0"/>
    <m/>
    <n v="0"/>
    <x v="79"/>
  </r>
  <r>
    <s v="NUEVA ORGANIZACION"/>
    <s v="RAMIREZ"/>
    <s v="GONZALEZ"/>
    <s v="JOSE"/>
    <x v="4"/>
    <m/>
    <s v="OLLITA DEL PINO"/>
    <s v="INFRAESTRUCTURA Y EQUIPO PARA LA PROTECCION Y MANEJO DE LAS AVES"/>
    <s v="PRODUCCIÓN DE ALIMENTOS"/>
    <n v="0"/>
    <n v="0"/>
    <n v="0"/>
    <s v="AM"/>
    <n v="108888"/>
    <n v="0"/>
    <n v="18432"/>
    <n v="127320"/>
    <m/>
    <n v="0"/>
    <m/>
    <n v="0"/>
    <x v="79"/>
  </r>
  <r>
    <s v="GOLONDRINAS"/>
    <s v="HERNANDEZ"/>
    <s v="SALINAS"/>
    <s v="MARIA DOLORES"/>
    <x v="4"/>
    <m/>
    <s v="XALTIPA"/>
    <s v="INFRAESTRUCTURA Y EQUIPO PARA LA PROTECCION Y MANEJO DE LAS AVES"/>
    <s v="PRODUCCIÓN DE ALIMENTOS"/>
    <n v="11"/>
    <n v="1"/>
    <n v="12"/>
    <s v="AM"/>
    <n v="27222"/>
    <n v="0"/>
    <n v="4608"/>
    <n v="31830"/>
    <m/>
    <n v="0"/>
    <m/>
    <n v="0"/>
    <x v="80"/>
  </r>
  <r>
    <s v="GOLONDRINAS"/>
    <s v="HERNANDEZ"/>
    <s v="SALINAS"/>
    <s v="MARIA DOLORES"/>
    <x v="4"/>
    <m/>
    <s v="XALTIPA"/>
    <s v="ARBOLES FRUTALES"/>
    <s v="PRODUCCIÓN DE ALIMENTOS"/>
    <n v="0"/>
    <n v="0"/>
    <n v="0"/>
    <s v="AM"/>
    <n v="22530"/>
    <n v="0"/>
    <n v="5121"/>
    <n v="27651"/>
    <m/>
    <n v="0"/>
    <m/>
    <n v="0"/>
    <x v="80"/>
  </r>
  <r>
    <s v="GOLONDRINAS"/>
    <s v="HERNANDEZ"/>
    <s v="SALINAS"/>
    <s v="MARIA DOLORES"/>
    <x v="4"/>
    <m/>
    <s v="XALTIPA"/>
    <s v="EQUIPO DE COCCION"/>
    <s v="GENERACIÓN DE INGRESOS"/>
    <n v="0"/>
    <n v="0"/>
    <n v="0"/>
    <s v="AM"/>
    <n v="31594"/>
    <n v="0"/>
    <n v="3511"/>
    <n v="35105"/>
    <m/>
    <n v="0"/>
    <m/>
    <n v="0"/>
    <x v="80"/>
  </r>
  <r>
    <s v="GOLONDRINAS"/>
    <s v="HERNANDEZ"/>
    <s v="SALINAS"/>
    <s v="MARIA DOLORES"/>
    <x v="4"/>
    <m/>
    <s v="XALTIPA"/>
    <s v="INCUBADORA"/>
    <s v="GENERACIÓN DE INGRESOS"/>
    <n v="0"/>
    <n v="0"/>
    <n v="0"/>
    <s v="AM"/>
    <n v="8959"/>
    <n v="0"/>
    <n v="996"/>
    <n v="9955"/>
    <m/>
    <n v="0"/>
    <m/>
    <n v="0"/>
    <x v="80"/>
  </r>
  <r>
    <s v="LAS COLMENAS"/>
    <s v="SANTIAGO"/>
    <s v="JOSE"/>
    <s v="ROGELIO"/>
    <x v="4"/>
    <m/>
    <s v="IZTACAPA"/>
    <s v="INFRAESTRUCTURA PARA POSTPRODUCCION DE CAFE"/>
    <s v="GENERACIÓN DE INGRESOS"/>
    <n v="15"/>
    <n v="3"/>
    <n v="18"/>
    <s v="AM"/>
    <n v="16254"/>
    <n v="0"/>
    <n v="5121"/>
    <n v="21375"/>
    <m/>
    <n v="0"/>
    <m/>
    <n v="0"/>
    <x v="81"/>
  </r>
  <r>
    <s v="LAS COLMENAS"/>
    <s v="SANTIAGO"/>
    <s v="JOSE"/>
    <s v="ROGELIO"/>
    <x v="4"/>
    <m/>
    <s v="IZTACAPA"/>
    <s v="EQUIPO DE COCCION"/>
    <s v="GENERACIÓN DE INGRESOS"/>
    <n v="0"/>
    <n v="0"/>
    <n v="0"/>
    <s v="AM"/>
    <n v="31594"/>
    <n v="0"/>
    <n v="3511"/>
    <n v="35105"/>
    <m/>
    <n v="0"/>
    <m/>
    <n v="0"/>
    <x v="81"/>
  </r>
  <r>
    <s v="LAS COLMENAS"/>
    <s v="SANTIAGO"/>
    <s v="JOSE"/>
    <s v="ROGELIO"/>
    <x v="4"/>
    <m/>
    <s v="IZTACAPA"/>
    <s v="INFRAESTRUCTURA Y EQUIPO PARA LA PROTECCION Y MANEJO DE LAS AVES"/>
    <s v="PRODUCCIÓN DE ALIMENTOS"/>
    <n v="0"/>
    <n v="0"/>
    <n v="0"/>
    <s v="AM"/>
    <n v="81666"/>
    <n v="0"/>
    <n v="13824"/>
    <n v="95490"/>
    <m/>
    <n v="0"/>
    <m/>
    <n v="0"/>
    <x v="81"/>
  </r>
  <r>
    <s v="LAS COLMENAS"/>
    <s v="SANTIAGO"/>
    <s v="JOSE"/>
    <s v="ROGELIO"/>
    <x v="4"/>
    <m/>
    <s v="IZTACAPA"/>
    <s v="INCUBADORA"/>
    <s v="GENERACIÓN DE INGRESOS"/>
    <n v="0"/>
    <n v="0"/>
    <n v="0"/>
    <s v="AM"/>
    <n v="8959"/>
    <n v="0"/>
    <n v="996"/>
    <n v="9955"/>
    <m/>
    <n v="0"/>
    <m/>
    <n v="0"/>
    <x v="81"/>
  </r>
  <r>
    <s v="GRUPO SAN ANTONIO"/>
    <s v="MARTINEZ"/>
    <s v="GARCIA"/>
    <s v="LEONARDO"/>
    <x v="4"/>
    <m/>
    <s v="SAN ANTONIO XALCUAYO DOS"/>
    <s v="EQUIPO DE COCCION"/>
    <s v="GENERACIÓN DE INGRESOS"/>
    <n v="10"/>
    <n v="3"/>
    <n v="13"/>
    <s v="AM"/>
    <n v="31594"/>
    <n v="0"/>
    <n v="3511"/>
    <n v="35105"/>
    <m/>
    <n v="0"/>
    <m/>
    <n v="0"/>
    <x v="82"/>
  </r>
  <r>
    <s v="GRUPO SAN ANTONIO"/>
    <s v="MARTINEZ"/>
    <s v="GARCIA"/>
    <s v="LEONARDO"/>
    <x v="4"/>
    <m/>
    <s v="SAN ANTONIO XALCUAYO DOS"/>
    <s v="CAJONES, ALZA Y BASTIDORES"/>
    <s v="GENERACIÓN DE INGRESOS"/>
    <n v="0"/>
    <n v="0"/>
    <n v="0"/>
    <s v="AM"/>
    <n v="18736"/>
    <n v="0"/>
    <n v="2082"/>
    <n v="20818"/>
    <m/>
    <n v="0"/>
    <m/>
    <n v="0"/>
    <x v="82"/>
  </r>
  <r>
    <s v="GRUPO SAN ANTONIO"/>
    <s v="MARTINEZ"/>
    <s v="GARCIA"/>
    <s v="LEONARDO"/>
    <x v="4"/>
    <m/>
    <s v="SAN ANTONIO XALCUAYO DOS"/>
    <s v="CAJONES, ALZA Y BASTIDORES"/>
    <s v="GENERACIÓN DE INGRESOS"/>
    <n v="0"/>
    <n v="0"/>
    <n v="0"/>
    <s v="AM"/>
    <n v="49554"/>
    <n v="0"/>
    <n v="5506"/>
    <n v="55060"/>
    <m/>
    <n v="0"/>
    <m/>
    <n v="0"/>
    <x v="82"/>
  </r>
  <r>
    <s v="GRUPO SAN ANTONIO"/>
    <s v="MARTINEZ"/>
    <s v="GARCIA"/>
    <s v="LEONARDO"/>
    <x v="4"/>
    <m/>
    <s v="SAN ANTONIO XALCUAYO DOS"/>
    <s v="INFRAESTRUCTURA Y EQUIPO PARA LA PROTECCION Y MANEJO DE LAS AVES"/>
    <s v="PRODUCCIÓN DE ALIMENTOS"/>
    <n v="0"/>
    <n v="0"/>
    <n v="0"/>
    <s v="AM"/>
    <n v="36296"/>
    <n v="0"/>
    <n v="6144"/>
    <n v="42440"/>
    <m/>
    <n v="0"/>
    <m/>
    <n v="0"/>
    <x v="82"/>
  </r>
  <r>
    <s v="FUERZA UNIDA AVANZA"/>
    <s v="GARCIA"/>
    <s v="MALDONADO"/>
    <s v="CATALINA"/>
    <x v="4"/>
    <m/>
    <s v="PUERTO TRES CRUCES (SAN ANTONIO XALCUAYO UNO)"/>
    <s v="INFRAESTRUCTURA Y EQUIPO PARA LA PROTECCION Y MANEJO DE LAS AVES"/>
    <s v="PRODUCCIÓN DE ALIMENTOS"/>
    <n v="11"/>
    <n v="2"/>
    <n v="13"/>
    <s v="AM"/>
    <n v="63518"/>
    <n v="0"/>
    <n v="10752"/>
    <n v="74270"/>
    <m/>
    <n v="0"/>
    <m/>
    <n v="0"/>
    <x v="83"/>
  </r>
  <r>
    <s v="FUERZA UNIDA AVANZA"/>
    <s v="GARCIA"/>
    <s v="MALDONADO"/>
    <s v="CATALINA"/>
    <x v="4"/>
    <m/>
    <s v="PUERTO TRES CRUCES (SAN ANTONIO XALCUAYO UNO)"/>
    <s v="INCUBADORA"/>
    <s v="GENERACIÓN DE INGRESOS"/>
    <n v="0"/>
    <n v="0"/>
    <n v="0"/>
    <s v="AM"/>
    <n v="8959"/>
    <n v="0"/>
    <n v="996"/>
    <n v="9955"/>
    <m/>
    <n v="0"/>
    <m/>
    <n v="0"/>
    <x v="83"/>
  </r>
  <r>
    <s v="FUERZA UNIDA AVANZA"/>
    <s v="GARCIA"/>
    <s v="MALDONADO"/>
    <s v="CATALINA"/>
    <x v="4"/>
    <m/>
    <s v="PUERTO TRES CRUCES (SAN ANTONIO XALCUAYO UNO)"/>
    <s v="INFRAESTRUCTURA PARA POSTPRODUCCION DE CAFE"/>
    <s v="GENERACIÓN DE INGRESOS"/>
    <n v="0"/>
    <n v="0"/>
    <n v="0"/>
    <s v="AM"/>
    <n v="27090"/>
    <n v="0"/>
    <n v="8535"/>
    <n v="35625"/>
    <m/>
    <n v="0"/>
    <m/>
    <n v="0"/>
    <x v="83"/>
  </r>
  <r>
    <s v="CUANETZITZI"/>
    <s v="RAMIREZ"/>
    <s v="CATARINA"/>
    <s v="OFELIO"/>
    <x v="4"/>
    <m/>
    <s v="ZAPUYO"/>
    <s v="ARBOLES FRUTALES"/>
    <s v="PRODUCCIÓN DE ALIMENTOS"/>
    <n v="12"/>
    <n v="5"/>
    <n v="17"/>
    <s v="AM"/>
    <n v="30040"/>
    <n v="0"/>
    <n v="6828"/>
    <n v="36868"/>
    <m/>
    <n v="0"/>
    <m/>
    <n v="0"/>
    <x v="84"/>
  </r>
  <r>
    <s v="CUANETZITZI"/>
    <s v="RAMIREZ"/>
    <s v="CATARINA"/>
    <s v="OFELIO"/>
    <x v="4"/>
    <m/>
    <s v="ZAPUYO"/>
    <s v="INFRAESTRUCTURA PARA POSTPRODUCCION DE CAFE"/>
    <s v="GENERACIÓN DE INGRESOS"/>
    <n v="0"/>
    <n v="0"/>
    <n v="0"/>
    <s v="AM"/>
    <n v="16254"/>
    <n v="0"/>
    <n v="5121"/>
    <n v="21375"/>
    <m/>
    <n v="0"/>
    <m/>
    <n v="0"/>
    <x v="84"/>
  </r>
  <r>
    <s v="CUANETZITZI"/>
    <s v="RAMIREZ"/>
    <s v="CATARINA"/>
    <s v="OFELIO"/>
    <x v="4"/>
    <m/>
    <s v="ZAPUYO"/>
    <s v="INFRAESTRUCTURA Y EQUIPO PARA LA PROTECCION Y MANEJO DE LAS AVES"/>
    <s v="PRODUCCIÓN DE ALIMENTOS"/>
    <n v="0"/>
    <n v="0"/>
    <n v="0"/>
    <s v="AM"/>
    <n v="72592"/>
    <n v="0"/>
    <n v="12288"/>
    <n v="84880"/>
    <m/>
    <n v="0"/>
    <m/>
    <n v="0"/>
    <x v="84"/>
  </r>
  <r>
    <s v="CUANETZITZI"/>
    <s v="RAMIREZ"/>
    <s v="CATARINA"/>
    <s v="OFELIO"/>
    <x v="4"/>
    <m/>
    <s v="ZAPUYO"/>
    <s v="INCUBADORA"/>
    <s v="GENERACIÓN DE INGRESOS"/>
    <n v="0"/>
    <n v="0"/>
    <n v="0"/>
    <s v="AM"/>
    <n v="17919"/>
    <n v="0"/>
    <n v="1991"/>
    <n v="19910"/>
    <m/>
    <n v="0"/>
    <m/>
    <n v="0"/>
    <x v="84"/>
  </r>
  <r>
    <s v="HUAXUCO"/>
    <s v="SEGURA"/>
    <s v="HERNANDEZ"/>
    <s v="MARCELA"/>
    <x v="4"/>
    <m/>
    <s v="UHAXUCO"/>
    <s v="INFRAESTRUCTURA Y EQUIPO PARA LA PROTECCION Y MANEJO DE LAS AVES"/>
    <s v="PRODUCCIÓN DE ALIMENTOS"/>
    <n v="12"/>
    <n v="4"/>
    <n v="16"/>
    <s v="AM"/>
    <n v="108888"/>
    <n v="0"/>
    <n v="18432"/>
    <n v="127320"/>
    <m/>
    <n v="0"/>
    <m/>
    <n v="0"/>
    <x v="85"/>
  </r>
  <r>
    <s v="HUAXUCO"/>
    <s v="SEGURA"/>
    <s v="HERNANDEZ"/>
    <s v="MARCELA"/>
    <x v="4"/>
    <m/>
    <s v="UHAXUCO"/>
    <s v="CAJONES, ALZA Y BASTIDORES"/>
    <s v="GENERACIÓN DE INGRESOS"/>
    <n v="0"/>
    <n v="0"/>
    <n v="0"/>
    <s v="AM"/>
    <n v="49554"/>
    <n v="0"/>
    <n v="5506"/>
    <n v="55060"/>
    <m/>
    <n v="0"/>
    <m/>
    <n v="0"/>
    <x v="85"/>
  </r>
  <r>
    <s v="HUAXUCO"/>
    <s v="SEGURA"/>
    <s v="HERNANDEZ"/>
    <s v="MARCELA"/>
    <x v="4"/>
    <m/>
    <s v="UHAXUCO"/>
    <s v="CAJONES, ALZA Y BASTIDORES"/>
    <s v="GENERACIÓN DE INGRESOS"/>
    <n v="0"/>
    <n v="0"/>
    <n v="0"/>
    <s v="AM"/>
    <n v="9368"/>
    <n v="0"/>
    <n v="1041"/>
    <n v="10409"/>
    <m/>
    <n v="0"/>
    <m/>
    <n v="0"/>
    <x v="85"/>
  </r>
  <r>
    <s v="HUAXUCO"/>
    <s v="SEGURA"/>
    <s v="HERNANDEZ"/>
    <s v="MARCELA"/>
    <x v="4"/>
    <m/>
    <s v="UHAXUCO"/>
    <s v="INCUBADORA"/>
    <s v="GENERACIÓN DE INGRESOS"/>
    <n v="0"/>
    <n v="0"/>
    <n v="0"/>
    <s v="AM"/>
    <n v="8959"/>
    <n v="0"/>
    <n v="996"/>
    <n v="9955"/>
    <m/>
    <n v="0"/>
    <m/>
    <n v="0"/>
    <x v="85"/>
  </r>
  <r>
    <s v="CUAJENCO SEGUNDA SECCION"/>
    <s v="MARTINEZ"/>
    <s v="MARTINEZ"/>
    <s v="SANTIAGO APOLINAR"/>
    <x v="0"/>
    <s v="TANCANHUITZ"/>
    <s v="CUAJENCO SEGUNDA SECCIÓN"/>
    <s v="INFRAESTRUCTURA Y EQUIPO PARA LA PROTECCION Y MANEJO DE LAS AVES"/>
    <s v="PRODUCCIÓN DE ALIMENTOS"/>
    <n v="13"/>
    <n v="8"/>
    <n v="21"/>
    <s v="AM"/>
    <n v="4362"/>
    <n v="0"/>
    <n v="1536"/>
    <n v="5898"/>
    <n v="4362"/>
    <n v="0"/>
    <m/>
    <n v="0"/>
    <x v="86"/>
  </r>
  <r>
    <s v="CUAJENCO SEGUNDA SECCION"/>
    <s v="MARTINEZ"/>
    <s v="MARTINEZ"/>
    <s v="SANTIAGO APOLINAR"/>
    <x v="0"/>
    <s v="TANCANHUITZ"/>
    <s v="CUAJENCO SEGUNDA SECCIÓN"/>
    <s v="INCUBADORA"/>
    <s v="GENERACIÓN DE INGRESOS"/>
    <n v="0"/>
    <n v="0"/>
    <n v="0"/>
    <s v="AM"/>
    <n v="11500"/>
    <n v="0"/>
    <n v="1500"/>
    <n v="13000"/>
    <n v="11500"/>
    <n v="0"/>
    <m/>
    <n v="0"/>
    <x v="86"/>
  </r>
  <r>
    <s v="CUAJENCO SEGUNDA SECCION"/>
    <s v="MARTINEZ"/>
    <s v="MARTINEZ"/>
    <s v="SANTIAGO APOLINAR"/>
    <x v="0"/>
    <s v="TANCANHUITZ"/>
    <s v="CUAJENCO SEGUNDA SECCIÓN"/>
    <s v="INFRAESTRUCTURA Y EQUIPO PARA LA PRODUCCION DE CERDOS"/>
    <s v="GENERACIÓN DE INGRESOS"/>
    <n v="0"/>
    <n v="0"/>
    <n v="0"/>
    <s v="AM"/>
    <n v="6787"/>
    <n v="0"/>
    <n v="1537"/>
    <n v="8324"/>
    <n v="6787"/>
    <n v="0"/>
    <m/>
    <n v="0"/>
    <x v="86"/>
  </r>
  <r>
    <s v="CUAJENCO SEGUNDA SECCION"/>
    <s v="MARTINEZ"/>
    <s v="MARTINEZ"/>
    <s v="SANTIAGO APOLINAR"/>
    <x v="0"/>
    <s v="TANCANHUITZ"/>
    <s v="CUAJENCO SEGUNDA SECCIÓN"/>
    <s v="TRAPICHE"/>
    <s v="GENERACIÓN DE INGRESOS"/>
    <n v="0"/>
    <n v="0"/>
    <n v="0"/>
    <s v="AM"/>
    <n v="1710"/>
    <n v="0"/>
    <n v="190"/>
    <n v="1900"/>
    <n v="1710"/>
    <n v="0"/>
    <m/>
    <n v="0"/>
    <x v="86"/>
  </r>
  <r>
    <s v="CUAJENCO SEGUNDA SECCION"/>
    <s v="MARTINEZ"/>
    <s v="MARTINEZ"/>
    <s v="SANTIAGO APOLINAR"/>
    <x v="0"/>
    <s v="TANCANHUITZ"/>
    <s v="CUAJENCO SEGUNDA SECCIÓN"/>
    <s v="TRAPICHE"/>
    <s v="GENERACIÓN DE INGRESOS"/>
    <n v="0"/>
    <n v="0"/>
    <n v="0"/>
    <s v="AM"/>
    <n v="7020"/>
    <n v="0"/>
    <n v="780"/>
    <n v="7800"/>
    <n v="7020"/>
    <n v="0"/>
    <m/>
    <n v="0"/>
    <x v="86"/>
  </r>
  <r>
    <s v="CUAJENCO SEGUNDA SECCION"/>
    <s v="MARTINEZ"/>
    <s v="MARTINEZ"/>
    <s v="SANTIAGO APOLINAR"/>
    <x v="0"/>
    <s v="TANCANHUITZ"/>
    <s v="CUAJENCO SEGUNDA SECCIÓN"/>
    <s v="TRAPICHE"/>
    <s v="GENERACIÓN DE INGRESOS"/>
    <n v="0"/>
    <n v="0"/>
    <n v="0"/>
    <s v="AM"/>
    <n v="13673"/>
    <n v="0"/>
    <n v="1520"/>
    <n v="15193"/>
    <n v="13673"/>
    <n v="0"/>
    <m/>
    <n v="0"/>
    <x v="86"/>
  </r>
  <r>
    <s v="CUAJENCO SEGUNDA SECCION"/>
    <s v="MARTINEZ"/>
    <s v="MARTINEZ"/>
    <s v="SANTIAGO APOLINAR"/>
    <x v="0"/>
    <s v="TANCANHUITZ"/>
    <s v="CUAJENCO SEGUNDA SECCIÓN"/>
    <s v="TRAPICHE"/>
    <s v="GENERACIÓN DE INGRESOS"/>
    <n v="0"/>
    <n v="0"/>
    <n v="0"/>
    <s v="AM"/>
    <n v="1620"/>
    <n v="0"/>
    <n v="180"/>
    <n v="1800"/>
    <n v="1620"/>
    <n v="0"/>
    <m/>
    <n v="0"/>
    <x v="86"/>
  </r>
  <r>
    <s v="CUAJENCO SEGUNDA SECCION"/>
    <s v="MARTINEZ"/>
    <s v="MARTINEZ"/>
    <s v="SANTIAGO APOLINAR"/>
    <x v="0"/>
    <s v="TANCANHUITZ"/>
    <s v="CUAJENCO SEGUNDA SECCIÓN"/>
    <s v="SILO METALICO GALVANIZADO"/>
    <s v="GENERACIÓN DE INGRESOS"/>
    <n v="0"/>
    <n v="0"/>
    <n v="0"/>
    <s v="AM"/>
    <n v="13095"/>
    <n v="0"/>
    <n v="1455"/>
    <n v="14550"/>
    <n v="13095"/>
    <n v="0"/>
    <m/>
    <n v="0"/>
    <x v="86"/>
  </r>
  <r>
    <s v="CUAJENCO SEGUNDA SECCION"/>
    <s v="MARTINEZ"/>
    <s v="MARTINEZ"/>
    <s v="SANTIAGO APOLINAR"/>
    <x v="0"/>
    <s v="TANCANHUITZ"/>
    <s v="CUAJENCO SEGUNDA SECCIÓN"/>
    <s v="INFRAESTRUCTURA Y EQUIPO PARA LA PRODUCCION DE HORTALIZAS A CIELO ABIERTO"/>
    <s v="PRODUCCIÓN DE ALIMENTOS"/>
    <n v="0"/>
    <n v="0"/>
    <n v="0"/>
    <s v="AM"/>
    <n v="15700"/>
    <n v="0"/>
    <n v="1745"/>
    <n v="17445"/>
    <n v="15700"/>
    <n v="0"/>
    <m/>
    <n v="0"/>
    <x v="86"/>
  </r>
  <r>
    <s v="CUAJENCO SEGUNDA SECCION"/>
    <s v="MARTINEZ"/>
    <s v="MARTINEZ"/>
    <s v="SANTIAGO APOLINAR"/>
    <x v="0"/>
    <s v="TANCANHUITZ"/>
    <s v="CUAJENCO SEGUNDA SECCIÓN"/>
    <s v="INFRAESTRUCTURA Y EQUIPO PARA LA PRODUCCION DE HORTALIZAS A CIELO ABIERTO"/>
    <s v="PRODUCCIÓN DE ALIMENTOS"/>
    <n v="0"/>
    <n v="0"/>
    <n v="0"/>
    <s v="AM"/>
    <n v="15441"/>
    <n v="0"/>
    <n v="1716"/>
    <n v="17157"/>
    <n v="15441"/>
    <n v="0"/>
    <m/>
    <n v="0"/>
    <x v="86"/>
  </r>
  <r>
    <s v="CUAJENCO SEGUNDA SECCION"/>
    <s v="MARTINEZ"/>
    <s v="MARTINEZ"/>
    <s v="SANTIAGO APOLINAR"/>
    <x v="0"/>
    <s v="TANCANHUITZ"/>
    <s v="CUAJENCO SEGUNDA SECCIÓN"/>
    <s v="INFRAESTRUCTURA Y EQUIPO PARA LA PRODUCCION DE HORTALIZAS A CIELO ABIERTO"/>
    <s v="PRODUCCIÓN DE ALIMENTOS"/>
    <n v="0"/>
    <n v="0"/>
    <n v="0"/>
    <s v="AM"/>
    <n v="14815"/>
    <n v="0"/>
    <n v="1650"/>
    <n v="16465"/>
    <n v="14815"/>
    <n v="0"/>
    <m/>
    <n v="0"/>
    <x v="86"/>
  </r>
  <r>
    <s v="CUAJENCO SEGUNDA SECCION"/>
    <s v="MARTINEZ"/>
    <s v="MARTINEZ"/>
    <s v="SANTIAGO APOLINAR"/>
    <x v="0"/>
    <s v="TANCANHUITZ"/>
    <s v="CUAJENCO SEGUNDA SECCIÓN"/>
    <s v="INFRAESTRUCTURA Y EQUIPO PARA LA PRODUCCION DE HORTALIZAS A CIELO ABIERTO"/>
    <s v="PRODUCCIÓN DE ALIMENTOS"/>
    <n v="0"/>
    <n v="0"/>
    <n v="0"/>
    <s v="AM"/>
    <n v="27037"/>
    <n v="0"/>
    <n v="3005"/>
    <n v="30042"/>
    <n v="27037"/>
    <n v="0"/>
    <m/>
    <n v="0"/>
    <x v="86"/>
  </r>
  <r>
    <s v="PESA UNUP JUK"/>
    <s v="HERNANDEZ"/>
    <s v="GARCIA"/>
    <s v="MINERVA"/>
    <x v="0"/>
    <s v="TANCANHUITZ"/>
    <s v="EL JUK"/>
    <s v="TRAPICHE"/>
    <s v="GENERACIÓN DE INGRESOS"/>
    <n v="15"/>
    <n v="2"/>
    <n v="17"/>
    <s v="MAM"/>
    <n v="14040"/>
    <n v="0"/>
    <n v="1560"/>
    <n v="15600"/>
    <n v="14040"/>
    <n v="0"/>
    <m/>
    <n v="0"/>
    <x v="87"/>
  </r>
  <r>
    <s v="PESA UNUP JUK"/>
    <s v="HERNANDEZ"/>
    <s v="GARCIA"/>
    <s v="MINERVA"/>
    <x v="0"/>
    <s v="TANCANHUITZ"/>
    <s v="EL JUK"/>
    <s v="INFRAESTRUCTURA Y EQUIPO PARA LA PRODUCCION DE HORTALIZAS A CIELO ABIERTO"/>
    <s v="PRODUCCIÓN DE ALIMENTOS"/>
    <n v="0"/>
    <n v="0"/>
    <n v="0"/>
    <s v="MAM"/>
    <n v="29630"/>
    <n v="0"/>
    <n v="3300"/>
    <n v="32930"/>
    <n v="29630"/>
    <n v="0"/>
    <m/>
    <n v="0"/>
    <x v="87"/>
  </r>
  <r>
    <s v="PESA UNUP JUK"/>
    <s v="HERNANDEZ"/>
    <s v="GARCIA"/>
    <s v="MINERVA"/>
    <x v="0"/>
    <s v="TANCANHUITZ"/>
    <s v="EL JUK"/>
    <s v="INFRAESTRUCTURA Y EQUIPO PARA LA PRODUCCION DE HORTALIZAS A CIELO ABIERTO"/>
    <s v="PRODUCCIÓN DE ALIMENTOS"/>
    <n v="0"/>
    <n v="0"/>
    <n v="0"/>
    <s v="MAM"/>
    <n v="10294"/>
    <n v="0"/>
    <n v="1144"/>
    <n v="11438"/>
    <n v="10294"/>
    <n v="0"/>
    <m/>
    <n v="0"/>
    <x v="87"/>
  </r>
  <r>
    <s v="PESA UNUP JUK"/>
    <s v="HERNANDEZ"/>
    <s v="GARCIA"/>
    <s v="MINERVA"/>
    <x v="0"/>
    <s v="TANCANHUITZ"/>
    <s v="EL JUK"/>
    <s v="INFRAESTRUCTURA Y EQUIPO PARA LA PRODUCCION DE CERDOS"/>
    <s v="GENERACIÓN DE INGRESOS"/>
    <n v="0"/>
    <n v="0"/>
    <n v="0"/>
    <s v="MAM"/>
    <n v="13574"/>
    <n v="0"/>
    <n v="3074"/>
    <n v="16648"/>
    <n v="13574"/>
    <n v="0"/>
    <m/>
    <n v="0"/>
    <x v="87"/>
  </r>
  <r>
    <s v="PESA UNUP JUK"/>
    <s v="HERNANDEZ"/>
    <s v="GARCIA"/>
    <s v="MINERVA"/>
    <x v="0"/>
    <s v="TANCANHUITZ"/>
    <s v="EL JUK"/>
    <s v="TRAPICHE"/>
    <s v="GENERACIÓN DE INGRESOS"/>
    <n v="0"/>
    <n v="0"/>
    <n v="0"/>
    <s v="MAM"/>
    <n v="3240"/>
    <n v="0"/>
    <n v="360"/>
    <n v="3600"/>
    <n v="3240"/>
    <n v="0"/>
    <m/>
    <n v="0"/>
    <x v="87"/>
  </r>
  <r>
    <s v="PESA UNUP JUK"/>
    <s v="HERNANDEZ"/>
    <s v="GARCIA"/>
    <s v="MINERVA"/>
    <x v="0"/>
    <s v="TANCANHUITZ"/>
    <s v="EL JUK"/>
    <s v="TRAPICHE"/>
    <s v="GENERACIÓN DE INGRESOS"/>
    <n v="0"/>
    <n v="0"/>
    <n v="0"/>
    <s v="MAM"/>
    <n v="8550"/>
    <n v="0"/>
    <n v="950"/>
    <n v="9500"/>
    <n v="8550"/>
    <n v="0"/>
    <m/>
    <n v="0"/>
    <x v="87"/>
  </r>
  <r>
    <s v="PESA UNUP JUK"/>
    <s v="HERNANDEZ"/>
    <s v="GARCIA"/>
    <s v="MINERVA"/>
    <x v="0"/>
    <s v="TANCANHUITZ"/>
    <s v="EL JUK"/>
    <s v="TRAPICHE"/>
    <s v="GENERACIÓN DE INGRESOS"/>
    <n v="0"/>
    <n v="0"/>
    <n v="0"/>
    <s v="MAM"/>
    <n v="41021"/>
    <n v="0"/>
    <n v="4558"/>
    <n v="45579"/>
    <n v="41021"/>
    <n v="0"/>
    <m/>
    <n v="0"/>
    <x v="87"/>
  </r>
  <r>
    <s v="PESA HAC MOM"/>
    <s v="ARGUELLES"/>
    <s v="PEREZ"/>
    <s v="MIGUEL"/>
    <x v="0"/>
    <s v="TANCANHUITZ"/>
    <s v="HAC-MOM"/>
    <s v="INFRAESTRUCTURA Y EQUIPO PARA LA PROTECCION Y MANEJO DE LAS AVES"/>
    <s v="PRODUCCIÓN DE ALIMENTOS"/>
    <n v="12"/>
    <n v="7"/>
    <n v="19"/>
    <s v="MAM"/>
    <n v="21810"/>
    <n v="0"/>
    <n v="7680"/>
    <n v="29490"/>
    <n v="21810"/>
    <n v="0"/>
    <m/>
    <n v="0"/>
    <x v="88"/>
  </r>
  <r>
    <s v="PESA HAC MOM"/>
    <s v="ARGUELLES"/>
    <s v="PEREZ"/>
    <s v="MIGUEL"/>
    <x v="0"/>
    <s v="TANCANHUITZ"/>
    <s v="HAC-MOM"/>
    <s v="INFRAESTRUCTURA Y EQUIPO PARA LA PRODUCCION DE HORTALIZAS A CIELO ABIERTO"/>
    <s v="PRODUCCIÓN DE ALIMENTOS"/>
    <n v="0"/>
    <n v="0"/>
    <n v="0"/>
    <s v="MAM"/>
    <n v="5147"/>
    <n v="0"/>
    <n v="572"/>
    <n v="5719"/>
    <n v="5147"/>
    <n v="0"/>
    <m/>
    <n v="0"/>
    <x v="88"/>
  </r>
  <r>
    <s v="PESA HAC MOM"/>
    <s v="ARGUELLES"/>
    <s v="PEREZ"/>
    <s v="MIGUEL"/>
    <x v="0"/>
    <s v="TANCANHUITZ"/>
    <s v="HAC-MOM"/>
    <s v="INFRAESTRUCTURA Y EQUIPO PARA LA PRODUCCION DE HORTALIZAS A CIELO ABIERTO"/>
    <s v="PRODUCCIÓN DE ALIMENTOS"/>
    <n v="0"/>
    <n v="0"/>
    <n v="0"/>
    <s v="MAM"/>
    <n v="35556"/>
    <n v="0"/>
    <n v="3960"/>
    <n v="39516"/>
    <n v="35556"/>
    <n v="0"/>
    <m/>
    <n v="0"/>
    <x v="88"/>
  </r>
  <r>
    <s v="PESA HAC MOM"/>
    <s v="ARGUELLES"/>
    <s v="PEREZ"/>
    <s v="MIGUEL"/>
    <x v="0"/>
    <s v="TANCANHUITZ"/>
    <s v="HAC-MOM"/>
    <s v="INFRAESTRUCTURA Y EQUIPO PARA LA PRODUCCION DE CERDOS"/>
    <s v="GENERACIÓN DE INGRESOS"/>
    <n v="0"/>
    <n v="0"/>
    <n v="0"/>
    <s v="MAM"/>
    <n v="6787"/>
    <n v="0"/>
    <n v="1537"/>
    <n v="8324"/>
    <n v="6787"/>
    <n v="0"/>
    <m/>
    <n v="0"/>
    <x v="88"/>
  </r>
  <r>
    <s v="PESA HAC MOM"/>
    <s v="ARGUELLES"/>
    <s v="PEREZ"/>
    <s v="MIGUEL"/>
    <x v="0"/>
    <s v="TANCANHUITZ"/>
    <s v="HAC-MOM"/>
    <s v="INCUBADORA"/>
    <s v="GENERACIÓN DE INGRESOS"/>
    <n v="0"/>
    <n v="0"/>
    <n v="0"/>
    <s v="MAM"/>
    <n v="11500"/>
    <n v="0"/>
    <n v="1500"/>
    <n v="13000"/>
    <n v="11500"/>
    <n v="0"/>
    <m/>
    <n v="0"/>
    <x v="88"/>
  </r>
  <r>
    <s v="GRUPO PESA TZAPICTE"/>
    <s v="HERNANDEZ"/>
    <s v="SOLIS"/>
    <s v="JOSE LEONARDO"/>
    <x v="0"/>
    <s v="TANCANHUITZ"/>
    <s v="TZEPACAB SEGUNDA SECCIÓN TZAPICTE"/>
    <s v="TRAPICHE"/>
    <s v="GENERACIÓN DE INGRESOS"/>
    <n v="13"/>
    <n v="15"/>
    <n v="28"/>
    <s v="AM"/>
    <n v="12960"/>
    <n v="0"/>
    <n v="1440"/>
    <n v="14400"/>
    <n v="12960"/>
    <n v="0"/>
    <m/>
    <n v="0"/>
    <x v="89"/>
  </r>
  <r>
    <s v="GRUPO PESA TZAPICTE"/>
    <s v="HERNANDEZ"/>
    <s v="SOLIS"/>
    <s v="JOSE LEONARDO"/>
    <x v="0"/>
    <s v="TANCANHUITZ"/>
    <s v="TZEPACAB SEGUNDA SECCIÓN TZAPICTE"/>
    <s v="TRAPICHE"/>
    <s v="GENERACIÓN DE INGRESOS"/>
    <n v="0"/>
    <n v="0"/>
    <n v="0"/>
    <s v="AM"/>
    <n v="13673"/>
    <n v="0"/>
    <n v="1520"/>
    <n v="15193"/>
    <n v="13673"/>
    <n v="0"/>
    <m/>
    <n v="0"/>
    <x v="89"/>
  </r>
  <r>
    <s v="GRUPO PESA TZAPICTE"/>
    <s v="HERNANDEZ"/>
    <s v="SOLIS"/>
    <s v="JOSE LEONARDO"/>
    <x v="0"/>
    <s v="TANCANHUITZ"/>
    <s v="TZEPACAB SEGUNDA SECCIÓN TZAPICTE"/>
    <s v="TRAPICHE"/>
    <s v="GENERACIÓN DE INGRESOS"/>
    <n v="0"/>
    <n v="0"/>
    <n v="0"/>
    <s v="AM"/>
    <n v="15390"/>
    <n v="0"/>
    <n v="1710"/>
    <n v="17100"/>
    <n v="15390"/>
    <n v="0"/>
    <m/>
    <n v="0"/>
    <x v="89"/>
  </r>
  <r>
    <s v="GRUPO PESA TZAPICTE"/>
    <s v="HERNANDEZ"/>
    <s v="SOLIS"/>
    <s v="JOSE LEONARDO"/>
    <x v="0"/>
    <s v="TANCANHUITZ"/>
    <s v="TZEPACAB SEGUNDA SECCIÓN TZAPICTE"/>
    <s v="TRAPICHE"/>
    <s v="GENERACIÓN DE INGRESOS"/>
    <n v="0"/>
    <n v="0"/>
    <n v="0"/>
    <s v="AM"/>
    <n v="56160"/>
    <n v="0"/>
    <n v="6240"/>
    <n v="62400"/>
    <n v="56160"/>
    <n v="0"/>
    <m/>
    <n v="0"/>
    <x v="89"/>
  </r>
  <r>
    <s v="GRUPO PESA TZAPICTE"/>
    <s v="HERNANDEZ"/>
    <s v="SOLIS"/>
    <s v="JOSE LEONARDO"/>
    <x v="0"/>
    <s v="TANCANHUITZ"/>
    <s v="TZEPACAB SEGUNDA SECCIÓN TZAPICTE"/>
    <s v="INFRAESTRUCTURA Y EQUIPO PARA LA PRODUCCION DE HORTALIZAS A CIELO ABIERTO"/>
    <s v="PRODUCCIÓN DE ALIMENTOS"/>
    <n v="0"/>
    <n v="0"/>
    <n v="0"/>
    <s v="AM"/>
    <n v="5926"/>
    <n v="0"/>
    <n v="660"/>
    <n v="6586"/>
    <n v="5926"/>
    <n v="0"/>
    <m/>
    <n v="0"/>
    <x v="89"/>
  </r>
  <r>
    <s v="GRUPO PESA TZAPICTE"/>
    <s v="HERNANDEZ"/>
    <s v="SOLIS"/>
    <s v="JOSE LEONARDO"/>
    <x v="0"/>
    <s v="TANCANHUITZ"/>
    <s v="TZEPACAB SEGUNDA SECCIÓN TZAPICTE"/>
    <s v="INFRAESTRUCTURA Y EQUIPO PARA LA PROTECCION Y MANEJO DE LAS AVES"/>
    <s v="PRODUCCIÓN DE ALIMENTOS"/>
    <n v="0"/>
    <n v="0"/>
    <n v="0"/>
    <s v="AM"/>
    <n v="78516"/>
    <n v="0"/>
    <n v="27648"/>
    <n v="106164"/>
    <n v="78516"/>
    <n v="0"/>
    <m/>
    <n v="0"/>
    <x v="89"/>
  </r>
  <r>
    <s v="GRUPO DE TRABAJO DE TAMARINDO HUASTECO"/>
    <s v="HERNANDEZ"/>
    <s v="DE LA CRUZ"/>
    <s v="ALEJANDRA"/>
    <x v="1"/>
    <m/>
    <s v="TAMARINDO HUASTECO"/>
    <s v="CONSERVACION"/>
    <s v="GENERACIÓN DE INGRESOS"/>
    <n v="10"/>
    <n v="4"/>
    <n v="14"/>
    <s v="AM"/>
    <n v="4528"/>
    <n v="0"/>
    <n v="504"/>
    <n v="5032"/>
    <n v="4528"/>
    <n v="0"/>
    <m/>
    <n v="0"/>
    <x v="90"/>
  </r>
  <r>
    <s v="GRUPO DE TRABAJO DE TAMARINDO HUASTECO"/>
    <s v="HERNANDEZ"/>
    <s v="DE LA CRUZ"/>
    <s v="ALEJANDRA"/>
    <x v="1"/>
    <m/>
    <s v="TAMARINDO HUASTECO"/>
    <s v="INFRAESTRUCTURA Y EQUIPO PARA LA PROTECCION Y MANEJO DE LAS AVES"/>
    <s v="PRODUCCIÓN DE ALIMENTOS"/>
    <n v="0"/>
    <n v="0"/>
    <n v="0"/>
    <s v="AM"/>
    <n v="8820"/>
    <n v="0"/>
    <n v="980"/>
    <n v="9800"/>
    <n v="8820"/>
    <n v="0"/>
    <m/>
    <n v="0"/>
    <x v="90"/>
  </r>
  <r>
    <s v="GRUPO DE TRABAJO DE TAMARINDO HUASTECO"/>
    <s v="HERNANDEZ"/>
    <s v="DE LA CRUZ"/>
    <s v="ALEJANDRA"/>
    <x v="1"/>
    <m/>
    <s v="TAMARINDO HUASTECO"/>
    <s v="TRAPICHE"/>
    <s v="GENERACIÓN DE INGRESOS"/>
    <n v="0"/>
    <n v="0"/>
    <n v="0"/>
    <s v="AM"/>
    <n v="27000"/>
    <n v="0"/>
    <n v="3000"/>
    <n v="30000"/>
    <n v="27000"/>
    <n v="0"/>
    <m/>
    <n v="0"/>
    <x v="90"/>
  </r>
  <r>
    <s v="GRUPO DE TRABAJO DE TAMARINDO HUASTECO"/>
    <s v="HERNANDEZ"/>
    <s v="DE LA CRUZ"/>
    <s v="ALEJANDRA"/>
    <x v="1"/>
    <m/>
    <s v="TAMARINDO HUASTECO"/>
    <s v="INFRAESTRUCTURA Y EQUIPO PARA LA PRODUCCION DE CERDOS"/>
    <s v="GENERACIÓN DE INGRESOS"/>
    <n v="0"/>
    <n v="0"/>
    <n v="0"/>
    <s v="AM"/>
    <n v="80100"/>
    <n v="0"/>
    <n v="8900"/>
    <n v="89000"/>
    <n v="80100"/>
    <n v="0"/>
    <m/>
    <n v="0"/>
    <x v="90"/>
  </r>
  <r>
    <s v="GRUPO DE TRABAJO DE TAMARINDO HUASTECO"/>
    <s v="HERNANDEZ"/>
    <s v="DE LA CRUZ"/>
    <s v="ALEJANDRA"/>
    <x v="1"/>
    <m/>
    <s v="TAMARINDO HUASTECO"/>
    <s v="INFRAESTRUCTURA Y EQUIPO PARA LA PRODUCCION DE CERDOS"/>
    <s v="GENERACIÓN DE INGRESOS"/>
    <n v="0"/>
    <n v="0"/>
    <n v="0"/>
    <s v="AM"/>
    <n v="25632"/>
    <n v="0"/>
    <n v="2848"/>
    <n v="28480"/>
    <n v="25632"/>
    <n v="0"/>
    <m/>
    <n v="0"/>
    <x v="90"/>
  </r>
  <r>
    <s v="PESA TANCOLTZE PRIMERA SECCION"/>
    <s v="HERNANDEZ"/>
    <s v="MARTINEZ"/>
    <s v="ESTEBAN"/>
    <x v="0"/>
    <s v="TANCANHUITZ"/>
    <s v="TANCOLTZE PRIMERA SECCIÓN"/>
    <s v="INFRAESTRUCTURA Y EQUIPO PARA LA PRODUCCION DE HORTALIZAS A CIELO ABIERTO"/>
    <s v="PRODUCCIÓN DE ALIMENTOS"/>
    <n v="11"/>
    <n v="6"/>
    <n v="17"/>
    <s v="AM"/>
    <n v="29630"/>
    <n v="0"/>
    <n v="3300"/>
    <n v="32930"/>
    <n v="29630"/>
    <n v="0"/>
    <m/>
    <n v="0"/>
    <x v="91"/>
  </r>
  <r>
    <s v="PESA TANCOLTZE PRIMERA SECCION"/>
    <s v="HERNANDEZ"/>
    <s v="MARTINEZ"/>
    <s v="ESTEBAN"/>
    <x v="0"/>
    <s v="TANCANHUITZ"/>
    <s v="TANCOLTZE PRIMERA SECCIÓN"/>
    <s v="INFRAESTRUCTURA Y EQUIPO PARA LA PRODUCCION DE HORTALIZAS A CIELO ABIERTO"/>
    <s v="PRODUCCIÓN DE ALIMENTOS"/>
    <n v="0"/>
    <n v="0"/>
    <n v="0"/>
    <s v="AM"/>
    <n v="47101"/>
    <n v="0"/>
    <n v="5234"/>
    <n v="52335"/>
    <n v="47101"/>
    <n v="0"/>
    <m/>
    <n v="0"/>
    <x v="91"/>
  </r>
  <r>
    <s v="PESA TANCOLTZE PRIMERA SECCION"/>
    <s v="HERNANDEZ"/>
    <s v="MARTINEZ"/>
    <s v="ESTEBAN"/>
    <x v="0"/>
    <s v="TANCANHUITZ"/>
    <s v="TANCOLTZE PRIMERA SECCIÓN"/>
    <s v="INFRAESTRUCTURA Y EQUIPO PARA LA PROTECCION Y MANEJO DE LAS AVES"/>
    <s v="PRODUCCIÓN DE ALIMENTOS"/>
    <n v="0"/>
    <n v="0"/>
    <n v="0"/>
    <s v="AM"/>
    <n v="13086"/>
    <n v="0"/>
    <n v="4608"/>
    <n v="17694"/>
    <n v="13086"/>
    <n v="0"/>
    <m/>
    <n v="0"/>
    <x v="91"/>
  </r>
  <r>
    <s v="PESA TANCOLTZE PRIMERA SECCION"/>
    <s v="HERNANDEZ"/>
    <s v="MARTINEZ"/>
    <s v="ESTEBAN"/>
    <x v="0"/>
    <s v="TANCANHUITZ"/>
    <s v="TANCOLTZE PRIMERA SECCIÓN"/>
    <s v="INFRAESTRUCTURA Y EQUIPO PARA LA PRODUCCION DE HORTALIZAS A CIELO ABIERTO"/>
    <s v="PRODUCCIÓN DE ALIMENTOS"/>
    <n v="0"/>
    <n v="0"/>
    <n v="0"/>
    <s v="AM"/>
    <n v="5147"/>
    <n v="0"/>
    <n v="572"/>
    <n v="5719"/>
    <n v="5147"/>
    <n v="0"/>
    <m/>
    <n v="0"/>
    <x v="91"/>
  </r>
  <r>
    <s v="ZENTIK TLATOKACE"/>
    <s v="PORRAS"/>
    <s v="SALAZAR"/>
    <s v="AGUSTIN"/>
    <x v="0"/>
    <s v="TANCANHUITZ"/>
    <s v="COLONIA PRIMERO DE MAYO"/>
    <s v="INFRAESTRUCTURA Y EQUIPO PARA LA PROTECCION Y MANEJO DE LAS AVES"/>
    <s v="PRODUCCIÓN DE ALIMENTOS"/>
    <n v="3"/>
    <n v="3"/>
    <n v="6"/>
    <s v="AM"/>
    <n v="13086"/>
    <n v="0"/>
    <n v="4608"/>
    <n v="17694"/>
    <n v="13086"/>
    <n v="0"/>
    <m/>
    <n v="0"/>
    <x v="92"/>
  </r>
  <r>
    <s v="ZENTIK TLATOKACE"/>
    <s v="PORRAS"/>
    <s v="SALAZAR"/>
    <s v="AGUSTIN"/>
    <x v="0"/>
    <s v="TANCANHUITZ"/>
    <s v="COLONIA PRIMERO DE MAYO"/>
    <s v="SILO METALICO GALVANIZADO"/>
    <s v="GENERACIÓN DE INGRESOS"/>
    <n v="0"/>
    <n v="0"/>
    <n v="0"/>
    <s v="AM"/>
    <n v="4365"/>
    <n v="0"/>
    <n v="485"/>
    <n v="4850"/>
    <n v="4365"/>
    <n v="0"/>
    <m/>
    <n v="0"/>
    <x v="92"/>
  </r>
  <r>
    <s v="ZENTIK TLATOKACE"/>
    <s v="PORRAS"/>
    <s v="SALAZAR"/>
    <s v="AGUSTIN"/>
    <x v="0"/>
    <s v="TANCANHUITZ"/>
    <s v="COLONIA PRIMERO DE MAYO"/>
    <s v="INFRAESTRUCTURA Y EQUIPO PARA LA PRODUCCION DE HORTALIZAS A CIELO ABIERTO"/>
    <s v="PRODUCCIÓN DE ALIMENTOS"/>
    <n v="0"/>
    <n v="0"/>
    <n v="0"/>
    <s v="AM"/>
    <n v="47101"/>
    <n v="0"/>
    <n v="5234"/>
    <n v="52335"/>
    <n v="47101"/>
    <n v="0"/>
    <m/>
    <n v="0"/>
    <x v="92"/>
  </r>
  <r>
    <s v="ZENTIK TLATOKACE"/>
    <s v="PORRAS"/>
    <s v="SALAZAR"/>
    <s v="AGUSTIN"/>
    <x v="0"/>
    <s v="TANCANHUITZ"/>
    <s v="COLONIA PRIMERO DE MAYO"/>
    <s v="INFRAESTRUCTURA Y EQUIPO PARA LA PRODUCCION DE HORTALIZAS A CIELO ABIERTO"/>
    <s v="PRODUCCIÓN DE ALIMENTOS"/>
    <n v="0"/>
    <n v="0"/>
    <n v="0"/>
    <s v="AM"/>
    <n v="2963"/>
    <n v="0"/>
    <n v="330"/>
    <n v="3293"/>
    <n v="2963"/>
    <n v="0"/>
    <m/>
    <n v="0"/>
    <x v="92"/>
  </r>
  <r>
    <s v="GRUPO DE TRABAJO EL MONEC"/>
    <s v="MARTINEZ"/>
    <s v="MARTINEZ"/>
    <s v="CESAR"/>
    <x v="6"/>
    <m/>
    <s v="MONEC"/>
    <s v="TRAPICHE"/>
    <s v="GENERACIÓN DE INGRESOS"/>
    <n v="5"/>
    <n v="11"/>
    <n v="16"/>
    <s v="AM"/>
    <n v="24300"/>
    <n v="0"/>
    <n v="2700"/>
    <n v="27000"/>
    <n v="24300"/>
    <n v="0"/>
    <m/>
    <n v="0"/>
    <x v="93"/>
  </r>
  <r>
    <s v="GRUPO DE TRABAJO EL MONEC"/>
    <s v="MARTINEZ"/>
    <s v="MARTINEZ"/>
    <s v="CESAR"/>
    <x v="6"/>
    <m/>
    <s v="MONEC"/>
    <s v="TRAPICHE"/>
    <s v="GENERACIÓN DE INGRESOS"/>
    <n v="0"/>
    <n v="0"/>
    <n v="0"/>
    <s v="AM"/>
    <n v="78624"/>
    <n v="0"/>
    <n v="8736"/>
    <n v="87360"/>
    <n v="78624"/>
    <n v="0"/>
    <m/>
    <n v="0"/>
    <x v="93"/>
  </r>
  <r>
    <s v="GRUPO DE TRABAJO EL MONEC"/>
    <s v="MARTINEZ"/>
    <s v="MARTINEZ"/>
    <s v="CESAR"/>
    <x v="6"/>
    <m/>
    <s v="MONEC"/>
    <s v="TRAPICHE"/>
    <s v="GENERACIÓN DE INGRESOS"/>
    <n v="0"/>
    <n v="0"/>
    <n v="0"/>
    <s v="AM"/>
    <n v="14040"/>
    <n v="0"/>
    <n v="1560"/>
    <n v="15600"/>
    <n v="14040"/>
    <n v="0"/>
    <m/>
    <n v="0"/>
    <x v="93"/>
  </r>
  <r>
    <s v="GRUPO DE TRABAJO EL MONEC"/>
    <s v="MARTINEZ"/>
    <s v="MARTINEZ"/>
    <s v="CESAR"/>
    <x v="6"/>
    <m/>
    <s v="MONEC"/>
    <s v="INFRAESTRUCTURA Y EQUIPO PARA LA PRODUCCION DE CULTIVOS ALTERNATIVOS O NO TRADICIONALES PARA VENTA"/>
    <s v="GENERACIÓN DE INGRESOS"/>
    <n v="0"/>
    <n v="0"/>
    <n v="0"/>
    <s v="AM"/>
    <n v="2963"/>
    <n v="0"/>
    <n v="330"/>
    <n v="3293"/>
    <n v="2963"/>
    <n v="0"/>
    <m/>
    <n v="0"/>
    <x v="93"/>
  </r>
  <r>
    <s v="GRUPO DE TRABAJO EL MONEC"/>
    <s v="MARTINEZ"/>
    <s v="MARTINEZ"/>
    <s v="CESAR"/>
    <x v="6"/>
    <m/>
    <s v="MONEC"/>
    <s v="TRAPICHE"/>
    <s v="GENERACIÓN DE INGRESOS"/>
    <n v="0"/>
    <n v="0"/>
    <n v="0"/>
    <s v="AM"/>
    <n v="13455"/>
    <n v="0"/>
    <n v="1495"/>
    <n v="14950"/>
    <n v="13455"/>
    <n v="0"/>
    <m/>
    <n v="0"/>
    <x v="93"/>
  </r>
  <r>
    <s v="GRUPO DE PRODUCTORES JOMTE"/>
    <s v="RODRIGUEZ"/>
    <s v="SANTIAGO"/>
    <s v="BENEDICTO"/>
    <x v="6"/>
    <m/>
    <s v="EL JOMTE"/>
    <s v="EQUIPO PARA SELECCION Y EMPAQUE"/>
    <s v="GENERACIÓN DE INGRESOS"/>
    <n v="7"/>
    <n v="10"/>
    <n v="17"/>
    <s v="AM"/>
    <n v="26118"/>
    <n v="0"/>
    <n v="2902"/>
    <n v="29020"/>
    <n v="26118"/>
    <n v="0"/>
    <m/>
    <n v="0"/>
    <x v="94"/>
  </r>
  <r>
    <s v="GRUPO DE PRODUCTORES JOMTE"/>
    <s v="RODRIGUEZ"/>
    <s v="SANTIAGO"/>
    <s v="BENEDICTO"/>
    <x v="6"/>
    <m/>
    <s v="EL JOMTE"/>
    <s v="TRAPICHE"/>
    <s v="GENERACIÓN DE INGRESOS"/>
    <n v="0"/>
    <n v="0"/>
    <n v="0"/>
    <s v="AM"/>
    <n v="49581"/>
    <n v="0"/>
    <n v="5509"/>
    <n v="55090"/>
    <n v="49581"/>
    <n v="0"/>
    <m/>
    <n v="0"/>
    <x v="94"/>
  </r>
  <r>
    <s v="GRUPO DE PRODUCTORES JOMTE"/>
    <s v="RODRIGUEZ"/>
    <s v="SANTIAGO"/>
    <s v="BENEDICTO"/>
    <x v="6"/>
    <m/>
    <s v="EL JOMTE"/>
    <s v="TRAPICHE"/>
    <s v="GENERACIÓN DE INGRESOS"/>
    <n v="0"/>
    <n v="0"/>
    <n v="0"/>
    <s v="AM"/>
    <n v="13673"/>
    <n v="0"/>
    <n v="1520"/>
    <n v="15193"/>
    <n v="13673"/>
    <n v="0"/>
    <m/>
    <n v="0"/>
    <x v="94"/>
  </r>
  <r>
    <s v="GRUPO DE PRODUCTORES JOMTE"/>
    <s v="RODRIGUEZ"/>
    <s v="SANTIAGO"/>
    <s v="BENEDICTO"/>
    <x v="6"/>
    <m/>
    <s v="EL JOMTE"/>
    <s v="TRAPICHE"/>
    <s v="GENERACIÓN DE INGRESOS"/>
    <n v="0"/>
    <n v="0"/>
    <n v="0"/>
    <s v="AM"/>
    <n v="2070"/>
    <n v="0"/>
    <n v="230"/>
    <n v="2300"/>
    <n v="2070"/>
    <n v="0"/>
    <m/>
    <n v="0"/>
    <x v="94"/>
  </r>
  <r>
    <s v="GRUPO DE PRODUCTORES JOMTE"/>
    <s v="RODRIGUEZ"/>
    <s v="SANTIAGO"/>
    <s v="BENEDICTO"/>
    <x v="6"/>
    <m/>
    <s v="EL JOMTE"/>
    <s v="INFRAESTRUCTURA Y EQUIPO PARA LA PROTECCION Y MANEJO DE LAS AVES"/>
    <s v="PRODUCCIÓN DE ALIMENTOS"/>
    <n v="0"/>
    <n v="0"/>
    <n v="0"/>
    <s v="AM"/>
    <n v="21812"/>
    <n v="0"/>
    <n v="7682"/>
    <n v="29494"/>
    <n v="21812"/>
    <n v="0"/>
    <m/>
    <n v="0"/>
    <x v="94"/>
  </r>
  <r>
    <s v="GRUPO DE PRODUCTORES JOMTE"/>
    <s v="RODRIGUEZ"/>
    <s v="SANTIAGO"/>
    <s v="BENEDICTO"/>
    <x v="6"/>
    <m/>
    <s v="EL JOMTE"/>
    <s v="TRAPICHE"/>
    <s v="GENERACIÓN DE INGRESOS"/>
    <n v="0"/>
    <n v="0"/>
    <n v="0"/>
    <s v="AM"/>
    <n v="7650"/>
    <n v="0"/>
    <n v="850"/>
    <n v="8500"/>
    <n v="7650"/>
    <n v="0"/>
    <m/>
    <n v="0"/>
    <x v="94"/>
  </r>
  <r>
    <s v="LAS AGUILAS"/>
    <s v="PEREZ"/>
    <s v="MARTINEZ"/>
    <s v="AZUCENA TERESA"/>
    <x v="4"/>
    <m/>
    <s v="PETATILLO"/>
    <s v="INFRAESTRUCTURA PARA POSTPRODUCCION DE CAFE"/>
    <s v="GENERACIÓN DE INGRESOS"/>
    <n v="11"/>
    <n v="5"/>
    <n v="16"/>
    <s v="AM"/>
    <n v="27090"/>
    <n v="0"/>
    <n v="8535"/>
    <n v="35625"/>
    <m/>
    <n v="0"/>
    <m/>
    <n v="0"/>
    <x v="95"/>
  </r>
  <r>
    <s v="LAS AGUILAS"/>
    <s v="PEREZ"/>
    <s v="MARTINEZ"/>
    <s v="AZUCENA TERESA"/>
    <x v="4"/>
    <m/>
    <s v="PETATILLO"/>
    <s v="CAJONES, ALZA Y BASTIDORES"/>
    <s v="GENERACIÓN DE INGRESOS"/>
    <n v="0"/>
    <n v="0"/>
    <n v="0"/>
    <s v="AM"/>
    <n v="24777"/>
    <n v="0"/>
    <n v="2753"/>
    <n v="27530"/>
    <m/>
    <n v="0"/>
    <m/>
    <n v="0"/>
    <x v="95"/>
  </r>
  <r>
    <s v="LAS AGUILAS"/>
    <s v="PEREZ"/>
    <s v="MARTINEZ"/>
    <s v="AZUCENA TERESA"/>
    <x v="4"/>
    <m/>
    <s v="PETATILLO"/>
    <s v="EQUIPO DE COCCION"/>
    <s v="GENERACIÓN DE INGRESOS"/>
    <n v="0"/>
    <n v="0"/>
    <n v="0"/>
    <s v="AM"/>
    <n v="37913"/>
    <n v="0"/>
    <n v="4213"/>
    <n v="42126"/>
    <m/>
    <n v="0"/>
    <m/>
    <n v="0"/>
    <x v="95"/>
  </r>
  <r>
    <s v="LAS AGUILAS"/>
    <s v="PEREZ"/>
    <s v="MARTINEZ"/>
    <s v="AZUCENA TERESA"/>
    <x v="4"/>
    <m/>
    <s v="PETATILLO"/>
    <s v="ARBOLES FRUTALES"/>
    <s v="PRODUCCIÓN DE ALIMENTOS"/>
    <n v="0"/>
    <n v="0"/>
    <n v="0"/>
    <s v="AM"/>
    <n v="22530"/>
    <n v="0"/>
    <n v="5121"/>
    <n v="27651"/>
    <m/>
    <n v="0"/>
    <m/>
    <n v="0"/>
    <x v="95"/>
  </r>
  <r>
    <s v="LAS AGUILAS"/>
    <s v="PEREZ"/>
    <s v="MARTINEZ"/>
    <s v="AZUCENA TERESA"/>
    <x v="4"/>
    <m/>
    <s v="PETATILLO"/>
    <s v="INFRAESTRUCTURA Y EQUIPO PARA LA PROTECCION Y MANEJO DE LAS AVES"/>
    <s v="PRODUCCIÓN DE ALIMENTOS"/>
    <n v="0"/>
    <n v="0"/>
    <n v="0"/>
    <s v="AM"/>
    <n v="9074"/>
    <n v="0"/>
    <n v="1536"/>
    <n v="10610"/>
    <m/>
    <n v="0"/>
    <m/>
    <n v="0"/>
    <x v="95"/>
  </r>
  <r>
    <s v="LA ESCALERA"/>
    <s v="HERNANDEZ"/>
    <s v="HERNANDEZ"/>
    <s v="MA. SUSANA"/>
    <x v="4"/>
    <m/>
    <s v="LA ESCALERA"/>
    <s v="CAJONES, ALZA Y BASTIDORES"/>
    <s v="GENERACIÓN DE INGRESOS"/>
    <n v="11"/>
    <n v="0"/>
    <n v="11"/>
    <s v="AM"/>
    <n v="9368"/>
    <n v="0"/>
    <n v="1041"/>
    <n v="10409"/>
    <m/>
    <n v="0"/>
    <m/>
    <n v="0"/>
    <x v="96"/>
  </r>
  <r>
    <s v="LA ESCALERA"/>
    <s v="HERNANDEZ"/>
    <s v="HERNANDEZ"/>
    <s v="MA. SUSANA"/>
    <x v="4"/>
    <m/>
    <s v="LA ESCALERA"/>
    <s v="INCUBADORA"/>
    <s v="GENERACIÓN DE INGRESOS"/>
    <n v="0"/>
    <n v="0"/>
    <n v="0"/>
    <s v="AM"/>
    <n v="8959"/>
    <n v="0"/>
    <n v="996"/>
    <n v="9955"/>
    <m/>
    <n v="0"/>
    <m/>
    <n v="0"/>
    <x v="96"/>
  </r>
  <r>
    <s v="LA ESCALERA"/>
    <s v="HERNANDEZ"/>
    <s v="HERNANDEZ"/>
    <s v="MA. SUSANA"/>
    <x v="4"/>
    <m/>
    <s v="LA ESCALERA"/>
    <s v="EQUIPO DE COCCION"/>
    <s v="GENERACIÓN DE INGRESOS"/>
    <n v="0"/>
    <n v="0"/>
    <n v="0"/>
    <s v="AM"/>
    <n v="25275"/>
    <n v="0"/>
    <n v="2809"/>
    <n v="28084"/>
    <m/>
    <n v="0"/>
    <m/>
    <n v="0"/>
    <x v="96"/>
  </r>
  <r>
    <s v="LA ESCALERA"/>
    <s v="HERNANDEZ"/>
    <s v="HERNANDEZ"/>
    <s v="MA. SUSANA"/>
    <x v="4"/>
    <m/>
    <s v="LA ESCALERA"/>
    <s v="INFRAESTRUCTURA Y EQUIPO PARA LA PROTECCION Y MANEJO DE LAS AVES"/>
    <s v="PRODUCCIÓN DE ALIMENTOS"/>
    <n v="0"/>
    <n v="0"/>
    <n v="0"/>
    <s v="AM"/>
    <n v="45370"/>
    <n v="0"/>
    <n v="7680"/>
    <n v="53050"/>
    <m/>
    <n v="0"/>
    <m/>
    <n v="0"/>
    <x v="96"/>
  </r>
  <r>
    <s v="LA COSECHA"/>
    <s v="MANUEL"/>
    <s v="MANUEL"/>
    <s v="FLORENCIANO"/>
    <x v="4"/>
    <m/>
    <s v="PEMOXCO"/>
    <s v="INFRAESTRUCTURA Y EQUIPO PARA LA PROTECCION Y MANEJO DE LAS AVES"/>
    <s v="PRODUCCIÓN DE ALIMENTOS"/>
    <n v="10"/>
    <n v="4"/>
    <n v="14"/>
    <s v="AM"/>
    <n v="90740"/>
    <n v="0"/>
    <n v="15360"/>
    <n v="106100"/>
    <m/>
    <n v="0"/>
    <m/>
    <n v="0"/>
    <x v="97"/>
  </r>
  <r>
    <s v="LA COSECHA"/>
    <s v="MANUEL"/>
    <s v="MANUEL"/>
    <s v="FLORENCIANO"/>
    <x v="4"/>
    <m/>
    <s v="PEMOXCO"/>
    <s v="INFRAESTRUCTURA PARA POSTPRODUCCION DE CAFE"/>
    <s v="GENERACIÓN DE INGRESOS"/>
    <n v="0"/>
    <n v="0"/>
    <n v="0"/>
    <s v="AM"/>
    <n v="5418"/>
    <n v="0"/>
    <n v="1707"/>
    <n v="7125"/>
    <m/>
    <n v="0"/>
    <m/>
    <n v="0"/>
    <x v="97"/>
  </r>
  <r>
    <s v="LA COSECHA"/>
    <s v="MANUEL"/>
    <s v="MANUEL"/>
    <s v="FLORENCIANO"/>
    <x v="4"/>
    <m/>
    <s v="PEMOXCO"/>
    <s v="EQUIPO DE COCCION"/>
    <s v="GENERACIÓN DE INGRESOS"/>
    <n v="0"/>
    <n v="0"/>
    <n v="0"/>
    <s v="AM"/>
    <n v="18956"/>
    <n v="0"/>
    <n v="2107"/>
    <n v="21063"/>
    <m/>
    <n v="0"/>
    <m/>
    <n v="0"/>
    <x v="97"/>
  </r>
  <r>
    <s v="PESA CRUZTUJUB"/>
    <s v="VELARDE"/>
    <s v="BAUTISTA"/>
    <s v="ALEJANDRA"/>
    <x v="0"/>
    <s v="TANCANHUITZ"/>
    <s v="CRUZTUJUB"/>
    <s v="TRAPICHE"/>
    <s v="GENERACIÓN DE INGRESOS"/>
    <n v="8"/>
    <n v="3"/>
    <n v="11"/>
    <s v="AM"/>
    <n v="17100"/>
    <n v="0"/>
    <n v="1900"/>
    <n v="19000"/>
    <n v="17100"/>
    <n v="0"/>
    <m/>
    <n v="0"/>
    <x v="98"/>
  </r>
  <r>
    <s v="PESA CRUZTUJUB"/>
    <s v="VELARDE"/>
    <s v="BAUTISTA"/>
    <s v="ALEJANDRA"/>
    <x v="0"/>
    <s v="TANCANHUITZ"/>
    <s v="CRUZTUJUB"/>
    <s v="TRAPICHE"/>
    <s v="GENERACIÓN DE INGRESOS"/>
    <n v="0"/>
    <n v="0"/>
    <n v="0"/>
    <s v="AM"/>
    <n v="16200"/>
    <n v="0"/>
    <n v="1800"/>
    <n v="18000"/>
    <n v="16200"/>
    <n v="0"/>
    <m/>
    <n v="0"/>
    <x v="98"/>
  </r>
  <r>
    <s v="PESA CRUZTUJUB"/>
    <s v="VELARDE"/>
    <s v="BAUTISTA"/>
    <s v="ALEJANDRA"/>
    <x v="0"/>
    <s v="TANCANHUITZ"/>
    <s v="CRUZTUJUB"/>
    <s v="TRAPICHE"/>
    <s v="GENERACIÓN DE INGRESOS"/>
    <n v="0"/>
    <n v="0"/>
    <n v="0"/>
    <s v="AM"/>
    <n v="70200"/>
    <n v="0"/>
    <n v="7800"/>
    <n v="78000"/>
    <n v="70200"/>
    <n v="0"/>
    <m/>
    <n v="0"/>
    <x v="98"/>
  </r>
  <r>
    <s v="PESA CRUZTUJUB"/>
    <s v="VELARDE"/>
    <s v="BAUTISTA"/>
    <s v="ALEJANDRA"/>
    <x v="0"/>
    <s v="TANCANHUITZ"/>
    <s v="CRUZTUJUB"/>
    <s v="CAJONES, ALZA Y BASTIDORES"/>
    <s v="GENERACIÓN DE INGRESOS"/>
    <n v="0"/>
    <n v="0"/>
    <n v="0"/>
    <s v="AM"/>
    <n v="24777"/>
    <n v="0"/>
    <n v="2753"/>
    <n v="27530"/>
    <n v="24777"/>
    <n v="0"/>
    <m/>
    <n v="0"/>
    <x v="98"/>
  </r>
  <r>
    <s v="RENACIMIENTO"/>
    <s v="FELIX"/>
    <s v="HERNANDEZ"/>
    <s v="LEOBARDO"/>
    <x v="4"/>
    <m/>
    <s v="UXTUAPAN"/>
    <s v="INCUBADORA"/>
    <s v="GENERACIÓN DE INGRESOS"/>
    <n v="13"/>
    <n v="3"/>
    <n v="16"/>
    <s v="AM"/>
    <n v="8959"/>
    <n v="0"/>
    <n v="996"/>
    <n v="9955"/>
    <m/>
    <n v="0"/>
    <m/>
    <n v="0"/>
    <x v="99"/>
  </r>
  <r>
    <s v="RENACIMIENTO"/>
    <s v="FELIX"/>
    <s v="HERNANDEZ"/>
    <s v="LEOBARDO"/>
    <x v="4"/>
    <m/>
    <s v="UXTUAPAN"/>
    <s v="INFRAESTRUCTURA Y EQUIPO PARA LA PROTECCION Y MANEJO DE LAS AVES"/>
    <s v="PRODUCCIÓN DE ALIMENTOS"/>
    <n v="0"/>
    <n v="0"/>
    <n v="0"/>
    <s v="AM"/>
    <n v="45370"/>
    <n v="0"/>
    <n v="7680"/>
    <n v="53050"/>
    <m/>
    <n v="0"/>
    <m/>
    <n v="0"/>
    <x v="99"/>
  </r>
  <r>
    <s v="RENACIMIENTO"/>
    <s v="FELIX"/>
    <s v="HERNANDEZ"/>
    <s v="LEOBARDO"/>
    <x v="4"/>
    <m/>
    <s v="UXTUAPAN"/>
    <s v="INFRAESTRUCTURA PARA POSTPRODUCCION DE CAFE"/>
    <s v="GENERACIÓN DE INGRESOS"/>
    <n v="0"/>
    <n v="0"/>
    <n v="0"/>
    <s v="AM"/>
    <n v="5418"/>
    <n v="0"/>
    <n v="1707"/>
    <n v="7125"/>
    <m/>
    <n v="0"/>
    <m/>
    <n v="0"/>
    <x v="99"/>
  </r>
  <r>
    <s v="RENACIMIENTO"/>
    <s v="FELIX"/>
    <s v="HERNANDEZ"/>
    <s v="LEOBARDO"/>
    <x v="4"/>
    <m/>
    <s v="UXTUAPAN"/>
    <s v="EQUIPO DE COCCION"/>
    <s v="GENERACIÓN DE INGRESOS"/>
    <n v="0"/>
    <n v="0"/>
    <n v="0"/>
    <s v="AM"/>
    <n v="44232"/>
    <n v="0"/>
    <n v="4915"/>
    <n v="49147"/>
    <m/>
    <n v="0"/>
    <m/>
    <n v="0"/>
    <x v="99"/>
  </r>
  <r>
    <s v="RENACIMIENTO"/>
    <s v="FELIX"/>
    <s v="HERNANDEZ"/>
    <s v="LEOBARDO"/>
    <x v="4"/>
    <m/>
    <s v="UXTUAPAN"/>
    <s v="CAJONES, ALZA Y BASTIDORES"/>
    <s v="GENERACIÓN DE INGRESOS"/>
    <n v="0"/>
    <n v="0"/>
    <n v="0"/>
    <s v="AM"/>
    <n v="49554"/>
    <n v="0"/>
    <n v="5506"/>
    <n v="55060"/>
    <m/>
    <n v="0"/>
    <m/>
    <n v="0"/>
    <x v="99"/>
  </r>
  <r>
    <s v="XILOSUCHICO"/>
    <s v="FELIX"/>
    <s v="RUBIO"/>
    <s v="BERNARDINA"/>
    <x v="4"/>
    <m/>
    <s v="XILOXOCHICO (EL CHICO)"/>
    <s v="INFRAESTRUCTURA Y EQUIPO PARA LA PROTECCION Y MANEJO DE LAS AVES"/>
    <s v="PRODUCCIÓN DE ALIMENTOS"/>
    <n v="8"/>
    <n v="4"/>
    <n v="12"/>
    <s v="AM"/>
    <n v="18148"/>
    <n v="0"/>
    <n v="3072"/>
    <n v="21220"/>
    <m/>
    <n v="0"/>
    <m/>
    <n v="0"/>
    <x v="100"/>
  </r>
  <r>
    <s v="XILOSUCHICO"/>
    <s v="FELIX"/>
    <s v="RUBIO"/>
    <s v="BERNARDINA"/>
    <x v="4"/>
    <m/>
    <s v="XILOXOCHICO (EL CHICO)"/>
    <s v="INFRAESTRUCTURA PARA POSTPRODUCCION DE CAFE"/>
    <s v="GENERACIÓN DE INGRESOS"/>
    <n v="0"/>
    <n v="0"/>
    <n v="0"/>
    <s v="AM"/>
    <n v="27090"/>
    <n v="0"/>
    <n v="8535"/>
    <n v="35625"/>
    <m/>
    <n v="0"/>
    <m/>
    <n v="0"/>
    <x v="100"/>
  </r>
  <r>
    <s v="XILOSUCHICO"/>
    <s v="FELIX"/>
    <s v="RUBIO"/>
    <s v="BERNARDINA"/>
    <x v="4"/>
    <m/>
    <s v="XILOXOCHICO (EL CHICO)"/>
    <s v="EQUIPO DE COCCION"/>
    <s v="GENERACIÓN DE INGRESOS"/>
    <n v="0"/>
    <n v="0"/>
    <n v="0"/>
    <s v="AM"/>
    <n v="6318"/>
    <n v="0"/>
    <n v="703"/>
    <n v="7021"/>
    <m/>
    <n v="0"/>
    <m/>
    <n v="0"/>
    <x v="100"/>
  </r>
  <r>
    <s v="XILOSUCHICO"/>
    <s v="FELIX"/>
    <s v="RUBIO"/>
    <s v="BERNARDINA"/>
    <x v="4"/>
    <m/>
    <s v="XILOXOCHICO (EL CHICO)"/>
    <s v="CAJONES, ALZA Y BASTIDORES"/>
    <s v="GENERACIÓN DE INGRESOS"/>
    <n v="0"/>
    <n v="0"/>
    <n v="0"/>
    <s v="AM"/>
    <n v="74331"/>
    <n v="0"/>
    <n v="8259"/>
    <n v="82590"/>
    <m/>
    <n v="0"/>
    <m/>
    <n v="0"/>
    <x v="100"/>
  </r>
  <r>
    <s v="XILOSUCHICO"/>
    <s v="FELIX"/>
    <s v="RUBIO"/>
    <s v="BERNARDINA"/>
    <x v="4"/>
    <m/>
    <s v="XILOXOCHICO (EL CHICO)"/>
    <s v="CAJONES, ALZA Y BASTIDORES"/>
    <s v="GENERACIÓN DE INGRESOS"/>
    <n v="0"/>
    <n v="0"/>
    <n v="0"/>
    <s v="AM"/>
    <n v="9368"/>
    <n v="0"/>
    <n v="1041"/>
    <n v="10409"/>
    <m/>
    <n v="0"/>
    <m/>
    <n v="0"/>
    <x v="100"/>
  </r>
  <r>
    <s v="PRODUCTORES PAITZAN"/>
    <s v="MARTINEZ"/>
    <s v="DIONICIO"/>
    <s v="MARIA TOMASA"/>
    <x v="6"/>
    <m/>
    <s v="PAITZÁN"/>
    <s v="TRAPICHE"/>
    <s v="GENERACIÓN DE INGRESOS"/>
    <n v="11"/>
    <n v="12"/>
    <n v="23"/>
    <s v="AM"/>
    <n v="7245"/>
    <n v="0"/>
    <n v="805"/>
    <n v="8050"/>
    <n v="7650"/>
    <n v="0"/>
    <m/>
    <n v="0"/>
    <x v="101"/>
  </r>
  <r>
    <s v="PRODUCTORES PAITZAN"/>
    <s v="MARTINEZ"/>
    <s v="DIONICIO"/>
    <s v="MARIA TOMASA"/>
    <x v="6"/>
    <m/>
    <s v="PAITZÁN"/>
    <s v="TRAPICHE"/>
    <s v="GENERACIÓN DE INGRESOS"/>
    <n v="0"/>
    <n v="0"/>
    <n v="0"/>
    <s v="AM"/>
    <n v="82042"/>
    <n v="0"/>
    <n v="9116"/>
    <n v="91158"/>
    <n v="82042"/>
    <n v="0"/>
    <m/>
    <n v="0"/>
    <x v="101"/>
  </r>
  <r>
    <s v="PRODUCTORES PAITZAN"/>
    <s v="MARTINEZ"/>
    <s v="DIONICIO"/>
    <s v="MARIA TOMASA"/>
    <x v="6"/>
    <m/>
    <s v="PAITZÁN"/>
    <s v="TRAPICHE"/>
    <s v="GENERACIÓN DE INGRESOS"/>
    <n v="0"/>
    <n v="0"/>
    <n v="0"/>
    <s v="AM"/>
    <n v="7650"/>
    <n v="0"/>
    <n v="850"/>
    <n v="8500"/>
    <n v="7245"/>
    <n v="0"/>
    <m/>
    <n v="0"/>
    <x v="101"/>
  </r>
  <r>
    <s v="PRODUCTORES PAITZAN"/>
    <s v="MARTINEZ"/>
    <s v="DIONICIO"/>
    <s v="MARIA TOMASA"/>
    <x v="6"/>
    <m/>
    <s v="PAITZÁN"/>
    <s v="INFRAESTRUCTURA Y EQUIPO PARA LA PROTECCION Y MANEJO DE LAS AVES"/>
    <s v="PRODUCCIÓN DE ALIMENTOS"/>
    <n v="0"/>
    <n v="0"/>
    <n v="0"/>
    <s v="AM"/>
    <n v="39262"/>
    <n v="0"/>
    <n v="13827.199999999997"/>
    <n v="53089.2"/>
    <n v="39262"/>
    <n v="0"/>
    <m/>
    <n v="0"/>
    <x v="101"/>
  </r>
  <r>
    <s v="TLANESKI"/>
    <s v="MATIAS"/>
    <s v="HERNANDEZ"/>
    <s v="EVODIO"/>
    <x v="4"/>
    <m/>
    <s v="POXTLA (LA EMPRESA)"/>
    <s v="INCUBADORA"/>
    <s v="GENERACIÓN DE INGRESOS"/>
    <n v="16"/>
    <n v="2"/>
    <n v="18"/>
    <s v="AM"/>
    <n v="8959"/>
    <n v="0"/>
    <n v="996"/>
    <n v="9955"/>
    <m/>
    <n v="0"/>
    <m/>
    <n v="0"/>
    <x v="102"/>
  </r>
  <r>
    <s v="TLANESKI"/>
    <s v="MATIAS"/>
    <s v="HERNANDEZ"/>
    <s v="EVODIO"/>
    <x v="4"/>
    <m/>
    <s v="POXTLA (LA EMPRESA)"/>
    <s v="ARBOLES FRUTALES"/>
    <s v="PRODUCCIÓN DE ALIMENTOS"/>
    <n v="0"/>
    <n v="0"/>
    <n v="0"/>
    <s v="AM"/>
    <n v="15020"/>
    <n v="0"/>
    <n v="3414"/>
    <n v="18434"/>
    <m/>
    <n v="0"/>
    <m/>
    <n v="0"/>
    <x v="102"/>
  </r>
  <r>
    <s v="TLANESKI"/>
    <s v="MATIAS"/>
    <s v="HERNANDEZ"/>
    <s v="EVODIO"/>
    <x v="4"/>
    <m/>
    <s v="POXTLA (LA EMPRESA)"/>
    <s v="EQUIPO DE COCCION"/>
    <s v="GENERACIÓN DE INGRESOS"/>
    <n v="0"/>
    <n v="0"/>
    <n v="0"/>
    <s v="AM"/>
    <n v="25275"/>
    <n v="0"/>
    <n v="2809"/>
    <n v="28084"/>
    <m/>
    <n v="0"/>
    <m/>
    <n v="0"/>
    <x v="102"/>
  </r>
  <r>
    <s v="TLANESKI"/>
    <s v="MATIAS"/>
    <s v="HERNANDEZ"/>
    <s v="EVODIO"/>
    <x v="4"/>
    <m/>
    <s v="POXTLA (LA EMPRESA)"/>
    <s v="INFRAESTRUCTURA Y EQUIPO PARA LA PROTECCION Y MANEJO DE LAS AVES"/>
    <s v="PRODUCCIÓN DE ALIMENTOS"/>
    <n v="0"/>
    <n v="0"/>
    <n v="0"/>
    <s v="AM"/>
    <n v="99814"/>
    <n v="0"/>
    <n v="16896"/>
    <n v="116710"/>
    <m/>
    <n v="0"/>
    <m/>
    <n v="0"/>
    <x v="102"/>
  </r>
  <r>
    <s v="LA PALIZADA"/>
    <s v="MARTINEZ"/>
    <s v="LOPEZ"/>
    <s v="MUCIO"/>
    <x v="4"/>
    <m/>
    <s v="LA PALIZADA"/>
    <s v="CAJONES, ALZA Y BASTIDORES"/>
    <s v="GENERACIÓN DE INGRESOS"/>
    <n v="6"/>
    <n v="11"/>
    <n v="17"/>
    <s v="MAM"/>
    <n v="24777"/>
    <n v="0"/>
    <n v="2753"/>
    <n v="27530"/>
    <m/>
    <n v="0"/>
    <m/>
    <n v="0"/>
    <x v="103"/>
  </r>
  <r>
    <s v="LA PALIZADA"/>
    <s v="MARTINEZ"/>
    <s v="LOPEZ"/>
    <s v="MUCIO"/>
    <x v="4"/>
    <m/>
    <s v="LA PALIZADA"/>
    <s v="ARBOLES FRUTALES"/>
    <s v="PRODUCCIÓN DE ALIMENTOS"/>
    <n v="0"/>
    <n v="0"/>
    <n v="0"/>
    <s v="MAM"/>
    <n v="37550"/>
    <n v="0"/>
    <n v="8535"/>
    <n v="46085"/>
    <m/>
    <n v="0"/>
    <m/>
    <n v="0"/>
    <x v="103"/>
  </r>
  <r>
    <s v="LA PALIZADA"/>
    <s v="MARTINEZ"/>
    <s v="LOPEZ"/>
    <s v="MUCIO"/>
    <x v="4"/>
    <m/>
    <s v="LA PALIZADA"/>
    <s v="INFRAESTRUCTURA Y EQUIPO PARA LA PROTECCION Y MANEJO DE LAS AVES"/>
    <s v="PRODUCCIÓN DE ALIMENTOS"/>
    <n v="0"/>
    <n v="0"/>
    <n v="0"/>
    <s v="MAM"/>
    <n v="81666"/>
    <n v="0"/>
    <n v="13824"/>
    <n v="95490"/>
    <m/>
    <n v="0"/>
    <m/>
    <n v="0"/>
    <x v="103"/>
  </r>
  <r>
    <s v="LA PALIZADA"/>
    <s v="MARTINEZ"/>
    <s v="LOPEZ"/>
    <s v="MUCIO"/>
    <x v="4"/>
    <m/>
    <s v="LA PALIZADA"/>
    <s v="CAJONES, ALZA Y BASTIDORES"/>
    <s v="GENERACIÓN DE INGRESOS"/>
    <n v="0"/>
    <n v="0"/>
    <n v="0"/>
    <s v="MAM"/>
    <n v="18736"/>
    <n v="0"/>
    <n v="2082"/>
    <n v="20818"/>
    <m/>
    <n v="0"/>
    <m/>
    <n v="0"/>
    <x v="103"/>
  </r>
  <r>
    <s v="GRUPO  PESA  TZEPACAB"/>
    <s v="MENDOZA"/>
    <s v="MARTINEZ"/>
    <s v="AGUSTIN"/>
    <x v="0"/>
    <s v="TANCANHUITZ"/>
    <s v="TZEPACAB PRIMERA SECCIÓN"/>
    <s v="TRAPICHE"/>
    <s v="GENERACIÓN DE INGRESOS"/>
    <n v="12"/>
    <n v="7"/>
    <n v="19"/>
    <s v="AM"/>
    <n v="12960"/>
    <n v="0"/>
    <n v="1440"/>
    <n v="14400"/>
    <n v="12960"/>
    <n v="0"/>
    <m/>
    <n v="0"/>
    <x v="104"/>
  </r>
  <r>
    <s v="GRUPO  PESA  TZEPACAB"/>
    <s v="MENDOZA"/>
    <s v="MARTINEZ"/>
    <s v="AGUSTIN"/>
    <x v="0"/>
    <s v="TANCANHUITZ"/>
    <s v="TZEPACAB PRIMERA SECCIÓN"/>
    <s v="INFRAESTRUCTURA Y EQUIPO PARA LA PRODUCCION DE CERDOS"/>
    <s v="GENERACIÓN DE INGRESOS"/>
    <n v="0"/>
    <n v="0"/>
    <n v="0"/>
    <s v="AM"/>
    <n v="27148"/>
    <n v="0"/>
    <n v="6148"/>
    <n v="33296"/>
    <n v="27148"/>
    <n v="0"/>
    <m/>
    <n v="0"/>
    <x v="104"/>
  </r>
  <r>
    <s v="GRUPO  PESA  TZEPACAB"/>
    <s v="MENDOZA"/>
    <s v="MARTINEZ"/>
    <s v="AGUSTIN"/>
    <x v="0"/>
    <s v="TANCANHUITZ"/>
    <s v="TZEPACAB PRIMERA SECCIÓN"/>
    <s v="INFRAESTRUCTURA Y EQUIPO PARA LA PROTECCION Y MANEJO DE LAS AVES"/>
    <s v="PRODUCCIÓN DE ALIMENTOS"/>
    <n v="0"/>
    <n v="0"/>
    <n v="0"/>
    <s v="AM"/>
    <n v="13086"/>
    <n v="0"/>
    <n v="4608"/>
    <n v="17694"/>
    <n v="13086"/>
    <n v="0"/>
    <m/>
    <n v="0"/>
    <x v="104"/>
  </r>
  <r>
    <s v="GRUPO  PESA  TZEPACAB"/>
    <s v="MENDOZA"/>
    <s v="MARTINEZ"/>
    <s v="AGUSTIN"/>
    <x v="0"/>
    <s v="TANCANHUITZ"/>
    <s v="TZEPACAB PRIMERA SECCIÓN"/>
    <s v="SILO METALICO GALVANIZADO"/>
    <s v="GENERACIÓN DE INGRESOS"/>
    <n v="0"/>
    <n v="0"/>
    <n v="0"/>
    <s v="AM"/>
    <n v="4365"/>
    <n v="0"/>
    <n v="485"/>
    <n v="4850"/>
    <n v="4365"/>
    <n v="0"/>
    <m/>
    <n v="0"/>
    <x v="104"/>
  </r>
  <r>
    <s v="GRUPO  PESA  TZEPACAB"/>
    <s v="MENDOZA"/>
    <s v="MARTINEZ"/>
    <s v="AGUSTIN"/>
    <x v="0"/>
    <s v="TANCANHUITZ"/>
    <s v="TZEPACAB PRIMERA SECCIÓN"/>
    <s v="INFRAESTRUCTURA Y EQUIPO PARA LA PRODUCCION DE HORTALIZAS A CIELO ABIERTO"/>
    <s v="PRODUCCIÓN DE ALIMENTOS"/>
    <n v="0"/>
    <n v="0"/>
    <n v="0"/>
    <s v="AM"/>
    <n v="2963"/>
    <n v="0"/>
    <n v="330"/>
    <n v="3293"/>
    <n v="2963"/>
    <n v="0"/>
    <m/>
    <n v="0"/>
    <x v="104"/>
  </r>
  <r>
    <s v="GRUPO  PESA  TZEPACAB"/>
    <s v="MENDOZA"/>
    <s v="MARTINEZ"/>
    <s v="AGUSTIN"/>
    <x v="0"/>
    <s v="TANCANHUITZ"/>
    <s v="TZEPACAB PRIMERA SECCIÓN"/>
    <s v="TRAPICHE"/>
    <s v="GENERACIÓN DE INGRESOS"/>
    <n v="0"/>
    <n v="0"/>
    <n v="0"/>
    <s v="AM"/>
    <n v="56160"/>
    <n v="0"/>
    <n v="6240"/>
    <n v="62400"/>
    <n v="56160"/>
    <n v="0"/>
    <m/>
    <n v="0"/>
    <x v="104"/>
  </r>
  <r>
    <s v="GRUPO  PESA  TZEPACAB"/>
    <s v="MENDOZA"/>
    <s v="MARTINEZ"/>
    <s v="AGUSTIN"/>
    <x v="0"/>
    <s v="TANCANHUITZ"/>
    <s v="TZEPACAB PRIMERA SECCIÓN"/>
    <s v="TRAPICHE"/>
    <s v="GENERACIÓN DE INGRESOS"/>
    <n v="0"/>
    <n v="0"/>
    <n v="0"/>
    <s v="AM"/>
    <n v="15390"/>
    <n v="0"/>
    <n v="1710"/>
    <n v="17100"/>
    <n v="15390"/>
    <n v="0"/>
    <m/>
    <n v="0"/>
    <x v="104"/>
  </r>
  <r>
    <s v="GRUPO  PESA  TZEPACAB"/>
    <s v="MENDOZA"/>
    <s v="MARTINEZ"/>
    <s v="AGUSTIN"/>
    <x v="0"/>
    <s v="TANCANHUITZ"/>
    <s v="TZEPACAB PRIMERA SECCIÓN"/>
    <s v="TRAPICHE"/>
    <s v="GENERACIÓN DE INGRESOS"/>
    <n v="0"/>
    <n v="0"/>
    <n v="0"/>
    <s v="AM"/>
    <n v="13673"/>
    <n v="0"/>
    <n v="1520"/>
    <n v="15193"/>
    <n v="13673"/>
    <n v="0"/>
    <m/>
    <n v="0"/>
    <x v="104"/>
  </r>
  <r>
    <s v="GRUPO  PESA  TZEPACAB"/>
    <s v="MENDOZA"/>
    <s v="MARTINEZ"/>
    <s v="AGUSTIN"/>
    <x v="0"/>
    <s v="TANCANHUITZ"/>
    <s v="TZEPACAB PRIMERA SECCIÓN"/>
    <s v="INFRAESTRUCTURA Y EQUIPO PARA LA PRODUCCION DE HORTALIZAS A CIELO ABIERTO"/>
    <s v="PRODUCCIÓN DE ALIMENTOS"/>
    <n v="0"/>
    <n v="0"/>
    <n v="0"/>
    <s v="AM"/>
    <n v="10294"/>
    <n v="0"/>
    <n v="1144"/>
    <n v="11438"/>
    <n v="10294"/>
    <n v="0"/>
    <m/>
    <n v="0"/>
    <x v="104"/>
  </r>
  <r>
    <s v="TLAMAYA  TLAELILTIYANI"/>
    <s v="HERNANDEZ"/>
    <s v="REYES"/>
    <s v="HERIBERTO"/>
    <x v="0"/>
    <s v="TANCANHUITZ"/>
    <s v="CUATLAMAYÁN"/>
    <s v="TRAPICHE"/>
    <s v="GENERACIÓN DE INGRESOS"/>
    <n v="2"/>
    <n v="7"/>
    <n v="9"/>
    <s v="AM"/>
    <n v="3420"/>
    <n v="0"/>
    <n v="380"/>
    <n v="3800"/>
    <n v="3420"/>
    <n v="0"/>
    <m/>
    <n v="0"/>
    <x v="105"/>
  </r>
  <r>
    <s v="TLAMAYA  TLAELILTIYANI"/>
    <s v="HERNANDEZ"/>
    <s v="REYES"/>
    <s v="HERIBERTO"/>
    <x v="0"/>
    <s v="TANCANHUITZ"/>
    <s v="CUATLAMAYÁN"/>
    <s v="INFRAESTRUCTURA Y EQUIPO PARA LA PRODUCCION DE CERDOS"/>
    <s v="GENERACIÓN DE INGRESOS"/>
    <n v="0"/>
    <n v="0"/>
    <n v="0"/>
    <s v="AM"/>
    <n v="40722"/>
    <n v="0"/>
    <n v="9222"/>
    <n v="49944"/>
    <n v="40722"/>
    <n v="0"/>
    <m/>
    <n v="0"/>
    <x v="105"/>
  </r>
  <r>
    <s v="TLAMAYA  TLAELILTIYANI"/>
    <s v="HERNANDEZ"/>
    <s v="REYES"/>
    <s v="HERIBERTO"/>
    <x v="0"/>
    <s v="TANCANHUITZ"/>
    <s v="CUATLAMAYÁN"/>
    <s v="INFRAESTRUCTURA Y EQUIPO PARA LA PROTECCION Y MANEJO DE LAS AVES"/>
    <s v="PRODUCCIÓN DE ALIMENTOS"/>
    <n v="0"/>
    <n v="0"/>
    <n v="0"/>
    <s v="AM"/>
    <n v="4362"/>
    <n v="0"/>
    <n v="1536"/>
    <n v="5898"/>
    <n v="4362"/>
    <n v="0"/>
    <m/>
    <n v="0"/>
    <x v="105"/>
  </r>
  <r>
    <s v="TLAMAYA  TLAELILTIYANI"/>
    <s v="HERNANDEZ"/>
    <s v="REYES"/>
    <s v="HERIBERTO"/>
    <x v="0"/>
    <s v="TANCANHUITZ"/>
    <s v="CUATLAMAYÁN"/>
    <s v="TRAPICHE"/>
    <s v="GENERACIÓN DE INGRESOS"/>
    <n v="0"/>
    <n v="0"/>
    <n v="0"/>
    <s v="AM"/>
    <n v="14040"/>
    <n v="0"/>
    <n v="1560"/>
    <n v="15600"/>
    <n v="14040"/>
    <n v="0"/>
    <m/>
    <n v="0"/>
    <x v="105"/>
  </r>
  <r>
    <s v="TLAMAYA  TLAELILTIYANI"/>
    <s v="HERNANDEZ"/>
    <s v="REYES"/>
    <s v="HERIBERTO"/>
    <x v="0"/>
    <s v="TANCANHUITZ"/>
    <s v="CUATLAMAYÁN"/>
    <s v="TRAPICHE"/>
    <s v="GENERACIÓN DE INGRESOS"/>
    <n v="0"/>
    <n v="0"/>
    <n v="0"/>
    <s v="AM"/>
    <n v="3240"/>
    <n v="0"/>
    <n v="360"/>
    <n v="3600"/>
    <n v="3240"/>
    <n v="0"/>
    <m/>
    <n v="0"/>
    <x v="105"/>
  </r>
  <r>
    <s v="GRUPO DE PRODUCTORES DE CUITZABZEN"/>
    <s v="SANTIAGO"/>
    <s v="VIRGINIA"/>
    <s v="JOSE"/>
    <x v="6"/>
    <m/>
    <s v="CUITZABZÉN"/>
    <s v="INFRAESTRUCTURA Y EQUIPO PARA LA PRODUCCION DE CERDOS"/>
    <s v="GENERACIÓN DE INGRESOS"/>
    <n v="2"/>
    <n v="12"/>
    <n v="14"/>
    <s v="AM"/>
    <n v="6787"/>
    <n v="0"/>
    <n v="1537"/>
    <n v="8324"/>
    <n v="6787"/>
    <n v="0"/>
    <m/>
    <n v="0"/>
    <x v="106"/>
  </r>
  <r>
    <s v="GRUPO DE PRODUCTORES DE CUITZABZEN"/>
    <s v="SANTIAGO"/>
    <s v="VIRGINIA"/>
    <s v="JOSE"/>
    <x v="6"/>
    <m/>
    <s v="CUITZABZÉN"/>
    <s v="INFRAESTRUCTURA Y EQUIPO PARA LA PROTECCION Y MANEJO DE LAS AVES"/>
    <s v="PRODUCCIÓN DE ALIMENTOS"/>
    <n v="0"/>
    <n v="0"/>
    <n v="0"/>
    <s v="AM"/>
    <n v="8725"/>
    <n v="0"/>
    <n v="3072.6000000000004"/>
    <n v="11797.6"/>
    <n v="8725"/>
    <n v="0"/>
    <m/>
    <n v="0"/>
    <x v="106"/>
  </r>
  <r>
    <s v="GRUPO DE PRODUCTORES DE CUITZABZEN"/>
    <s v="SANTIAGO"/>
    <s v="VIRGINIA"/>
    <s v="JOSE"/>
    <x v="6"/>
    <m/>
    <s v="CUITZABZÉN"/>
    <s v="TRAPICHE"/>
    <s v="GENERACIÓN DE INGRESOS"/>
    <n v="0"/>
    <n v="0"/>
    <n v="0"/>
    <s v="AM"/>
    <n v="13673"/>
    <n v="0"/>
    <n v="1520"/>
    <n v="15193"/>
    <n v="13673"/>
    <n v="0"/>
    <m/>
    <n v="0"/>
    <x v="106"/>
  </r>
  <r>
    <s v="GRUPO DE PRODUCTORES DE CUITZABZEN"/>
    <s v="SANTIAGO"/>
    <s v="VIRGINIA"/>
    <s v="JOSE"/>
    <x v="6"/>
    <m/>
    <s v="CUITZABZÉN"/>
    <s v="TRAPICHE"/>
    <s v="GENERACIÓN DE INGRESOS"/>
    <n v="0"/>
    <n v="0"/>
    <n v="0"/>
    <s v="AM"/>
    <n v="56664"/>
    <n v="0"/>
    <n v="6296"/>
    <n v="62960"/>
    <n v="56664"/>
    <n v="0"/>
    <m/>
    <n v="0"/>
    <x v="106"/>
  </r>
  <r>
    <s v="GRUPO DE PRODUCTORES DE CUITZABZEN"/>
    <s v="SANTIAGO"/>
    <s v="VIRGINIA"/>
    <s v="JOSE"/>
    <x v="6"/>
    <m/>
    <s v="CUITZABZÉN"/>
    <s v="TRAPICHE"/>
    <s v="GENERACIÓN DE INGRESOS"/>
    <n v="0"/>
    <n v="0"/>
    <n v="0"/>
    <s v="AM"/>
    <n v="22950"/>
    <n v="0"/>
    <n v="2550"/>
    <n v="25500"/>
    <n v="22950"/>
    <n v="0"/>
    <m/>
    <n v="0"/>
    <x v="106"/>
  </r>
  <r>
    <s v="GRUPO DE PRODUCTORES DE CUITZABZEN"/>
    <s v="SANTIAGO"/>
    <s v="VIRGINIA"/>
    <s v="JOSE"/>
    <x v="6"/>
    <m/>
    <s v="CUITZABZÉN"/>
    <s v="TRAPICHE"/>
    <s v="GENERACIÓN DE INGRESOS"/>
    <n v="0"/>
    <n v="0"/>
    <n v="0"/>
    <s v="AM"/>
    <n v="2147"/>
    <n v="0"/>
    <n v="239.19999999999982"/>
    <n v="2386.1999999999998"/>
    <n v="2147"/>
    <n v="0"/>
    <m/>
    <n v="0"/>
    <x v="106"/>
  </r>
  <r>
    <s v="PESA CHACATITLA PRIMERA SECCION"/>
    <s v="HERNANDEZ"/>
    <s v="MEDINA"/>
    <s v="ENEDINA"/>
    <x v="0"/>
    <s v="TANCANHUITZ"/>
    <s v="CHACATITLA PRIMERA SECCIÓN"/>
    <s v="INFRAESTRUCTURA Y EQUIPO PARA LA PRODUCCION DE HORTALIZAS A CIELO ABIERTO"/>
    <s v="PRODUCCIÓN DE ALIMENTOS"/>
    <n v="7"/>
    <n v="1"/>
    <n v="8"/>
    <s v="AM"/>
    <n v="25735"/>
    <n v="0"/>
    <n v="2860"/>
    <n v="28595"/>
    <n v="25735"/>
    <n v="0"/>
    <m/>
    <n v="0"/>
    <x v="107"/>
  </r>
  <r>
    <s v="PESA CHACATITLA PRIMERA SECCION"/>
    <s v="HERNANDEZ"/>
    <s v="MEDINA"/>
    <s v="ENEDINA"/>
    <x v="0"/>
    <s v="TANCANHUITZ"/>
    <s v="CHACATITLA PRIMERA SECCIÓN"/>
    <s v="EQUIPO PARA LA CONSERVACION DE ALIMENTOS VEGETALES"/>
    <s v="GENERACIÓN DE INGRESOS"/>
    <n v="0"/>
    <n v="0"/>
    <n v="0"/>
    <s v="AM"/>
    <n v="3613"/>
    <n v="0"/>
    <n v="402"/>
    <n v="4015"/>
    <n v="3613"/>
    <n v="0"/>
    <m/>
    <n v="0"/>
    <x v="107"/>
  </r>
  <r>
    <s v="PESA CHACATITLA PRIMERA SECCION"/>
    <s v="HERNANDEZ"/>
    <s v="MEDINA"/>
    <s v="ENEDINA"/>
    <x v="0"/>
    <s v="TANCANHUITZ"/>
    <s v="CHACATITLA PRIMERA SECCIÓN"/>
    <s v="INFRAESTRUCTURA Y EQUIPO PARA LA PROTECCION Y MANEJO DE LAS AVES"/>
    <s v="PRODUCCIÓN DE ALIMENTOS"/>
    <n v="0"/>
    <n v="0"/>
    <n v="0"/>
    <s v="AM"/>
    <n v="4362"/>
    <n v="0"/>
    <n v="1536"/>
    <n v="5898"/>
    <n v="4362"/>
    <n v="0"/>
    <m/>
    <n v="0"/>
    <x v="107"/>
  </r>
  <r>
    <s v="PESA CHACATITLA PRIMERA SECCION"/>
    <s v="HERNANDEZ"/>
    <s v="MEDINA"/>
    <s v="ENEDINA"/>
    <x v="0"/>
    <s v="TANCANHUITZ"/>
    <s v="CHACATITLA PRIMERA SECCIÓN"/>
    <s v="INFRAESTRUCTURA Y EQUIPO PARA LA PRODUCCION DE HORTALIZAS A CIELO ABIERTO"/>
    <s v="PRODUCCIÓN DE ALIMENTOS"/>
    <n v="0"/>
    <n v="0"/>
    <n v="0"/>
    <s v="AM"/>
    <n v="5926"/>
    <n v="0"/>
    <n v="660"/>
    <n v="6586"/>
    <n v="5926"/>
    <n v="0"/>
    <m/>
    <n v="0"/>
    <x v="107"/>
  </r>
  <r>
    <s v="GRUPO DE PRODUCTORES TRES CRUCES"/>
    <s v="MARTINEZ"/>
    <s v="HERNANDEZ"/>
    <s v="FEDERICO"/>
    <x v="6"/>
    <m/>
    <s v="TRES CRUCES"/>
    <s v="TRAPICHE"/>
    <s v="GENERACIÓN DE INGRESOS"/>
    <n v="9"/>
    <n v="14"/>
    <n v="23"/>
    <s v="AM"/>
    <n v="15300"/>
    <n v="0"/>
    <n v="1700"/>
    <n v="17000"/>
    <n v="15300"/>
    <n v="0"/>
    <m/>
    <n v="0"/>
    <x v="108"/>
  </r>
  <r>
    <s v="GRUPO DE PRODUCTORES TRES CRUCES"/>
    <s v="MARTINEZ"/>
    <s v="HERNANDEZ"/>
    <s v="FEDERICO"/>
    <x v="6"/>
    <m/>
    <s v="TRES CRUCES"/>
    <s v="TRAPICHE"/>
    <s v="GENERACIÓN DE INGRESOS"/>
    <n v="0"/>
    <n v="0"/>
    <n v="0"/>
    <s v="AM"/>
    <n v="92079"/>
    <n v="0"/>
    <n v="10231"/>
    <n v="102310"/>
    <n v="92079"/>
    <n v="0"/>
    <m/>
    <n v="0"/>
    <x v="108"/>
  </r>
  <r>
    <s v="GRUPO DE PRODUCTORES TRES CRUCES"/>
    <s v="MARTINEZ"/>
    <s v="HERNANDEZ"/>
    <s v="FEDERICO"/>
    <x v="6"/>
    <m/>
    <s v="TRES CRUCES"/>
    <s v="TRAPICHE"/>
    <s v="GENERACIÓN DE INGRESOS"/>
    <n v="0"/>
    <n v="0"/>
    <n v="0"/>
    <s v="AM"/>
    <n v="2147"/>
    <n v="0"/>
    <n v="239.19999999999982"/>
    <n v="2386.1999999999998"/>
    <n v="2147"/>
    <n v="0"/>
    <m/>
    <n v="0"/>
    <x v="108"/>
  </r>
  <r>
    <s v="GRUPO DE PRODUCTORES TRES CRUCES"/>
    <s v="MARTINEZ"/>
    <s v="HERNANDEZ"/>
    <s v="FEDERICO"/>
    <x v="6"/>
    <m/>
    <s v="TRES CRUCES"/>
    <s v="TRAPICHE"/>
    <s v="GENERACIÓN DE INGRESOS"/>
    <n v="0"/>
    <n v="0"/>
    <n v="0"/>
    <s v="AM"/>
    <n v="1035"/>
    <n v="0"/>
    <n v="115"/>
    <n v="1150"/>
    <n v="1035"/>
    <n v="0"/>
    <m/>
    <n v="0"/>
    <x v="108"/>
  </r>
  <r>
    <s v="GRUPO DE PRODUCTORES TRES CRUCES"/>
    <s v="MARTINEZ"/>
    <s v="HERNANDEZ"/>
    <s v="FEDERICO"/>
    <x v="6"/>
    <m/>
    <s v="TRES CRUCES"/>
    <s v="INFRAESTRUCTURA Y EQUIPO PARA LA PRODUCCION DE HORTALIZAS A CIELO ABIERTO"/>
    <s v="PRODUCCIÓN DE ALIMENTOS"/>
    <n v="0"/>
    <n v="0"/>
    <n v="0"/>
    <s v="AM"/>
    <n v="5147"/>
    <n v="0"/>
    <n v="571.89000000000033"/>
    <n v="5718.89"/>
    <n v="5147"/>
    <n v="0"/>
    <m/>
    <n v="0"/>
    <x v="108"/>
  </r>
  <r>
    <s v="GRUPO DE PRODUCTORES TRES CRUCES"/>
    <s v="MARTINEZ"/>
    <s v="HERNANDEZ"/>
    <s v="FEDERICO"/>
    <x v="6"/>
    <m/>
    <s v="TRES CRUCES"/>
    <s v="INFRAESTRUCTURA Y EQUIPO PARA LA PROTECCION Y MANEJO DE LAS AVES"/>
    <s v="PRODUCCIÓN DE ALIMENTOS"/>
    <n v="0"/>
    <n v="0"/>
    <n v="0"/>
    <s v="AM"/>
    <n v="26175"/>
    <n v="0"/>
    <n v="9217.8000000000029"/>
    <n v="35392.800000000003"/>
    <n v="26175"/>
    <n v="0"/>
    <m/>
    <n v="0"/>
    <x v="108"/>
  </r>
  <r>
    <s v="GRUPO DE PRODUCTORES TRES CRUCES"/>
    <s v="MARTINEZ"/>
    <s v="HERNANDEZ"/>
    <s v="FEDERICO"/>
    <x v="6"/>
    <m/>
    <s v="TRES CRUCES"/>
    <s v="INFRAESTRUCTURA Y EQUIPO PARA LA PRODUCCION DE CERDOS"/>
    <s v="GENERACIÓN DE INGRESOS"/>
    <n v="0"/>
    <n v="0"/>
    <n v="0"/>
    <s v="AM"/>
    <n v="27150"/>
    <n v="0"/>
    <n v="6146"/>
    <n v="33296"/>
    <n v="27150"/>
    <n v="0"/>
    <m/>
    <n v="0"/>
    <x v="108"/>
  </r>
  <r>
    <s v="PESA ZOJUALO"/>
    <s v="GONZALEZ"/>
    <s v="SANTIAGO"/>
    <s v="CONCEPCION"/>
    <x v="0"/>
    <s v="TANCANHUITZ"/>
    <s v="ZOJUALO"/>
    <s v="INFRAESTRUCTURA Y EQUIPO PARA LA PRODUCCION DE HORTALIZAS A CIELO ABIERTO"/>
    <s v="PRODUCCIÓN DE ALIMENTOS"/>
    <n v="14"/>
    <n v="7"/>
    <n v="21"/>
    <s v="AM"/>
    <n v="13518"/>
    <n v="0"/>
    <n v="1503"/>
    <n v="15021"/>
    <n v="13518"/>
    <n v="0"/>
    <m/>
    <n v="0"/>
    <x v="109"/>
  </r>
  <r>
    <s v="PESA ZOJUALO"/>
    <s v="GONZALEZ"/>
    <s v="SANTIAGO"/>
    <s v="CONCEPCION"/>
    <x v="0"/>
    <s v="TANCANHUITZ"/>
    <s v="ZOJUALO"/>
    <s v="INFRAESTRUCTURA Y EQUIPO PARA LA PRODUCCION DE HORTALIZAS A CIELO ABIERTO"/>
    <s v="PRODUCCIÓN DE ALIMENTOS"/>
    <n v="0"/>
    <n v="0"/>
    <n v="0"/>
    <s v="AM"/>
    <n v="47101"/>
    <n v="0"/>
    <n v="5234"/>
    <n v="52335"/>
    <n v="47101"/>
    <n v="0"/>
    <m/>
    <n v="0"/>
    <x v="109"/>
  </r>
  <r>
    <s v="PESA ZOJUALO"/>
    <s v="GONZALEZ"/>
    <s v="SANTIAGO"/>
    <s v="CONCEPCION"/>
    <x v="0"/>
    <s v="TANCANHUITZ"/>
    <s v="ZOJUALO"/>
    <s v="INFRAESTRUCTURA Y EQUIPO PARA LA PRODUCCION DE HORTALIZAS A CIELO ABIERTO"/>
    <s v="PRODUCCIÓN DE ALIMENTOS"/>
    <n v="0"/>
    <n v="0"/>
    <n v="0"/>
    <s v="AM"/>
    <n v="46323"/>
    <n v="0"/>
    <n v="5148"/>
    <n v="51471"/>
    <n v="46323"/>
    <n v="0"/>
    <m/>
    <n v="0"/>
    <x v="109"/>
  </r>
  <r>
    <s v="PESA ZOJUALO"/>
    <s v="GONZALEZ"/>
    <s v="SANTIAGO"/>
    <s v="CONCEPCION"/>
    <x v="0"/>
    <s v="TANCANHUITZ"/>
    <s v="ZOJUALO"/>
    <s v="INFRAESTRUCTURA Y EQUIPO PARA LA PRODUCCION DE CERDOS"/>
    <s v="GENERACIÓN DE INGRESOS"/>
    <n v="0"/>
    <n v="0"/>
    <n v="0"/>
    <s v="AM"/>
    <n v="13574"/>
    <n v="0"/>
    <n v="3074"/>
    <n v="16648"/>
    <n v="13574"/>
    <n v="0"/>
    <m/>
    <n v="0"/>
    <x v="109"/>
  </r>
  <r>
    <s v="PESA ZOJUALO"/>
    <s v="GONZALEZ"/>
    <s v="SANTIAGO"/>
    <s v="CONCEPCION"/>
    <x v="0"/>
    <s v="TANCANHUITZ"/>
    <s v="ZOJUALO"/>
    <s v="INFRAESTRUCTURA Y EQUIPO PARA LA PROTECCION Y MANEJO DE LAS AVES"/>
    <s v="PRODUCCIÓN DE ALIMENTOS"/>
    <n v="0"/>
    <n v="0"/>
    <n v="0"/>
    <s v="AM"/>
    <n v="26172"/>
    <n v="0"/>
    <n v="9216"/>
    <n v="35388"/>
    <n v="26172"/>
    <n v="0"/>
    <m/>
    <n v="0"/>
    <x v="109"/>
  </r>
  <r>
    <s v="PESA JOPOYMON PRIMERA SECCION"/>
    <s v="FUENTES"/>
    <s v="MARTINEZ"/>
    <s v="FELIPE"/>
    <x v="0"/>
    <s v="TANCANHUITZ"/>
    <s v="JOPOYMOM PRIMERA SECCIÓN"/>
    <s v="EQUIPO PARA LA CONSERVACION DE ALIMENTOS CARNICOS"/>
    <s v="GENERACIÓN DE INGRESOS"/>
    <n v="7"/>
    <n v="12"/>
    <n v="19"/>
    <s v="AM"/>
    <n v="52236"/>
    <n v="0"/>
    <n v="5804"/>
    <n v="58040"/>
    <n v="52236"/>
    <n v="0"/>
    <m/>
    <n v="0"/>
    <x v="110"/>
  </r>
  <r>
    <s v="PESA JOPOYMON PRIMERA SECCION"/>
    <s v="FUENTES"/>
    <s v="MARTINEZ"/>
    <s v="FELIPE"/>
    <x v="0"/>
    <s v="TANCANHUITZ"/>
    <s v="JOPOYMOM PRIMERA SECCIÓN"/>
    <s v="INCUBADORA"/>
    <s v="GENERACIÓN DE INGRESOS"/>
    <n v="0"/>
    <n v="0"/>
    <n v="0"/>
    <s v="AM"/>
    <n v="11500"/>
    <n v="0"/>
    <n v="1500"/>
    <n v="13000"/>
    <n v="11500"/>
    <n v="0"/>
    <m/>
    <n v="0"/>
    <x v="110"/>
  </r>
  <r>
    <s v="PESA JOPOYMON PRIMERA SECCION"/>
    <s v="FUENTES"/>
    <s v="MARTINEZ"/>
    <s v="FELIPE"/>
    <x v="0"/>
    <s v="TANCANHUITZ"/>
    <s v="JOPOYMOM PRIMERA SECCIÓN"/>
    <s v="INFRAESTRUCTURA Y EQUIPO PARA LA PROTECCION Y MANEJO DE LAS AVES"/>
    <s v="PRODUCCIÓN DE ALIMENTOS"/>
    <n v="0"/>
    <n v="0"/>
    <n v="0"/>
    <s v="AM"/>
    <n v="21810"/>
    <n v="0"/>
    <n v="7680"/>
    <n v="29490"/>
    <n v="21810"/>
    <n v="0"/>
    <m/>
    <n v="0"/>
    <x v="110"/>
  </r>
  <r>
    <s v="PESA JOPOYMON PRIMERA SECCION"/>
    <s v="FUENTES"/>
    <s v="MARTINEZ"/>
    <s v="FELIPE"/>
    <x v="0"/>
    <s v="TANCANHUITZ"/>
    <s v="JOPOYMOM PRIMERA SECCIÓN"/>
    <s v="INFRAESTRUCTURA Y EQUIPO PARA LA PRODUCCION DE HORTALIZAS A CIELO ABIERTO"/>
    <s v="PRODUCCIÓN DE ALIMENTOS"/>
    <n v="0"/>
    <n v="0"/>
    <n v="0"/>
    <s v="AM"/>
    <n v="15700"/>
    <n v="0"/>
    <n v="1745"/>
    <n v="17445"/>
    <n v="15700"/>
    <n v="0"/>
    <m/>
    <n v="0"/>
    <x v="110"/>
  </r>
  <r>
    <s v="PESA JOPOYMON PRIMERA SECCION"/>
    <s v="FUENTES"/>
    <s v="MARTINEZ"/>
    <s v="FELIPE"/>
    <x v="0"/>
    <s v="TANCANHUITZ"/>
    <s v="JOPOYMOM PRIMERA SECCIÓN"/>
    <s v="TRAPICHE"/>
    <s v="GENERACIÓN DE INGRESOS"/>
    <n v="0"/>
    <n v="0"/>
    <n v="0"/>
    <s v="AM"/>
    <n v="49140"/>
    <n v="0"/>
    <n v="5460"/>
    <n v="54600"/>
    <n v="49140"/>
    <n v="0"/>
    <m/>
    <n v="0"/>
    <x v="110"/>
  </r>
  <r>
    <s v="PESA JOPOYMON PRIMERA SECCION"/>
    <s v="FUENTES"/>
    <s v="MARTINEZ"/>
    <s v="FELIPE"/>
    <x v="0"/>
    <s v="TANCANHUITZ"/>
    <s v="JOPOYMOM PRIMERA SECCIÓN"/>
    <s v="TRAPICHE"/>
    <s v="GENERACIÓN DE INGRESOS"/>
    <n v="0"/>
    <n v="0"/>
    <n v="0"/>
    <s v="AM"/>
    <n v="11970"/>
    <n v="0"/>
    <n v="1330"/>
    <n v="13300"/>
    <n v="11970"/>
    <n v="0"/>
    <m/>
    <n v="0"/>
    <x v="110"/>
  </r>
  <r>
    <s v="PESA JOPOYMON PRIMERA SECCION"/>
    <s v="FUENTES"/>
    <s v="MARTINEZ"/>
    <s v="FELIPE"/>
    <x v="0"/>
    <s v="TANCANHUITZ"/>
    <s v="JOPOYMOM PRIMERA SECCIÓN"/>
    <s v="TRAPICHE"/>
    <s v="GENERACIÓN DE INGRESOS"/>
    <n v="0"/>
    <n v="0"/>
    <n v="0"/>
    <s v="AM"/>
    <n v="11340"/>
    <n v="0"/>
    <n v="1260"/>
    <n v="12600"/>
    <n v="11340"/>
    <n v="0"/>
    <m/>
    <n v="0"/>
    <x v="110"/>
  </r>
  <r>
    <s v="GRUPO DE PRODUCTORES DEL BARRIO CUAYTZEN, TANLAJAS, S.L.P."/>
    <s v="MARTINEZ"/>
    <s v="JUANA"/>
    <s v="MERCEDES"/>
    <x v="6"/>
    <m/>
    <s v="BARRIO CUAYTZÉN"/>
    <s v="INFRAESTRUCTURA Y EQUIPO PARA LA PRODUCCION DE CERDOS"/>
    <s v="GENERACIÓN DE INGRESOS"/>
    <n v="14"/>
    <n v="2"/>
    <n v="16"/>
    <s v="AM"/>
    <n v="6787"/>
    <n v="0"/>
    <n v="1537"/>
    <n v="8324"/>
    <n v="6787"/>
    <n v="0"/>
    <m/>
    <n v="0"/>
    <x v="111"/>
  </r>
  <r>
    <s v="GRUPO DE PRODUCTORES DEL BARRIO CUAYTZEN, TANLAJAS, S.L.P."/>
    <s v="MARTINEZ"/>
    <s v="JUANA"/>
    <s v="MERCEDES"/>
    <x v="6"/>
    <m/>
    <s v="BARRIO CUAYTZÉN"/>
    <s v="INFRAESTRUCTURA Y EQUIPO PARA LA PRODUCCION DE CULTIVOS ALTERNATIVOS O NO TRADICIONALES PARA VENTA"/>
    <s v="GENERACIÓN DE INGRESOS"/>
    <n v="0"/>
    <n v="0"/>
    <n v="0"/>
    <s v="AM"/>
    <n v="8891"/>
    <n v="0"/>
    <n v="988"/>
    <n v="9879"/>
    <n v="8891"/>
    <n v="0"/>
    <m/>
    <n v="0"/>
    <x v="111"/>
  </r>
  <r>
    <s v="GRUPO DE PRODUCTORES DEL BARRIO CUAYTZEN, TANLAJAS, S.L.P."/>
    <s v="MARTINEZ"/>
    <s v="JUANA"/>
    <s v="MERCEDES"/>
    <x v="6"/>
    <m/>
    <s v="BARRIO CUAYTZÉN"/>
    <s v="TRAPICHE"/>
    <s v="GENERACIÓN DE INGRESOS"/>
    <n v="0"/>
    <n v="0"/>
    <n v="0"/>
    <s v="AM"/>
    <n v="62270"/>
    <n v="0"/>
    <n v="6919"/>
    <n v="69189"/>
    <n v="62270"/>
    <n v="0"/>
    <m/>
    <n v="0"/>
    <x v="111"/>
  </r>
  <r>
    <s v="GRUPO DE PRODUCTORES DEL BARRIO CUAYTZEN, TANLAJAS, S.L.P."/>
    <s v="MARTINEZ"/>
    <s v="JUANA"/>
    <s v="MERCEDES"/>
    <x v="6"/>
    <m/>
    <s v="BARRIO CUAYTZÉN"/>
    <s v="TRAPICHE"/>
    <s v="GENERACIÓN DE INGRESOS"/>
    <n v="0"/>
    <n v="0"/>
    <n v="0"/>
    <s v="AM"/>
    <n v="1035"/>
    <n v="0"/>
    <n v="115"/>
    <n v="1150"/>
    <n v="1035"/>
    <n v="0"/>
    <m/>
    <n v="0"/>
    <x v="111"/>
  </r>
  <r>
    <s v="GRUPO DE PRODUCTORES DEL BARRIO CUAYTZEN, TANLAJAS, S.L.P."/>
    <s v="MARTINEZ"/>
    <s v="JUANA"/>
    <s v="MERCEDES"/>
    <x v="6"/>
    <m/>
    <s v="BARRIO CUAYTZÉN"/>
    <s v="INFRAESTRUCTURA Y EQUIPO PARA LA PRODUCCION DE HORTALIZAS A CIELO ABIERTO"/>
    <s v="PRODUCCIÓN DE ALIMENTOS"/>
    <n v="0"/>
    <n v="0"/>
    <n v="0"/>
    <s v="AM"/>
    <n v="18738"/>
    <n v="0"/>
    <n v="2082.5800000000017"/>
    <n v="20820.580000000002"/>
    <n v="18738"/>
    <n v="0"/>
    <m/>
    <n v="0"/>
    <x v="111"/>
  </r>
  <r>
    <s v="GRUPO DE PRODUCTORES DEL BARRIO CUAYTZEN, TANLAJAS, S.L.P."/>
    <s v="MARTINEZ"/>
    <s v="JUANA"/>
    <s v="MERCEDES"/>
    <x v="6"/>
    <m/>
    <s v="BARRIO CUAYTZÉN"/>
    <s v="INFRAESTRUCTURA Y EQUIPO PARA LA PROTECCION Y MANEJO DE LAS AVES"/>
    <s v="PRODUCCIÓN DE ALIMENTOS"/>
    <n v="0"/>
    <n v="0"/>
    <n v="0"/>
    <s v="AM"/>
    <n v="17450"/>
    <n v="0"/>
    <n v="6145.2000000000007"/>
    <n v="23595.200000000001"/>
    <n v="17450"/>
    <n v="0"/>
    <m/>
    <n v="0"/>
    <x v="111"/>
  </r>
  <r>
    <s v="LAS ESTRELLAS"/>
    <s v="FELIX"/>
    <s v="MEDINA"/>
    <s v="MIGUEL SANTIAGO"/>
    <x v="0"/>
    <s v="TANCANHUITZ"/>
    <s v="TEMPEXQUISTITLA"/>
    <s v="INFRAESTRUCTURA Y EQUIPO PARA LA PRODUCCION DE HORTALIZAS A CIELO ABIERTO"/>
    <s v="PRODUCCIÓN DE ALIMENTOS"/>
    <n v="25"/>
    <n v="3"/>
    <n v="28"/>
    <s v="MAM"/>
    <n v="5926"/>
    <n v="0"/>
    <n v="660"/>
    <n v="6586"/>
    <n v="5926"/>
    <n v="0"/>
    <m/>
    <n v="0"/>
    <x v="112"/>
  </r>
  <r>
    <s v="LAS ESTRELLAS"/>
    <s v="FELIX"/>
    <s v="MEDINA"/>
    <s v="MIGUEL SANTIAGO"/>
    <x v="0"/>
    <s v="TANCANHUITZ"/>
    <s v="TEMPEXQUISTITLA"/>
    <s v="TRAPICHE"/>
    <s v="GENERACIÓN DE INGRESOS"/>
    <n v="0"/>
    <n v="0"/>
    <n v="0"/>
    <s v="MAM"/>
    <n v="1620"/>
    <n v="0"/>
    <n v="180"/>
    <n v="1800"/>
    <n v="1620"/>
    <n v="0"/>
    <m/>
    <n v="0"/>
    <x v="112"/>
  </r>
  <r>
    <s v="LAS ESTRELLAS"/>
    <s v="FELIX"/>
    <s v="MEDINA"/>
    <s v="MIGUEL SANTIAGO"/>
    <x v="0"/>
    <s v="TANCANHUITZ"/>
    <s v="TEMPEXQUISTITLA"/>
    <s v="INCUBADORA"/>
    <s v="GENERACIÓN DE INGRESOS"/>
    <n v="0"/>
    <n v="0"/>
    <n v="0"/>
    <s v="MAM"/>
    <n v="11500"/>
    <n v="0"/>
    <n v="1500"/>
    <n v="13000"/>
    <n v="11500"/>
    <n v="0"/>
    <m/>
    <n v="0"/>
    <x v="112"/>
  </r>
  <r>
    <s v="LAS ESTRELLAS"/>
    <s v="FELIX"/>
    <s v="MEDINA"/>
    <s v="MIGUEL SANTIAGO"/>
    <x v="0"/>
    <s v="TANCANHUITZ"/>
    <s v="TEMPEXQUISTITLA"/>
    <s v="TRAPICHE"/>
    <s v="GENERACIÓN DE INGRESOS"/>
    <n v="0"/>
    <n v="0"/>
    <n v="0"/>
    <s v="MAM"/>
    <n v="1710"/>
    <n v="0"/>
    <n v="190"/>
    <n v="1900"/>
    <n v="1710"/>
    <n v="0"/>
    <m/>
    <n v="0"/>
    <x v="112"/>
  </r>
  <r>
    <s v="LAS ESTRELLAS"/>
    <s v="FELIX"/>
    <s v="MEDINA"/>
    <s v="MIGUEL SANTIAGO"/>
    <x v="0"/>
    <s v="TANCANHUITZ"/>
    <s v="TEMPEXQUISTITLA"/>
    <s v="INFRAESTRUCTURA Y EQUIPO PARA LA PRODUCCION DE CERDOS"/>
    <s v="GENERACIÓN DE INGRESOS"/>
    <n v="0"/>
    <n v="0"/>
    <n v="0"/>
    <s v="MAM"/>
    <n v="33935"/>
    <n v="0"/>
    <n v="7685"/>
    <n v="41620"/>
    <n v="33935"/>
    <n v="0"/>
    <m/>
    <n v="0"/>
    <x v="112"/>
  </r>
  <r>
    <s v="LAS ESTRELLAS"/>
    <s v="FELIX"/>
    <s v="MEDINA"/>
    <s v="MIGUEL SANTIAGO"/>
    <x v="0"/>
    <s v="TANCANHUITZ"/>
    <s v="TEMPEXQUISTITLA"/>
    <s v="TRAPICHE"/>
    <s v="GENERACIÓN DE INGRESOS"/>
    <n v="0"/>
    <n v="0"/>
    <n v="0"/>
    <s v="MAM"/>
    <n v="7020"/>
    <n v="0"/>
    <n v="780"/>
    <n v="7800"/>
    <n v="7020"/>
    <n v="0"/>
    <m/>
    <n v="0"/>
    <x v="112"/>
  </r>
  <r>
    <s v="LAS ESTRELLAS"/>
    <s v="FELIX"/>
    <s v="MEDINA"/>
    <s v="MIGUEL SANTIAGO"/>
    <x v="0"/>
    <s v="TANCANHUITZ"/>
    <s v="TEMPEXQUISTITLA"/>
    <s v="TRAPICHE"/>
    <s v="GENERACIÓN DE INGRESOS"/>
    <n v="0"/>
    <n v="0"/>
    <n v="0"/>
    <s v="MAM"/>
    <n v="13673"/>
    <n v="0"/>
    <n v="1520"/>
    <n v="15193"/>
    <n v="13673"/>
    <n v="0"/>
    <m/>
    <n v="0"/>
    <x v="112"/>
  </r>
  <r>
    <s v="LAS ESTRELLAS"/>
    <s v="FELIX"/>
    <s v="MEDINA"/>
    <s v="MIGUEL SANTIAGO"/>
    <x v="0"/>
    <s v="TANCANHUITZ"/>
    <s v="TEMPEXQUISTITLA"/>
    <s v="SILO METALICO GALVANIZADO"/>
    <s v="GENERACIÓN DE INGRESOS"/>
    <n v="0"/>
    <n v="0"/>
    <n v="0"/>
    <s v="MAM"/>
    <n v="4365"/>
    <n v="0"/>
    <n v="485"/>
    <n v="4850"/>
    <n v="4365"/>
    <n v="0"/>
    <m/>
    <n v="0"/>
    <x v="112"/>
  </r>
  <r>
    <s v="PESA LINARES"/>
    <s v="HERNANDEZ"/>
    <s v="HERNANDEZ"/>
    <s v="RAMIRO"/>
    <x v="0"/>
    <s v="TANCANHUITZ"/>
    <s v="LINARES"/>
    <s v="INFRAESTRUCTURA Y EQUIPO PARA LA PRODUCCION DE HORTALIZAS A CIELO ABIERTO"/>
    <s v="PRODUCCIÓN DE ALIMENTOS"/>
    <n v="6"/>
    <n v="5"/>
    <n v="11"/>
    <s v="AM"/>
    <n v="8889"/>
    <n v="0"/>
    <n v="990"/>
    <n v="9879"/>
    <n v="8889"/>
    <n v="0"/>
    <m/>
    <n v="0"/>
    <x v="113"/>
  </r>
  <r>
    <s v="PESA LINARES"/>
    <s v="HERNANDEZ"/>
    <s v="HERNANDEZ"/>
    <s v="RAMIRO"/>
    <x v="0"/>
    <s v="TANCANHUITZ"/>
    <s v="LINARES"/>
    <s v="TRAPICHE"/>
    <s v="GENERACIÓN DE INGRESOS"/>
    <n v="0"/>
    <n v="0"/>
    <n v="0"/>
    <s v="AM"/>
    <n v="41021"/>
    <n v="0"/>
    <n v="4558"/>
    <n v="45579"/>
    <n v="41021"/>
    <n v="0"/>
    <m/>
    <n v="0"/>
    <x v="113"/>
  </r>
  <r>
    <s v="PESA LINARES"/>
    <s v="HERNANDEZ"/>
    <s v="HERNANDEZ"/>
    <s v="RAMIRO"/>
    <x v="0"/>
    <s v="TANCANHUITZ"/>
    <s v="LINARES"/>
    <s v="TRAPICHE"/>
    <s v="GENERACIÓN DE INGRESOS"/>
    <n v="0"/>
    <n v="0"/>
    <n v="0"/>
    <s v="AM"/>
    <n v="28080"/>
    <n v="0"/>
    <n v="3120"/>
    <n v="31200"/>
    <n v="28080"/>
    <n v="0"/>
    <m/>
    <n v="0"/>
    <x v="113"/>
  </r>
  <r>
    <s v="PESA LINARES"/>
    <s v="HERNANDEZ"/>
    <s v="HERNANDEZ"/>
    <s v="RAMIRO"/>
    <x v="0"/>
    <s v="TANCANHUITZ"/>
    <s v="LINARES"/>
    <s v="TRAPICHE"/>
    <s v="GENERACIÓN DE INGRESOS"/>
    <n v="0"/>
    <n v="0"/>
    <n v="0"/>
    <s v="AM"/>
    <n v="13680"/>
    <n v="0"/>
    <n v="1520"/>
    <n v="15200"/>
    <n v="13680"/>
    <n v="0"/>
    <m/>
    <n v="0"/>
    <x v="113"/>
  </r>
  <r>
    <s v="PESA LINARES"/>
    <s v="HERNANDEZ"/>
    <s v="HERNANDEZ"/>
    <s v="RAMIRO"/>
    <x v="0"/>
    <s v="TANCANHUITZ"/>
    <s v="LINARES"/>
    <s v="TRAPICHE"/>
    <s v="GENERACIÓN DE INGRESOS"/>
    <n v="0"/>
    <n v="0"/>
    <n v="0"/>
    <s v="AM"/>
    <n v="8100"/>
    <n v="0"/>
    <n v="900"/>
    <n v="9000"/>
    <n v="8100"/>
    <n v="0"/>
    <m/>
    <n v="0"/>
    <x v="113"/>
  </r>
  <r>
    <s v="GRUPO DE PRODUCTORES QUELABITADZ"/>
    <s v="BERNARDINO"/>
    <s v="SANCHEZ"/>
    <s v="RUFINO"/>
    <x v="6"/>
    <m/>
    <s v="QUELABITAD"/>
    <s v="TRAPICHE"/>
    <s v="GENERACIÓN DE INGRESOS"/>
    <n v="16"/>
    <n v="5"/>
    <n v="21"/>
    <s v="AM"/>
    <n v="95715"/>
    <n v="0"/>
    <n v="10636"/>
    <n v="106351"/>
    <n v="95715"/>
    <n v="0"/>
    <m/>
    <n v="0"/>
    <x v="114"/>
  </r>
  <r>
    <s v="GRUPO DE PRODUCTORES QUELABITADZ"/>
    <s v="BERNARDINO"/>
    <s v="SANCHEZ"/>
    <s v="RUFINO"/>
    <x v="6"/>
    <m/>
    <s v="QUELABITAD"/>
    <s v="INFRAESTRUCTURA Y EQUIPO PARA LA PROTECCION Y MANEJO DE LAS AVES"/>
    <s v="PRODUCCIÓN DE ALIMENTOS"/>
    <n v="0"/>
    <n v="0"/>
    <n v="0"/>
    <s v="AM"/>
    <n v="21812"/>
    <n v="0"/>
    <n v="7682"/>
    <n v="29494"/>
    <n v="21812"/>
    <n v="0"/>
    <m/>
    <n v="0"/>
    <x v="114"/>
  </r>
  <r>
    <s v="GRUPO DE PRODUCTORES QUELABITADZ"/>
    <s v="BERNARDINO"/>
    <s v="SANCHEZ"/>
    <s v="RUFINO"/>
    <x v="6"/>
    <m/>
    <s v="QUELABITAD"/>
    <s v="TRAPICHE"/>
    <s v="GENERACIÓN DE INGRESOS"/>
    <n v="0"/>
    <n v="0"/>
    <n v="0"/>
    <s v="AM"/>
    <n v="5040"/>
    <n v="0"/>
    <n v="560"/>
    <n v="5600"/>
    <n v="5040"/>
    <n v="0"/>
    <m/>
    <n v="0"/>
    <x v="114"/>
  </r>
  <r>
    <s v="GRUPO DE PRODUCTORES QUELABITADZ"/>
    <s v="BERNARDINO"/>
    <s v="SANCHEZ"/>
    <s v="RUFINO"/>
    <x v="6"/>
    <m/>
    <s v="QUELABITAD"/>
    <s v="TRAPICHE"/>
    <s v="GENERACIÓN DE INGRESOS"/>
    <n v="0"/>
    <n v="0"/>
    <n v="0"/>
    <s v="AM"/>
    <n v="63747"/>
    <n v="0"/>
    <n v="7083"/>
    <n v="70830"/>
    <n v="63747"/>
    <n v="0"/>
    <m/>
    <n v="0"/>
    <x v="114"/>
  </r>
  <r>
    <s v="PRODUCTORES DEL TIYOU"/>
    <s v="MARTINEZ"/>
    <s v="JOSEFA"/>
    <s v="AGUSTIN"/>
    <x v="6"/>
    <m/>
    <s v="EL TIYÓU"/>
    <s v="TRAPICHE"/>
    <s v="GENERACIÓN DE INGRESOS"/>
    <n v="0"/>
    <n v="12"/>
    <n v="12"/>
    <s v="AM"/>
    <n v="2147"/>
    <n v="0"/>
    <n v="239.19999999999982"/>
    <n v="2386.1999999999998"/>
    <n v="2147"/>
    <n v="0"/>
    <m/>
    <n v="0"/>
    <x v="115"/>
  </r>
  <r>
    <s v="PRODUCTORES DEL TIYOU"/>
    <s v="MARTINEZ"/>
    <s v="JOSEFA"/>
    <s v="AGUSTIN"/>
    <x v="6"/>
    <m/>
    <s v="EL TIYÓU"/>
    <s v="TRAPICHE"/>
    <s v="GENERACIÓN DE INGRESOS"/>
    <n v="0"/>
    <n v="0"/>
    <n v="0"/>
    <s v="AM"/>
    <n v="56664"/>
    <n v="0"/>
    <n v="6296"/>
    <n v="62960"/>
    <n v="56664"/>
    <n v="0"/>
    <m/>
    <n v="0"/>
    <x v="115"/>
  </r>
  <r>
    <s v="PRODUCTORES DEL TIYOU"/>
    <s v="MARTINEZ"/>
    <s v="JOSEFA"/>
    <s v="AGUSTIN"/>
    <x v="6"/>
    <m/>
    <s v="EL TIYÓU"/>
    <s v="INFRAESTRUCTURA Y EQUIPO PARA LA PROTECCION Y MANEJO DE LAS AVES"/>
    <s v="PRODUCCIÓN DE ALIMENTOS"/>
    <n v="0"/>
    <n v="0"/>
    <n v="0"/>
    <s v="AM"/>
    <n v="4362"/>
    <n v="0"/>
    <n v="1536.8000000000002"/>
    <n v="5898.8"/>
    <n v="4362"/>
    <n v="0"/>
    <m/>
    <n v="0"/>
    <x v="115"/>
  </r>
  <r>
    <s v="PRODUCTORES DEL TIYOU"/>
    <s v="MARTINEZ"/>
    <s v="JOSEFA"/>
    <s v="AGUSTIN"/>
    <x v="6"/>
    <m/>
    <s v="EL TIYÓU"/>
    <s v="INFRAESTRUCTURA Y EQUIPO PARA LA PRODUCCION DE HORTALIZAS A CIELO ABIERTO"/>
    <s v="PRODUCCIÓN DE ALIMENTOS"/>
    <n v="0"/>
    <n v="0"/>
    <n v="0"/>
    <s v="AM"/>
    <n v="18738"/>
    <n v="0"/>
    <n v="2082.5800000000017"/>
    <n v="20820.580000000002"/>
    <n v="18738"/>
    <n v="0"/>
    <m/>
    <n v="0"/>
    <x v="115"/>
  </r>
  <r>
    <s v="PRODUCTORES DEL TIYOU"/>
    <s v="MARTINEZ"/>
    <s v="JOSEFA"/>
    <s v="AGUSTIN"/>
    <x v="6"/>
    <m/>
    <s v="EL TIYÓU"/>
    <s v="TRAPICHE"/>
    <s v="GENERACIÓN DE INGRESOS"/>
    <n v="0"/>
    <n v="0"/>
    <n v="0"/>
    <s v="AM"/>
    <n v="7650"/>
    <n v="0"/>
    <n v="850"/>
    <n v="8500"/>
    <n v="7650"/>
    <n v="0"/>
    <m/>
    <n v="0"/>
    <x v="115"/>
  </r>
  <r>
    <s v="PRODUCTORES DEL TIYOU"/>
    <s v="MARTINEZ"/>
    <s v="JOSEFA"/>
    <s v="AGUSTIN"/>
    <x v="6"/>
    <m/>
    <s v="EL TIYÓU"/>
    <s v="INFRAESTRUCTURA Y EQUIPO PARA LA PRODUCCION DE CULTIVOS ALTERNATIVOS O NO TRADICIONALES PARA VENTA"/>
    <s v="GENERACIÓN DE INGRESOS"/>
    <n v="0"/>
    <n v="0"/>
    <n v="0"/>
    <s v="AM"/>
    <n v="2963"/>
    <n v="0"/>
    <n v="330"/>
    <n v="3293"/>
    <n v="2963"/>
    <n v="0"/>
    <m/>
    <n v="0"/>
    <x v="115"/>
  </r>
  <r>
    <s v="PESA GUADALUPE VICTORIA"/>
    <s v="ENRIQUEZ"/>
    <s v="HERNANDEZ"/>
    <s v="MARIO"/>
    <x v="0"/>
    <s v="TANCANHUITZ"/>
    <s v="GUADALUPE VICTORIA"/>
    <s v="INFRAESTRUCTURA Y EQUIPO PARA LA PRODUCCION DE CERDOS"/>
    <s v="GENERACIÓN DE INGRESOS"/>
    <n v="7"/>
    <n v="5"/>
    <n v="12"/>
    <s v="AM"/>
    <n v="13574"/>
    <n v="0"/>
    <n v="3074"/>
    <n v="16648"/>
    <n v="13574"/>
    <n v="0"/>
    <m/>
    <n v="0"/>
    <x v="116"/>
  </r>
  <r>
    <s v="PESA GUADALUPE VICTORIA"/>
    <s v="ENRIQUEZ"/>
    <s v="HERNANDEZ"/>
    <s v="MARIO"/>
    <x v="0"/>
    <s v="TANCANHUITZ"/>
    <s v="GUADALUPE VICTORIA"/>
    <s v="INFRAESTRUCTURA Y EQUIPO PARA LA PROTECCION Y MANEJO DE LAS AVES"/>
    <s v="PRODUCCIÓN DE ALIMENTOS"/>
    <n v="0"/>
    <n v="0"/>
    <n v="0"/>
    <s v="AM"/>
    <n v="8724"/>
    <n v="0"/>
    <n v="3072"/>
    <n v="11796"/>
    <n v="8724"/>
    <n v="0"/>
    <m/>
    <n v="0"/>
    <x v="116"/>
  </r>
  <r>
    <s v="PESA GUADALUPE VICTORIA"/>
    <s v="ENRIQUEZ"/>
    <s v="HERNANDEZ"/>
    <s v="MARIO"/>
    <x v="0"/>
    <s v="TANCANHUITZ"/>
    <s v="GUADALUPE VICTORIA"/>
    <s v="INCUBADORA"/>
    <s v="GENERACIÓN DE INGRESOS"/>
    <n v="0"/>
    <n v="0"/>
    <n v="0"/>
    <s v="AM"/>
    <n v="11500"/>
    <n v="0"/>
    <n v="1500"/>
    <n v="13000"/>
    <n v="11500"/>
    <n v="0"/>
    <m/>
    <n v="0"/>
    <x v="116"/>
  </r>
  <r>
    <s v="PESA GUADALUPE VICTORIA"/>
    <s v="ENRIQUEZ"/>
    <s v="HERNANDEZ"/>
    <s v="MARIO"/>
    <x v="0"/>
    <s v="TANCANHUITZ"/>
    <s v="GUADALUPE VICTORIA"/>
    <s v="INFRAESTRUCTURA Y EQUIPO PARA LA PRODUCCION DE HORTALIZAS A CIELO ABIERTO"/>
    <s v="PRODUCCIÓN DE ALIMENTOS"/>
    <n v="0"/>
    <n v="0"/>
    <n v="0"/>
    <s v="AM"/>
    <n v="11852"/>
    <n v="0"/>
    <n v="1320"/>
    <n v="13172"/>
    <n v="11852"/>
    <n v="0"/>
    <m/>
    <n v="0"/>
    <x v="116"/>
  </r>
  <r>
    <s v="GRUPO DE PRODUCTORES DHOKOB"/>
    <s v="MARTINEZ"/>
    <s v="LUCIA"/>
    <s v="PEDRO"/>
    <x v="6"/>
    <m/>
    <s v="DHOKOB"/>
    <s v="INFRAESTRUCTURA Y EQUIPO PARA LA PROTECCION Y MANEJO DE LAS AVES"/>
    <s v="PRODUCCIÓN DE ALIMENTOS"/>
    <n v="10"/>
    <n v="16"/>
    <n v="26"/>
    <s v="AM"/>
    <n v="13087"/>
    <n v="0"/>
    <n v="4609.4000000000015"/>
    <n v="17696.400000000001"/>
    <n v="13087"/>
    <n v="0"/>
    <m/>
    <n v="0"/>
    <x v="117"/>
  </r>
  <r>
    <s v="GRUPO DE PRODUCTORES DHOKOB"/>
    <s v="MARTINEZ"/>
    <s v="LUCIA"/>
    <s v="PEDRO"/>
    <x v="6"/>
    <m/>
    <s v="DHOKOB"/>
    <s v="TRAPICHE"/>
    <s v="GENERACIÓN DE INGRESOS"/>
    <n v="0"/>
    <n v="0"/>
    <n v="0"/>
    <s v="AM"/>
    <n v="127494"/>
    <n v="0"/>
    <n v="14166"/>
    <n v="141660"/>
    <n v="127494"/>
    <n v="0"/>
    <m/>
    <n v="0"/>
    <x v="117"/>
  </r>
  <r>
    <s v="GRUPO DE PRODUCTORES DHOKOB"/>
    <s v="MARTINEZ"/>
    <s v="LUCIA"/>
    <s v="PEDRO"/>
    <x v="6"/>
    <m/>
    <s v="DHOKOB"/>
    <s v="TRAPICHE"/>
    <s v="GENERACIÓN DE INGRESOS"/>
    <n v="0"/>
    <n v="0"/>
    <n v="0"/>
    <s v="AM"/>
    <n v="1890"/>
    <n v="0"/>
    <n v="210"/>
    <n v="2100"/>
    <n v="1890"/>
    <n v="0"/>
    <m/>
    <n v="0"/>
    <x v="117"/>
  </r>
  <r>
    <s v="GRUPO DE PRODUCTORES DHOKOB"/>
    <s v="MARTINEZ"/>
    <s v="LUCIA"/>
    <s v="PEDRO"/>
    <x v="6"/>
    <m/>
    <s v="DHOKOB"/>
    <s v="TRAPICHE"/>
    <s v="GENERACIÓN DE INGRESOS"/>
    <n v="0"/>
    <n v="0"/>
    <n v="0"/>
    <s v="AM"/>
    <n v="15300"/>
    <n v="0"/>
    <n v="1700"/>
    <n v="17000"/>
    <n v="15300"/>
    <n v="0"/>
    <m/>
    <n v="0"/>
    <x v="117"/>
  </r>
  <r>
    <s v="TLATOCANI"/>
    <s v="HERNANDEZ"/>
    <s v="MARTINEZ"/>
    <s v="IGNACIO"/>
    <x v="7"/>
    <m/>
    <s v="MAHUAJCO"/>
    <s v="CAJONES, ALZA Y BASTIDORES"/>
    <s v="GENERACIÓN DE INGRESOS"/>
    <n v="3"/>
    <n v="7"/>
    <n v="10"/>
    <s v="AM"/>
    <n v="40059"/>
    <n v="0"/>
    <n v="4451"/>
    <n v="44510"/>
    <m/>
    <n v="0"/>
    <m/>
    <n v="0"/>
    <x v="118"/>
  </r>
  <r>
    <s v="TLATOCANI"/>
    <s v="HERNANDEZ"/>
    <s v="MARTINEZ"/>
    <s v="IGNACIO"/>
    <x v="7"/>
    <m/>
    <s v="MAHUAJCO"/>
    <s v="CAJONES, ALZA Y BASTIDORES"/>
    <s v="GENERACIÓN DE INGRESOS"/>
    <n v="0"/>
    <n v="0"/>
    <n v="0"/>
    <s v="AM"/>
    <n v="34956"/>
    <n v="0"/>
    <n v="3884"/>
    <n v="38840"/>
    <m/>
    <n v="0"/>
    <m/>
    <n v="0"/>
    <x v="118"/>
  </r>
  <r>
    <s v="TLATOCANI"/>
    <s v="HERNANDEZ"/>
    <s v="MARTINEZ"/>
    <s v="IGNACIO"/>
    <x v="7"/>
    <m/>
    <s v="MAHUAJCO"/>
    <s v="CAJONES, ALZA Y BASTIDORES"/>
    <s v="GENERACIÓN DE INGRESOS"/>
    <n v="0"/>
    <n v="0"/>
    <n v="0"/>
    <s v="AM"/>
    <n v="23026"/>
    <n v="0"/>
    <n v="2559"/>
    <n v="25585"/>
    <m/>
    <n v="0"/>
    <m/>
    <n v="0"/>
    <x v="118"/>
  </r>
  <r>
    <s v="TLATOCANI"/>
    <s v="HERNANDEZ"/>
    <s v="MARTINEZ"/>
    <s v="IGNACIO"/>
    <x v="7"/>
    <m/>
    <s v="MAHUAJCO"/>
    <s v="INCUBADORA"/>
    <s v="GENERACIÓN DE INGRESOS"/>
    <n v="0"/>
    <n v="0"/>
    <n v="0"/>
    <s v="AM"/>
    <n v="11700"/>
    <n v="0"/>
    <n v="1300"/>
    <n v="13000"/>
    <m/>
    <n v="0"/>
    <m/>
    <n v="0"/>
    <x v="118"/>
  </r>
  <r>
    <s v="TLATOCANI"/>
    <s v="HERNANDEZ"/>
    <s v="MARTINEZ"/>
    <s v="IGNACIO"/>
    <x v="7"/>
    <m/>
    <s v="MAHUAJCO"/>
    <s v="INFRAESTRUCTURA Y EQUIPO PARA LA PROTECCION Y MANEJO DE LAS AVES"/>
    <s v="PRODUCCIÓN DE ALIMENTOS"/>
    <n v="0"/>
    <n v="0"/>
    <n v="0"/>
    <s v="AM"/>
    <n v="4698"/>
    <n v="0"/>
    <n v="522"/>
    <n v="5220"/>
    <m/>
    <n v="0"/>
    <m/>
    <n v="0"/>
    <x v="118"/>
  </r>
  <r>
    <s v="TLATOCANI"/>
    <s v="HERNANDEZ"/>
    <s v="MARTINEZ"/>
    <s v="IGNACIO"/>
    <x v="7"/>
    <m/>
    <s v="MAHUAJCO"/>
    <s v="ARBOLES FRUTALES"/>
    <s v="PRODUCCIÓN DE ALIMENTOS"/>
    <n v="0"/>
    <n v="0"/>
    <n v="0"/>
    <s v="AM"/>
    <n v="1935"/>
    <n v="0"/>
    <n v="215"/>
    <n v="2150"/>
    <m/>
    <n v="0"/>
    <m/>
    <n v="0"/>
    <x v="118"/>
  </r>
  <r>
    <s v="TLATOCANI"/>
    <s v="HERNANDEZ"/>
    <s v="MARTINEZ"/>
    <s v="IGNACIO"/>
    <x v="7"/>
    <m/>
    <s v="MAHUAJCO"/>
    <s v="INFRAESTRUCTURA Y EQUIPO PARA LA PRODUCCION DE CERDOS"/>
    <s v="GENERACIÓN DE INGRESOS"/>
    <n v="0"/>
    <n v="0"/>
    <n v="0"/>
    <s v="AM"/>
    <n v="12816"/>
    <n v="0"/>
    <n v="1424"/>
    <n v="14240"/>
    <m/>
    <n v="0"/>
    <m/>
    <n v="0"/>
    <x v="118"/>
  </r>
  <r>
    <s v="PRODUCTORES DE OJOX"/>
    <s v="SALVADOR"/>
    <s v="RAMOS"/>
    <s v="ELOISA"/>
    <x v="6"/>
    <m/>
    <s v="OJOX"/>
    <s v="INFRAESTRUCTURA Y EQUIPO PARA LA PROTECCION Y MANEJO DE LAS AVES"/>
    <s v="PRODUCCIÓN DE ALIMENTOS"/>
    <n v="13"/>
    <n v="7"/>
    <n v="20"/>
    <s v="AM"/>
    <n v="30537"/>
    <n v="0"/>
    <n v="10754.599999999999"/>
    <n v="41291.599999999999"/>
    <n v="30537"/>
    <n v="0"/>
    <m/>
    <n v="0"/>
    <x v="119"/>
  </r>
  <r>
    <s v="PRODUCTORES DE OJOX"/>
    <s v="SALVADOR"/>
    <s v="RAMOS"/>
    <s v="ELOISA"/>
    <x v="6"/>
    <m/>
    <s v="OJOX"/>
    <s v="TRAPICHE"/>
    <s v="GENERACIÓN DE INGRESOS"/>
    <n v="0"/>
    <n v="0"/>
    <n v="0"/>
    <s v="AM"/>
    <n v="35415"/>
    <n v="0"/>
    <n v="3935"/>
    <n v="39350"/>
    <n v="35415"/>
    <n v="0"/>
    <m/>
    <n v="0"/>
    <x v="119"/>
  </r>
  <r>
    <s v="PRODUCTORES DE OJOX"/>
    <s v="SALVADOR"/>
    <s v="RAMOS"/>
    <s v="ELOISA"/>
    <x v="6"/>
    <m/>
    <s v="OJOX"/>
    <s v="TRAPICHE"/>
    <s v="GENERACIÓN DE INGRESOS"/>
    <n v="0"/>
    <n v="0"/>
    <n v="0"/>
    <s v="AM"/>
    <n v="7650"/>
    <n v="0"/>
    <n v="850"/>
    <n v="8500"/>
    <n v="7650"/>
    <n v="0"/>
    <m/>
    <n v="0"/>
    <x v="119"/>
  </r>
  <r>
    <s v="PRODUCTORES DE OJOX"/>
    <s v="SALVADOR"/>
    <s v="RAMOS"/>
    <s v="ELOISA"/>
    <x v="6"/>
    <m/>
    <s v="OJOX"/>
    <s v="INFRAESTRUCTURA Y EQUIPO PARA LA PRODUCCION DE CERDOS"/>
    <s v="GENERACIÓN DE INGRESOS"/>
    <n v="0"/>
    <n v="0"/>
    <n v="0"/>
    <s v="AM"/>
    <n v="47512"/>
    <n v="0"/>
    <n v="10756"/>
    <n v="58268"/>
    <n v="47512"/>
    <n v="0"/>
    <m/>
    <n v="0"/>
    <x v="119"/>
  </r>
  <r>
    <s v="GRUPO DE PRODUCTORES DE SAN JOSE XILATZEN"/>
    <s v="MACARIO"/>
    <s v="RAMIREZ"/>
    <s v="HERMINIO"/>
    <x v="6"/>
    <m/>
    <s v="SAN JOSÉ XILATZÉN"/>
    <s v="INFRAESTRUCTURA Y EQUIPO PARA LA PRODUCCION DE HORTALIZAS A CIELO ABIERTO"/>
    <s v="PRODUCCIÓN DE ALIMENTOS"/>
    <n v="18"/>
    <n v="14"/>
    <n v="32"/>
    <s v="AM"/>
    <n v="56215"/>
    <n v="0"/>
    <n v="6246.739999999998"/>
    <n v="62461.74"/>
    <n v="56215"/>
    <n v="0"/>
    <m/>
    <n v="0"/>
    <x v="120"/>
  </r>
  <r>
    <s v="GRUPO DE PRODUCTORES DE SAN JOSE XILATZEN"/>
    <s v="MACARIO"/>
    <s v="RAMIREZ"/>
    <s v="HERMINIO"/>
    <x v="6"/>
    <m/>
    <s v="SAN JOSÉ XILATZÉN"/>
    <s v="INFRAESTRUCTURA Y EQUIPO PARA LA PROTECCION Y MANEJO DE LAS AVES"/>
    <s v="PRODUCCIÓN DE ALIMENTOS"/>
    <n v="0"/>
    <n v="0"/>
    <n v="0"/>
    <s v="AM"/>
    <n v="56712"/>
    <n v="0"/>
    <n v="19972.399999999994"/>
    <n v="76684.399999999994"/>
    <n v="56712"/>
    <n v="0"/>
    <m/>
    <n v="0"/>
    <x v="120"/>
  </r>
  <r>
    <s v="GRUPO DE PRODUCTORES DE SAN JOSE XILATZEN"/>
    <s v="MACARIO"/>
    <s v="RAMIREZ"/>
    <s v="HERMINIO"/>
    <x v="6"/>
    <m/>
    <s v="SAN JOSÉ XILATZÉN"/>
    <s v="INFRAESTRUCTURA Y EQUIPO PARA LA PRODUCCION DE CULTIVOS ALTERNATIVOS O NO TRADICIONALES PARA VENTA"/>
    <s v="GENERACIÓN DE INGRESOS"/>
    <n v="0"/>
    <n v="0"/>
    <n v="0"/>
    <s v="AM"/>
    <n v="2963"/>
    <n v="0"/>
    <n v="330"/>
    <n v="3293"/>
    <n v="2963"/>
    <n v="0"/>
    <m/>
    <n v="0"/>
    <x v="120"/>
  </r>
  <r>
    <s v="GRUPO DE PRODUCTORES DE SAN JOSE XILATZEN"/>
    <s v="MACARIO"/>
    <s v="RAMIREZ"/>
    <s v="HERMINIO"/>
    <x v="6"/>
    <m/>
    <s v="SAN JOSÉ XILATZÉN"/>
    <s v="TRAPICHE"/>
    <s v="GENERACIÓN DE INGRESOS"/>
    <n v="0"/>
    <n v="0"/>
    <n v="0"/>
    <s v="AM"/>
    <n v="2147"/>
    <n v="0"/>
    <n v="239.19999999999982"/>
    <n v="2386.1999999999998"/>
    <n v="2147"/>
    <n v="0"/>
    <m/>
    <n v="0"/>
    <x v="120"/>
  </r>
  <r>
    <s v="GRUPO DE PRODUCTORES DE SAN JOSE XILATZEN"/>
    <s v="MACARIO"/>
    <s v="RAMIREZ"/>
    <s v="HERMINIO"/>
    <x v="6"/>
    <m/>
    <s v="SAN JOSÉ XILATZÉN"/>
    <s v="TRAPICHE"/>
    <s v="GENERACIÓN DE INGRESOS"/>
    <n v="0"/>
    <n v="0"/>
    <n v="0"/>
    <s v="AM"/>
    <n v="92079"/>
    <n v="0"/>
    <n v="10231"/>
    <n v="102310"/>
    <n v="92079"/>
    <n v="0"/>
    <m/>
    <n v="0"/>
    <x v="120"/>
  </r>
  <r>
    <s v="GRUPO DE PRODUCTORES DE SAN JOSE XILATZEN"/>
    <s v="MACARIO"/>
    <s v="RAMIREZ"/>
    <s v="HERMINIO"/>
    <x v="6"/>
    <m/>
    <s v="SAN JOSÉ XILATZÉN"/>
    <s v="TRAPICHE"/>
    <s v="GENERACIÓN DE INGRESOS"/>
    <n v="0"/>
    <n v="0"/>
    <n v="0"/>
    <s v="AM"/>
    <n v="3240"/>
    <n v="0"/>
    <n v="360"/>
    <n v="3600"/>
    <n v="3240"/>
    <n v="0"/>
    <m/>
    <n v="0"/>
    <x v="120"/>
  </r>
  <r>
    <s v="GRUPO DE PRODUCTORES DE SAN JOSE XILATZEN"/>
    <s v="MACARIO"/>
    <s v="RAMIREZ"/>
    <s v="HERMINIO"/>
    <x v="6"/>
    <m/>
    <s v="SAN JOSÉ XILATZÉN"/>
    <s v="TRAPICHE"/>
    <s v="GENERACIÓN DE INGRESOS"/>
    <n v="0"/>
    <n v="0"/>
    <n v="0"/>
    <s v="AM"/>
    <n v="2070"/>
    <n v="0"/>
    <n v="230"/>
    <n v="2300"/>
    <n v="2070"/>
    <n v="0"/>
    <m/>
    <n v="0"/>
    <x v="120"/>
  </r>
  <r>
    <s v="GRUPO DE PRODUCTORES DE SAN JOSE XILATZEN"/>
    <s v="MACARIO"/>
    <s v="RAMIREZ"/>
    <s v="HERMINIO"/>
    <x v="6"/>
    <m/>
    <s v="SAN JOSÉ XILATZÉN"/>
    <s v="TRAPICHE"/>
    <s v="GENERACIÓN DE INGRESOS"/>
    <n v="0"/>
    <n v="0"/>
    <n v="0"/>
    <s v="AM"/>
    <n v="7650"/>
    <n v="0"/>
    <n v="850"/>
    <n v="8500"/>
    <n v="7650"/>
    <n v="0"/>
    <m/>
    <n v="0"/>
    <x v="120"/>
  </r>
  <r>
    <s v="GRUPO DE PRODUCTORES DE SAN JOSE XILATZEN"/>
    <s v="MACARIO"/>
    <s v="RAMIREZ"/>
    <s v="HERMINIO"/>
    <x v="6"/>
    <m/>
    <s v="SAN JOSÉ XILATZÉN"/>
    <s v="INFRAESTRUCTURA Y EQUIPO PARA LA PRODUCCION DE CERDOS"/>
    <s v="GENERACIÓN DE INGRESOS"/>
    <n v="0"/>
    <n v="0"/>
    <n v="0"/>
    <s v="AM"/>
    <n v="27150"/>
    <n v="0"/>
    <n v="6146"/>
    <n v="33296"/>
    <n v="27150"/>
    <n v="0"/>
    <m/>
    <n v="0"/>
    <x v="120"/>
  </r>
  <r>
    <s v="GRUPO DE TRABAJO PETLACOYO"/>
    <s v="MAYORGA"/>
    <s v="CATARINA"/>
    <s v="SABINO"/>
    <x v="7"/>
    <m/>
    <s v="PETLACOYO"/>
    <s v="CAJONES, ALZA Y BASTIDORES"/>
    <s v="GENERACIÓN DE INGRESOS"/>
    <n v="5"/>
    <n v="10"/>
    <n v="15"/>
    <s v="AM"/>
    <n v="6889"/>
    <n v="0"/>
    <n v="766"/>
    <n v="7655"/>
    <m/>
    <n v="0"/>
    <m/>
    <n v="0"/>
    <x v="121"/>
  </r>
  <r>
    <s v="GRUPO DE TRABAJO PETLACOYO"/>
    <s v="MAYORGA"/>
    <s v="CATARINA"/>
    <s v="SABINO"/>
    <x v="7"/>
    <m/>
    <s v="PETLACOYO"/>
    <s v="ARBOLES FRUTALES"/>
    <s v="PRODUCCIÓN DE ALIMENTOS"/>
    <n v="0"/>
    <n v="0"/>
    <n v="0"/>
    <s v="AM"/>
    <n v="5976"/>
    <n v="0"/>
    <n v="664"/>
    <n v="6640"/>
    <m/>
    <n v="0"/>
    <m/>
    <n v="0"/>
    <x v="121"/>
  </r>
  <r>
    <s v="GRUPO DE TRABAJO PETLACOYO"/>
    <s v="MAYORGA"/>
    <s v="CATARINA"/>
    <s v="SABINO"/>
    <x v="7"/>
    <m/>
    <s v="PETLACOYO"/>
    <s v="SILO METALICO GALVANIZADO"/>
    <s v="GENERACIÓN DE INGRESOS"/>
    <n v="0"/>
    <n v="0"/>
    <n v="0"/>
    <s v="AM"/>
    <n v="10620"/>
    <n v="0"/>
    <n v="1180"/>
    <n v="11800"/>
    <m/>
    <n v="0"/>
    <m/>
    <n v="0"/>
    <x v="121"/>
  </r>
  <r>
    <s v="GRUPO DE TRABAJO PETLACOYO"/>
    <s v="MAYORGA"/>
    <s v="CATARINA"/>
    <s v="SABINO"/>
    <x v="7"/>
    <m/>
    <s v="PETLACOYO"/>
    <s v="ARBOLES FRUTALES"/>
    <s v="PRODUCCIÓN DE ALIMENTOS"/>
    <n v="0"/>
    <n v="0"/>
    <n v="0"/>
    <s v="AM"/>
    <n v="33516"/>
    <n v="0"/>
    <n v="3724"/>
    <n v="37240"/>
    <m/>
    <n v="0"/>
    <m/>
    <n v="0"/>
    <x v="121"/>
  </r>
  <r>
    <s v="GRUPO DE TRABAJO PETLACOYO"/>
    <s v="MAYORGA"/>
    <s v="CATARINA"/>
    <s v="SABINO"/>
    <x v="7"/>
    <m/>
    <s v="PETLACOYO"/>
    <s v="INCUBADORA"/>
    <s v="GENERACIÓN DE INGRESOS"/>
    <n v="0"/>
    <n v="0"/>
    <n v="0"/>
    <s v="AM"/>
    <n v="11700"/>
    <n v="0"/>
    <n v="1300"/>
    <n v="13000"/>
    <m/>
    <n v="0"/>
    <m/>
    <n v="0"/>
    <x v="121"/>
  </r>
  <r>
    <s v="GRUPO DE TRABAJO PETLACOYO"/>
    <s v="MAYORGA"/>
    <s v="CATARINA"/>
    <s v="SABINO"/>
    <x v="7"/>
    <m/>
    <s v="PETLACOYO"/>
    <s v="ARBOLES FRUTALES"/>
    <s v="PRODUCCIÓN DE ALIMENTOS"/>
    <n v="0"/>
    <n v="0"/>
    <n v="0"/>
    <s v="AM"/>
    <n v="24651"/>
    <n v="0"/>
    <n v="2739"/>
    <n v="27390"/>
    <m/>
    <n v="0"/>
    <m/>
    <n v="0"/>
    <x v="121"/>
  </r>
  <r>
    <s v="IXPATLACH"/>
    <s v="GONZALEZ"/>
    <s v="HERNANDEZ"/>
    <s v="CONSTANTINO"/>
    <x v="7"/>
    <m/>
    <s v="IXPATLACH"/>
    <s v="ARBOLES FRUTALES"/>
    <s v="PRODUCCIÓN DE ALIMENTOS"/>
    <n v="5"/>
    <n v="5"/>
    <n v="10"/>
    <s v="AM"/>
    <n v="9576"/>
    <n v="0"/>
    <n v="1064"/>
    <n v="10640"/>
    <m/>
    <n v="0"/>
    <m/>
    <n v="0"/>
    <x v="122"/>
  </r>
  <r>
    <s v="IXPATLACH"/>
    <s v="GONZALEZ"/>
    <s v="HERNANDEZ"/>
    <s v="CONSTANTINO"/>
    <x v="7"/>
    <m/>
    <s v="IXPATLACH"/>
    <s v="CAJONES, ALZA Y BASTIDORES"/>
    <s v="GENERACIÓN DE INGRESOS"/>
    <n v="0"/>
    <n v="0"/>
    <n v="0"/>
    <s v="AM"/>
    <n v="52434"/>
    <n v="0"/>
    <n v="5826"/>
    <n v="58260"/>
    <m/>
    <n v="0"/>
    <m/>
    <n v="0"/>
    <x v="122"/>
  </r>
  <r>
    <s v="IXPATLACH"/>
    <s v="GONZALEZ"/>
    <s v="HERNANDEZ"/>
    <s v="CONSTANTINO"/>
    <x v="7"/>
    <m/>
    <s v="IXPATLACH"/>
    <s v="CAJONES, ALZA Y BASTIDORES"/>
    <s v="GENERACIÓN DE INGRESOS"/>
    <n v="0"/>
    <n v="0"/>
    <n v="0"/>
    <s v="AM"/>
    <n v="6889"/>
    <n v="0"/>
    <n v="766"/>
    <n v="7655"/>
    <m/>
    <n v="0"/>
    <m/>
    <n v="0"/>
    <x v="122"/>
  </r>
  <r>
    <s v="IXPATLACH"/>
    <s v="GONZALEZ"/>
    <s v="HERNANDEZ"/>
    <s v="CONSTANTINO"/>
    <x v="7"/>
    <m/>
    <s v="IXPATLACH"/>
    <s v="INFRAESTRUCTURA Y EQUIPO PARA LA PROTECCION Y MANEJO DE LAS AVES"/>
    <s v="PRODUCCIÓN DE ALIMENTOS"/>
    <n v="0"/>
    <n v="0"/>
    <n v="0"/>
    <s v="AM"/>
    <n v="9396"/>
    <n v="0"/>
    <n v="1044"/>
    <n v="10440"/>
    <m/>
    <n v="0"/>
    <m/>
    <n v="0"/>
    <x v="122"/>
  </r>
  <r>
    <s v="IXPATLACH"/>
    <s v="GONZALEZ"/>
    <s v="HERNANDEZ"/>
    <s v="CONSTANTINO"/>
    <x v="7"/>
    <m/>
    <s v="IXPATLACH"/>
    <s v="INFRAESTRUCTURA Y EQUIPO PARA LA PRODUCCION DE CERDOS"/>
    <s v="GENERACIÓN DE INGRESOS"/>
    <n v="0"/>
    <n v="0"/>
    <n v="0"/>
    <s v="AM"/>
    <n v="6408"/>
    <n v="0"/>
    <n v="712"/>
    <n v="7120"/>
    <m/>
    <n v="0"/>
    <m/>
    <n v="0"/>
    <x v="122"/>
  </r>
  <r>
    <s v="IXPATLACH"/>
    <s v="GONZALEZ"/>
    <s v="HERNANDEZ"/>
    <s v="CONSTANTINO"/>
    <x v="7"/>
    <m/>
    <s v="IXPATLACH"/>
    <s v="INFRAESTRUCTURA Y EQUIPO PARA LA PRODUCCION DE CERDOS"/>
    <s v="GENERACIÓN DE INGRESOS"/>
    <n v="0"/>
    <n v="0"/>
    <n v="0"/>
    <s v="AM"/>
    <n v="17608"/>
    <n v="0"/>
    <n v="1957"/>
    <n v="19565"/>
    <m/>
    <n v="0"/>
    <m/>
    <n v="0"/>
    <x v="122"/>
  </r>
  <r>
    <s v="TAMPUCHON"/>
    <s v="GONZALEZ"/>
    <s v="GARCIA"/>
    <s v="GUSTAVO"/>
    <x v="7"/>
    <m/>
    <s v="TAMPUCHÓN"/>
    <s v="ARBOLES FRUTALES"/>
    <s v="PRODUCCIÓN DE ALIMENTOS"/>
    <n v="10"/>
    <n v="5"/>
    <n v="15"/>
    <s v="AM"/>
    <n v="1935"/>
    <n v="0"/>
    <n v="215"/>
    <n v="2150"/>
    <m/>
    <n v="0"/>
    <m/>
    <n v="0"/>
    <x v="123"/>
  </r>
  <r>
    <s v="TAMPUCHON"/>
    <s v="GONZALEZ"/>
    <s v="GARCIA"/>
    <s v="GUSTAVO"/>
    <x v="7"/>
    <m/>
    <s v="TAMPUCHÓN"/>
    <s v="TRAPICHE"/>
    <s v="GENERACIÓN DE INGRESOS"/>
    <n v="0"/>
    <n v="0"/>
    <n v="0"/>
    <s v="AM"/>
    <n v="27180"/>
    <n v="0"/>
    <n v="3020"/>
    <n v="30200"/>
    <m/>
    <n v="0"/>
    <m/>
    <n v="0"/>
    <x v="123"/>
  </r>
  <r>
    <s v="TAMPUCHON"/>
    <s v="GONZALEZ"/>
    <s v="GARCIA"/>
    <s v="GUSTAVO"/>
    <x v="7"/>
    <m/>
    <s v="TAMPUCHÓN"/>
    <s v="INFRAESTRUCTURA Y EQUIPO PARA LA PROTECCION Y MANEJO DE LAS AVES"/>
    <s v="PRODUCCIÓN DE ALIMENTOS"/>
    <n v="0"/>
    <n v="0"/>
    <n v="0"/>
    <s v="AM"/>
    <n v="4698"/>
    <n v="0"/>
    <n v="522"/>
    <n v="5220"/>
    <m/>
    <n v="0"/>
    <m/>
    <n v="0"/>
    <x v="123"/>
  </r>
  <r>
    <s v="TAMPUCHON"/>
    <s v="GONZALEZ"/>
    <s v="GARCIA"/>
    <s v="GUSTAVO"/>
    <x v="7"/>
    <m/>
    <s v="TAMPUCHÓN"/>
    <s v="INFRAESTRUCTURA Y EQUIPO PARA LA PRODUCCION DE CERDOS"/>
    <s v="GENERACIÓN DE INGRESOS"/>
    <n v="0"/>
    <n v="0"/>
    <n v="0"/>
    <s v="AM"/>
    <n v="17608"/>
    <n v="0"/>
    <n v="1957"/>
    <n v="19565"/>
    <m/>
    <n v="0"/>
    <m/>
    <n v="0"/>
    <x v="123"/>
  </r>
  <r>
    <s v="TAMPUCHON"/>
    <s v="GONZALEZ"/>
    <s v="GARCIA"/>
    <s v="GUSTAVO"/>
    <x v="7"/>
    <m/>
    <s v="TAMPUCHÓN"/>
    <s v="INFRAESTRUCTURA Y EQUIPO PARA LA PRODUCCION DE CERDOS"/>
    <s v="GENERACIÓN DE INGRESOS"/>
    <n v="0"/>
    <n v="0"/>
    <n v="0"/>
    <s v="AM"/>
    <n v="19224"/>
    <n v="0"/>
    <n v="2136"/>
    <n v="21360"/>
    <m/>
    <n v="0"/>
    <m/>
    <n v="0"/>
    <x v="123"/>
  </r>
  <r>
    <s v="TAMPUCHON"/>
    <s v="GONZALEZ"/>
    <s v="GARCIA"/>
    <s v="GUSTAVO"/>
    <x v="7"/>
    <m/>
    <s v="TAMPUCHÓN"/>
    <s v="SILO METALICO GALVANIZADO"/>
    <s v="GENERACIÓN DE INGRESOS"/>
    <n v="0"/>
    <n v="0"/>
    <n v="0"/>
    <s v="AM"/>
    <n v="10620"/>
    <n v="0"/>
    <n v="1180"/>
    <n v="11800"/>
    <m/>
    <n v="0"/>
    <m/>
    <n v="0"/>
    <x v="123"/>
  </r>
  <r>
    <s v="TAMPUCHON"/>
    <s v="GONZALEZ"/>
    <s v="GARCIA"/>
    <s v="GUSTAVO"/>
    <x v="7"/>
    <m/>
    <s v="TAMPUCHÓN"/>
    <s v="ARBOLES FRUTALES"/>
    <s v="PRODUCCIÓN DE ALIMENTOS"/>
    <n v="0"/>
    <n v="0"/>
    <n v="0"/>
    <s v="AM"/>
    <n v="4788"/>
    <n v="0"/>
    <n v="532"/>
    <n v="5320"/>
    <m/>
    <n v="0"/>
    <m/>
    <n v="0"/>
    <x v="123"/>
  </r>
  <r>
    <s v="TAMPUCHON"/>
    <s v="GONZALEZ"/>
    <s v="GARCIA"/>
    <s v="GUSTAVO"/>
    <x v="7"/>
    <m/>
    <s v="TAMPUCHÓN"/>
    <s v="INFRAESTRUCTURA Y EQUIPO PARA LA PROTECCION Y MANEJO DE LAS AVES"/>
    <s v="PRODUCCIÓN DE ALIMENTOS"/>
    <n v="0"/>
    <n v="0"/>
    <n v="0"/>
    <s v="AM"/>
    <n v="79492"/>
    <n v="0"/>
    <n v="8833"/>
    <n v="88325"/>
    <m/>
    <n v="0"/>
    <m/>
    <n v="0"/>
    <x v="123"/>
  </r>
  <r>
    <s v="EJEKATL"/>
    <s v="VELAZQUEZ"/>
    <s v="HERNANDEZ"/>
    <s v="RAFAEL"/>
    <x v="7"/>
    <m/>
    <s v="SUCHIACO"/>
    <s v="CAJONES, ALZA Y BASTIDORES"/>
    <s v="GENERACIÓN DE INGRESOS"/>
    <n v="13"/>
    <n v="7"/>
    <n v="20"/>
    <s v="AM"/>
    <n v="6889"/>
    <n v="0"/>
    <n v="766"/>
    <n v="7655"/>
    <m/>
    <n v="0"/>
    <m/>
    <n v="0"/>
    <x v="124"/>
  </r>
  <r>
    <s v="EJEKATL"/>
    <s v="VELAZQUEZ"/>
    <s v="HERNANDEZ"/>
    <s v="RAFAEL"/>
    <x v="7"/>
    <m/>
    <s v="SUCHIACO"/>
    <s v="CAJONES, ALZA Y BASTIDORES"/>
    <s v="GENERACIÓN DE INGRESOS"/>
    <n v="0"/>
    <n v="0"/>
    <n v="0"/>
    <s v="AM"/>
    <n v="20029"/>
    <n v="0"/>
    <n v="2226"/>
    <n v="22255"/>
    <m/>
    <n v="0"/>
    <m/>
    <n v="0"/>
    <x v="124"/>
  </r>
  <r>
    <s v="EJEKATL"/>
    <s v="VELAZQUEZ"/>
    <s v="HERNANDEZ"/>
    <s v="RAFAEL"/>
    <x v="7"/>
    <m/>
    <s v="SUCHIACO"/>
    <s v="INFRAESTRUCTURA Y EQUIPO PARA LA PRODUCCION DE CERDOS"/>
    <s v="GENERACIÓN DE INGRESOS"/>
    <n v="0"/>
    <n v="0"/>
    <n v="0"/>
    <s v="AM"/>
    <n v="80100"/>
    <n v="0"/>
    <n v="8900"/>
    <n v="89000"/>
    <m/>
    <n v="0"/>
    <m/>
    <n v="0"/>
    <x v="124"/>
  </r>
  <r>
    <s v="EJEKATL"/>
    <s v="VELAZQUEZ"/>
    <s v="HERNANDEZ"/>
    <s v="RAFAEL"/>
    <x v="7"/>
    <m/>
    <s v="SUCHIACO"/>
    <s v="INFRAESTRUCTURA Y EQUIPO PARA LA PRODUCCION DE CERDOS"/>
    <s v="GENERACIÓN DE INGRESOS"/>
    <n v="0"/>
    <n v="0"/>
    <n v="0"/>
    <s v="AM"/>
    <n v="25632"/>
    <n v="0"/>
    <n v="2848"/>
    <n v="28480"/>
    <m/>
    <n v="0"/>
    <m/>
    <n v="0"/>
    <x v="124"/>
  </r>
  <r>
    <s v="EJEKATL"/>
    <s v="VELAZQUEZ"/>
    <s v="HERNANDEZ"/>
    <s v="RAFAEL"/>
    <x v="7"/>
    <m/>
    <s v="SUCHIACO"/>
    <s v="INFRAESTRUCTURA Y EQUIPO PARA LA PROTECCION Y MANEJO DE LAS AVES"/>
    <s v="PRODUCCIÓN DE ALIMENTOS"/>
    <n v="0"/>
    <n v="0"/>
    <n v="0"/>
    <s v="AM"/>
    <n v="14094"/>
    <n v="0"/>
    <n v="1566"/>
    <n v="15660"/>
    <m/>
    <n v="0"/>
    <m/>
    <n v="0"/>
    <x v="124"/>
  </r>
  <r>
    <s v="EJEKATL"/>
    <s v="VELAZQUEZ"/>
    <s v="HERNANDEZ"/>
    <s v="RAFAEL"/>
    <x v="7"/>
    <m/>
    <s v="SUCHIACO"/>
    <s v="ARBOLES FRUTALES"/>
    <s v="PRODUCCIÓN DE ALIMENTOS"/>
    <n v="0"/>
    <n v="0"/>
    <n v="0"/>
    <s v="AM"/>
    <n v="28728"/>
    <n v="0"/>
    <n v="3192"/>
    <n v="31920"/>
    <m/>
    <n v="0"/>
    <m/>
    <n v="0"/>
    <x v="124"/>
  </r>
  <r>
    <s v="EJEKATL"/>
    <s v="VELAZQUEZ"/>
    <s v="HERNANDEZ"/>
    <s v="RAFAEL"/>
    <x v="7"/>
    <m/>
    <s v="SUCHIACO"/>
    <s v="ARBOLES FRUTALES"/>
    <s v="PRODUCCIÓN DE ALIMENTOS"/>
    <n v="0"/>
    <n v="0"/>
    <n v="0"/>
    <s v="AM"/>
    <n v="8217"/>
    <n v="0"/>
    <n v="913"/>
    <n v="9130"/>
    <m/>
    <n v="0"/>
    <m/>
    <n v="0"/>
    <x v="124"/>
  </r>
  <r>
    <s v="EJEKATL"/>
    <s v="VELAZQUEZ"/>
    <s v="HERNANDEZ"/>
    <s v="RAFAEL"/>
    <x v="7"/>
    <m/>
    <s v="SUCHIACO"/>
    <s v="ARBOLES FRUTALES"/>
    <s v="PRODUCCIÓN DE ALIMENTOS"/>
    <n v="0"/>
    <n v="0"/>
    <n v="0"/>
    <s v="AM"/>
    <n v="3870"/>
    <n v="0"/>
    <n v="430"/>
    <n v="4300"/>
    <m/>
    <n v="0"/>
    <m/>
    <n v="0"/>
    <x v="124"/>
  </r>
  <r>
    <s v="TIOAMEL"/>
    <s v="VIDALES"/>
    <s v="LOPEZ"/>
    <s v="CRISOFORO"/>
    <x v="7"/>
    <m/>
    <s v="TIOAMEL"/>
    <s v="INFRAESTRUCTURA Y EQUIPO PARA LA PRODUCCION DE CERDOS"/>
    <s v="GENERACIÓN DE INGRESOS"/>
    <n v="8"/>
    <n v="7"/>
    <n v="15"/>
    <s v="AM"/>
    <n v="6408"/>
    <n v="0"/>
    <n v="712"/>
    <n v="7120"/>
    <m/>
    <n v="0"/>
    <m/>
    <n v="0"/>
    <x v="125"/>
  </r>
  <r>
    <s v="TIOAMEL"/>
    <s v="VIDALES"/>
    <s v="LOPEZ"/>
    <s v="CRISOFORO"/>
    <x v="7"/>
    <m/>
    <s v="TIOAMEL"/>
    <s v="ARBOLES FRUTALES"/>
    <s v="PRODUCCIÓN DE ALIMENTOS"/>
    <n v="0"/>
    <n v="0"/>
    <n v="0"/>
    <s v="AM"/>
    <n v="9576"/>
    <n v="0"/>
    <n v="1064"/>
    <n v="10640"/>
    <m/>
    <n v="0"/>
    <m/>
    <n v="0"/>
    <x v="125"/>
  </r>
  <r>
    <s v="TIOAMEL"/>
    <s v="VIDALES"/>
    <s v="LOPEZ"/>
    <s v="CRISOFORO"/>
    <x v="7"/>
    <m/>
    <s v="TIOAMEL"/>
    <s v="ARBOLES FRUTALES"/>
    <s v="PRODUCCIÓN DE ALIMENTOS"/>
    <n v="0"/>
    <n v="0"/>
    <n v="0"/>
    <s v="AM"/>
    <n v="13135"/>
    <n v="0"/>
    <n v="1460"/>
    <n v="14595"/>
    <m/>
    <n v="0"/>
    <m/>
    <n v="0"/>
    <x v="125"/>
  </r>
  <r>
    <s v="TIOAMEL"/>
    <s v="VIDALES"/>
    <s v="LOPEZ"/>
    <s v="CRISOFORO"/>
    <x v="7"/>
    <m/>
    <s v="TIOAMEL"/>
    <s v="INFRAESTRUCTURA Y EQUIPO PARA LA PRODUCCION HORTICOLA AGRICULTURA PROTEGIDA"/>
    <s v="PRODUCCIÓN DE ALIMENTOS"/>
    <n v="0"/>
    <n v="0"/>
    <n v="0"/>
    <s v="AM"/>
    <n v="36495"/>
    <n v="0"/>
    <n v="4055"/>
    <n v="40550"/>
    <m/>
    <n v="0"/>
    <m/>
    <n v="0"/>
    <x v="125"/>
  </r>
  <r>
    <s v="TIOAMEL"/>
    <s v="VIDALES"/>
    <s v="LOPEZ"/>
    <s v="CRISOFORO"/>
    <x v="7"/>
    <m/>
    <s v="TIOAMEL"/>
    <s v="INFRAESTRUCTURA Y EQUIPO PARA LA PRODUCCION DE CERDOS"/>
    <s v="GENERACIÓN DE INGRESOS"/>
    <n v="0"/>
    <n v="0"/>
    <n v="0"/>
    <s v="AM"/>
    <n v="35217"/>
    <n v="0"/>
    <n v="3913"/>
    <n v="39130"/>
    <m/>
    <n v="0"/>
    <m/>
    <n v="0"/>
    <x v="125"/>
  </r>
  <r>
    <s v="TIOAMEL"/>
    <s v="VIDALES"/>
    <s v="LOPEZ"/>
    <s v="CRISOFORO"/>
    <x v="7"/>
    <m/>
    <s v="TIOAMEL"/>
    <s v="ARBOLES FRUTALES"/>
    <s v="PRODUCCIÓN DE ALIMENTOS"/>
    <n v="0"/>
    <n v="0"/>
    <n v="0"/>
    <s v="AM"/>
    <n v="9162"/>
    <n v="0"/>
    <n v="1018"/>
    <n v="10180"/>
    <m/>
    <n v="0"/>
    <m/>
    <n v="0"/>
    <x v="125"/>
  </r>
  <r>
    <s v="TIOAMEL"/>
    <s v="VIDALES"/>
    <s v="LOPEZ"/>
    <s v="CRISOFORO"/>
    <x v="7"/>
    <m/>
    <s v="TIOAMEL"/>
    <s v="ARBOLES FRUTALES"/>
    <s v="PRODUCCIÓN DE ALIMENTOS"/>
    <n v="0"/>
    <n v="0"/>
    <n v="0"/>
    <s v="AM"/>
    <n v="5976"/>
    <n v="0"/>
    <n v="664"/>
    <n v="6640"/>
    <m/>
    <n v="0"/>
    <m/>
    <n v="0"/>
    <x v="125"/>
  </r>
  <r>
    <s v="TIOAMEL"/>
    <s v="VIDALES"/>
    <s v="LOPEZ"/>
    <s v="CRISOFORO"/>
    <x v="7"/>
    <m/>
    <s v="TIOAMEL"/>
    <s v="INFRAESTRUCTURA Y EQUIPO PARA LA PROTECCION Y MANEJO DE LAS AVES"/>
    <s v="PRODUCCIÓN DE ALIMENTOS"/>
    <n v="0"/>
    <n v="0"/>
    <n v="0"/>
    <s v="AM"/>
    <n v="14094"/>
    <n v="0"/>
    <n v="1566"/>
    <n v="15660"/>
    <m/>
    <n v="0"/>
    <m/>
    <n v="0"/>
    <x v="125"/>
  </r>
  <r>
    <s v="TIOAMEL"/>
    <s v="VIDALES"/>
    <s v="LOPEZ"/>
    <s v="CRISOFORO"/>
    <x v="7"/>
    <m/>
    <s v="TIOAMEL"/>
    <s v="CAJONES, ALZA Y BASTIDORES"/>
    <s v="GENERACIÓN DE INGRESOS"/>
    <n v="0"/>
    <n v="0"/>
    <n v="0"/>
    <s v="AM"/>
    <n v="23026"/>
    <n v="0"/>
    <n v="2559"/>
    <n v="25585"/>
    <m/>
    <n v="0"/>
    <m/>
    <n v="0"/>
    <x v="125"/>
  </r>
  <r>
    <s v="GRUPO DE TRABAJO MOYOTLA"/>
    <s v="HERNANDEZ"/>
    <s v="HERNANDEZ"/>
    <s v="EZEQUIEL"/>
    <x v="7"/>
    <m/>
    <s v="MOYOTLA"/>
    <s v="INFRAESTRUCTURA Y EQUIPO PARA LA PRODUCCION DE CERDOS"/>
    <s v="GENERACIÓN DE INGRESOS"/>
    <n v="11"/>
    <n v="3"/>
    <n v="14"/>
    <s v="AM"/>
    <n v="19224"/>
    <n v="0"/>
    <n v="2136"/>
    <n v="21360"/>
    <m/>
    <n v="0"/>
    <m/>
    <n v="0"/>
    <x v="126"/>
  </r>
  <r>
    <s v="GRUPO DE TRABAJO MOYOTLA"/>
    <s v="HERNANDEZ"/>
    <s v="HERNANDEZ"/>
    <s v="EZEQUIEL"/>
    <x v="7"/>
    <m/>
    <s v="MOYOTLA"/>
    <s v="CAJONES, ALZA Y BASTIDORES"/>
    <s v="GENERACIÓN DE INGRESOS"/>
    <n v="0"/>
    <n v="0"/>
    <n v="0"/>
    <s v="AM"/>
    <n v="40059"/>
    <n v="0"/>
    <n v="4451"/>
    <n v="44510"/>
    <m/>
    <n v="0"/>
    <m/>
    <n v="0"/>
    <x v="126"/>
  </r>
  <r>
    <s v="GRUPO DE TRABAJO MOYOTLA"/>
    <s v="HERNANDEZ"/>
    <s v="HERNANDEZ"/>
    <s v="EZEQUIEL"/>
    <x v="7"/>
    <m/>
    <s v="MOYOTLA"/>
    <s v="INFRAESTRUCTURA Y EQUIPO PARA LA PRODUCCION HORTICOLA AGRICULTURA PROTEGIDA"/>
    <s v="PRODUCCIÓN DE ALIMENTOS"/>
    <n v="0"/>
    <n v="0"/>
    <n v="0"/>
    <s v="AM"/>
    <n v="7047"/>
    <n v="0"/>
    <n v="783"/>
    <n v="7830"/>
    <m/>
    <n v="0"/>
    <m/>
    <n v="0"/>
    <x v="126"/>
  </r>
  <r>
    <s v="GRUPO DE TRABAJO MOYOTLA"/>
    <s v="HERNANDEZ"/>
    <s v="HERNANDEZ"/>
    <s v="EZEQUIEL"/>
    <x v="7"/>
    <m/>
    <s v="MOYOTLA"/>
    <s v="INFRAESTRUCTURA Y EQUIPO PARA LA PRODUCCION HORTICOLA AGRICULTURA PROTEGIDA"/>
    <s v="PRODUCCIÓN DE ALIMENTOS"/>
    <n v="0"/>
    <n v="0"/>
    <n v="0"/>
    <s v="AM"/>
    <n v="18247"/>
    <n v="0"/>
    <n v="2028"/>
    <n v="20275"/>
    <m/>
    <n v="0"/>
    <m/>
    <n v="0"/>
    <x v="126"/>
  </r>
  <r>
    <s v="GRUPO DE TRABAJO MOYOTLA"/>
    <s v="HERNANDEZ"/>
    <s v="HERNANDEZ"/>
    <s v="EZEQUIEL"/>
    <x v="7"/>
    <m/>
    <s v="MOYOTLA"/>
    <s v="ARBOLES FRUTALES"/>
    <s v="PRODUCCIÓN DE ALIMENTOS"/>
    <n v="0"/>
    <n v="0"/>
    <n v="0"/>
    <s v="AM"/>
    <n v="4788"/>
    <n v="0"/>
    <n v="532"/>
    <n v="5320"/>
    <m/>
    <n v="0"/>
    <m/>
    <n v="0"/>
    <x v="126"/>
  </r>
  <r>
    <s v="GRUPO DE TRABAJO MOYOTLA"/>
    <s v="HERNANDEZ"/>
    <s v="HERNANDEZ"/>
    <s v="EZEQUIEL"/>
    <x v="7"/>
    <m/>
    <s v="MOYOTLA"/>
    <s v="ARBOLES FRUTALES"/>
    <s v="PRODUCCIÓN DE ALIMENTOS"/>
    <n v="0"/>
    <n v="0"/>
    <n v="0"/>
    <s v="AM"/>
    <n v="5805"/>
    <n v="0"/>
    <n v="645"/>
    <n v="6450"/>
    <m/>
    <n v="0"/>
    <m/>
    <n v="0"/>
    <x v="126"/>
  </r>
  <r>
    <s v="GRUPO DE TRABAJO MOYOTLA"/>
    <s v="HERNANDEZ"/>
    <s v="HERNANDEZ"/>
    <s v="EZEQUIEL"/>
    <x v="7"/>
    <m/>
    <s v="MOYOTLA"/>
    <s v="INFRAESTRUCTURA Y EQUIPO PARA LA PROTECCION Y MANEJO DE LAS AVES"/>
    <s v="PRODUCCIÓN DE ALIMENTOS"/>
    <n v="0"/>
    <n v="0"/>
    <n v="0"/>
    <s v="AM"/>
    <n v="4698"/>
    <n v="0"/>
    <n v="522"/>
    <n v="5220"/>
    <m/>
    <n v="0"/>
    <m/>
    <n v="0"/>
    <x v="126"/>
  </r>
  <r>
    <s v="GRUPO DE TRABAJO MOYOTLA"/>
    <s v="HERNANDEZ"/>
    <s v="HERNANDEZ"/>
    <s v="EZEQUIEL"/>
    <x v="7"/>
    <m/>
    <s v="MOYOTLA"/>
    <s v="INFRAESTRUCTURA Y EQUIPO PARA LA PRODUCCION DE CERDOS"/>
    <s v="GENERACIÓN DE INGRESOS"/>
    <n v="0"/>
    <n v="0"/>
    <n v="0"/>
    <s v="AM"/>
    <n v="17608"/>
    <n v="0"/>
    <n v="1957"/>
    <n v="19565"/>
    <m/>
    <n v="0"/>
    <m/>
    <n v="0"/>
    <x v="126"/>
  </r>
  <r>
    <s v="GRUPO DE TRABAJO MOYOTLA"/>
    <s v="HERNANDEZ"/>
    <s v="HERNANDEZ"/>
    <s v="EZEQUIEL"/>
    <x v="7"/>
    <m/>
    <s v="MOYOTLA"/>
    <s v="INFRAESTRUCTURA Y EQUIPO PARA LA PRODUCCION DE CERDOS"/>
    <s v="GENERACIÓN DE INGRESOS"/>
    <n v="0"/>
    <n v="0"/>
    <n v="0"/>
    <s v="AM"/>
    <n v="40050"/>
    <n v="0"/>
    <n v="4450"/>
    <n v="44500"/>
    <m/>
    <n v="0"/>
    <m/>
    <n v="0"/>
    <x v="126"/>
  </r>
  <r>
    <s v="EL SABINO"/>
    <s v="HERNANDEZ"/>
    <m/>
    <s v="JUAN"/>
    <x v="7"/>
    <m/>
    <s v="EL SABINO"/>
    <s v="ARBOLES FRUTALES"/>
    <s v="PRODUCCIÓN DE ALIMENTOS"/>
    <n v="14"/>
    <n v="1"/>
    <n v="15"/>
    <s v="AM"/>
    <n v="1935"/>
    <n v="0"/>
    <n v="215"/>
    <n v="2150"/>
    <m/>
    <n v="0"/>
    <m/>
    <n v="0"/>
    <x v="127"/>
  </r>
  <r>
    <s v="EL SABINO"/>
    <s v="HERNANDEZ"/>
    <m/>
    <s v="JUAN"/>
    <x v="7"/>
    <m/>
    <s v="EL SABINO"/>
    <s v="INFRAESTRUCTURA Y EQUIPO PARA LA PRODUCCION DE CERDOS"/>
    <s v="GENERACIÓN DE INGRESOS"/>
    <n v="0"/>
    <n v="0"/>
    <n v="0"/>
    <s v="AM"/>
    <n v="17608"/>
    <n v="0"/>
    <n v="1957"/>
    <n v="19565"/>
    <m/>
    <n v="0"/>
    <m/>
    <n v="0"/>
    <x v="127"/>
  </r>
  <r>
    <s v="EL SABINO"/>
    <s v="HERNANDEZ"/>
    <m/>
    <s v="JUAN"/>
    <x v="7"/>
    <m/>
    <s v="EL SABINO"/>
    <s v="INFRAESTRUCTURA Y EQUIPO PARA LA PROTECCION Y MANEJO DE LAS AVES"/>
    <s v="PRODUCCIÓN DE ALIMENTOS"/>
    <n v="0"/>
    <n v="0"/>
    <n v="0"/>
    <s v="AM"/>
    <n v="14094"/>
    <n v="0"/>
    <n v="1566"/>
    <n v="15660"/>
    <m/>
    <n v="0"/>
    <m/>
    <n v="0"/>
    <x v="127"/>
  </r>
  <r>
    <s v="EL SABINO"/>
    <s v="HERNANDEZ"/>
    <m/>
    <s v="JUAN"/>
    <x v="7"/>
    <m/>
    <s v="EL SABINO"/>
    <s v="INFRAESTRUCTURA Y EQUIPO PARA LA PRODUCCION DE CERDOS"/>
    <s v="GENERACIÓN DE INGRESOS"/>
    <n v="0"/>
    <n v="0"/>
    <n v="0"/>
    <s v="AM"/>
    <n v="6408"/>
    <n v="0"/>
    <n v="712"/>
    <n v="7120"/>
    <m/>
    <n v="0"/>
    <m/>
    <n v="0"/>
    <x v="127"/>
  </r>
  <r>
    <s v="EL SABINO"/>
    <s v="HERNANDEZ"/>
    <m/>
    <s v="JUAN"/>
    <x v="7"/>
    <m/>
    <s v="EL SABINO"/>
    <s v="INFRAESTRUCTURA Y EQUIPO PARA LA PRODUCCION HORTICOLA AGRICULTURA PROTEGIDA"/>
    <s v="PRODUCCIÓN DE ALIMENTOS"/>
    <n v="0"/>
    <n v="0"/>
    <n v="0"/>
    <s v="AM"/>
    <n v="7047"/>
    <n v="0"/>
    <n v="783"/>
    <n v="7830"/>
    <m/>
    <n v="0"/>
    <m/>
    <n v="0"/>
    <x v="127"/>
  </r>
  <r>
    <s v="EL SABINO"/>
    <s v="HERNANDEZ"/>
    <m/>
    <s v="JUAN"/>
    <x v="7"/>
    <m/>
    <s v="EL SABINO"/>
    <s v="ARBOLES FRUTALES"/>
    <s v="PRODUCCIÓN DE ALIMENTOS"/>
    <n v="0"/>
    <n v="0"/>
    <n v="0"/>
    <s v="AM"/>
    <n v="33516"/>
    <n v="0"/>
    <n v="3724"/>
    <n v="37240"/>
    <m/>
    <n v="0"/>
    <m/>
    <n v="0"/>
    <x v="127"/>
  </r>
  <r>
    <s v="EL SABINO"/>
    <s v="HERNANDEZ"/>
    <m/>
    <s v="JUAN"/>
    <x v="7"/>
    <m/>
    <s v="EL SABINO"/>
    <s v="INFRAESTRUCTURA Y EQUIPO PARA LA PROTECCION Y MANEJO DE LAS AVES"/>
    <s v="PRODUCCIÓN DE ALIMENTOS"/>
    <n v="0"/>
    <n v="0"/>
    <n v="0"/>
    <s v="AM"/>
    <n v="15898"/>
    <n v="0"/>
    <n v="1767"/>
    <n v="17665"/>
    <m/>
    <n v="0"/>
    <m/>
    <n v="0"/>
    <x v="127"/>
  </r>
  <r>
    <s v="GRUPO DE TRABAJO AMAXAC"/>
    <s v="HERNANDEZ"/>
    <s v="MANUEL"/>
    <s v="FLORENCIO"/>
    <x v="7"/>
    <m/>
    <s v="AMAXAC"/>
    <s v="TRAPICHE"/>
    <s v="GENERACIÓN DE INGRESOS"/>
    <n v="3"/>
    <n v="11"/>
    <n v="14"/>
    <s v="AM"/>
    <n v="27180"/>
    <n v="0"/>
    <n v="3020"/>
    <n v="30200"/>
    <m/>
    <n v="0"/>
    <m/>
    <n v="0"/>
    <x v="128"/>
  </r>
  <r>
    <s v="GRUPO DE TRABAJO AMAXAC"/>
    <s v="HERNANDEZ"/>
    <s v="MANUEL"/>
    <s v="FLORENCIO"/>
    <x v="7"/>
    <m/>
    <s v="AMAXAC"/>
    <s v="INFRAESTRUCTURA Y EQUIPO PARA LA PROTECCION Y MANEJO DE LAS AVES"/>
    <s v="PRODUCCIÓN DE ALIMENTOS"/>
    <n v="0"/>
    <n v="0"/>
    <n v="0"/>
    <s v="AM"/>
    <n v="31797"/>
    <n v="0"/>
    <n v="3533"/>
    <n v="35330"/>
    <m/>
    <n v="0"/>
    <m/>
    <n v="0"/>
    <x v="128"/>
  </r>
  <r>
    <s v="GRUPO DE TRABAJO AMAXAC"/>
    <s v="HERNANDEZ"/>
    <s v="MANUEL"/>
    <s v="FLORENCIO"/>
    <x v="7"/>
    <m/>
    <s v="AMAXAC"/>
    <s v="INFRAESTRUCTURA Y EQUIPO PARA LA PRODUCCION DE CERDOS"/>
    <s v="GENERACIÓN DE INGRESOS"/>
    <n v="0"/>
    <n v="0"/>
    <n v="0"/>
    <s v="AM"/>
    <n v="17608"/>
    <n v="0"/>
    <n v="1957"/>
    <n v="19565"/>
    <m/>
    <n v="0"/>
    <m/>
    <n v="0"/>
    <x v="128"/>
  </r>
  <r>
    <s v="GRUPO DE TRABAJO AMAXAC"/>
    <s v="HERNANDEZ"/>
    <s v="MANUEL"/>
    <s v="FLORENCIO"/>
    <x v="7"/>
    <m/>
    <s v="AMAXAC"/>
    <s v="INFRAESTRUCTURA Y EQUIPO PARA LA PRODUCCION DE CERDOS"/>
    <s v="GENERACIÓN DE INGRESOS"/>
    <n v="0"/>
    <n v="0"/>
    <n v="0"/>
    <s v="AM"/>
    <n v="6408"/>
    <n v="0"/>
    <n v="712"/>
    <n v="7120"/>
    <m/>
    <n v="0"/>
    <m/>
    <n v="0"/>
    <x v="128"/>
  </r>
  <r>
    <s v="GRUPO DE TRABAJO AMAXAC"/>
    <s v="HERNANDEZ"/>
    <s v="MANUEL"/>
    <s v="FLORENCIO"/>
    <x v="7"/>
    <m/>
    <s v="AMAXAC"/>
    <s v="ARBOLES FRUTALES"/>
    <s v="PRODUCCIÓN DE ALIMENTOS"/>
    <n v="0"/>
    <n v="0"/>
    <n v="0"/>
    <s v="AM"/>
    <n v="16434"/>
    <n v="0"/>
    <n v="1826"/>
    <n v="18260"/>
    <m/>
    <n v="0"/>
    <m/>
    <n v="0"/>
    <x v="128"/>
  </r>
  <r>
    <s v="GRUPO DE TRABAJO AMAXAC"/>
    <s v="HERNANDEZ"/>
    <s v="MANUEL"/>
    <s v="FLORENCIO"/>
    <x v="7"/>
    <m/>
    <s v="AMAXAC"/>
    <s v="ARBOLES FRUTALES"/>
    <s v="PRODUCCIÓN DE ALIMENTOS"/>
    <n v="0"/>
    <n v="0"/>
    <n v="0"/>
    <s v="AM"/>
    <n v="19152"/>
    <n v="0"/>
    <n v="2128"/>
    <n v="21280"/>
    <m/>
    <n v="0"/>
    <m/>
    <n v="0"/>
    <x v="128"/>
  </r>
  <r>
    <s v="GRUPO DE TRABAJO AMAXAC"/>
    <s v="HERNANDEZ"/>
    <s v="MANUEL"/>
    <s v="FLORENCIO"/>
    <x v="7"/>
    <m/>
    <s v="AMAXAC"/>
    <s v="ARBOLES FRUTALES"/>
    <s v="PRODUCCIÓN DE ALIMENTOS"/>
    <n v="0"/>
    <n v="0"/>
    <n v="0"/>
    <s v="AM"/>
    <n v="1935"/>
    <n v="0"/>
    <n v="215"/>
    <n v="2150"/>
    <m/>
    <n v="0"/>
    <m/>
    <n v="0"/>
    <x v="128"/>
  </r>
  <r>
    <s v="GRUPO DE TRABAJO AMAXAC"/>
    <s v="HERNANDEZ"/>
    <s v="MANUEL"/>
    <s v="FLORENCIO"/>
    <x v="7"/>
    <m/>
    <s v="AMAXAC"/>
    <s v="INFRAESTRUCTURA Y EQUIPO PARA LA PROTECCION Y MANEJO DE LAS AVES"/>
    <s v="PRODUCCIÓN DE ALIMENTOS"/>
    <n v="0"/>
    <n v="0"/>
    <n v="0"/>
    <s v="AM"/>
    <n v="9396"/>
    <n v="0"/>
    <n v="1044"/>
    <n v="10440"/>
    <m/>
    <n v="0"/>
    <m/>
    <n v="0"/>
    <x v="128"/>
  </r>
  <r>
    <s v="EL KUAUTLI"/>
    <s v="GONZALEZ"/>
    <s v="HERNANDEZ"/>
    <s v="FAUSTINO"/>
    <x v="7"/>
    <m/>
    <s v="SAN PABLO PRIMERO"/>
    <s v="INFRAESTRUCTURA Y EQUIPO PARA LA PRODUCCION DE CERDOS"/>
    <s v="GENERACIÓN DE INGRESOS"/>
    <n v="10"/>
    <n v="4"/>
    <n v="14"/>
    <s v="AM"/>
    <n v="32040"/>
    <n v="0"/>
    <n v="3560"/>
    <n v="35600"/>
    <m/>
    <n v="0"/>
    <m/>
    <n v="0"/>
    <x v="129"/>
  </r>
  <r>
    <s v="EL KUAUTLI"/>
    <s v="GONZALEZ"/>
    <s v="HERNANDEZ"/>
    <s v="FAUSTINO"/>
    <x v="7"/>
    <m/>
    <s v="SAN PABLO PRIMERO"/>
    <s v="INFRAESTRUCTURA Y EQUIPO PARA LA PRODUCCION DE CERDOS"/>
    <s v="GENERACIÓN DE INGRESOS"/>
    <n v="0"/>
    <n v="0"/>
    <n v="0"/>
    <s v="AM"/>
    <n v="17608"/>
    <n v="0"/>
    <n v="1957"/>
    <n v="19565"/>
    <m/>
    <n v="0"/>
    <m/>
    <n v="0"/>
    <x v="129"/>
  </r>
  <r>
    <s v="EL KUAUTLI"/>
    <s v="GONZALEZ"/>
    <s v="HERNANDEZ"/>
    <s v="FAUSTINO"/>
    <x v="7"/>
    <m/>
    <s v="SAN PABLO PRIMERO"/>
    <s v="CAJONES, ALZA Y BASTIDORES"/>
    <s v="GENERACIÓN DE INGRESOS"/>
    <n v="0"/>
    <n v="0"/>
    <n v="0"/>
    <s v="AM"/>
    <n v="23026"/>
    <n v="0"/>
    <n v="2559"/>
    <n v="25585"/>
    <m/>
    <n v="0"/>
    <m/>
    <n v="0"/>
    <x v="129"/>
  </r>
  <r>
    <s v="EL KUAUTLI"/>
    <s v="GONZALEZ"/>
    <s v="HERNANDEZ"/>
    <s v="FAUSTINO"/>
    <x v="7"/>
    <m/>
    <s v="SAN PABLO PRIMERO"/>
    <s v="TRAPICHE"/>
    <s v="GENERACIÓN DE INGRESOS"/>
    <n v="0"/>
    <n v="0"/>
    <n v="0"/>
    <s v="AM"/>
    <n v="27180"/>
    <n v="0"/>
    <n v="3020"/>
    <n v="30200"/>
    <m/>
    <n v="0"/>
    <m/>
    <n v="0"/>
    <x v="129"/>
  </r>
  <r>
    <s v="EL KUAUTLI"/>
    <s v="GONZALEZ"/>
    <s v="HERNANDEZ"/>
    <s v="FAUSTINO"/>
    <x v="7"/>
    <m/>
    <s v="SAN PABLO PRIMERO"/>
    <s v="ARBOLES FRUTALES"/>
    <s v="PRODUCCIÓN DE ALIMENTOS"/>
    <n v="0"/>
    <n v="0"/>
    <n v="0"/>
    <s v="AM"/>
    <n v="4788"/>
    <n v="0"/>
    <n v="532"/>
    <n v="5320"/>
    <m/>
    <n v="0"/>
    <m/>
    <n v="0"/>
    <x v="129"/>
  </r>
  <r>
    <s v="EL KUAUTLI"/>
    <s v="GONZALEZ"/>
    <s v="HERNANDEZ"/>
    <s v="FAUSTINO"/>
    <x v="7"/>
    <m/>
    <s v="SAN PABLO PRIMERO"/>
    <s v="INFRAESTRUCTURA Y EQUIPO PARA LA PROTECCION Y MANEJO DE LAS AVES"/>
    <s v="PRODUCCIÓN DE ALIMENTOS"/>
    <n v="0"/>
    <n v="0"/>
    <n v="0"/>
    <s v="AM"/>
    <n v="23490"/>
    <n v="0"/>
    <n v="2610"/>
    <n v="26100"/>
    <m/>
    <n v="0"/>
    <m/>
    <n v="0"/>
    <x v="129"/>
  </r>
  <r>
    <s v="EL KUAUITL"/>
    <s v="SANTIAGO"/>
    <s v="REYES"/>
    <s v="JOSE"/>
    <x v="7"/>
    <m/>
    <s v="SAN PABLO SEGUNDO (PALZOQUILLO)"/>
    <s v="CAJONES, ALZA Y BASTIDORES"/>
    <s v="GENERACIÓN DE INGRESOS"/>
    <n v="8"/>
    <n v="9"/>
    <n v="17"/>
    <s v="AM"/>
    <n v="23026"/>
    <n v="0"/>
    <n v="2559"/>
    <n v="25585"/>
    <m/>
    <n v="0"/>
    <m/>
    <n v="0"/>
    <x v="130"/>
  </r>
  <r>
    <s v="EL KUAUITL"/>
    <s v="SANTIAGO"/>
    <s v="REYES"/>
    <s v="JOSE"/>
    <x v="7"/>
    <m/>
    <s v="SAN PABLO SEGUNDO (PALZOQUILLO)"/>
    <s v="INFRAESTRUCTURA Y EQUIPO PARA LA PRODUCCION DE CERDOS"/>
    <s v="GENERACIÓN DE INGRESOS"/>
    <n v="0"/>
    <n v="0"/>
    <n v="0"/>
    <s v="AM"/>
    <n v="12816"/>
    <n v="0"/>
    <n v="1424"/>
    <n v="14240"/>
    <m/>
    <n v="0"/>
    <m/>
    <n v="0"/>
    <x v="130"/>
  </r>
  <r>
    <s v="EL KUAUITL"/>
    <s v="SANTIAGO"/>
    <s v="REYES"/>
    <s v="JOSE"/>
    <x v="7"/>
    <m/>
    <s v="SAN PABLO SEGUNDO (PALZOQUILLO)"/>
    <s v="INFRAESTRUCTURA Y EQUIPO PARA LA PRODUCCION DE CERDOS"/>
    <s v="GENERACIÓN DE INGRESOS"/>
    <n v="0"/>
    <n v="0"/>
    <n v="0"/>
    <s v="AM"/>
    <n v="40050"/>
    <n v="0"/>
    <n v="4450"/>
    <n v="44500"/>
    <m/>
    <n v="0"/>
    <m/>
    <n v="0"/>
    <x v="130"/>
  </r>
  <r>
    <s v="EL KUAUITL"/>
    <s v="SANTIAGO"/>
    <s v="REYES"/>
    <s v="JOSE"/>
    <x v="7"/>
    <m/>
    <s v="SAN PABLO SEGUNDO (PALZOQUILLO)"/>
    <s v="CAJONES, ALZA Y BASTIDORES"/>
    <s v="GENERACIÓN DE INGRESOS"/>
    <n v="0"/>
    <n v="0"/>
    <n v="0"/>
    <s v="AM"/>
    <n v="40059"/>
    <n v="0"/>
    <n v="4451"/>
    <n v="44510"/>
    <m/>
    <n v="0"/>
    <m/>
    <n v="0"/>
    <x v="130"/>
  </r>
  <r>
    <s v="EL KUAUITL"/>
    <s v="SANTIAGO"/>
    <s v="REYES"/>
    <s v="JOSE"/>
    <x v="7"/>
    <m/>
    <s v="SAN PABLO SEGUNDO (PALZOQUILLO)"/>
    <s v="INFRAESTRUCTURA Y EQUIPO PARA LA PROTECCION Y MANEJO DE LAS AVES"/>
    <s v="PRODUCCIÓN DE ALIMENTOS"/>
    <n v="0"/>
    <n v="0"/>
    <n v="0"/>
    <s v="AM"/>
    <n v="18792"/>
    <n v="0"/>
    <n v="2088"/>
    <n v="20880"/>
    <m/>
    <n v="0"/>
    <m/>
    <n v="0"/>
    <x v="130"/>
  </r>
  <r>
    <s v="EL KUAUITL"/>
    <s v="SANTIAGO"/>
    <s v="REYES"/>
    <s v="JOSE"/>
    <x v="7"/>
    <m/>
    <s v="SAN PABLO SEGUNDO (PALZOQUILLO)"/>
    <s v="ARBOLES FRUTALES"/>
    <s v="PRODUCCIÓN DE ALIMENTOS"/>
    <n v="0"/>
    <n v="0"/>
    <n v="0"/>
    <s v="AM"/>
    <n v="23940"/>
    <n v="0"/>
    <n v="2660"/>
    <n v="26600"/>
    <m/>
    <n v="0"/>
    <m/>
    <n v="0"/>
    <x v="130"/>
  </r>
  <r>
    <s v="EL KUAUITL"/>
    <s v="SANTIAGO"/>
    <s v="REYES"/>
    <s v="JOSE"/>
    <x v="7"/>
    <m/>
    <s v="SAN PABLO SEGUNDO (PALZOQUILLO)"/>
    <s v="INFRAESTRUCTURA Y EQUIPO PARA LA PRODUCCION DE CERDOS"/>
    <s v="GENERACIÓN DE INGRESOS"/>
    <n v="0"/>
    <n v="0"/>
    <n v="0"/>
    <s v="AM"/>
    <n v="17608"/>
    <n v="0"/>
    <n v="1957"/>
    <n v="19565"/>
    <m/>
    <n v="0"/>
    <m/>
    <n v="0"/>
    <x v="130"/>
  </r>
  <r>
    <s v="EL KUAUITL"/>
    <s v="SANTIAGO"/>
    <s v="REYES"/>
    <s v="JOSE"/>
    <x v="7"/>
    <m/>
    <s v="SAN PABLO SEGUNDO (PALZOQUILLO)"/>
    <s v="CAJONES, ALZA Y BASTIDORES"/>
    <s v="GENERACIÓN DE INGRESOS"/>
    <n v="0"/>
    <n v="0"/>
    <n v="0"/>
    <s v="AM"/>
    <n v="6889"/>
    <n v="0"/>
    <n v="766"/>
    <n v="7655"/>
    <m/>
    <n v="0"/>
    <m/>
    <n v="0"/>
    <x v="130"/>
  </r>
  <r>
    <s v="TLAPANI"/>
    <s v="GARCIA"/>
    <s v="HERNANDEZ"/>
    <s v="NICOLAS"/>
    <x v="7"/>
    <m/>
    <s v="TLAPANI"/>
    <s v="ARBOLES FRUTALES"/>
    <s v="PRODUCCIÓN DE ALIMENTOS"/>
    <n v="9"/>
    <n v="1"/>
    <n v="10"/>
    <s v="AM"/>
    <n v="4788"/>
    <n v="0"/>
    <n v="532"/>
    <n v="5320"/>
    <m/>
    <n v="0"/>
    <m/>
    <n v="0"/>
    <x v="131"/>
  </r>
  <r>
    <s v="TLAPANI"/>
    <s v="GARCIA"/>
    <s v="HERNANDEZ"/>
    <s v="NICOLAS"/>
    <x v="7"/>
    <m/>
    <s v="TLAPANI"/>
    <s v="INFRAESTRUCTURA Y EQUIPO PARA LA PRODUCCION DE CERDOS"/>
    <s v="GENERACIÓN DE INGRESOS"/>
    <n v="0"/>
    <n v="0"/>
    <n v="0"/>
    <s v="AM"/>
    <n v="17608"/>
    <n v="0"/>
    <n v="1957"/>
    <n v="19565"/>
    <m/>
    <n v="0"/>
    <m/>
    <n v="0"/>
    <x v="131"/>
  </r>
  <r>
    <s v="TLAPANI"/>
    <s v="GARCIA"/>
    <s v="HERNANDEZ"/>
    <s v="NICOLAS"/>
    <x v="7"/>
    <m/>
    <s v="TLAPANI"/>
    <s v="INFRAESTRUCTURA Y EQUIPO PARA LA PRODUCCION DE CERDOS"/>
    <s v="GENERACIÓN DE INGRESOS"/>
    <n v="0"/>
    <n v="0"/>
    <n v="0"/>
    <s v="AM"/>
    <n v="25632"/>
    <n v="0"/>
    <n v="2848"/>
    <n v="28480"/>
    <m/>
    <n v="0"/>
    <m/>
    <n v="0"/>
    <x v="131"/>
  </r>
  <r>
    <s v="TLAPANI"/>
    <s v="GARCIA"/>
    <s v="HERNANDEZ"/>
    <s v="NICOLAS"/>
    <x v="7"/>
    <m/>
    <s v="TLAPANI"/>
    <s v="ARBOLES FRUTALES"/>
    <s v="PRODUCCIÓN DE ALIMENTOS"/>
    <n v="0"/>
    <n v="0"/>
    <n v="0"/>
    <s v="AM"/>
    <n v="7740"/>
    <n v="0"/>
    <n v="860"/>
    <n v="8600"/>
    <m/>
    <n v="0"/>
    <m/>
    <n v="0"/>
    <x v="131"/>
  </r>
  <r>
    <s v="EL JOPOY 1"/>
    <s v="SONI"/>
    <s v="HERNANDEZ"/>
    <s v="TRANQUILINO"/>
    <x v="7"/>
    <m/>
    <s v="EL JOPOY"/>
    <s v="INFRAESTRUCTURA Y EQUIPO PARA LA PRODUCCION DE CERDOS"/>
    <s v="GENERACIÓN DE INGRESOS"/>
    <n v="5"/>
    <n v="6"/>
    <n v="11"/>
    <s v="AM"/>
    <n v="6408"/>
    <n v="0"/>
    <n v="712"/>
    <n v="7120"/>
    <m/>
    <n v="0"/>
    <m/>
    <n v="0"/>
    <x v="132"/>
  </r>
  <r>
    <s v="EL JOPOY 1"/>
    <s v="SONI"/>
    <s v="HERNANDEZ"/>
    <s v="TRANQUILINO"/>
    <x v="7"/>
    <m/>
    <s v="EL JOPOY"/>
    <s v="SILO METALICO GALVANIZADO"/>
    <s v="GENERACIÓN DE INGRESOS"/>
    <n v="0"/>
    <n v="0"/>
    <n v="0"/>
    <s v="AM"/>
    <n v="31860"/>
    <n v="0"/>
    <n v="3540"/>
    <n v="35400"/>
    <m/>
    <n v="0"/>
    <m/>
    <n v="0"/>
    <x v="132"/>
  </r>
  <r>
    <s v="EL JOPOY 1"/>
    <s v="SONI"/>
    <s v="HERNANDEZ"/>
    <s v="TRANQUILINO"/>
    <x v="7"/>
    <m/>
    <s v="EL JOPOY"/>
    <s v="ARBOLES FRUTALES"/>
    <s v="PRODUCCIÓN DE ALIMENTOS"/>
    <n v="0"/>
    <n v="0"/>
    <n v="0"/>
    <s v="AM"/>
    <n v="3870"/>
    <n v="0"/>
    <n v="430"/>
    <n v="4300"/>
    <m/>
    <n v="0"/>
    <m/>
    <n v="0"/>
    <x v="132"/>
  </r>
  <r>
    <s v="EL JOPOY 1"/>
    <s v="SONI"/>
    <s v="HERNANDEZ"/>
    <s v="TRANQUILINO"/>
    <x v="7"/>
    <m/>
    <s v="EL JOPOY"/>
    <s v="INFRAESTRUCTURA Y EQUIPO PARA LA PRODUCCION HORTICOLA AGRICULTURA PROTEGIDA"/>
    <s v="PRODUCCIÓN DE ALIMENTOS"/>
    <n v="0"/>
    <n v="0"/>
    <n v="0"/>
    <s v="AM"/>
    <n v="18247"/>
    <n v="0"/>
    <n v="2028"/>
    <n v="20275"/>
    <m/>
    <n v="0"/>
    <m/>
    <n v="0"/>
    <x v="132"/>
  </r>
  <r>
    <s v="EL JOPOY 1"/>
    <s v="SONI"/>
    <s v="HERNANDEZ"/>
    <s v="TRANQUILINO"/>
    <x v="7"/>
    <m/>
    <s v="EL JOPOY"/>
    <s v="INFRAESTRUCTURA Y EQUIPO PARA LA PROTECCION Y MANEJO DE LAS AVES"/>
    <s v="PRODUCCIÓN DE ALIMENTOS"/>
    <n v="0"/>
    <n v="0"/>
    <n v="0"/>
    <s v="AM"/>
    <n v="15898"/>
    <n v="0"/>
    <n v="1767"/>
    <n v="17665"/>
    <m/>
    <n v="0"/>
    <m/>
    <n v="0"/>
    <x v="132"/>
  </r>
  <r>
    <s v="GRUPO DE TRABAJO TANJASNEC"/>
    <s v="MARTINEZ"/>
    <s v="MARTINEZ"/>
    <s v="NICEFORO"/>
    <x v="3"/>
    <m/>
    <s v="TANJAJNEC"/>
    <s v="TRAPICHE"/>
    <s v="GENERACIÓN DE INGRESOS"/>
    <n v="11"/>
    <n v="5"/>
    <n v="16"/>
    <s v="AM"/>
    <n v="15300"/>
    <n v="0"/>
    <n v="1700"/>
    <n v="17000"/>
    <n v="15300"/>
    <n v="0"/>
    <m/>
    <n v="0"/>
    <x v="133"/>
  </r>
  <r>
    <s v="GRUPO DE TRABAJO TANJASNEC"/>
    <s v="MARTINEZ"/>
    <s v="MARTINEZ"/>
    <s v="NICEFORO"/>
    <x v="3"/>
    <m/>
    <s v="TANJAJNEC"/>
    <s v="INFRAESTRUCTURA Y EQUIPO PARA LA PRODUCCION DE HORTALIZAS A CIELO ABIERTO"/>
    <s v="PRODUCCIÓN DE ALIMENTOS"/>
    <n v="0"/>
    <n v="0"/>
    <n v="0"/>
    <s v="AM"/>
    <n v="25735"/>
    <n v="0"/>
    <n v="2859.4500000000007"/>
    <n v="28594.45"/>
    <n v="25735"/>
    <n v="0"/>
    <m/>
    <n v="0"/>
    <x v="133"/>
  </r>
  <r>
    <s v="GRUPO DE TRABAJO TANJASNEC"/>
    <s v="MARTINEZ"/>
    <s v="MARTINEZ"/>
    <s v="NICEFORO"/>
    <x v="3"/>
    <m/>
    <s v="TANJAJNEC"/>
    <s v="INFRAESTRUCTURA Y EQUIPO PARA LA PROTECCION Y MANEJO DE LAS AVES"/>
    <s v="PRODUCCIÓN DE ALIMENTOS"/>
    <n v="0"/>
    <n v="0"/>
    <n v="0"/>
    <s v="AM"/>
    <n v="4362"/>
    <n v="0"/>
    <n v="1536.8000000000002"/>
    <n v="5898.8"/>
    <n v="4362"/>
    <n v="0"/>
    <m/>
    <n v="0"/>
    <x v="133"/>
  </r>
  <r>
    <s v="GRUPO DE TRABAJO TANJASNEC"/>
    <s v="MARTINEZ"/>
    <s v="MARTINEZ"/>
    <s v="NICEFORO"/>
    <x v="3"/>
    <m/>
    <s v="TANJAJNEC"/>
    <s v="TRAPICHE"/>
    <s v="GENERACIÓN DE INGRESOS"/>
    <n v="0"/>
    <n v="0"/>
    <n v="0"/>
    <s v="AM"/>
    <n v="7083"/>
    <n v="0"/>
    <n v="787"/>
    <n v="7870"/>
    <n v="7083"/>
    <n v="0"/>
    <m/>
    <n v="0"/>
    <x v="133"/>
  </r>
  <r>
    <s v="GRUPO DE TRABAJO TANJASNEC"/>
    <s v="MARTINEZ"/>
    <s v="MARTINEZ"/>
    <s v="NICEFORO"/>
    <x v="3"/>
    <m/>
    <s v="TANJAJNEC"/>
    <s v="TRAPICHE"/>
    <s v="GENERACIÓN DE INGRESOS"/>
    <n v="0"/>
    <n v="0"/>
    <n v="0"/>
    <s v="AM"/>
    <n v="54694"/>
    <n v="0"/>
    <n v="6078"/>
    <n v="60772"/>
    <n v="54694"/>
    <n v="0"/>
    <m/>
    <n v="0"/>
    <x v="133"/>
  </r>
  <r>
    <s v="GRUPO DE TRABAJO TANJASNEC"/>
    <s v="MARTINEZ"/>
    <s v="MARTINEZ"/>
    <s v="NICEFORO"/>
    <x v="3"/>
    <m/>
    <s v="TANJAJNEC"/>
    <s v="INFRAESTRUCTURA Y EQUIPO PARA LA PRODUCCION DE CERDOS"/>
    <s v="GENERACIÓN DE INGRESOS"/>
    <n v="0"/>
    <n v="0"/>
    <n v="0"/>
    <s v="AM"/>
    <n v="20362"/>
    <n v="0"/>
    <n v="4610"/>
    <n v="24972"/>
    <n v="20362"/>
    <n v="0"/>
    <m/>
    <n v="0"/>
    <x v="133"/>
  </r>
  <r>
    <s v="TOCOY"/>
    <s v="MEDINA"/>
    <s v="MARTINEZ"/>
    <s v="MARIA ISIDRA"/>
    <x v="3"/>
    <m/>
    <s v="TOCOY"/>
    <s v="TRAPICHE"/>
    <s v="GENERACIÓN DE INGRESOS"/>
    <n v="25"/>
    <n v="7"/>
    <n v="32"/>
    <s v="AM"/>
    <n v="61200"/>
    <n v="0"/>
    <n v="6800"/>
    <n v="68000"/>
    <n v="61200"/>
    <n v="0"/>
    <m/>
    <n v="0"/>
    <x v="134"/>
  </r>
  <r>
    <s v="TOCOY"/>
    <s v="MEDINA"/>
    <s v="MARTINEZ"/>
    <s v="MARIA ISIDRA"/>
    <x v="3"/>
    <m/>
    <s v="TOCOY"/>
    <s v="TRAPICHE"/>
    <s v="GENERACIÓN DE INGRESOS"/>
    <n v="0"/>
    <n v="0"/>
    <n v="0"/>
    <s v="AM"/>
    <n v="95715"/>
    <n v="0"/>
    <n v="10636"/>
    <n v="106351"/>
    <n v="95715"/>
    <n v="0"/>
    <m/>
    <n v="0"/>
    <x v="134"/>
  </r>
  <r>
    <s v="TOCOY"/>
    <s v="MEDINA"/>
    <s v="MARTINEZ"/>
    <s v="MARIA ISIDRA"/>
    <x v="3"/>
    <m/>
    <s v="TOCOY"/>
    <s v="TRAPICHE"/>
    <s v="GENERACIÓN DE INGRESOS"/>
    <n v="0"/>
    <n v="0"/>
    <n v="0"/>
    <s v="AM"/>
    <n v="113328"/>
    <n v="0"/>
    <n v="12592"/>
    <n v="125920"/>
    <n v="113328"/>
    <n v="0"/>
    <m/>
    <n v="0"/>
    <x v="134"/>
  </r>
  <r>
    <s v="TOCOY"/>
    <s v="MEDINA"/>
    <s v="MARTINEZ"/>
    <s v="MARIA ISIDRA"/>
    <x v="3"/>
    <m/>
    <s v="TOCOY"/>
    <s v="INFRAESTRUCTURA Y EQUIPO PARA LA PRODUCCION DE CERDOS"/>
    <s v="GENERACIÓN DE INGRESOS"/>
    <n v="0"/>
    <n v="0"/>
    <n v="0"/>
    <s v="AM"/>
    <n v="6787"/>
    <n v="0"/>
    <n v="1537"/>
    <n v="8324"/>
    <n v="6787"/>
    <n v="0"/>
    <m/>
    <n v="0"/>
    <x v="134"/>
  </r>
  <r>
    <s v="GRUPO DE TRABAJO XOLOL"/>
    <s v="NEPONUCENO"/>
    <s v="SANTIAGO"/>
    <s v="MARTIMIANA"/>
    <x v="3"/>
    <m/>
    <s v="XOLOL"/>
    <s v="TRAPICHE"/>
    <s v="GENERACIÓN DE INGRESOS"/>
    <n v="9"/>
    <n v="8"/>
    <n v="17"/>
    <s v="AM"/>
    <n v="7083"/>
    <n v="0"/>
    <n v="787"/>
    <n v="7870"/>
    <n v="7083"/>
    <n v="0"/>
    <m/>
    <n v="0"/>
    <x v="135"/>
  </r>
  <r>
    <s v="GRUPO DE TRABAJO XOLOL"/>
    <s v="NEPONUCENO"/>
    <s v="SANTIAGO"/>
    <s v="MARTIMIANA"/>
    <x v="3"/>
    <m/>
    <s v="XOLOL"/>
    <s v="INFRAESTRUCTURA Y EQUIPO PARA LA PROTECCION Y MANEJO DE LAS AVES"/>
    <s v="PRODUCCIÓN DE ALIMENTOS"/>
    <n v="0"/>
    <n v="0"/>
    <n v="0"/>
    <s v="AM"/>
    <n v="26175"/>
    <n v="0"/>
    <n v="9217.8000000000029"/>
    <n v="35392.800000000003"/>
    <n v="26175"/>
    <n v="0"/>
    <m/>
    <n v="0"/>
    <x v="135"/>
  </r>
  <r>
    <s v="GRUPO DE TRABAJO XOLOL"/>
    <s v="NEPONUCENO"/>
    <s v="SANTIAGO"/>
    <s v="MARTIMIANA"/>
    <x v="3"/>
    <m/>
    <s v="XOLOL"/>
    <s v="INFRAESTRUCTURA Y EQUIPO PARA LA PRODUCCION DE HORTALIZAS A CIELO ABIERTO"/>
    <s v="PRODUCCIÓN DE ALIMENTOS"/>
    <n v="0"/>
    <n v="0"/>
    <n v="0"/>
    <s v="AM"/>
    <n v="5147"/>
    <n v="0"/>
    <n v="571.89000000000033"/>
    <n v="5718.89"/>
    <n v="5147"/>
    <n v="0"/>
    <m/>
    <n v="0"/>
    <x v="135"/>
  </r>
  <r>
    <s v="GRUPO DE TRABAJO XOLOL"/>
    <s v="NEPONUCENO"/>
    <s v="SANTIAGO"/>
    <s v="MARTIMIANA"/>
    <x v="3"/>
    <m/>
    <s v="XOLOL"/>
    <s v="TRAPICHE"/>
    <s v="GENERACIÓN DE INGRESOS"/>
    <n v="0"/>
    <n v="0"/>
    <n v="0"/>
    <s v="AM"/>
    <n v="38250"/>
    <n v="0"/>
    <n v="4250"/>
    <n v="42500"/>
    <n v="38250"/>
    <n v="0"/>
    <m/>
    <n v="0"/>
    <x v="135"/>
  </r>
  <r>
    <s v="GRUPO DE TRABAJO XOLOL"/>
    <s v="NEPONUCENO"/>
    <s v="SANTIAGO"/>
    <s v="MARTIMIANA"/>
    <x v="3"/>
    <m/>
    <s v="XOLOL"/>
    <s v="TRAPICHE"/>
    <s v="GENERACIÓN DE INGRESOS"/>
    <n v="0"/>
    <n v="0"/>
    <n v="0"/>
    <s v="AM"/>
    <n v="41021"/>
    <n v="0"/>
    <n v="4558"/>
    <n v="45579"/>
    <n v="41021"/>
    <n v="0"/>
    <m/>
    <n v="0"/>
    <x v="135"/>
  </r>
  <r>
    <s v="GRUPO DE TRABAJO XOLOL"/>
    <s v="NEPONUCENO"/>
    <s v="SANTIAGO"/>
    <s v="MARTIMIANA"/>
    <x v="3"/>
    <m/>
    <s v="XOLOL"/>
    <s v="TRAPICHE"/>
    <s v="GENERACIÓN DE INGRESOS"/>
    <n v="0"/>
    <n v="0"/>
    <n v="0"/>
    <s v="AM"/>
    <n v="2147"/>
    <n v="0"/>
    <n v="239.19999999999982"/>
    <n v="2386.1999999999998"/>
    <n v="2147"/>
    <n v="0"/>
    <m/>
    <n v="0"/>
    <x v="135"/>
  </r>
  <r>
    <s v="GRUPO DE PRODUCTORES DE SAN PEDRO, SAN ANTONIO, S.L.P."/>
    <s v="DE LA CRUZ"/>
    <s v="FELICIANA"/>
    <s v="J. NATIVIDAD"/>
    <x v="3"/>
    <m/>
    <s v="SAN PEDRO"/>
    <s v="INFRAESTRUCTURA Y EQUIPO PARA LA PRODUCCION DE HORTALIZAS A CIELO ABIERTO"/>
    <s v="PRODUCCIÓN DE ALIMENTOS"/>
    <n v="10"/>
    <n v="9"/>
    <n v="19"/>
    <s v="AM"/>
    <n v="5147"/>
    <n v="0"/>
    <n v="571.89000000000033"/>
    <n v="5718.89"/>
    <n v="5147"/>
    <n v="0"/>
    <m/>
    <n v="0"/>
    <x v="136"/>
  </r>
  <r>
    <s v="GRUPO DE PRODUCTORES DE SAN PEDRO, SAN ANTONIO, S.L.P."/>
    <s v="DE LA CRUZ"/>
    <s v="FELICIANA"/>
    <s v="J. NATIVIDAD"/>
    <x v="3"/>
    <m/>
    <s v="SAN PEDRO"/>
    <s v="SILO METALICO GALVANIZADO"/>
    <s v="GENERACIÓN DE INGRESOS"/>
    <n v="0"/>
    <n v="0"/>
    <n v="0"/>
    <s v="AM"/>
    <n v="21600"/>
    <n v="0"/>
    <n v="2400"/>
    <n v="24000"/>
    <n v="21600"/>
    <n v="0"/>
    <m/>
    <n v="0"/>
    <x v="136"/>
  </r>
  <r>
    <s v="GRUPO DE PRODUCTORES DE SAN PEDRO, SAN ANTONIO, S.L.P."/>
    <s v="DE LA CRUZ"/>
    <s v="FELICIANA"/>
    <s v="J. NATIVIDAD"/>
    <x v="3"/>
    <m/>
    <s v="SAN PEDRO"/>
    <s v="INFRAESTRUCTURA Y EQUIPO PARA LA PROTECCION Y MANEJO DE LAS AVES"/>
    <s v="PRODUCCIÓN DE ALIMENTOS"/>
    <n v="0"/>
    <n v="0"/>
    <n v="0"/>
    <s v="AM"/>
    <n v="13087"/>
    <n v="0"/>
    <n v="4609.4000000000015"/>
    <n v="17696.400000000001"/>
    <n v="13087"/>
    <n v="0"/>
    <m/>
    <n v="0"/>
    <x v="136"/>
  </r>
  <r>
    <s v="GRUPO DE PRODUCTORES DE SAN PEDRO, SAN ANTONIO, S.L.P."/>
    <s v="DE LA CRUZ"/>
    <s v="FELICIANA"/>
    <s v="J. NATIVIDAD"/>
    <x v="3"/>
    <m/>
    <s v="SAN PEDRO"/>
    <s v="TRAPICHE"/>
    <s v="GENERACIÓN DE INGRESOS"/>
    <n v="0"/>
    <n v="0"/>
    <n v="0"/>
    <s v="AM"/>
    <n v="34560"/>
    <n v="0"/>
    <n v="3840"/>
    <n v="38400"/>
    <n v="34560"/>
    <n v="0"/>
    <m/>
    <n v="0"/>
    <x v="136"/>
  </r>
  <r>
    <s v="GRUPO DE PRODUCTORES DE SAN PEDRO, SAN ANTONIO, S.L.P."/>
    <s v="DE LA CRUZ"/>
    <s v="FELICIANA"/>
    <s v="J. NATIVIDAD"/>
    <x v="3"/>
    <m/>
    <s v="SAN PEDRO"/>
    <s v="TRAPICHE"/>
    <s v="GENERACIÓN DE INGRESOS"/>
    <n v="0"/>
    <n v="0"/>
    <n v="0"/>
    <s v="AM"/>
    <n v="52218"/>
    <n v="0"/>
    <n v="5802"/>
    <n v="58020"/>
    <n v="52218"/>
    <n v="0"/>
    <m/>
    <n v="0"/>
    <x v="136"/>
  </r>
  <r>
    <s v="GRUPO DE TRABAJO CUECHOD"/>
    <s v="SANTIAGO"/>
    <s v="SANTIAGO"/>
    <s v="CLEMENTE"/>
    <x v="3"/>
    <m/>
    <s v="CUECHOD"/>
    <s v="TRAPICHE"/>
    <s v="GENERACIÓN DE INGRESOS"/>
    <n v="10"/>
    <n v="7"/>
    <n v="17"/>
    <s v="AM"/>
    <n v="14166"/>
    <n v="0"/>
    <n v="1574"/>
    <n v="15740"/>
    <n v="14166"/>
    <n v="0"/>
    <m/>
    <n v="0"/>
    <x v="137"/>
  </r>
  <r>
    <s v="GRUPO DE TRABAJO CUECHOD"/>
    <s v="SANTIAGO"/>
    <s v="SANTIAGO"/>
    <s v="CLEMENTE"/>
    <x v="3"/>
    <m/>
    <s v="CUECHOD"/>
    <s v="INFRAESTRUCTURA Y EQUIPO PARA LA PROTECCION Y MANEJO DE LAS AVES"/>
    <s v="PRODUCCIÓN DE ALIMENTOS"/>
    <n v="0"/>
    <n v="0"/>
    <n v="0"/>
    <s v="AM"/>
    <n v="39262"/>
    <n v="0"/>
    <n v="13827.199999999997"/>
    <n v="53089.2"/>
    <n v="39262"/>
    <n v="0"/>
    <m/>
    <n v="0"/>
    <x v="137"/>
  </r>
  <r>
    <s v="GRUPO DE TRABAJO CUECHOD"/>
    <s v="SANTIAGO"/>
    <s v="SANTIAGO"/>
    <s v="CLEMENTE"/>
    <x v="3"/>
    <m/>
    <s v="CUECHOD"/>
    <s v="INFRAESTRUCTURA Y EQUIPO PARA LA PRODUCCION DE CERDOS"/>
    <s v="GENERACIÓN DE INGRESOS"/>
    <n v="0"/>
    <n v="0"/>
    <n v="0"/>
    <s v="AM"/>
    <n v="27150"/>
    <n v="0"/>
    <n v="6146"/>
    <n v="33296"/>
    <n v="27150"/>
    <n v="0"/>
    <m/>
    <n v="0"/>
    <x v="137"/>
  </r>
  <r>
    <s v="GRUPO DE TRABAJO CUECHOD"/>
    <s v="SANTIAGO"/>
    <s v="SANTIAGO"/>
    <s v="CLEMENTE"/>
    <x v="3"/>
    <m/>
    <s v="CUECHOD"/>
    <s v="TRAPICHE"/>
    <s v="GENERACIÓN DE INGRESOS"/>
    <n v="0"/>
    <n v="0"/>
    <n v="0"/>
    <s v="AM"/>
    <n v="13673"/>
    <n v="0"/>
    <n v="1520"/>
    <n v="15193"/>
    <n v="13673"/>
    <n v="0"/>
    <m/>
    <n v="0"/>
    <x v="137"/>
  </r>
  <r>
    <s v="GRUPO DE TRABAJO CUECHOD"/>
    <s v="SANTIAGO"/>
    <s v="SANTIAGO"/>
    <s v="CLEMENTE"/>
    <x v="3"/>
    <m/>
    <s v="CUECHOD"/>
    <s v="INCUBADORA"/>
    <s v="GENERACIÓN DE INGRESOS"/>
    <n v="0"/>
    <n v="0"/>
    <n v="0"/>
    <s v="AM"/>
    <n v="11700"/>
    <n v="0"/>
    <n v="1300"/>
    <n v="13000"/>
    <n v="11700"/>
    <n v="0"/>
    <m/>
    <n v="0"/>
    <x v="137"/>
  </r>
  <r>
    <s v="COLONIA EL PROGRESO"/>
    <s v="FERNANDEZ"/>
    <s v="HERNANDEZ"/>
    <s v="VIRGINIA"/>
    <x v="3"/>
    <m/>
    <s v="COLONIA EL PROGRESO"/>
    <s v="TRAPICHE"/>
    <s v="GENERACIÓN DE INGRESOS"/>
    <n v="18"/>
    <n v="2"/>
    <n v="20"/>
    <s v="AM"/>
    <n v="1890"/>
    <n v="0"/>
    <n v="210"/>
    <n v="2100"/>
    <n v="1890"/>
    <n v="0"/>
    <m/>
    <n v="0"/>
    <x v="138"/>
  </r>
  <r>
    <s v="COLONIA EL PROGRESO"/>
    <s v="FERNANDEZ"/>
    <s v="HERNANDEZ"/>
    <s v="VIRGINIA"/>
    <x v="3"/>
    <m/>
    <s v="COLONIA EL PROGRESO"/>
    <s v="TRAPICHE"/>
    <s v="GENERACIÓN DE INGRESOS"/>
    <n v="0"/>
    <n v="0"/>
    <n v="0"/>
    <s v="AM"/>
    <n v="22950"/>
    <n v="0"/>
    <n v="2550"/>
    <n v="25500"/>
    <n v="11700"/>
    <n v="0"/>
    <m/>
    <n v="0"/>
    <x v="138"/>
  </r>
  <r>
    <s v="COLONIA EL PROGRESO"/>
    <s v="FERNANDEZ"/>
    <s v="HERNANDEZ"/>
    <s v="VIRGINIA"/>
    <x v="3"/>
    <m/>
    <s v="COLONIA EL PROGRESO"/>
    <s v="TRAPICHE"/>
    <s v="GENERACIÓN DE INGRESOS"/>
    <n v="0"/>
    <n v="0"/>
    <n v="0"/>
    <s v="AM"/>
    <n v="27347"/>
    <n v="0"/>
    <n v="3039"/>
    <n v="30386"/>
    <n v="27347"/>
    <n v="0"/>
    <m/>
    <n v="0"/>
    <x v="138"/>
  </r>
  <r>
    <s v="COLONIA EL PROGRESO"/>
    <s v="FERNANDEZ"/>
    <s v="HERNANDEZ"/>
    <s v="VIRGINIA"/>
    <x v="3"/>
    <m/>
    <s v="COLONIA EL PROGRESO"/>
    <s v="TRAPICHE"/>
    <s v="GENERACIÓN DE INGRESOS"/>
    <n v="0"/>
    <n v="0"/>
    <n v="0"/>
    <s v="AM"/>
    <n v="28332"/>
    <n v="0"/>
    <n v="3148"/>
    <n v="31480"/>
    <n v="28332"/>
    <n v="0"/>
    <m/>
    <n v="0"/>
    <x v="138"/>
  </r>
  <r>
    <s v="COLONIA EL PROGRESO"/>
    <s v="FERNANDEZ"/>
    <s v="HERNANDEZ"/>
    <s v="VIRGINIA"/>
    <x v="3"/>
    <m/>
    <s v="COLONIA EL PROGRESO"/>
    <s v="INFRAESTRUCTURA Y EQUIPO PARA LA PROTECCION Y MANEJO DE LAS AVES"/>
    <s v="PRODUCCIÓN DE ALIMENTOS"/>
    <n v="0"/>
    <n v="0"/>
    <n v="0"/>
    <s v="AM"/>
    <n v="13087"/>
    <n v="0"/>
    <n v="4609.4000000000015"/>
    <n v="17696.400000000001"/>
    <n v="13087"/>
    <n v="0"/>
    <m/>
    <n v="0"/>
    <x v="138"/>
  </r>
  <r>
    <s v="COLONIA EL PROGRESO"/>
    <s v="FERNANDEZ"/>
    <s v="HERNANDEZ"/>
    <s v="VIRGINIA"/>
    <x v="3"/>
    <m/>
    <s v="COLONIA EL PROGRESO"/>
    <s v="INCUBADORA"/>
    <s v="GENERACIÓN DE INGRESOS"/>
    <n v="0"/>
    <n v="0"/>
    <n v="0"/>
    <s v="AM"/>
    <n v="11700"/>
    <n v="0"/>
    <n v="1300"/>
    <n v="13000"/>
    <n v="22950"/>
    <n v="0"/>
    <m/>
    <n v="0"/>
    <x v="138"/>
  </r>
  <r>
    <s v="COLONIA EL PROGRESO"/>
    <s v="FERNANDEZ"/>
    <s v="HERNANDEZ"/>
    <s v="VIRGINIA"/>
    <x v="3"/>
    <m/>
    <s v="COLONIA EL PROGRESO"/>
    <s v="INFRAESTRUCTURA Y EQUIPO PARA LA PRODUCCION DE CERDOS"/>
    <s v="GENERACIÓN DE INGRESOS"/>
    <n v="0"/>
    <n v="0"/>
    <n v="0"/>
    <s v="AM"/>
    <n v="27150"/>
    <n v="0"/>
    <n v="6146"/>
    <n v="33296"/>
    <n v="27150"/>
    <n v="0"/>
    <m/>
    <n v="0"/>
    <x v="138"/>
  </r>
  <r>
    <s v="PRODUCTORES  DE LA LOCALIDAD DE EL BRASIL TANCHAHUIL"/>
    <s v="SANTOS"/>
    <s v="TORRES"/>
    <s v="NICOLAS"/>
    <x v="3"/>
    <m/>
    <s v="TANCHAHUIL"/>
    <s v="TRAPICHE"/>
    <s v="GENERACIÓN DE INGRESOS"/>
    <n v="16"/>
    <n v="3"/>
    <n v="19"/>
    <s v="AM"/>
    <n v="630"/>
    <n v="0"/>
    <n v="70"/>
    <n v="700"/>
    <n v="630"/>
    <n v="0"/>
    <m/>
    <n v="0"/>
    <x v="139"/>
  </r>
  <r>
    <s v="PRODUCTORES  DE LA LOCALIDAD DE EL BRASIL TANCHAHUIL"/>
    <s v="SANTOS"/>
    <s v="TORRES"/>
    <s v="NICOLAS"/>
    <x v="3"/>
    <m/>
    <s v="TANCHAHUIL"/>
    <s v="INFRAESTRUCTURA Y EQUIPO PARA LA PRODUCCION DE CULTIVOS ALTERNATIVOS O NO TRADICIONALES PARA VENTA"/>
    <s v="GENERACIÓN DE INGRESOS"/>
    <n v="0"/>
    <n v="0"/>
    <n v="0"/>
    <s v="AM"/>
    <n v="5927"/>
    <n v="0"/>
    <n v="659"/>
    <n v="6586"/>
    <n v="5927"/>
    <n v="0"/>
    <m/>
    <n v="0"/>
    <x v="139"/>
  </r>
  <r>
    <s v="PRODUCTORES  DE LA LOCALIDAD DE EL BRASIL TANCHAHUIL"/>
    <s v="SANTOS"/>
    <s v="TORRES"/>
    <s v="NICOLAS"/>
    <x v="3"/>
    <m/>
    <s v="TANCHAHUIL"/>
    <s v="INFRAESTRUCTURA Y EQUIPO PARA LA PRODUCCION DE CERDOS"/>
    <s v="GENERACIÓN DE INGRESOS"/>
    <n v="0"/>
    <n v="0"/>
    <n v="0"/>
    <s v="AM"/>
    <n v="13575"/>
    <n v="0"/>
    <n v="3073"/>
    <n v="16648"/>
    <n v="13575"/>
    <n v="0"/>
    <m/>
    <n v="0"/>
    <x v="139"/>
  </r>
  <r>
    <s v="PRODUCTORES  DE LA LOCALIDAD DE EL BRASIL TANCHAHUIL"/>
    <s v="SANTOS"/>
    <s v="TORRES"/>
    <s v="NICOLAS"/>
    <x v="3"/>
    <m/>
    <s v="TANCHAHUIL"/>
    <s v="INFRAESTRUCTURA Y EQUIPO PARA LA PROTECCION Y MANEJO DE LAS AVES"/>
    <s v="PRODUCCIÓN DE ALIMENTOS"/>
    <n v="0"/>
    <n v="0"/>
    <n v="0"/>
    <s v="AM"/>
    <n v="30537"/>
    <n v="0"/>
    <n v="10754.599999999999"/>
    <n v="41291.599999999999"/>
    <n v="30537"/>
    <n v="0"/>
    <m/>
    <n v="0"/>
    <x v="139"/>
  </r>
  <r>
    <s v="PRODUCTORES  DE LA LOCALIDAD DE EL BRASIL TANCHAHUIL"/>
    <s v="SANTOS"/>
    <s v="TORRES"/>
    <s v="NICOLAS"/>
    <x v="3"/>
    <m/>
    <s v="TANCHAHUIL"/>
    <s v="INFRAESTRUCTURA Y EQUIPO PARA LA PRODUCCION DE HORTALIZAS A CIELO ABIERTO"/>
    <s v="PRODUCCIÓN DE ALIMENTOS"/>
    <n v="0"/>
    <n v="0"/>
    <n v="0"/>
    <s v="AM"/>
    <n v="10294"/>
    <n v="0"/>
    <n v="1143.7800000000007"/>
    <n v="11437.78"/>
    <n v="10294"/>
    <n v="0"/>
    <m/>
    <n v="0"/>
    <x v="139"/>
  </r>
  <r>
    <s v="PRODUCTORES  DE LA LOCALIDAD DE EL BRASIL TANCHAHUIL"/>
    <s v="SANTOS"/>
    <s v="TORRES"/>
    <s v="NICOLAS"/>
    <x v="3"/>
    <m/>
    <s v="TANCHAHUIL"/>
    <s v="TRAPICHE"/>
    <s v="GENERACIÓN DE INGRESOS"/>
    <n v="0"/>
    <n v="0"/>
    <n v="0"/>
    <s v="AM"/>
    <n v="14166"/>
    <n v="0"/>
    <n v="1574"/>
    <n v="15740"/>
    <n v="14166"/>
    <n v="0"/>
    <m/>
    <n v="0"/>
    <x v="139"/>
  </r>
  <r>
    <s v="PRODUCTORES  DE LA LOCALIDAD DE EL BRASIL TANCHAHUIL"/>
    <s v="SANTOS"/>
    <s v="TORRES"/>
    <s v="NICOLAS"/>
    <x v="3"/>
    <m/>
    <s v="TANCHAHUIL"/>
    <s v="TRAPICHE"/>
    <s v="GENERACIÓN DE INGRESOS"/>
    <n v="0"/>
    <n v="0"/>
    <n v="0"/>
    <s v="AM"/>
    <n v="41021"/>
    <n v="0"/>
    <n v="4558"/>
    <n v="45579"/>
    <n v="41021"/>
    <n v="0"/>
    <m/>
    <n v="0"/>
    <x v="139"/>
  </r>
  <r>
    <s v="PESA LA GARZA (PEQUETZEN DE LA GARZA)"/>
    <s v="REYES"/>
    <s v="VILLASANA"/>
    <s v="MARIA DEL CARMEN"/>
    <x v="0"/>
    <s v="TANCANHUITZ"/>
    <s v="LA GARZA (PEQUETZÉN DE LA GARZA)"/>
    <s v="TRAPICHE"/>
    <s v="GENERACIÓN DE INGRESOS"/>
    <n v="14"/>
    <n v="8"/>
    <n v="22"/>
    <s v="AM"/>
    <n v="17820"/>
    <n v="0"/>
    <n v="1980"/>
    <n v="19800"/>
    <n v="17820"/>
    <n v="0"/>
    <m/>
    <n v="0"/>
    <x v="140"/>
  </r>
  <r>
    <s v="PESA LA GARZA (PEQUETZEN DE LA GARZA)"/>
    <s v="REYES"/>
    <s v="VILLASANA"/>
    <s v="MARIA DEL CARMEN"/>
    <x v="0"/>
    <s v="TANCANHUITZ"/>
    <s v="LA GARZA (PEQUETZÉN DE LA GARZA)"/>
    <s v="TRAPICHE"/>
    <s v="GENERACIÓN DE INGRESOS"/>
    <n v="0"/>
    <n v="0"/>
    <n v="0"/>
    <s v="AM"/>
    <n v="123063"/>
    <n v="0"/>
    <n v="13674"/>
    <n v="136737"/>
    <n v="123063"/>
    <n v="0"/>
    <m/>
    <n v="0"/>
    <x v="140"/>
  </r>
  <r>
    <s v="PESA LA GARZA (PEQUETZEN DE LA GARZA)"/>
    <s v="REYES"/>
    <s v="VILLASANA"/>
    <s v="MARIA DEL CARMEN"/>
    <x v="0"/>
    <s v="TANCANHUITZ"/>
    <s v="LA GARZA (PEQUETZÉN DE LA GARZA)"/>
    <s v="INFRAESTRUCTURA Y EQUIPO PARA LA PRODUCCION DE CERDOS"/>
    <s v="GENERACIÓN DE INGRESOS"/>
    <n v="0"/>
    <n v="0"/>
    <n v="0"/>
    <s v="AM"/>
    <n v="13574"/>
    <n v="0"/>
    <n v="3074"/>
    <n v="16648"/>
    <n v="13574"/>
    <n v="0"/>
    <m/>
    <n v="0"/>
    <x v="140"/>
  </r>
  <r>
    <s v="PESA LA GARZA (PEQUETZEN DE LA GARZA)"/>
    <s v="REYES"/>
    <s v="VILLASANA"/>
    <s v="MARIA DEL CARMEN"/>
    <x v="0"/>
    <s v="TANCANHUITZ"/>
    <s v="LA GARZA (PEQUETZÉN DE LA GARZA)"/>
    <s v="TRAPICHE"/>
    <s v="GENERACIÓN DE INGRESOS"/>
    <n v="0"/>
    <n v="0"/>
    <n v="0"/>
    <s v="AM"/>
    <n v="77220"/>
    <n v="0"/>
    <n v="8580"/>
    <n v="85800"/>
    <n v="77220"/>
    <n v="0"/>
    <m/>
    <n v="0"/>
    <x v="140"/>
  </r>
  <r>
    <s v="PESA LA GARZA (PEQUETZEN DE LA GARZA)"/>
    <s v="REYES"/>
    <s v="VILLASANA"/>
    <s v="MARIA DEL CARMEN"/>
    <x v="0"/>
    <s v="TANCANHUITZ"/>
    <s v="LA GARZA (PEQUETZÉN DE LA GARZA)"/>
    <s v="TRAPICHE"/>
    <s v="GENERACIÓN DE INGRESOS"/>
    <n v="0"/>
    <n v="0"/>
    <n v="0"/>
    <s v="AM"/>
    <n v="18810"/>
    <n v="0"/>
    <n v="2090"/>
    <n v="20900"/>
    <n v="18810"/>
    <n v="0"/>
    <m/>
    <n v="0"/>
    <x v="140"/>
  </r>
  <r>
    <s v="GRUPO DE TRABAJO DE TANCHAHUIL SEGUNDA SECCION"/>
    <s v="FERNANDEZ"/>
    <s v="SANTIAGO"/>
    <s v="ABRAHAM"/>
    <x v="3"/>
    <m/>
    <s v="TANCHAHUIL SEGUNDA SECCIÓN"/>
    <s v="INFRAESTRUCTURA Y EQUIPO PARA LA PRODUCCION DE CERDOS"/>
    <s v="GENERACIÓN DE INGRESOS"/>
    <n v="13"/>
    <n v="8"/>
    <n v="21"/>
    <s v="MAM"/>
    <n v="13575"/>
    <n v="0"/>
    <n v="3073"/>
    <n v="16648"/>
    <n v="13575"/>
    <n v="0"/>
    <m/>
    <n v="0"/>
    <x v="141"/>
  </r>
  <r>
    <s v="GRUPO DE TRABAJO DE TANCHAHUIL SEGUNDA SECCION"/>
    <s v="FERNANDEZ"/>
    <s v="SANTIAGO"/>
    <s v="ABRAHAM"/>
    <x v="3"/>
    <m/>
    <s v="TANCHAHUIL SEGUNDA SECCIÓN"/>
    <s v="TRAPICHE"/>
    <s v="GENERACIÓN DE INGRESOS"/>
    <n v="0"/>
    <n v="0"/>
    <n v="0"/>
    <s v="MAM"/>
    <n v="30600"/>
    <n v="0"/>
    <n v="3400"/>
    <n v="34000"/>
    <n v="30600"/>
    <n v="0"/>
    <m/>
    <n v="0"/>
    <x v="141"/>
  </r>
  <r>
    <s v="GRUPO DE TRABAJO DE TANCHAHUIL SEGUNDA SECCION"/>
    <s v="FERNANDEZ"/>
    <s v="SANTIAGO"/>
    <s v="ABRAHAM"/>
    <x v="3"/>
    <m/>
    <s v="TANCHAHUIL SEGUNDA SECCIÓN"/>
    <s v="TRAPICHE"/>
    <s v="GENERACIÓN DE INGRESOS"/>
    <n v="0"/>
    <n v="0"/>
    <n v="0"/>
    <s v="MAM"/>
    <n v="35415"/>
    <n v="0"/>
    <n v="3935"/>
    <n v="39350"/>
    <n v="35415"/>
    <n v="0"/>
    <m/>
    <n v="0"/>
    <x v="141"/>
  </r>
  <r>
    <s v="GRUPO DE TRABAJO DE TANCHAHUIL SEGUNDA SECCION"/>
    <s v="FERNANDEZ"/>
    <s v="SANTIAGO"/>
    <s v="ABRAHAM"/>
    <x v="3"/>
    <m/>
    <s v="TANCHAHUIL SEGUNDA SECCIÓN"/>
    <s v="INFRAESTRUCTURA Y EQUIPO PARA LA PROTECCION Y MANEJO DE LAS AVES"/>
    <s v="PRODUCCIÓN DE ALIMENTOS"/>
    <n v="0"/>
    <n v="0"/>
    <n v="0"/>
    <s v="MAM"/>
    <n v="30537"/>
    <n v="0"/>
    <n v="10754.599999999999"/>
    <n v="41291.599999999999"/>
    <n v="30537"/>
    <n v="0"/>
    <m/>
    <n v="0"/>
    <x v="141"/>
  </r>
  <r>
    <s v="GRUPO DE TRABAJO DE TANCHAHUIL SEGUNDA SECCION"/>
    <s v="FERNANDEZ"/>
    <s v="SANTIAGO"/>
    <s v="ABRAHAM"/>
    <x v="3"/>
    <m/>
    <s v="TANCHAHUIL SEGUNDA SECCIÓN"/>
    <s v="TRAPICHE"/>
    <s v="GENERACIÓN DE INGRESOS"/>
    <n v="0"/>
    <n v="0"/>
    <n v="0"/>
    <s v="MAM"/>
    <n v="41021"/>
    <n v="0"/>
    <n v="4558"/>
    <n v="45579"/>
    <n v="41021"/>
    <n v="0"/>
    <m/>
    <n v="0"/>
    <x v="141"/>
  </r>
  <r>
    <s v="PRODUCTORES POZO BLANCO"/>
    <s v="SANTIAGO"/>
    <s v="JUAREZ"/>
    <s v="ADRIAN"/>
    <x v="3"/>
    <m/>
    <s v="POZO BLANCO"/>
    <s v="TRAPICHE"/>
    <s v="GENERACIÓN DE INGRESOS"/>
    <n v="7"/>
    <n v="7"/>
    <n v="14"/>
    <s v="AM"/>
    <n v="2147"/>
    <n v="0"/>
    <n v="239.19999999999982"/>
    <n v="2386.1999999999998"/>
    <n v="2147"/>
    <n v="0"/>
    <m/>
    <n v="0"/>
    <x v="142"/>
  </r>
  <r>
    <s v="PRODUCTORES POZO BLANCO"/>
    <s v="SANTIAGO"/>
    <s v="JUAREZ"/>
    <s v="ADRIAN"/>
    <x v="3"/>
    <m/>
    <s v="POZO BLANCO"/>
    <s v="TRAPICHE"/>
    <s v="GENERACIÓN DE INGRESOS"/>
    <n v="0"/>
    <n v="0"/>
    <n v="0"/>
    <s v="AM"/>
    <n v="14166"/>
    <n v="0"/>
    <n v="1574"/>
    <n v="15740"/>
    <n v="14166"/>
    <n v="0"/>
    <m/>
    <n v="0"/>
    <x v="142"/>
  </r>
  <r>
    <s v="PRODUCTORES POZO BLANCO"/>
    <s v="SANTIAGO"/>
    <s v="JUAREZ"/>
    <s v="ADRIAN"/>
    <x v="3"/>
    <m/>
    <s v="POZO BLANCO"/>
    <s v="INFRAESTRUCTURA Y EQUIPO PARA LA PROTECCION Y MANEJO DE LAS AVES"/>
    <s v="PRODUCCIÓN DE ALIMENTOS"/>
    <n v="0"/>
    <n v="0"/>
    <n v="0"/>
    <s v="AM"/>
    <n v="30537"/>
    <n v="0"/>
    <n v="10754.599999999999"/>
    <n v="41291.599999999999"/>
    <n v="30537"/>
    <n v="0"/>
    <m/>
    <n v="0"/>
    <x v="142"/>
  </r>
  <r>
    <s v="PRODUCTORES POZO BLANCO"/>
    <s v="SANTIAGO"/>
    <s v="JUAREZ"/>
    <s v="ADRIAN"/>
    <x v="3"/>
    <m/>
    <s v="POZO BLANCO"/>
    <s v="TRAPICHE"/>
    <s v="GENERACIÓN DE INGRESOS"/>
    <n v="0"/>
    <n v="0"/>
    <n v="0"/>
    <s v="AM"/>
    <n v="22950"/>
    <n v="0"/>
    <n v="2550"/>
    <n v="25500"/>
    <n v="22950"/>
    <n v="0"/>
    <m/>
    <n v="0"/>
    <x v="142"/>
  </r>
  <r>
    <s v="PRODUCTORES POZO BLANCO"/>
    <s v="SANTIAGO"/>
    <s v="JUAREZ"/>
    <s v="ADRIAN"/>
    <x v="3"/>
    <m/>
    <s v="POZO BLANCO"/>
    <s v="TRAPICHE"/>
    <s v="GENERACIÓN DE INGRESOS"/>
    <n v="0"/>
    <n v="0"/>
    <n v="0"/>
    <s v="AM"/>
    <n v="13673"/>
    <n v="0"/>
    <n v="1520"/>
    <n v="15193"/>
    <n v="13673"/>
    <n v="0"/>
    <m/>
    <n v="0"/>
    <x v="142"/>
  </r>
  <r>
    <s v="GRUPO DE PRODUCTORES DE PATNEL SAN ANTONIO, S.L.P."/>
    <s v="SANTIAGO"/>
    <s v="GONZALEZ"/>
    <s v="ADELAIDA"/>
    <x v="3"/>
    <m/>
    <s v="PATNEL"/>
    <s v="INFRAESTRUCTURA Y EQUIPO PARA LA PROTECCION Y MANEJO DE LAS AVES"/>
    <s v="PRODUCCIÓN DE ALIMENTOS"/>
    <n v="33"/>
    <n v="4"/>
    <n v="37"/>
    <s v="AM"/>
    <n v="8725"/>
    <n v="0"/>
    <n v="3072.6000000000004"/>
    <n v="11797.6"/>
    <n v="109389"/>
    <n v="0"/>
    <m/>
    <n v="0"/>
    <x v="143"/>
  </r>
  <r>
    <s v="GRUPO DE PRODUCTORES DE PATNEL SAN ANTONIO, S.L.P."/>
    <s v="SANTIAGO"/>
    <s v="GONZALEZ"/>
    <s v="ADELAIDA"/>
    <x v="3"/>
    <m/>
    <s v="PATNEL"/>
    <s v="TRAPICHE"/>
    <s v="GENERACIÓN DE INGRESOS"/>
    <n v="0"/>
    <n v="0"/>
    <n v="0"/>
    <s v="AM"/>
    <n v="56664"/>
    <n v="0"/>
    <n v="6296"/>
    <n v="62960"/>
    <n v="2147"/>
    <n v="0"/>
    <m/>
    <n v="0"/>
    <x v="143"/>
  </r>
  <r>
    <s v="GRUPO DE PRODUCTORES DE PATNEL SAN ANTONIO, S.L.P."/>
    <s v="SANTIAGO"/>
    <s v="GONZALEZ"/>
    <s v="ADELAIDA"/>
    <x v="3"/>
    <m/>
    <s v="PATNEL"/>
    <s v="TRAPICHE"/>
    <s v="GENERACIÓN DE INGRESOS"/>
    <n v="0"/>
    <n v="0"/>
    <n v="0"/>
    <s v="AM"/>
    <n v="137700"/>
    <n v="0"/>
    <n v="15300"/>
    <n v="153000"/>
    <n v="137700"/>
    <n v="0"/>
    <m/>
    <n v="0"/>
    <x v="143"/>
  </r>
  <r>
    <s v="GRUPO DE PRODUCTORES DE PATNEL SAN ANTONIO, S.L.P."/>
    <s v="SANTIAGO"/>
    <s v="GONZALEZ"/>
    <s v="ADELAIDA"/>
    <x v="3"/>
    <m/>
    <s v="PATNEL"/>
    <s v="TRAPICHE"/>
    <s v="GENERACIÓN DE INGRESOS"/>
    <n v="0"/>
    <n v="0"/>
    <n v="0"/>
    <s v="AM"/>
    <n v="2147"/>
    <n v="0"/>
    <n v="239.19999999999982"/>
    <n v="2386.1999999999998"/>
    <n v="56664"/>
    <n v="0"/>
    <m/>
    <n v="0"/>
    <x v="143"/>
  </r>
  <r>
    <s v="GRUPO DE PRODUCTORES DE PATNEL SAN ANTONIO, S.L.P."/>
    <s v="SANTIAGO"/>
    <s v="GONZALEZ"/>
    <s v="ADELAIDA"/>
    <x v="3"/>
    <m/>
    <s v="PATNEL"/>
    <s v="TRAPICHE"/>
    <s v="GENERACIÓN DE INGRESOS"/>
    <n v="0"/>
    <n v="0"/>
    <n v="0"/>
    <s v="AM"/>
    <n v="109389"/>
    <n v="0"/>
    <n v="12155"/>
    <n v="121544"/>
    <n v="8725"/>
    <n v="0"/>
    <m/>
    <n v="0"/>
    <x v="143"/>
  </r>
  <r>
    <s v="GRUPO DE PRODUCTORES DE PATNEL SAN ANTONIO, S.L.P."/>
    <s v="SANTIAGO"/>
    <s v="GONZALEZ"/>
    <s v="ADELAIDA"/>
    <x v="3"/>
    <m/>
    <s v="PATNEL"/>
    <s v="INFRAESTRUCTURA Y EQUIPO PARA LA PRODUCCION DE CULTIVOS ALTERNATIVOS O NO TRADICIONALES PARA VENTA"/>
    <s v="GENERACIÓN DE INGRESOS"/>
    <n v="0"/>
    <n v="0"/>
    <n v="0"/>
    <s v="AM"/>
    <n v="2963"/>
    <n v="0"/>
    <n v="330"/>
    <n v="3293"/>
    <n v="2963"/>
    <n v="0"/>
    <m/>
    <n v="0"/>
    <x v="143"/>
  </r>
  <r>
    <s v="JUNKUD TOJ' NAL"/>
    <s v="MEDINA"/>
    <s v="MARTINEZ"/>
    <s v="GABINO"/>
    <x v="3"/>
    <m/>
    <s v="LEJEM"/>
    <s v="INFRAESTRUCTURA Y EQUIPO PARA LA PRODUCCION DE CERDOS"/>
    <s v="GENERACIÓN DE INGRESOS"/>
    <n v="17"/>
    <n v="6"/>
    <n v="23"/>
    <s v="AM"/>
    <n v="13575"/>
    <n v="0"/>
    <n v="3073"/>
    <n v="16648"/>
    <n v="13575"/>
    <n v="0"/>
    <m/>
    <n v="0"/>
    <x v="144"/>
  </r>
  <r>
    <s v="JUNKUD TOJ' NAL"/>
    <s v="MEDINA"/>
    <s v="MARTINEZ"/>
    <s v="GABINO"/>
    <x v="3"/>
    <m/>
    <s v="LEJEM"/>
    <s v="INFRAESTRUCTURA Y EQUIPO PARA LA PROTECCION Y MANEJO DE LAS AVES"/>
    <s v="PRODUCCIÓN DE ALIMENTOS"/>
    <n v="0"/>
    <n v="0"/>
    <n v="0"/>
    <s v="AM"/>
    <n v="26175"/>
    <n v="0"/>
    <n v="9217.8000000000029"/>
    <n v="35392.800000000003"/>
    <n v="26175"/>
    <n v="0"/>
    <m/>
    <n v="0"/>
    <x v="144"/>
  </r>
  <r>
    <s v="JUNKUD TOJ' NAL"/>
    <s v="MEDINA"/>
    <s v="MARTINEZ"/>
    <s v="GABINO"/>
    <x v="3"/>
    <m/>
    <s v="LEJEM"/>
    <s v="TRAPICHE"/>
    <s v="GENERACIÓN DE INGRESOS"/>
    <n v="0"/>
    <n v="0"/>
    <n v="0"/>
    <s v="AM"/>
    <n v="22950"/>
    <n v="0"/>
    <n v="2550"/>
    <n v="25500"/>
    <n v="22950"/>
    <n v="0"/>
    <m/>
    <n v="0"/>
    <x v="144"/>
  </r>
  <r>
    <s v="JUNKUD TOJ' NAL"/>
    <s v="MEDINA"/>
    <s v="MARTINEZ"/>
    <s v="GABINO"/>
    <x v="3"/>
    <m/>
    <s v="LEJEM"/>
    <s v="TRAPICHE"/>
    <s v="GENERACIÓN DE INGRESOS"/>
    <n v="0"/>
    <n v="0"/>
    <n v="0"/>
    <s v="AM"/>
    <n v="2147"/>
    <n v="0"/>
    <n v="239.19999999999982"/>
    <n v="2386.1999999999998"/>
    <n v="2147"/>
    <n v="0"/>
    <m/>
    <n v="0"/>
    <x v="144"/>
  </r>
  <r>
    <s v="JUNKUD TOJ' NAL"/>
    <s v="MEDINA"/>
    <s v="MARTINEZ"/>
    <s v="GABINO"/>
    <x v="3"/>
    <m/>
    <s v="LEJEM"/>
    <s v="TRAPICHE"/>
    <s v="GENERACIÓN DE INGRESOS"/>
    <n v="0"/>
    <n v="0"/>
    <n v="0"/>
    <s v="AM"/>
    <n v="70830"/>
    <n v="0"/>
    <n v="7870"/>
    <n v="78700"/>
    <n v="70830"/>
    <n v="0"/>
    <m/>
    <n v="0"/>
    <x v="144"/>
  </r>
  <r>
    <s v="JUNKUD TOJ' NAL"/>
    <s v="MEDINA"/>
    <s v="MARTINEZ"/>
    <s v="GABINO"/>
    <x v="3"/>
    <m/>
    <s v="LEJEM"/>
    <s v="TRAPICHE"/>
    <s v="GENERACIÓN DE INGRESOS"/>
    <n v="0"/>
    <n v="0"/>
    <n v="0"/>
    <s v="AM"/>
    <n v="13673"/>
    <n v="0"/>
    <n v="1520"/>
    <n v="15193"/>
    <n v="13673"/>
    <n v="0"/>
    <m/>
    <n v="0"/>
    <x v="144"/>
  </r>
  <r>
    <s v="TEPOZUAPA SEGUNDA"/>
    <s v="REYES"/>
    <s v="BARTOLO"/>
    <s v="HORACIO"/>
    <x v="7"/>
    <m/>
    <s v="TEPOTZUAPA DOS SEGUNDA SECCIÓN"/>
    <s v="ARBOLES FRUTALES"/>
    <s v="PRODUCCIÓN DE ALIMENTOS"/>
    <n v="2"/>
    <n v="14"/>
    <n v="16"/>
    <s v="AM"/>
    <n v="28728"/>
    <n v="0"/>
    <n v="3192"/>
    <n v="31920"/>
    <m/>
    <n v="0"/>
    <m/>
    <n v="0"/>
    <x v="145"/>
  </r>
  <r>
    <s v="TEPOZUAPA SEGUNDA"/>
    <s v="REYES"/>
    <s v="BARTOLO"/>
    <s v="HORACIO"/>
    <x v="7"/>
    <m/>
    <s v="TEPOTZUAPA DOS SEGUNDA SECCIÓN"/>
    <s v="INFRAESTRUCTURA Y EQUIPO PARA LA PROTECCION Y MANEJO DE LAS AVES"/>
    <s v="PRODUCCIÓN DE ALIMENTOS"/>
    <n v="0"/>
    <n v="0"/>
    <n v="0"/>
    <s v="AM"/>
    <n v="4698"/>
    <n v="0"/>
    <n v="522"/>
    <n v="5220"/>
    <m/>
    <n v="0"/>
    <m/>
    <n v="0"/>
    <x v="145"/>
  </r>
  <r>
    <s v="TEPOZUAPA SEGUNDA"/>
    <s v="REYES"/>
    <s v="BARTOLO"/>
    <s v="HORACIO"/>
    <x v="7"/>
    <m/>
    <s v="TEPOTZUAPA DOS SEGUNDA SECCIÓN"/>
    <s v="INFRAESTRUCTURA Y EQUIPO PARA LA PRODUCCION DE CERDOS"/>
    <s v="GENERACIÓN DE INGRESOS"/>
    <n v="0"/>
    <n v="0"/>
    <n v="0"/>
    <s v="AM"/>
    <n v="6408"/>
    <n v="0"/>
    <n v="712"/>
    <n v="7120"/>
    <m/>
    <n v="0"/>
    <m/>
    <n v="0"/>
    <x v="145"/>
  </r>
  <r>
    <s v="TEPOZUAPA SEGUNDA"/>
    <s v="REYES"/>
    <s v="BARTOLO"/>
    <s v="HORACIO"/>
    <x v="7"/>
    <m/>
    <s v="TEPOTZUAPA DOS SEGUNDA SECCIÓN"/>
    <s v="CAJONES, ALZA Y BASTIDORES"/>
    <s v="GENERACIÓN DE INGRESOS"/>
    <n v="0"/>
    <n v="0"/>
    <n v="0"/>
    <s v="AM"/>
    <n v="6889"/>
    <n v="0"/>
    <n v="766"/>
    <n v="7655"/>
    <m/>
    <n v="0"/>
    <m/>
    <n v="0"/>
    <x v="145"/>
  </r>
  <r>
    <s v="TEPOZUAPA SEGUNDA"/>
    <s v="REYES"/>
    <s v="BARTOLO"/>
    <s v="HORACIO"/>
    <x v="7"/>
    <m/>
    <s v="TEPOTZUAPA DOS SEGUNDA SECCIÓN"/>
    <s v="CAJONES, ALZA Y BASTIDORES"/>
    <s v="GENERACIÓN DE INGRESOS"/>
    <n v="0"/>
    <n v="0"/>
    <n v="0"/>
    <s v="AM"/>
    <n v="17478"/>
    <n v="0"/>
    <n v="1942"/>
    <n v="19420"/>
    <m/>
    <n v="0"/>
    <m/>
    <n v="0"/>
    <x v="145"/>
  </r>
  <r>
    <s v="TEPOZUAPA SEGUNDA"/>
    <s v="REYES"/>
    <s v="BARTOLO"/>
    <s v="HORACIO"/>
    <x v="7"/>
    <m/>
    <s v="TEPOTZUAPA DOS SEGUNDA SECCIÓN"/>
    <s v="TRAPICHE"/>
    <s v="GENERACIÓN DE INGRESOS"/>
    <n v="0"/>
    <n v="0"/>
    <n v="0"/>
    <s v="AM"/>
    <n v="81540"/>
    <n v="0"/>
    <n v="9060"/>
    <n v="90600"/>
    <m/>
    <n v="0"/>
    <m/>
    <n v="0"/>
    <x v="145"/>
  </r>
  <r>
    <s v="TEPOZUAPA SEGUNDA"/>
    <s v="REYES"/>
    <s v="BARTOLO"/>
    <s v="HORACIO"/>
    <x v="7"/>
    <m/>
    <s v="TEPOTZUAPA DOS SEGUNDA SECCIÓN"/>
    <s v="ARBOLES FRUTALES"/>
    <s v="PRODUCCIÓN DE ALIMENTOS"/>
    <n v="0"/>
    <n v="0"/>
    <n v="0"/>
    <s v="AM"/>
    <n v="16434"/>
    <n v="0"/>
    <n v="1826"/>
    <n v="18260"/>
    <m/>
    <n v="0"/>
    <m/>
    <n v="0"/>
    <x v="145"/>
  </r>
  <r>
    <s v="TEPOZUAPA SEGUNDA"/>
    <s v="REYES"/>
    <s v="BARTOLO"/>
    <s v="HORACIO"/>
    <x v="7"/>
    <m/>
    <s v="TEPOTZUAPA DOS SEGUNDA SECCIÓN"/>
    <s v="ARBOLES FRUTALES"/>
    <s v="PRODUCCIÓN DE ALIMENTOS"/>
    <n v="0"/>
    <n v="0"/>
    <n v="0"/>
    <s v="AM"/>
    <n v="1935"/>
    <n v="0"/>
    <n v="215"/>
    <n v="2150"/>
    <m/>
    <n v="0"/>
    <m/>
    <n v="0"/>
    <x v="145"/>
  </r>
  <r>
    <s v="TAZAQUIL"/>
    <s v="FLORES"/>
    <s v="RAMIREZ"/>
    <s v="SEALTIEL"/>
    <x v="7"/>
    <m/>
    <s v="TAZAQUIL"/>
    <s v="TRAPICHE"/>
    <s v="GENERACIÓN DE INGRESOS"/>
    <n v="7"/>
    <n v="21"/>
    <n v="28"/>
    <s v="AM"/>
    <n v="27180"/>
    <n v="0"/>
    <n v="3020"/>
    <n v="30200"/>
    <m/>
    <n v="0"/>
    <m/>
    <n v="0"/>
    <x v="146"/>
  </r>
  <r>
    <s v="TAZAQUIL"/>
    <s v="FLORES"/>
    <s v="RAMIREZ"/>
    <s v="SEALTIEL"/>
    <x v="7"/>
    <m/>
    <s v="TAZAQUIL"/>
    <s v="CAJONES, ALZA Y BASTIDORES"/>
    <s v="GENERACIÓN DE INGRESOS"/>
    <n v="0"/>
    <n v="0"/>
    <n v="0"/>
    <s v="AM"/>
    <n v="55116"/>
    <n v="0"/>
    <n v="6124"/>
    <n v="61240"/>
    <m/>
    <n v="0"/>
    <m/>
    <n v="0"/>
    <x v="146"/>
  </r>
  <r>
    <s v="TAZAQUIL"/>
    <s v="FLORES"/>
    <s v="RAMIREZ"/>
    <s v="SEALTIEL"/>
    <x v="7"/>
    <m/>
    <s v="TAZAQUIL"/>
    <s v="INFRAESTRUCTURA Y EQUIPO PARA LA PRODUCCION DE CERDOS"/>
    <s v="GENERACIÓN DE INGRESOS"/>
    <n v="0"/>
    <n v="0"/>
    <n v="0"/>
    <s v="AM"/>
    <n v="123259"/>
    <n v="0"/>
    <n v="13696"/>
    <n v="136955"/>
    <m/>
    <n v="0"/>
    <m/>
    <n v="0"/>
    <x v="146"/>
  </r>
  <r>
    <s v="TAZAQUIL"/>
    <s v="FLORES"/>
    <s v="RAMIREZ"/>
    <s v="SEALTIEL"/>
    <x v="7"/>
    <m/>
    <s v="TAZAQUIL"/>
    <s v="INFRAESTRUCTURA Y EQUIPO PARA LA PRODUCCION DE CERDOS"/>
    <s v="GENERACIÓN DE INGRESOS"/>
    <n v="0"/>
    <n v="0"/>
    <n v="0"/>
    <s v="AM"/>
    <n v="32040"/>
    <n v="0"/>
    <n v="3560"/>
    <n v="35600"/>
    <m/>
    <n v="0"/>
    <m/>
    <n v="0"/>
    <x v="146"/>
  </r>
  <r>
    <s v="TAZAQUIL"/>
    <s v="FLORES"/>
    <s v="RAMIREZ"/>
    <s v="SEALTIEL"/>
    <x v="7"/>
    <m/>
    <s v="TAZAQUIL"/>
    <s v="INFRAESTRUCTURA Y EQUIPO PARA LA PROTECCION Y MANEJO DE LAS AVES"/>
    <s v="PRODUCCIÓN DE ALIMENTOS"/>
    <n v="0"/>
    <n v="0"/>
    <n v="0"/>
    <s v="AM"/>
    <n v="15898"/>
    <n v="0"/>
    <n v="1767"/>
    <n v="17665"/>
    <m/>
    <n v="0"/>
    <m/>
    <n v="0"/>
    <x v="146"/>
  </r>
  <r>
    <s v="TAZAQUIL"/>
    <s v="FLORES"/>
    <s v="RAMIREZ"/>
    <s v="SEALTIEL"/>
    <x v="7"/>
    <m/>
    <s v="TAZAQUIL"/>
    <s v="ARBOLES FRUTALES"/>
    <s v="PRODUCCIÓN DE ALIMENTOS"/>
    <n v="0"/>
    <n v="0"/>
    <n v="0"/>
    <s v="AM"/>
    <n v="14364"/>
    <n v="0"/>
    <n v="1596"/>
    <n v="15960"/>
    <m/>
    <n v="0"/>
    <m/>
    <n v="0"/>
    <x v="146"/>
  </r>
  <r>
    <s v="TAZAQUIL"/>
    <s v="FLORES"/>
    <s v="RAMIREZ"/>
    <s v="SEALTIEL"/>
    <x v="7"/>
    <m/>
    <s v="TAZAQUIL"/>
    <s v="ARBOLES FRUTALES"/>
    <s v="PRODUCCIÓN DE ALIMENTOS"/>
    <n v="0"/>
    <n v="0"/>
    <n v="0"/>
    <s v="AM"/>
    <n v="5976"/>
    <n v="0"/>
    <n v="664"/>
    <n v="6640"/>
    <m/>
    <n v="0"/>
    <m/>
    <n v="0"/>
    <x v="146"/>
  </r>
  <r>
    <s v="TAZAQUIL"/>
    <s v="FLORES"/>
    <s v="RAMIREZ"/>
    <s v="SEALTIEL"/>
    <x v="7"/>
    <m/>
    <s v="TAZAQUIL"/>
    <s v="INFRAESTRUCTURA Y EQUIPO PARA LA PRODUCCION DE CERDOS"/>
    <s v="GENERACIÓN DE INGRESOS"/>
    <n v="0"/>
    <n v="0"/>
    <n v="0"/>
    <s v="AM"/>
    <n v="80100"/>
    <n v="0"/>
    <n v="8900"/>
    <n v="89000"/>
    <m/>
    <n v="0"/>
    <m/>
    <n v="0"/>
    <x v="146"/>
  </r>
  <r>
    <s v="EL NUEVO AMANECER DE AJACACO"/>
    <s v="HERNANDEZ"/>
    <s v="SANCHEZ"/>
    <s v="ALFONSO"/>
    <x v="7"/>
    <m/>
    <s v="AJACACO"/>
    <s v="ARBOLES FRUTALES"/>
    <s v="PRODUCCIÓN DE ALIMENTOS"/>
    <n v="2"/>
    <n v="10"/>
    <n v="12"/>
    <s v="AM"/>
    <n v="18324"/>
    <n v="0"/>
    <n v="2036"/>
    <n v="20360"/>
    <m/>
    <n v="0"/>
    <m/>
    <n v="0"/>
    <x v="147"/>
  </r>
  <r>
    <s v="EL NUEVO AMANECER DE AJACACO"/>
    <s v="HERNANDEZ"/>
    <s v="SANCHEZ"/>
    <s v="ALFONSO"/>
    <x v="7"/>
    <m/>
    <s v="AJACACO"/>
    <s v="TRAPICHE"/>
    <s v="GENERACIÓN DE INGRESOS"/>
    <n v="0"/>
    <n v="0"/>
    <n v="0"/>
    <s v="AM"/>
    <n v="27180"/>
    <n v="0"/>
    <n v="3020"/>
    <n v="30200"/>
    <m/>
    <n v="0"/>
    <m/>
    <n v="0"/>
    <x v="147"/>
  </r>
  <r>
    <s v="EL NUEVO AMANECER DE AJACACO"/>
    <s v="HERNANDEZ"/>
    <s v="SANCHEZ"/>
    <s v="ALFONSO"/>
    <x v="7"/>
    <m/>
    <s v="AJACACO"/>
    <s v="INFRAESTRUCTURA Y EQUIPO PARA LA PROTECCION Y MANEJO DE LAS AVES"/>
    <s v="PRODUCCIÓN DE ALIMENTOS"/>
    <n v="0"/>
    <n v="0"/>
    <n v="0"/>
    <s v="AM"/>
    <n v="4698"/>
    <n v="0"/>
    <n v="522"/>
    <n v="5220"/>
    <m/>
    <n v="0"/>
    <m/>
    <n v="0"/>
    <x v="147"/>
  </r>
  <r>
    <s v="EL NUEVO AMANECER DE AJACACO"/>
    <s v="HERNANDEZ"/>
    <s v="SANCHEZ"/>
    <s v="ALFONSO"/>
    <x v="7"/>
    <m/>
    <s v="AJACACO"/>
    <s v="ARBOLES FRUTALES"/>
    <s v="PRODUCCIÓN DE ALIMENTOS"/>
    <n v="0"/>
    <n v="0"/>
    <n v="0"/>
    <s v="AM"/>
    <n v="9675"/>
    <n v="0"/>
    <n v="1075"/>
    <n v="10750"/>
    <m/>
    <n v="0"/>
    <m/>
    <n v="0"/>
    <x v="147"/>
  </r>
  <r>
    <s v="EL NUEVO AMANECER DE AJACACO"/>
    <s v="HERNANDEZ"/>
    <s v="SANCHEZ"/>
    <s v="ALFONSO"/>
    <x v="7"/>
    <m/>
    <s v="AJACACO"/>
    <s v="CAJONES, ALZA Y BASTIDORES"/>
    <s v="GENERACIÓN DE INGRESOS"/>
    <n v="0"/>
    <n v="0"/>
    <n v="0"/>
    <s v="AM"/>
    <n v="6889"/>
    <n v="0"/>
    <n v="766"/>
    <n v="7655"/>
    <m/>
    <n v="0"/>
    <m/>
    <n v="0"/>
    <x v="147"/>
  </r>
  <r>
    <s v="TEPOTZUAPA PRIMERA SECCION"/>
    <s v="MARTINEZ"/>
    <s v="SILVESTRE"/>
    <s v="MA. MAXIMINA"/>
    <x v="7"/>
    <m/>
    <s v="TEPOTZUAPA PRIMERA SECCIÓN"/>
    <s v="ARBOLES FRUTALES"/>
    <s v="PRODUCCIÓN DE ALIMENTOS"/>
    <n v="13"/>
    <n v="7"/>
    <n v="20"/>
    <s v="AM"/>
    <n v="1935"/>
    <n v="0"/>
    <n v="215"/>
    <n v="2150"/>
    <m/>
    <n v="0"/>
    <m/>
    <n v="0"/>
    <x v="148"/>
  </r>
  <r>
    <s v="TEPOTZUAPA PRIMERA SECCION"/>
    <s v="MARTINEZ"/>
    <s v="SILVESTRE"/>
    <s v="MA. MAXIMINA"/>
    <x v="7"/>
    <m/>
    <s v="TEPOTZUAPA PRIMERA SECCIÓN"/>
    <s v="CAJONES, ALZA Y BASTIDORES"/>
    <s v="GENERACIÓN DE INGRESOS"/>
    <n v="0"/>
    <n v="0"/>
    <n v="0"/>
    <s v="AM"/>
    <n v="20668"/>
    <n v="0"/>
    <n v="2297"/>
    <n v="22965"/>
    <m/>
    <n v="0"/>
    <m/>
    <n v="0"/>
    <x v="148"/>
  </r>
  <r>
    <s v="TEPOTZUAPA PRIMERA SECCION"/>
    <s v="MARTINEZ"/>
    <s v="SILVESTRE"/>
    <s v="MA. MAXIMINA"/>
    <x v="7"/>
    <m/>
    <s v="TEPOTZUAPA PRIMERA SECCIÓN"/>
    <s v="INFRAESTRUCTURA Y EQUIPO PARA LA PROTECCION Y MANEJO DE LAS AVES"/>
    <s v="PRODUCCIÓN DE ALIMENTOS"/>
    <n v="0"/>
    <n v="0"/>
    <n v="0"/>
    <s v="AM"/>
    <n v="14094"/>
    <n v="0"/>
    <n v="1566"/>
    <n v="15660"/>
    <m/>
    <n v="0"/>
    <m/>
    <n v="0"/>
    <x v="148"/>
  </r>
  <r>
    <s v="TEPOTZUAPA PRIMERA SECCION"/>
    <s v="MARTINEZ"/>
    <s v="SILVESTRE"/>
    <s v="MA. MAXIMINA"/>
    <x v="7"/>
    <m/>
    <s v="TEPOTZUAPA PRIMERA SECCIÓN"/>
    <s v="INCUBADORA"/>
    <s v="GENERACIÓN DE INGRESOS"/>
    <n v="0"/>
    <n v="0"/>
    <n v="0"/>
    <s v="AM"/>
    <n v="11700"/>
    <n v="0"/>
    <n v="1300"/>
    <n v="13000"/>
    <m/>
    <n v="0"/>
    <m/>
    <n v="0"/>
    <x v="148"/>
  </r>
  <r>
    <s v="TEPOTZUAPA PRIMERA SECCION"/>
    <s v="MARTINEZ"/>
    <s v="SILVESTRE"/>
    <s v="MA. MAXIMINA"/>
    <x v="7"/>
    <m/>
    <s v="TEPOTZUAPA PRIMERA SECCIÓN"/>
    <s v="INFRAESTRUCTURA Y EQUIPO PARA LA PRODUCCION DE CERDOS"/>
    <s v="GENERACIÓN DE INGRESOS"/>
    <n v="0"/>
    <n v="0"/>
    <n v="0"/>
    <s v="AM"/>
    <n v="25632"/>
    <n v="0"/>
    <n v="2848"/>
    <n v="28480"/>
    <m/>
    <n v="0"/>
    <m/>
    <n v="0"/>
    <x v="148"/>
  </r>
  <r>
    <s v="TEPOTZUAPA PRIMERA SECCION"/>
    <s v="MARTINEZ"/>
    <s v="SILVESTRE"/>
    <s v="MA. MAXIMINA"/>
    <x v="7"/>
    <m/>
    <s v="TEPOTZUAPA PRIMERA SECCIÓN"/>
    <s v="ARBOLES FRUTALES"/>
    <s v="PRODUCCIÓN DE ALIMENTOS"/>
    <n v="0"/>
    <n v="0"/>
    <n v="0"/>
    <s v="AM"/>
    <n v="16434"/>
    <n v="0"/>
    <n v="1826"/>
    <n v="18260"/>
    <m/>
    <n v="0"/>
    <m/>
    <n v="0"/>
    <x v="148"/>
  </r>
  <r>
    <s v="TEPOTZUAPA PRIMERA SECCION"/>
    <s v="MARTINEZ"/>
    <s v="SILVESTRE"/>
    <s v="MA. MAXIMINA"/>
    <x v="7"/>
    <m/>
    <s v="TEPOTZUAPA PRIMERA SECCIÓN"/>
    <s v="CAJONES, ALZA Y BASTIDORES"/>
    <s v="GENERACIÓN DE INGRESOS"/>
    <n v="0"/>
    <n v="0"/>
    <n v="0"/>
    <s v="AM"/>
    <n v="17478"/>
    <n v="0"/>
    <n v="1942"/>
    <n v="19420"/>
    <m/>
    <n v="0"/>
    <m/>
    <n v="0"/>
    <x v="148"/>
  </r>
  <r>
    <s v="TEPOTZUAPA PRIMERA SECCION"/>
    <s v="MARTINEZ"/>
    <s v="SILVESTRE"/>
    <s v="MA. MAXIMINA"/>
    <x v="7"/>
    <m/>
    <s v="TEPOTZUAPA PRIMERA SECCIÓN"/>
    <s v="ARBOLES FRUTALES"/>
    <s v="PRODUCCIÓN DE ALIMENTOS"/>
    <n v="0"/>
    <n v="0"/>
    <n v="0"/>
    <s v="AM"/>
    <n v="23940"/>
    <n v="0"/>
    <n v="2660"/>
    <n v="26600"/>
    <m/>
    <n v="0"/>
    <m/>
    <n v="0"/>
    <x v="148"/>
  </r>
  <r>
    <s v="TAZAQUIL EJIDO"/>
    <s v="GONZALEZ"/>
    <s v="MARTINEZ"/>
    <s v="MARIA ANASTACIA"/>
    <x v="7"/>
    <m/>
    <s v="TAZAQUIL EJIDO"/>
    <s v="INFRAESTRUCTURA Y EQUIPO PARA LA PRODUCCION DE CERDOS"/>
    <s v="GENERACIÓN DE INGRESOS"/>
    <n v="8"/>
    <n v="3"/>
    <n v="11"/>
    <s v="AM"/>
    <n v="44856"/>
    <n v="0"/>
    <n v="4984"/>
    <n v="49840"/>
    <m/>
    <n v="0"/>
    <m/>
    <n v="0"/>
    <x v="149"/>
  </r>
  <r>
    <s v="TAZAQUIL EJIDO"/>
    <s v="GONZALEZ"/>
    <s v="MARTINEZ"/>
    <s v="MARIA ANASTACIA"/>
    <x v="7"/>
    <m/>
    <s v="TAZAQUIL EJIDO"/>
    <s v="ARBOLES FRUTALES"/>
    <s v="PRODUCCIÓN DE ALIMENTOS"/>
    <n v="0"/>
    <n v="0"/>
    <n v="0"/>
    <s v="AM"/>
    <n v="5976"/>
    <n v="0"/>
    <n v="664"/>
    <n v="6640"/>
    <m/>
    <n v="0"/>
    <m/>
    <n v="0"/>
    <x v="149"/>
  </r>
  <r>
    <s v="TAZAQUIL EJIDO"/>
    <s v="GONZALEZ"/>
    <s v="MARTINEZ"/>
    <s v="MARIA ANASTACIA"/>
    <x v="7"/>
    <m/>
    <s v="TAZAQUIL EJIDO"/>
    <s v="ARBOLES FRUTALES"/>
    <s v="PRODUCCIÓN DE ALIMENTOS"/>
    <n v="0"/>
    <n v="0"/>
    <n v="0"/>
    <s v="AM"/>
    <n v="8217"/>
    <n v="0"/>
    <n v="913"/>
    <n v="9130"/>
    <m/>
    <n v="0"/>
    <m/>
    <n v="0"/>
    <x v="149"/>
  </r>
  <r>
    <s v="TAZAQUIL EJIDO"/>
    <s v="GONZALEZ"/>
    <s v="MARTINEZ"/>
    <s v="MARIA ANASTACIA"/>
    <x v="7"/>
    <m/>
    <s v="TAZAQUIL EJIDO"/>
    <s v="EQUIPO PARA LA CONSERVACION DE ALIMENTOS VEGETALES"/>
    <s v="GENERACIÓN DE INGRESOS"/>
    <n v="0"/>
    <n v="0"/>
    <n v="0"/>
    <s v="AM"/>
    <n v="7794"/>
    <n v="0"/>
    <n v="866"/>
    <n v="8660"/>
    <m/>
    <n v="0"/>
    <m/>
    <n v="0"/>
    <x v="149"/>
  </r>
  <r>
    <s v="TLAXCO"/>
    <s v="GONZALEZ"/>
    <s v="GONZALEZ"/>
    <s v="ELVIA"/>
    <x v="7"/>
    <m/>
    <s v="TLAXCO"/>
    <s v="INFRAESTRUCTURA Y EQUIPO PARA LA PRODUCCION DE CERDOS"/>
    <s v="GENERACIÓN DE INGRESOS"/>
    <n v="5"/>
    <n v="4"/>
    <n v="9"/>
    <s v="AM"/>
    <n v="12816"/>
    <n v="0"/>
    <n v="1424"/>
    <n v="14240"/>
    <m/>
    <n v="0"/>
    <m/>
    <n v="0"/>
    <x v="150"/>
  </r>
  <r>
    <s v="TLAXCO"/>
    <s v="GONZALEZ"/>
    <s v="GONZALEZ"/>
    <s v="ELVIA"/>
    <x v="7"/>
    <m/>
    <s v="TLAXCO"/>
    <s v="INFRAESTRUCTURA Y EQUIPO PARA LA PROTECCION Y MANEJO DE LAS AVES"/>
    <s v="PRODUCCIÓN DE ALIMENTOS"/>
    <n v="0"/>
    <n v="0"/>
    <n v="0"/>
    <s v="AM"/>
    <n v="9396"/>
    <n v="0"/>
    <n v="1044"/>
    <n v="10440"/>
    <m/>
    <n v="0"/>
    <m/>
    <n v="0"/>
    <x v="150"/>
  </r>
  <r>
    <s v="TLAXCO"/>
    <s v="GONZALEZ"/>
    <s v="GONZALEZ"/>
    <s v="ELVIA"/>
    <x v="7"/>
    <m/>
    <s v="TLAXCO"/>
    <s v="ARBOLES FRUTALES"/>
    <s v="PRODUCCIÓN DE ALIMENTOS"/>
    <n v="0"/>
    <n v="0"/>
    <n v="0"/>
    <s v="AM"/>
    <n v="4581"/>
    <n v="0"/>
    <n v="509"/>
    <n v="5090"/>
    <m/>
    <n v="0"/>
    <m/>
    <n v="0"/>
    <x v="150"/>
  </r>
  <r>
    <s v="TLAXCO"/>
    <s v="GONZALEZ"/>
    <s v="GONZALEZ"/>
    <s v="ELVIA"/>
    <x v="7"/>
    <m/>
    <s v="TLAXCO"/>
    <s v="ARBOLES FRUTALES"/>
    <s v="PRODUCCIÓN DE ALIMENTOS"/>
    <n v="0"/>
    <n v="0"/>
    <n v="0"/>
    <s v="AM"/>
    <n v="1935"/>
    <n v="0"/>
    <n v="215"/>
    <n v="2150"/>
    <m/>
    <n v="0"/>
    <m/>
    <n v="0"/>
    <x v="150"/>
  </r>
  <r>
    <s v="TLAXCO"/>
    <s v="GONZALEZ"/>
    <s v="GONZALEZ"/>
    <s v="ELVIA"/>
    <x v="7"/>
    <m/>
    <s v="TLAXCO"/>
    <s v="CAJONES, ALZA Y BASTIDORES"/>
    <s v="GENERACIÓN DE INGRESOS"/>
    <n v="0"/>
    <n v="0"/>
    <n v="0"/>
    <s v="AM"/>
    <n v="23026"/>
    <n v="0"/>
    <n v="2559"/>
    <n v="25585"/>
    <m/>
    <n v="0"/>
    <m/>
    <n v="0"/>
    <x v="150"/>
  </r>
  <r>
    <s v="TLAXCO"/>
    <s v="GONZALEZ"/>
    <s v="GONZALEZ"/>
    <s v="ELVIA"/>
    <x v="7"/>
    <m/>
    <s v="TLAXCO"/>
    <s v="CAJONES, ALZA Y BASTIDORES"/>
    <s v="GENERACIÓN DE INGRESOS"/>
    <n v="0"/>
    <n v="0"/>
    <n v="0"/>
    <s v="AM"/>
    <n v="34956"/>
    <n v="0"/>
    <n v="3884"/>
    <n v="38840"/>
    <m/>
    <n v="0"/>
    <m/>
    <n v="0"/>
    <x v="150"/>
  </r>
  <r>
    <s v="METSTLI"/>
    <s v="HERNANDEZ"/>
    <s v="HERNANDEZ"/>
    <s v="JESUS"/>
    <x v="7"/>
    <m/>
    <s v="SAN ANDRÉS"/>
    <s v="INFRAESTRUCTURA Y EQUIPO PARA LA PRODUCCION DE CERDOS"/>
    <s v="GENERACIÓN DE INGRESOS"/>
    <n v="6"/>
    <n v="8"/>
    <n v="14"/>
    <s v="AM"/>
    <n v="35217"/>
    <n v="0"/>
    <n v="3913"/>
    <n v="39130"/>
    <m/>
    <n v="0"/>
    <m/>
    <n v="0"/>
    <x v="151"/>
  </r>
  <r>
    <s v="METSTLI"/>
    <s v="HERNANDEZ"/>
    <s v="HERNANDEZ"/>
    <s v="JESUS"/>
    <x v="7"/>
    <m/>
    <s v="SAN ANDRÉS"/>
    <s v="INFRAESTRUCTURA Y EQUIPO PARA LA PRODUCCION DE CERDOS"/>
    <s v="GENERACIÓN DE INGRESOS"/>
    <n v="0"/>
    <n v="0"/>
    <n v="0"/>
    <s v="AM"/>
    <n v="25632"/>
    <n v="0"/>
    <n v="2848"/>
    <n v="28480"/>
    <m/>
    <n v="0"/>
    <m/>
    <n v="0"/>
    <x v="151"/>
  </r>
  <r>
    <s v="METSTLI"/>
    <s v="HERNANDEZ"/>
    <s v="HERNANDEZ"/>
    <s v="JESUS"/>
    <x v="7"/>
    <m/>
    <s v="SAN ANDRÉS"/>
    <s v="INFRAESTRUCTURA Y EQUIPO PARA LA PROTECCION Y MANEJO DE LAS AVES"/>
    <s v="PRODUCCIÓN DE ALIMENTOS"/>
    <n v="0"/>
    <n v="0"/>
    <n v="0"/>
    <s v="AM"/>
    <n v="18792"/>
    <n v="0"/>
    <n v="2088"/>
    <n v="20880"/>
    <m/>
    <n v="0"/>
    <m/>
    <n v="0"/>
    <x v="151"/>
  </r>
  <r>
    <s v="METSTLI"/>
    <s v="HERNANDEZ"/>
    <s v="HERNANDEZ"/>
    <s v="JESUS"/>
    <x v="7"/>
    <m/>
    <s v="SAN ANDRÉS"/>
    <s v="ARBOLES FRUTALES"/>
    <s v="PRODUCCIÓN DE ALIMENTOS"/>
    <n v="0"/>
    <n v="0"/>
    <n v="0"/>
    <s v="AM"/>
    <n v="4788"/>
    <n v="0"/>
    <n v="532"/>
    <n v="5320"/>
    <m/>
    <n v="0"/>
    <m/>
    <n v="0"/>
    <x v="151"/>
  </r>
  <r>
    <s v="METSTLI"/>
    <s v="HERNANDEZ"/>
    <s v="HERNANDEZ"/>
    <s v="JESUS"/>
    <x v="7"/>
    <m/>
    <s v="SAN ANDRÉS"/>
    <s v="CAJONES, ALZA Y BASTIDORES"/>
    <s v="GENERACIÓN DE INGRESOS"/>
    <n v="0"/>
    <n v="0"/>
    <n v="0"/>
    <s v="AM"/>
    <n v="20029"/>
    <n v="0"/>
    <n v="2226"/>
    <n v="22255"/>
    <m/>
    <n v="0"/>
    <m/>
    <n v="0"/>
    <x v="151"/>
  </r>
  <r>
    <s v="METSTLI"/>
    <s v="HERNANDEZ"/>
    <s v="HERNANDEZ"/>
    <s v="JESUS"/>
    <x v="7"/>
    <m/>
    <s v="SAN ANDRÉS"/>
    <s v="CAJONES, ALZA Y BASTIDORES"/>
    <s v="GENERACIÓN DE INGRESOS"/>
    <n v="0"/>
    <n v="0"/>
    <n v="0"/>
    <s v="AM"/>
    <n v="46053"/>
    <n v="0"/>
    <n v="5117"/>
    <n v="51170"/>
    <m/>
    <n v="0"/>
    <m/>
    <n v="0"/>
    <x v="151"/>
  </r>
  <r>
    <s v="AJUATITLA SEGUNDA SECCION"/>
    <s v="REYES"/>
    <s v="ALVAREZ"/>
    <s v="PEDRO"/>
    <x v="7"/>
    <m/>
    <s v="AJUATITLA SEGUNDA SECCIÓN"/>
    <s v="INFRAESTRUCTURA Y EQUIPO PARA LA PRODUCCION DE CERDOS"/>
    <s v="GENERACIÓN DE INGRESOS"/>
    <n v="11"/>
    <n v="6"/>
    <n v="17"/>
    <s v="AM"/>
    <n v="40050"/>
    <n v="0"/>
    <n v="4450"/>
    <n v="44500"/>
    <m/>
    <n v="0"/>
    <m/>
    <n v="0"/>
    <x v="152"/>
  </r>
  <r>
    <s v="AJUATITLA SEGUNDA SECCION"/>
    <s v="REYES"/>
    <s v="ALVAREZ"/>
    <s v="PEDRO"/>
    <x v="7"/>
    <m/>
    <s v="AJUATITLA SEGUNDA SECCIÓN"/>
    <s v="INFRAESTRUCTURA Y EQUIPO PARA LA PRODUCCION DE CERDOS"/>
    <s v="GENERACIÓN DE INGRESOS"/>
    <n v="0"/>
    <n v="0"/>
    <n v="0"/>
    <s v="AM"/>
    <n v="19224"/>
    <n v="0"/>
    <n v="2136"/>
    <n v="21360"/>
    <m/>
    <n v="0"/>
    <m/>
    <n v="0"/>
    <x v="152"/>
  </r>
  <r>
    <s v="AJUATITLA SEGUNDA SECCION"/>
    <s v="REYES"/>
    <s v="ALVAREZ"/>
    <s v="PEDRO"/>
    <x v="7"/>
    <m/>
    <s v="AJUATITLA SEGUNDA SECCIÓN"/>
    <s v="INFRAESTRUCTURA Y EQUIPO PARA LA PROTECCION Y MANEJO DE LAS AVES"/>
    <s v="PRODUCCIÓN DE ALIMENTOS"/>
    <n v="0"/>
    <n v="0"/>
    <n v="0"/>
    <s v="AM"/>
    <n v="14094"/>
    <n v="0"/>
    <n v="1566"/>
    <n v="15660"/>
    <m/>
    <n v="0"/>
    <m/>
    <n v="0"/>
    <x v="152"/>
  </r>
  <r>
    <s v="AJUATITLA SEGUNDA SECCION"/>
    <s v="REYES"/>
    <s v="ALVAREZ"/>
    <s v="PEDRO"/>
    <x v="7"/>
    <m/>
    <s v="AJUATITLA SEGUNDA SECCIÓN"/>
    <s v="TRAPICHE"/>
    <s v="GENERACIÓN DE INGRESOS"/>
    <n v="0"/>
    <n v="0"/>
    <n v="0"/>
    <s v="AM"/>
    <n v="54360"/>
    <n v="0"/>
    <n v="6040"/>
    <n v="60400"/>
    <m/>
    <n v="0"/>
    <m/>
    <n v="0"/>
    <x v="152"/>
  </r>
  <r>
    <s v="AJUATITLA SEGUNDA SECCION"/>
    <s v="REYES"/>
    <s v="ALVAREZ"/>
    <s v="PEDRO"/>
    <x v="7"/>
    <m/>
    <s v="AJUATITLA SEGUNDA SECCIÓN"/>
    <s v="ARBOLES FRUTALES"/>
    <s v="PRODUCCIÓN DE ALIMENTOS"/>
    <n v="0"/>
    <n v="0"/>
    <n v="0"/>
    <s v="AM"/>
    <n v="3870"/>
    <n v="0"/>
    <n v="430"/>
    <n v="4300"/>
    <m/>
    <n v="0"/>
    <m/>
    <n v="0"/>
    <x v="152"/>
  </r>
  <r>
    <s v="AJUATITLA SEGUNDA SECCION"/>
    <s v="REYES"/>
    <s v="ALVAREZ"/>
    <s v="PEDRO"/>
    <x v="7"/>
    <m/>
    <s v="AJUATITLA SEGUNDA SECCIÓN"/>
    <s v="ARBOLES FRUTALES"/>
    <s v="PRODUCCIÓN DE ALIMENTOS"/>
    <n v="0"/>
    <n v="0"/>
    <n v="0"/>
    <s v="AM"/>
    <n v="5976"/>
    <n v="0"/>
    <n v="664"/>
    <n v="6640"/>
    <m/>
    <n v="0"/>
    <m/>
    <n v="0"/>
    <x v="152"/>
  </r>
  <r>
    <s v="AJUATITLA SEGUNDA SECCION"/>
    <s v="REYES"/>
    <s v="ALVAREZ"/>
    <s v="PEDRO"/>
    <x v="7"/>
    <m/>
    <s v="AJUATITLA SEGUNDA SECCIÓN"/>
    <s v="ARBOLES FRUTALES"/>
    <s v="PRODUCCIÓN DE ALIMENTOS"/>
    <n v="0"/>
    <n v="0"/>
    <n v="0"/>
    <s v="AM"/>
    <n v="19152"/>
    <n v="0"/>
    <n v="2128"/>
    <n v="21280"/>
    <m/>
    <n v="0"/>
    <m/>
    <n v="0"/>
    <x v="152"/>
  </r>
  <r>
    <s v="AJUATITLA SEGUNDA SECCION"/>
    <s v="REYES"/>
    <s v="ALVAREZ"/>
    <s v="PEDRO"/>
    <x v="7"/>
    <m/>
    <s v="AJUATITLA SEGUNDA SECCIÓN"/>
    <s v="ARBOLES FRUTALES"/>
    <s v="PRODUCCIÓN DE ALIMENTOS"/>
    <n v="0"/>
    <n v="0"/>
    <n v="0"/>
    <s v="AM"/>
    <n v="8217"/>
    <n v="0"/>
    <n v="913"/>
    <n v="9130"/>
    <m/>
    <n v="0"/>
    <m/>
    <n v="0"/>
    <x v="152"/>
  </r>
  <r>
    <s v="LOS LOCOS"/>
    <s v="ZARAGOZA"/>
    <s v="HERNANDEZ"/>
    <s v="RANULFO"/>
    <x v="7"/>
    <m/>
    <s v="EJIDO CALMECAYO"/>
    <s v="INFRAESTRUCTURA Y EQUIPO PARA LA PROTECCION Y MANEJO DE LAS AVES"/>
    <s v="PRODUCCIÓN DE ALIMENTOS"/>
    <n v="4"/>
    <n v="9"/>
    <n v="13"/>
    <s v="AM"/>
    <n v="4698"/>
    <n v="0"/>
    <n v="522"/>
    <n v="5220"/>
    <m/>
    <n v="0"/>
    <m/>
    <n v="0"/>
    <x v="153"/>
  </r>
  <r>
    <s v="LOS LOCOS"/>
    <s v="ZARAGOZA"/>
    <s v="HERNANDEZ"/>
    <s v="RANULFO"/>
    <x v="7"/>
    <m/>
    <s v="EJIDO CALMECAYO"/>
    <s v="ARBOLES FRUTALES"/>
    <s v="PRODUCCIÓN DE ALIMENTOS"/>
    <n v="0"/>
    <n v="0"/>
    <n v="0"/>
    <s v="AM"/>
    <n v="57519"/>
    <n v="0"/>
    <n v="6391"/>
    <n v="63910"/>
    <m/>
    <n v="0"/>
    <m/>
    <n v="0"/>
    <x v="153"/>
  </r>
  <r>
    <s v="LOS LOCOS"/>
    <s v="ZARAGOZA"/>
    <s v="HERNANDEZ"/>
    <s v="RANULFO"/>
    <x v="7"/>
    <m/>
    <s v="EJIDO CALMECAYO"/>
    <s v="ARBOLES FRUTALES"/>
    <s v="PRODUCCIÓN DE ALIMENTOS"/>
    <n v="0"/>
    <n v="0"/>
    <n v="0"/>
    <s v="AM"/>
    <n v="19152"/>
    <n v="0"/>
    <n v="2128"/>
    <n v="21280"/>
    <m/>
    <n v="0"/>
    <m/>
    <n v="0"/>
    <x v="153"/>
  </r>
  <r>
    <s v="LOS LOCOS"/>
    <s v="ZARAGOZA"/>
    <s v="HERNANDEZ"/>
    <s v="RANULFO"/>
    <x v="7"/>
    <m/>
    <s v="EJIDO CALMECAYO"/>
    <s v="TRAPICHE"/>
    <s v="GENERACIÓN DE INGRESOS"/>
    <n v="0"/>
    <n v="0"/>
    <n v="0"/>
    <s v="AM"/>
    <n v="27180"/>
    <n v="0"/>
    <n v="3020"/>
    <n v="30200"/>
    <m/>
    <n v="0"/>
    <m/>
    <n v="0"/>
    <x v="153"/>
  </r>
  <r>
    <s v="GRUPO DE TRABAJO TOTOATL"/>
    <s v="HERNANDEZ"/>
    <s v="VIDALES"/>
    <s v="MARIBEL"/>
    <x v="7"/>
    <m/>
    <s v="TOTÓATL"/>
    <s v="CAJONES, ALZA Y BASTIDORES"/>
    <s v="GENERACIÓN DE INGRESOS"/>
    <n v="6"/>
    <n v="4"/>
    <n v="10"/>
    <s v="AM"/>
    <n v="34956"/>
    <n v="0"/>
    <n v="3884"/>
    <n v="38840"/>
    <m/>
    <n v="0"/>
    <m/>
    <n v="0"/>
    <x v="154"/>
  </r>
  <r>
    <s v="GRUPO DE TRABAJO TOTOATL"/>
    <s v="HERNANDEZ"/>
    <s v="VIDALES"/>
    <s v="MARIBEL"/>
    <x v="7"/>
    <m/>
    <s v="TOTÓATL"/>
    <s v="INFRAESTRUCTURA Y EQUIPO PARA LA PRODUCCION HORTICOLA AGRICULTURA PROTEGIDA"/>
    <s v="PRODUCCIÓN DE ALIMENTOS"/>
    <n v="0"/>
    <n v="0"/>
    <n v="0"/>
    <s v="AM"/>
    <n v="54742"/>
    <n v="0"/>
    <n v="6083"/>
    <n v="60825"/>
    <m/>
    <n v="0"/>
    <m/>
    <n v="0"/>
    <x v="154"/>
  </r>
  <r>
    <s v="GRUPO DE TRABAJO TOTOATL"/>
    <s v="HERNANDEZ"/>
    <s v="VIDALES"/>
    <s v="MARIBEL"/>
    <x v="7"/>
    <m/>
    <s v="TOTÓATL"/>
    <s v="ARBOLES FRUTALES"/>
    <s v="PRODUCCIÓN DE ALIMENTOS"/>
    <n v="0"/>
    <n v="0"/>
    <n v="0"/>
    <s v="AM"/>
    <n v="3870"/>
    <n v="0"/>
    <n v="430"/>
    <n v="4300"/>
    <m/>
    <n v="0"/>
    <m/>
    <n v="0"/>
    <x v="154"/>
  </r>
  <r>
    <s v="GRUPO DE TRABAJO TOTOATL"/>
    <s v="HERNANDEZ"/>
    <s v="VIDALES"/>
    <s v="MARIBEL"/>
    <x v="7"/>
    <m/>
    <s v="TOTÓATL"/>
    <s v="ARBOLES FRUTALES"/>
    <s v="PRODUCCIÓN DE ALIMENTOS"/>
    <n v="0"/>
    <n v="0"/>
    <n v="0"/>
    <s v="AM"/>
    <n v="4788"/>
    <n v="0"/>
    <n v="532"/>
    <n v="5320"/>
    <m/>
    <n v="0"/>
    <m/>
    <n v="0"/>
    <x v="154"/>
  </r>
  <r>
    <s v="GRUPO DE TRABAJO TOTOATL"/>
    <s v="HERNANDEZ"/>
    <s v="VIDALES"/>
    <s v="MARIBEL"/>
    <x v="7"/>
    <m/>
    <s v="TOTÓATL"/>
    <s v="INFRAESTRUCTURA Y EQUIPO PARA LA PROTECCION Y MANEJO DE LAS AVES"/>
    <s v="PRODUCCIÓN DE ALIMENTOS"/>
    <n v="0"/>
    <n v="0"/>
    <n v="0"/>
    <s v="AM"/>
    <n v="15898"/>
    <n v="0"/>
    <n v="1767"/>
    <n v="17665"/>
    <m/>
    <n v="0"/>
    <m/>
    <n v="0"/>
    <x v="154"/>
  </r>
  <r>
    <s v="GRUPO DE TRABAJO TOTOATL"/>
    <s v="HERNANDEZ"/>
    <s v="VIDALES"/>
    <s v="MARIBEL"/>
    <x v="7"/>
    <m/>
    <s v="TOTÓATL"/>
    <s v="INFRAESTRUCTURA Y EQUIPO PARA LA PROTECCION Y MANEJO DE LAS AVES"/>
    <s v="PRODUCCIÓN DE ALIMENTOS"/>
    <n v="0"/>
    <n v="0"/>
    <n v="0"/>
    <s v="AM"/>
    <n v="4698"/>
    <n v="0"/>
    <n v="522"/>
    <n v="5220"/>
    <m/>
    <n v="0"/>
    <m/>
    <n v="0"/>
    <x v="154"/>
  </r>
  <r>
    <s v="COMUNIDAD CALMECAYO"/>
    <s v="HERNANDEZ"/>
    <s v="HERNANDEZ"/>
    <s v="ANICETO"/>
    <x v="7"/>
    <m/>
    <s v="COMUNIDAD CALMECAYO"/>
    <s v="CAJONES, ALZA Y BASTIDORES"/>
    <s v="GENERACIÓN DE INGRESOS"/>
    <n v="7"/>
    <n v="11"/>
    <n v="18"/>
    <s v="AM"/>
    <n v="40059"/>
    <n v="0"/>
    <n v="4451"/>
    <n v="44510"/>
    <m/>
    <n v="0"/>
    <m/>
    <n v="0"/>
    <x v="155"/>
  </r>
  <r>
    <s v="COMUNIDAD CALMECAYO"/>
    <s v="HERNANDEZ"/>
    <s v="HERNANDEZ"/>
    <s v="ANICETO"/>
    <x v="7"/>
    <m/>
    <s v="COMUNIDAD CALMECAYO"/>
    <s v="TRAPICHE"/>
    <s v="GENERACIÓN DE INGRESOS"/>
    <n v="0"/>
    <n v="0"/>
    <n v="0"/>
    <s v="AM"/>
    <n v="54360"/>
    <n v="0"/>
    <n v="6040"/>
    <n v="60400"/>
    <m/>
    <n v="0"/>
    <m/>
    <n v="0"/>
    <x v="155"/>
  </r>
  <r>
    <s v="COMUNIDAD CALMECAYO"/>
    <s v="HERNANDEZ"/>
    <s v="HERNANDEZ"/>
    <s v="ANICETO"/>
    <x v="7"/>
    <m/>
    <s v="COMUNIDAD CALMECAYO"/>
    <s v="ARBOLES FRUTALES"/>
    <s v="PRODUCCIÓN DE ALIMENTOS"/>
    <n v="0"/>
    <n v="0"/>
    <n v="0"/>
    <s v="AM"/>
    <n v="49302"/>
    <n v="0"/>
    <n v="5478"/>
    <n v="54780"/>
    <m/>
    <n v="0"/>
    <m/>
    <n v="0"/>
    <x v="155"/>
  </r>
  <r>
    <s v="COMUNIDAD CALMECAYO"/>
    <s v="HERNANDEZ"/>
    <s v="HERNANDEZ"/>
    <s v="ANICETO"/>
    <x v="7"/>
    <m/>
    <s v="COMUNIDAD CALMECAYO"/>
    <s v="ARBOLES FRUTALES"/>
    <s v="PRODUCCIÓN DE ALIMENTOS"/>
    <n v="0"/>
    <n v="0"/>
    <n v="0"/>
    <s v="AM"/>
    <n v="4788"/>
    <n v="0"/>
    <n v="532"/>
    <n v="5320"/>
    <m/>
    <n v="0"/>
    <m/>
    <n v="0"/>
    <x v="155"/>
  </r>
  <r>
    <s v="COMUNIDAD CALMECAYO"/>
    <s v="HERNANDEZ"/>
    <s v="HERNANDEZ"/>
    <s v="ANICETO"/>
    <x v="7"/>
    <m/>
    <s v="COMUNIDAD CALMECAYO"/>
    <s v="INFRAESTRUCTURA Y EQUIPO PARA LA PRODUCCION DE CERDOS"/>
    <s v="GENERACIÓN DE INGRESOS"/>
    <n v="0"/>
    <n v="0"/>
    <n v="0"/>
    <s v="AM"/>
    <n v="40050"/>
    <n v="0"/>
    <n v="4450"/>
    <n v="44500"/>
    <m/>
    <n v="0"/>
    <m/>
    <n v="0"/>
    <x v="155"/>
  </r>
  <r>
    <s v="COMUNIDAD CALMECAYO"/>
    <s v="HERNANDEZ"/>
    <s v="HERNANDEZ"/>
    <s v="ANICETO"/>
    <x v="7"/>
    <m/>
    <s v="COMUNIDAD CALMECAYO"/>
    <s v="INFRAESTRUCTURA Y EQUIPO PARA LA PROTECCION Y MANEJO DE LAS AVES"/>
    <s v="PRODUCCIÓN DE ALIMENTOS"/>
    <n v="0"/>
    <n v="0"/>
    <n v="0"/>
    <s v="AM"/>
    <n v="28188"/>
    <n v="0"/>
    <n v="3132"/>
    <n v="31320"/>
    <m/>
    <n v="0"/>
    <m/>
    <n v="0"/>
    <x v="155"/>
  </r>
  <r>
    <s v="LAS MESAS"/>
    <s v="NIETO"/>
    <s v="HERNANDEZ"/>
    <s v="FRANCISCO"/>
    <x v="7"/>
    <m/>
    <s v="LAS MESAS"/>
    <s v="TRAPICHE"/>
    <s v="GENERACIÓN DE INGRESOS"/>
    <n v="12"/>
    <n v="17"/>
    <n v="29"/>
    <s v="AM"/>
    <n v="190260"/>
    <n v="0"/>
    <n v="21140"/>
    <n v="211400"/>
    <m/>
    <n v="0"/>
    <m/>
    <n v="0"/>
    <x v="156"/>
  </r>
  <r>
    <s v="LAS MESAS"/>
    <s v="NIETO"/>
    <s v="HERNANDEZ"/>
    <s v="FRANCISCO"/>
    <x v="7"/>
    <m/>
    <s v="LAS MESAS"/>
    <s v="ARBOLES FRUTALES"/>
    <s v="PRODUCCIÓN DE ALIMENTOS"/>
    <n v="0"/>
    <n v="0"/>
    <n v="0"/>
    <s v="AM"/>
    <n v="5805"/>
    <n v="0"/>
    <n v="645"/>
    <n v="6450"/>
    <m/>
    <n v="0"/>
    <m/>
    <n v="0"/>
    <x v="156"/>
  </r>
  <r>
    <s v="LAS MESAS"/>
    <s v="NIETO"/>
    <s v="HERNANDEZ"/>
    <s v="FRANCISCO"/>
    <x v="7"/>
    <m/>
    <s v="LAS MESAS"/>
    <s v="INFRAESTRUCTURA Y EQUIPO PARA LA PRODUCCION HORTICOLA AGRICULTURA PROTEGIDA"/>
    <s v="PRODUCCIÓN DE ALIMENTOS"/>
    <n v="0"/>
    <n v="0"/>
    <n v="0"/>
    <s v="AM"/>
    <n v="36495"/>
    <n v="0"/>
    <n v="4055"/>
    <n v="40550"/>
    <m/>
    <n v="0"/>
    <m/>
    <n v="0"/>
    <x v="156"/>
  </r>
  <r>
    <s v="LAS MESAS"/>
    <s v="NIETO"/>
    <s v="HERNANDEZ"/>
    <s v="FRANCISCO"/>
    <x v="7"/>
    <m/>
    <s v="LAS MESAS"/>
    <s v="CAJONES, ALZA Y BASTIDORES"/>
    <s v="GENERACIÓN DE INGRESOS"/>
    <n v="0"/>
    <n v="0"/>
    <n v="0"/>
    <s v="AM"/>
    <n v="23026"/>
    <n v="0"/>
    <n v="2559"/>
    <n v="25585"/>
    <m/>
    <n v="0"/>
    <m/>
    <n v="0"/>
    <x v="156"/>
  </r>
  <r>
    <s v="LAS MESAS"/>
    <s v="NIETO"/>
    <s v="HERNANDEZ"/>
    <s v="FRANCISCO"/>
    <x v="7"/>
    <m/>
    <s v="LAS MESAS"/>
    <s v="CAJONES, ALZA Y BASTIDORES"/>
    <s v="GENERACIÓN DE INGRESOS"/>
    <n v="0"/>
    <n v="0"/>
    <n v="0"/>
    <s v="AM"/>
    <n v="17478"/>
    <n v="0"/>
    <n v="1942"/>
    <n v="19420"/>
    <m/>
    <n v="0"/>
    <m/>
    <n v="0"/>
    <x v="156"/>
  </r>
  <r>
    <s v="LAS MESAS"/>
    <s v="NIETO"/>
    <s v="HERNANDEZ"/>
    <s v="FRANCISCO"/>
    <x v="7"/>
    <m/>
    <s v="LAS MESAS"/>
    <s v="INFRAESTRUCTURA Y EQUIPO PARA LA PRODUCCION HORTICOLA AGRICULTURA PROTEGIDA"/>
    <s v="PRODUCCIÓN DE ALIMENTOS"/>
    <n v="0"/>
    <n v="0"/>
    <n v="0"/>
    <s v="AM"/>
    <n v="7047"/>
    <n v="0"/>
    <n v="783"/>
    <n v="7830"/>
    <m/>
    <n v="0"/>
    <m/>
    <n v="0"/>
    <x v="156"/>
  </r>
  <r>
    <s v="LAS MESAS"/>
    <s v="NIETO"/>
    <s v="HERNANDEZ"/>
    <s v="FRANCISCO"/>
    <x v="7"/>
    <m/>
    <s v="LAS MESAS"/>
    <s v="ARBOLES FRUTALES"/>
    <s v="PRODUCCIÓN DE ALIMENTOS"/>
    <n v="0"/>
    <n v="0"/>
    <n v="0"/>
    <s v="AM"/>
    <n v="24651"/>
    <n v="0"/>
    <n v="2739"/>
    <n v="27390"/>
    <m/>
    <n v="0"/>
    <m/>
    <n v="0"/>
    <x v="156"/>
  </r>
  <r>
    <s v="LAS MESAS"/>
    <s v="NIETO"/>
    <s v="HERNANDEZ"/>
    <s v="FRANCISCO"/>
    <x v="7"/>
    <m/>
    <s v="LAS MESAS"/>
    <s v="INCUBADORA"/>
    <s v="GENERACIÓN DE INGRESOS"/>
    <n v="0"/>
    <n v="0"/>
    <n v="0"/>
    <s v="AM"/>
    <n v="11700"/>
    <n v="0"/>
    <n v="1300"/>
    <n v="13000"/>
    <m/>
    <n v="0"/>
    <m/>
    <n v="0"/>
    <x v="156"/>
  </r>
  <r>
    <s v="LAS MESAS"/>
    <s v="NIETO"/>
    <s v="HERNANDEZ"/>
    <s v="FRANCISCO"/>
    <x v="7"/>
    <m/>
    <s v="LAS MESAS"/>
    <s v="INFRAESTRUCTURA Y EQUIPO PARA LA PROTECCION Y MANEJO DE LAS AVES"/>
    <s v="PRODUCCIÓN DE ALIMENTOS"/>
    <n v="0"/>
    <n v="0"/>
    <n v="0"/>
    <s v="AM"/>
    <n v="14094"/>
    <n v="0"/>
    <n v="1566"/>
    <n v="15660"/>
    <m/>
    <n v="0"/>
    <m/>
    <n v="0"/>
    <x v="156"/>
  </r>
  <r>
    <s v="LAS MESAS"/>
    <s v="NIETO"/>
    <s v="HERNANDEZ"/>
    <s v="FRANCISCO"/>
    <x v="7"/>
    <m/>
    <s v="LAS MESAS"/>
    <s v="INFRAESTRUCTURA Y EQUIPO PARA LA PROTECCION Y MANEJO DE LAS AVES"/>
    <s v="PRODUCCIÓN DE ALIMENTOS"/>
    <n v="0"/>
    <n v="0"/>
    <n v="0"/>
    <s v="AM"/>
    <n v="31797"/>
    <n v="0"/>
    <n v="3533"/>
    <n v="35330"/>
    <m/>
    <n v="0"/>
    <m/>
    <n v="0"/>
    <x v="156"/>
  </r>
  <r>
    <s v="LAS MESAS"/>
    <s v="NIETO"/>
    <s v="HERNANDEZ"/>
    <s v="FRANCISCO"/>
    <x v="7"/>
    <m/>
    <s v="LAS MESAS"/>
    <s v="ARBOLES FRUTALES"/>
    <s v="PRODUCCIÓN DE ALIMENTOS"/>
    <n v="0"/>
    <n v="0"/>
    <n v="0"/>
    <s v="AM"/>
    <n v="23940"/>
    <n v="0"/>
    <n v="2660"/>
    <n v="26600"/>
    <m/>
    <n v="0"/>
    <m/>
    <n v="0"/>
    <x v="156"/>
  </r>
  <r>
    <s v="ABRAS DEL COROZO"/>
    <s v="SOLIS"/>
    <m/>
    <s v="JOSEFA"/>
    <x v="2"/>
    <m/>
    <s v="ABRAS DEL COROZO"/>
    <s v="INCUBADORA EQUIPADA"/>
    <s v="GENERACIÓN DE INGRESOS"/>
    <n v="14"/>
    <n v="1"/>
    <n v="15"/>
    <s v="AM"/>
    <n v="11700"/>
    <n v="0"/>
    <n v="1300"/>
    <n v="13000"/>
    <n v="11700"/>
    <n v="0"/>
    <m/>
    <n v="0"/>
    <x v="157"/>
  </r>
  <r>
    <s v="ABRAS DEL COROZO"/>
    <s v="SOLIS"/>
    <m/>
    <s v="JOSEFA"/>
    <x v="2"/>
    <m/>
    <s v="ABRAS DEL COROZO"/>
    <s v="INFRAESTRUCTURA Y EQUIPO PARA LA PRODUCCION HORTICOLA AGRICULTURA PROTEGIDA"/>
    <s v="PRODUCCIÓN DE ALIMENTOS"/>
    <n v="0"/>
    <n v="0"/>
    <n v="0"/>
    <s v="AM"/>
    <n v="13076"/>
    <n v="0"/>
    <n v="1453.3999999999996"/>
    <n v="14529.4"/>
    <n v="13076"/>
    <n v="0"/>
    <m/>
    <n v="0"/>
    <x v="157"/>
  </r>
  <r>
    <s v="ABRAS DEL COROZO"/>
    <s v="SOLIS"/>
    <m/>
    <s v="JOSEFA"/>
    <x v="2"/>
    <m/>
    <s v="ABRAS DEL COROZO"/>
    <s v="INFRAESTRUCTURA Y EQUIPO PARA LA PROTECCION Y MANEJO DE LAS AVES"/>
    <s v="PRODUCCIÓN DE ALIMENTOS"/>
    <n v="0"/>
    <n v="0"/>
    <n v="0"/>
    <s v="AM"/>
    <n v="47109"/>
    <n v="0"/>
    <n v="5234.4000000000015"/>
    <n v="52343.4"/>
    <n v="47109"/>
    <n v="0"/>
    <m/>
    <n v="0"/>
    <x v="157"/>
  </r>
  <r>
    <s v="ABRAS DEL COROZO"/>
    <s v="SOLIS"/>
    <m/>
    <s v="JOSEFA"/>
    <x v="2"/>
    <m/>
    <s v="ABRAS DEL COROZO"/>
    <s v="MOLINO DE GRANOS"/>
    <s v="GENERACIÓN DE INGRESOS"/>
    <n v="0"/>
    <n v="0"/>
    <n v="0"/>
    <s v="AM"/>
    <n v="26460"/>
    <n v="0"/>
    <n v="2940"/>
    <n v="29400"/>
    <n v="26460"/>
    <n v="0"/>
    <m/>
    <n v="0"/>
    <x v="157"/>
  </r>
  <r>
    <s v="ABRAS DEL COROZO"/>
    <s v="SOLIS"/>
    <m/>
    <s v="JOSEFA"/>
    <x v="2"/>
    <m/>
    <s v="ABRAS DEL COROZO"/>
    <s v="TEJABAN O SOMBREADERO"/>
    <s v="GENERACIÓN DE INGRESOS"/>
    <n v="0"/>
    <n v="0"/>
    <n v="0"/>
    <s v="AM"/>
    <n v="8086"/>
    <n v="0"/>
    <n v="899.53000000000065"/>
    <n v="8985.5300000000007"/>
    <n v="8086"/>
    <n v="0"/>
    <m/>
    <n v="0"/>
    <x v="157"/>
  </r>
  <r>
    <s v="ABRAS DEL COROZO"/>
    <s v="SOLIS"/>
    <m/>
    <s v="JOSEFA"/>
    <x v="2"/>
    <m/>
    <s v="ABRAS DEL COROZO"/>
    <s v="PICADORA DE FORRAJE"/>
    <s v="GENERACIÓN DE INGRESOS"/>
    <n v="0"/>
    <n v="0"/>
    <n v="0"/>
    <s v="AM"/>
    <n v="21600"/>
    <n v="0"/>
    <n v="2400"/>
    <n v="24000"/>
    <n v="21600"/>
    <n v="0"/>
    <m/>
    <n v="0"/>
    <x v="157"/>
  </r>
  <r>
    <s v="GRUPO DE TRABAJO SAN BARTOLO"/>
    <s v="SANTOS"/>
    <s v="GUTIERREZ"/>
    <s v="HERMENEGILDO"/>
    <x v="1"/>
    <m/>
    <s v="SAN BARTOLO"/>
    <s v="INFRAESTRUCTURA Y EQUIPO PARA LA PRODUCCION DE CERDOS"/>
    <s v="GENERACIÓN DE INGRESOS"/>
    <n v="8"/>
    <n v="9"/>
    <n v="17"/>
    <s v="AM"/>
    <n v="38448"/>
    <n v="0"/>
    <n v="4272"/>
    <n v="42720"/>
    <n v="38448"/>
    <n v="0"/>
    <m/>
    <n v="0"/>
    <x v="158"/>
  </r>
  <r>
    <s v="GRUPO DE TRABAJO SAN BARTOLO"/>
    <s v="SANTOS"/>
    <s v="GUTIERREZ"/>
    <s v="HERMENEGILDO"/>
    <x v="1"/>
    <m/>
    <s v="SAN BARTOLO"/>
    <s v="SILO METALICO GALVANIZADO"/>
    <s v="GENERACIÓN DE INGRESOS"/>
    <n v="0"/>
    <n v="0"/>
    <n v="0"/>
    <s v="AM"/>
    <n v="15750"/>
    <n v="0"/>
    <n v="1750"/>
    <n v="17500"/>
    <n v="15750"/>
    <n v="0"/>
    <m/>
    <n v="0"/>
    <x v="158"/>
  </r>
  <r>
    <s v="GRUPO DE TRABAJO SAN BARTOLO"/>
    <s v="SANTOS"/>
    <s v="GUTIERREZ"/>
    <s v="HERMENEGILDO"/>
    <x v="1"/>
    <m/>
    <s v="SAN BARTOLO"/>
    <s v="CONSERVACION"/>
    <s v="GENERACIÓN DE INGRESOS"/>
    <n v="0"/>
    <n v="0"/>
    <n v="0"/>
    <s v="AM"/>
    <n v="22644"/>
    <n v="0"/>
    <n v="2516"/>
    <n v="25160"/>
    <n v="22644"/>
    <n v="0"/>
    <m/>
    <n v="0"/>
    <x v="158"/>
  </r>
  <r>
    <s v="GRUPO DE TRABAJO SAN BARTOLO"/>
    <s v="SANTOS"/>
    <s v="GUTIERREZ"/>
    <s v="HERMENEGILDO"/>
    <x v="1"/>
    <m/>
    <s v="SAN BARTOLO"/>
    <s v="INCUBADORA"/>
    <s v="GENERACIÓN DE INGRESOS"/>
    <n v="0"/>
    <n v="0"/>
    <n v="0"/>
    <s v="AM"/>
    <n v="11700"/>
    <n v="0"/>
    <n v="1300"/>
    <n v="13000"/>
    <n v="11700"/>
    <n v="0"/>
    <m/>
    <n v="0"/>
    <x v="158"/>
  </r>
  <r>
    <s v="GRUPO DE TRABAJO SAN BARTOLO"/>
    <s v="SANTOS"/>
    <s v="GUTIERREZ"/>
    <s v="HERMENEGILDO"/>
    <x v="1"/>
    <m/>
    <s v="SAN BARTOLO"/>
    <s v="ARBOLES FRUTALES"/>
    <s v="PRODUCCIÓN DE ALIMENTOS"/>
    <n v="0"/>
    <n v="0"/>
    <n v="0"/>
    <s v="AM"/>
    <n v="46305"/>
    <n v="0"/>
    <n v="5145"/>
    <n v="51450"/>
    <n v="46305"/>
    <n v="0"/>
    <m/>
    <n v="0"/>
    <x v="158"/>
  </r>
  <r>
    <s v="GRUPO DE TRABAJO SAN BARTOLO"/>
    <s v="SANTOS"/>
    <s v="GUTIERREZ"/>
    <s v="HERMENEGILDO"/>
    <x v="1"/>
    <m/>
    <s v="SAN BARTOLO"/>
    <s v="INFRAESTRUCTURA Y EQUIPO PARA LA PRODUCCION DE CERDOS"/>
    <s v="GENERACIÓN DE INGRESOS"/>
    <n v="0"/>
    <n v="0"/>
    <n v="0"/>
    <s v="AM"/>
    <n v="40050"/>
    <n v="0"/>
    <n v="4450"/>
    <n v="44500"/>
    <n v="40050"/>
    <n v="0"/>
    <m/>
    <n v="0"/>
    <x v="158"/>
  </r>
  <r>
    <s v="GRUPO DE TRABAJO SAN BARTOLO"/>
    <s v="SANTOS"/>
    <s v="GUTIERREZ"/>
    <s v="HERMENEGILDO"/>
    <x v="1"/>
    <m/>
    <s v="SAN BARTOLO"/>
    <s v="MATERIAL VEGETATIVO"/>
    <s v="PRODUCCIÓN DE ALIMENTOS"/>
    <n v="0"/>
    <n v="0"/>
    <n v="0"/>
    <s v="AM"/>
    <n v="14040"/>
    <n v="0"/>
    <n v="1560"/>
    <n v="15600"/>
    <n v="14040"/>
    <n v="0"/>
    <m/>
    <n v="0"/>
    <x v="158"/>
  </r>
  <r>
    <s v="GRUPO DE TRABAJO TAJINAB"/>
    <s v="GONZALEZ"/>
    <s v="ROSAS"/>
    <s v="LEONARDO"/>
    <x v="1"/>
    <m/>
    <s v="TAJINAB"/>
    <s v="MATERIAL VEGETATIVO"/>
    <s v="PRODUCCIÓN DE ALIMENTOS"/>
    <n v="2"/>
    <n v="6"/>
    <n v="8"/>
    <s v="AM"/>
    <n v="3510"/>
    <n v="0"/>
    <n v="390"/>
    <n v="3900"/>
    <n v="3510"/>
    <n v="0"/>
    <m/>
    <n v="0"/>
    <x v="159"/>
  </r>
  <r>
    <s v="GRUPO DE TRABAJO TAJINAB"/>
    <s v="GONZALEZ"/>
    <s v="ROSAS"/>
    <s v="LEONARDO"/>
    <x v="1"/>
    <m/>
    <s v="TAJINAB"/>
    <s v="INFRAESTRUCTURA Y EQUIPO PARA LA PROTECCION Y MANEJO DE LAS AVES"/>
    <s v="PRODUCCIÓN DE ALIMENTOS"/>
    <n v="0"/>
    <n v="0"/>
    <n v="0"/>
    <s v="AM"/>
    <n v="4410"/>
    <n v="0"/>
    <n v="490"/>
    <n v="4900"/>
    <n v="4410"/>
    <n v="0"/>
    <m/>
    <n v="0"/>
    <x v="159"/>
  </r>
  <r>
    <s v="GRUPO DE TRABAJO TAJINAB"/>
    <s v="GONZALEZ"/>
    <s v="ROSAS"/>
    <s v="LEONARDO"/>
    <x v="1"/>
    <m/>
    <s v="TAJINAB"/>
    <s v="INFRAESTRUCTURA Y EQUIPO PARA LA PRODUCCION DE CERDOS"/>
    <s v="GENERACIÓN DE INGRESOS"/>
    <n v="0"/>
    <n v="0"/>
    <n v="0"/>
    <s v="AM"/>
    <n v="120150"/>
    <n v="0"/>
    <n v="13350"/>
    <n v="133500"/>
    <n v="120150"/>
    <n v="0"/>
    <m/>
    <n v="0"/>
    <x v="159"/>
  </r>
  <r>
    <s v="GRUPO DE TRABAJO TAJINAB"/>
    <s v="GONZALEZ"/>
    <s v="ROSAS"/>
    <s v="LEONARDO"/>
    <x v="1"/>
    <m/>
    <s v="TAJINAB"/>
    <s v="INFRAESTRUCTURA Y EQUIPO PARA LA PRODUCCION DE CERDOS"/>
    <s v="GENERACIÓN DE INGRESOS"/>
    <n v="0"/>
    <n v="0"/>
    <n v="0"/>
    <s v="AM"/>
    <n v="19224"/>
    <n v="0"/>
    <n v="2136"/>
    <n v="21360"/>
    <n v="19224"/>
    <n v="0"/>
    <m/>
    <n v="0"/>
    <x v="159"/>
  </r>
  <r>
    <s v="PESA-PALOLCO"/>
    <s v="HERNANDEZ"/>
    <s v="FRANCISCA"/>
    <s v="CUPERTINO"/>
    <x v="8"/>
    <m/>
    <s v="PALOLCO"/>
    <s v="ARBOLES FRUTALES"/>
    <s v="PRODUCCIÓN DE ALIMENTOS"/>
    <n v="1"/>
    <n v="19"/>
    <n v="20"/>
    <s v="AM"/>
    <n v="57552"/>
    <n v="0"/>
    <n v="6402"/>
    <n v="63954"/>
    <n v="57552"/>
    <n v="0"/>
    <m/>
    <n v="0"/>
    <x v="160"/>
  </r>
  <r>
    <s v="PESA-PALOLCO"/>
    <s v="HERNANDEZ"/>
    <s v="FRANCISCA"/>
    <s v="CUPERTINO"/>
    <x v="8"/>
    <m/>
    <s v="PALOLCO"/>
    <s v="INFRAESTRUCTURA Y EQUIPO PARA LA PRODUCCION DE BOVINOS"/>
    <s v="GENERACIÓN DE INGRESOS"/>
    <n v="0"/>
    <n v="0"/>
    <n v="0"/>
    <s v="AM"/>
    <n v="350000"/>
    <n v="0"/>
    <n v="38890"/>
    <n v="388890"/>
    <n v="350000"/>
    <n v="0"/>
    <m/>
    <n v="0"/>
    <x v="160"/>
  </r>
  <r>
    <s v="PESA-PALOLCO"/>
    <s v="HERNANDEZ"/>
    <s v="FRANCISCA"/>
    <s v="CUPERTINO"/>
    <x v="8"/>
    <m/>
    <s v="PALOLCO"/>
    <s v="PICADORA DE FORRAJE"/>
    <s v="GENERACIÓN DE INGRESOS"/>
    <n v="0"/>
    <n v="0"/>
    <n v="0"/>
    <s v="AM"/>
    <n v="50400"/>
    <n v="0"/>
    <n v="5600"/>
    <n v="56000"/>
    <n v="50400"/>
    <n v="0"/>
    <m/>
    <n v="0"/>
    <x v="160"/>
  </r>
  <r>
    <s v="PESA COUSSA SANTOMILA"/>
    <s v="BAUTISTA"/>
    <s v="FRANCISCO"/>
    <s v="JOSE ROBERTO"/>
    <x v="8"/>
    <m/>
    <s v="SANTOMILA"/>
    <s v="CORRAL"/>
    <s v="GENERACIÓN DE INGRESOS"/>
    <n v="1"/>
    <n v="12"/>
    <n v="13"/>
    <s v="AM"/>
    <n v="14355"/>
    <n v="0"/>
    <n v="1595"/>
    <n v="15950"/>
    <n v="14355"/>
    <n v="0"/>
    <m/>
    <n v="0"/>
    <x v="161"/>
  </r>
  <r>
    <s v="PESA COUSSA SANTOMILA"/>
    <s v="BAUTISTA"/>
    <s v="FRANCISCO"/>
    <s v="JOSE ROBERTO"/>
    <x v="8"/>
    <m/>
    <s v="SANTOMILA"/>
    <s v="ARBOLES FRUTALES"/>
    <s v="PRODUCCIÓN DE ALIMENTOS"/>
    <n v="0"/>
    <n v="0"/>
    <n v="0"/>
    <s v="AM"/>
    <n v="62784"/>
    <n v="0"/>
    <n v="6984"/>
    <n v="69768"/>
    <n v="62784"/>
    <n v="0"/>
    <m/>
    <n v="0"/>
    <x v="161"/>
  </r>
  <r>
    <s v="PESA CHILILILLO"/>
    <s v="SANTIAGO"/>
    <s v="PAULA"/>
    <s v="JOEL"/>
    <x v="8"/>
    <m/>
    <s v="CHILILILLO"/>
    <s v="CORRAL"/>
    <s v="GENERACIÓN DE INGRESOS"/>
    <n v="0"/>
    <n v="9"/>
    <n v="9"/>
    <s v="AM"/>
    <n v="43065"/>
    <n v="0"/>
    <n v="4785"/>
    <n v="47850"/>
    <n v="43065"/>
    <n v="0"/>
    <m/>
    <n v="0"/>
    <x v="162"/>
  </r>
  <r>
    <s v="PESA CHILILILLO"/>
    <s v="SANTIAGO"/>
    <s v="PAULA"/>
    <s v="JOEL"/>
    <x v="8"/>
    <m/>
    <s v="CHILILILLO"/>
    <s v="PICADORA DE FORRAJE"/>
    <s v="GENERACIÓN DE INGRESOS"/>
    <n v="0"/>
    <n v="0"/>
    <n v="0"/>
    <s v="AM"/>
    <n v="12600"/>
    <n v="0"/>
    <n v="1400"/>
    <n v="14000"/>
    <n v="12600"/>
    <n v="0"/>
    <m/>
    <n v="0"/>
    <x v="162"/>
  </r>
  <r>
    <s v="PESA CHILILILLO"/>
    <s v="SANTIAGO"/>
    <s v="PAULA"/>
    <s v="JOEL"/>
    <x v="8"/>
    <m/>
    <s v="CHILILILLO"/>
    <s v="ARBOLES FRUTALES"/>
    <s v="PRODUCCIÓN DE ALIMENTOS"/>
    <n v="0"/>
    <n v="0"/>
    <n v="0"/>
    <s v="AM"/>
    <n v="26160"/>
    <n v="0"/>
    <n v="2910"/>
    <n v="29070"/>
    <n v="26160"/>
    <n v="0"/>
    <m/>
    <n v="0"/>
    <x v="162"/>
  </r>
  <r>
    <s v="PESA CHILILILLO"/>
    <s v="SANTIAGO"/>
    <s v="PAULA"/>
    <s v="JOEL"/>
    <x v="8"/>
    <m/>
    <s v="CHILILILLO"/>
    <s v="CAJONES, ALZA Y BASTIDORES"/>
    <s v="GENERACIÓN DE INGRESOS"/>
    <n v="0"/>
    <n v="0"/>
    <n v="0"/>
    <s v="AM"/>
    <n v="23247"/>
    <n v="0"/>
    <n v="2583"/>
    <n v="25830"/>
    <n v="23247"/>
    <n v="0"/>
    <m/>
    <n v="0"/>
    <x v="162"/>
  </r>
  <r>
    <s v="PESA-BARRIO FATIMA"/>
    <s v="HERNANDEZ"/>
    <s v="FLORENCIO"/>
    <s v="VIDAL"/>
    <x v="8"/>
    <m/>
    <s v="BARRIO ARRIBA (FÁTIMA)"/>
    <s v="CORRAL"/>
    <s v="GENERACIÓN DE INGRESOS"/>
    <n v="0"/>
    <n v="14"/>
    <n v="14"/>
    <s v="AM"/>
    <n v="14355"/>
    <n v="0"/>
    <n v="1595"/>
    <n v="15950"/>
    <n v="14355"/>
    <n v="0"/>
    <m/>
    <n v="0"/>
    <x v="163"/>
  </r>
  <r>
    <s v="PESA-BARRIO FATIMA"/>
    <s v="HERNANDEZ"/>
    <s v="FLORENCIO"/>
    <s v="VIDAL"/>
    <x v="8"/>
    <m/>
    <s v="BARRIO ARRIBA (FÁTIMA)"/>
    <s v="ARBOLES FRUTALES"/>
    <s v="PRODUCCIÓN DE ALIMENTOS"/>
    <n v="0"/>
    <n v="0"/>
    <n v="0"/>
    <s v="AM"/>
    <n v="68023"/>
    <n v="0"/>
    <n v="7559"/>
    <n v="75582"/>
    <n v="68023"/>
    <n v="0"/>
    <m/>
    <n v="0"/>
    <x v="163"/>
  </r>
  <r>
    <s v="PESA-CHUPADERO"/>
    <s v="SANTIAGO"/>
    <s v="FELIX"/>
    <s v="BERTIN"/>
    <x v="8"/>
    <m/>
    <s v="CHUPADERO"/>
    <s v="INFRAESTRUCTURA Y EQUIPO PARA LA PRODUCCION DE BOVINOS"/>
    <s v="GENERACIÓN DE INGRESOS"/>
    <n v="1"/>
    <n v="16"/>
    <n v="17"/>
    <s v="AM"/>
    <n v="70000"/>
    <n v="0"/>
    <n v="7778"/>
    <n v="77778"/>
    <n v="70000"/>
    <n v="0"/>
    <m/>
    <n v="0"/>
    <x v="164"/>
  </r>
  <r>
    <s v="PESA-CHUPADERO"/>
    <s v="SANTIAGO"/>
    <s v="FELIX"/>
    <s v="BERTIN"/>
    <x v="8"/>
    <m/>
    <s v="CHUPADERO"/>
    <s v="PICADORA DE FORRAJE"/>
    <s v="GENERACIÓN DE INGRESOS"/>
    <n v="0"/>
    <n v="0"/>
    <n v="0"/>
    <s v="AM"/>
    <n v="12600"/>
    <n v="0"/>
    <n v="1400"/>
    <n v="14000"/>
    <n v="12600"/>
    <n v="0"/>
    <m/>
    <n v="0"/>
    <x v="164"/>
  </r>
  <r>
    <s v="PESA-CHUPADERO"/>
    <s v="SANTIAGO"/>
    <s v="FELIX"/>
    <s v="BERTIN"/>
    <x v="8"/>
    <m/>
    <s v="CHUPADERO"/>
    <s v="CORRAL"/>
    <s v="GENERACIÓN DE INGRESOS"/>
    <n v="0"/>
    <n v="0"/>
    <n v="0"/>
    <s v="AM"/>
    <n v="14355"/>
    <n v="0"/>
    <n v="1595"/>
    <n v="15950"/>
    <n v="14355"/>
    <n v="0"/>
    <m/>
    <n v="0"/>
    <x v="164"/>
  </r>
  <r>
    <s v="PESA-CHUPADERO"/>
    <s v="SANTIAGO"/>
    <s v="FELIX"/>
    <s v="BERTIN"/>
    <x v="8"/>
    <m/>
    <s v="CHUPADERO"/>
    <s v="EQUIPO PARA LA CONSERVACION DE ALIMENTOS CARNICOS"/>
    <s v="GENERACIÓN DE INGRESOS"/>
    <n v="0"/>
    <n v="0"/>
    <n v="0"/>
    <s v="AM"/>
    <n v="14220"/>
    <n v="0"/>
    <n v="1580"/>
    <n v="15800"/>
    <n v="14220"/>
    <n v="0"/>
    <m/>
    <n v="0"/>
    <x v="164"/>
  </r>
  <r>
    <s v="PESA-CHUPADERO"/>
    <s v="SANTIAGO"/>
    <s v="FELIX"/>
    <s v="BERTIN"/>
    <x v="8"/>
    <m/>
    <s v="CHUPADERO"/>
    <s v="INFRAESTRUCTURA Y EQUIPO PARA LA PRODUCCION HORTICOLA AGRICULTURA PROTEGIDA"/>
    <s v="PRODUCCIÓN DE ALIMENTOS"/>
    <n v="0"/>
    <n v="0"/>
    <n v="0"/>
    <s v="AM"/>
    <n v="15982"/>
    <n v="0"/>
    <n v="1776"/>
    <n v="17758"/>
    <n v="15982"/>
    <n v="0"/>
    <m/>
    <n v="0"/>
    <x v="164"/>
  </r>
  <r>
    <s v="PESA-CHUPADERO"/>
    <s v="SANTIAGO"/>
    <s v="FELIX"/>
    <s v="BERTIN"/>
    <x v="8"/>
    <m/>
    <s v="CHUPADERO"/>
    <s v="ARBOLES FRUTALES"/>
    <s v="PRODUCCIÓN DE ALIMENTOS"/>
    <n v="0"/>
    <n v="0"/>
    <n v="0"/>
    <s v="AM"/>
    <n v="52326"/>
    <n v="0"/>
    <n v="5814"/>
    <n v="58140"/>
    <n v="52326"/>
    <n v="0"/>
    <m/>
    <n v="0"/>
    <x v="164"/>
  </r>
  <r>
    <s v="PESA-CHUPADERO"/>
    <s v="SANTIAGO"/>
    <s v="FELIX"/>
    <s v="BERTIN"/>
    <x v="8"/>
    <m/>
    <s v="CHUPADERO"/>
    <s v="CAJONES, ALZA Y BASTIDORES"/>
    <s v="GENERACIÓN DE INGRESOS"/>
    <n v="0"/>
    <n v="0"/>
    <n v="0"/>
    <s v="AM"/>
    <n v="23247"/>
    <n v="0"/>
    <n v="2583"/>
    <n v="25830"/>
    <n v="23247"/>
    <n v="0"/>
    <m/>
    <n v="0"/>
    <x v="164"/>
  </r>
  <r>
    <s v="PESA LAGUNILLAS"/>
    <s v="PEREZ"/>
    <s v="HERNANDEZ"/>
    <s v="NEMECIO"/>
    <x v="8"/>
    <m/>
    <s v="LAGUNILLAS"/>
    <s v="INCUBADORA EQUIPADA"/>
    <s v="GENERACIÓN DE INGRESOS"/>
    <n v="0"/>
    <n v="11"/>
    <n v="11"/>
    <s v="AM"/>
    <n v="14850"/>
    <n v="0"/>
    <n v="1650"/>
    <n v="16500"/>
    <n v="14850"/>
    <n v="0"/>
    <m/>
    <n v="0"/>
    <x v="165"/>
  </r>
  <r>
    <s v="PESA LAGUNILLAS"/>
    <s v="PEREZ"/>
    <s v="HERNANDEZ"/>
    <s v="NEMECIO"/>
    <x v="8"/>
    <m/>
    <s v="LAGUNILLAS"/>
    <s v="CORRAL"/>
    <s v="GENERACIÓN DE INGRESOS"/>
    <n v="0"/>
    <n v="0"/>
    <n v="0"/>
    <s v="AM"/>
    <n v="14355"/>
    <n v="0"/>
    <n v="1595"/>
    <n v="15950"/>
    <n v="14355"/>
    <n v="0"/>
    <m/>
    <n v="0"/>
    <x v="165"/>
  </r>
  <r>
    <s v="PESA LAGUNILLAS"/>
    <s v="PEREZ"/>
    <s v="HERNANDEZ"/>
    <s v="NEMECIO"/>
    <x v="8"/>
    <m/>
    <s v="LAGUNILLAS"/>
    <s v="ARBOLES FRUTALES"/>
    <s v="PRODUCCIÓN DE ALIMENTOS"/>
    <n v="0"/>
    <n v="0"/>
    <n v="0"/>
    <s v="AM"/>
    <n v="41860"/>
    <n v="0"/>
    <n v="4652"/>
    <n v="46512"/>
    <n v="41860"/>
    <n v="0"/>
    <m/>
    <n v="0"/>
    <x v="165"/>
  </r>
  <r>
    <s v="PESA LAGUNILLAS"/>
    <s v="PEREZ"/>
    <s v="HERNANDEZ"/>
    <s v="NEMECIO"/>
    <x v="8"/>
    <m/>
    <s v="LAGUNILLAS"/>
    <s v="INFRAESTRUCTURA Y EQUIPO PARA LA PRODUCCION HORTICOLA AGRICULTURA PROTEGIDA"/>
    <s v="PRODUCCIÓN DE ALIMENTOS"/>
    <n v="0"/>
    <n v="0"/>
    <n v="0"/>
    <s v="AM"/>
    <n v="15982"/>
    <n v="0"/>
    <n v="1776"/>
    <n v="17758"/>
    <n v="15982"/>
    <n v="0"/>
    <m/>
    <n v="0"/>
    <x v="165"/>
  </r>
  <r>
    <s v="PESA TOTMOXTLA UNO"/>
    <s v="CRUZ"/>
    <s v="HERNANDEZ"/>
    <s v="MARIA ESTELA"/>
    <x v="8"/>
    <m/>
    <s v="TOTOMOXTLA UNO (HUEXCO)"/>
    <s v="ARBOLES FRUTALES"/>
    <s v="PRODUCCIÓN DE ALIMENTOS"/>
    <n v="7"/>
    <n v="3"/>
    <n v="10"/>
    <s v="AM"/>
    <n v="47093"/>
    <n v="0"/>
    <n v="5233"/>
    <n v="52326"/>
    <n v="0"/>
    <n v="0"/>
    <m/>
    <n v="0"/>
    <x v="166"/>
  </r>
  <r>
    <s v="PESA TOTMOXTLA UNO"/>
    <s v="CRUZ"/>
    <s v="HERNANDEZ"/>
    <s v="MARIA ESTELA"/>
    <x v="8"/>
    <m/>
    <s v="TOTOMOXTLA UNO (HUEXCO)"/>
    <s v="EQUIPO PARA LA CONSERVACION DE ALIMENTOS CARNICOS"/>
    <s v="GENERACIÓN DE INGRESOS"/>
    <n v="0"/>
    <n v="0"/>
    <n v="0"/>
    <s v="AM"/>
    <n v="7110"/>
    <n v="0"/>
    <n v="790"/>
    <n v="7900"/>
    <n v="7110"/>
    <n v="0"/>
    <m/>
    <n v="0"/>
    <x v="166"/>
  </r>
  <r>
    <s v="CHICONAMEL"/>
    <s v="MIGUEL"/>
    <s v="ANGELINA"/>
    <s v="MARIA FELICIANA"/>
    <x v="8"/>
    <m/>
    <s v="CHICONAMEL"/>
    <s v="TINAS"/>
    <s v="GENERACIÓN DE INGRESOS"/>
    <n v="8"/>
    <n v="12"/>
    <n v="20"/>
    <s v="AM"/>
    <n v="67489"/>
    <n v="0"/>
    <n v="7499"/>
    <n v="74988"/>
    <n v="67489"/>
    <n v="0"/>
    <m/>
    <n v="0"/>
    <x v="167"/>
  </r>
  <r>
    <s v="CHICONAMEL"/>
    <s v="MIGUEL"/>
    <s v="ANGELINA"/>
    <s v="MARIA FELICIANA"/>
    <x v="8"/>
    <m/>
    <s v="CHICONAMEL"/>
    <s v="INFRAESTRUCTURA Y EQUIPO PARA LA PRODUCCION HORTICOLA AGRICULTURA PROTEGIDA"/>
    <s v="PRODUCCIÓN DE ALIMENTOS"/>
    <n v="0"/>
    <n v="0"/>
    <n v="0"/>
    <s v="AM"/>
    <n v="47946"/>
    <n v="0"/>
    <n v="5328"/>
    <n v="53274"/>
    <n v="47946"/>
    <n v="0"/>
    <m/>
    <n v="0"/>
    <x v="167"/>
  </r>
  <r>
    <s v="CHICONAMEL"/>
    <s v="MIGUEL"/>
    <s v="ANGELINA"/>
    <s v="MARIA FELICIANA"/>
    <x v="8"/>
    <m/>
    <s v="CHICONAMEL"/>
    <s v="INFRAESTRUCTURA Y EQUIPO PARA LA PRODUCCION HORTICOLA AGRICULTURA PROTEGIDA"/>
    <s v="PRODUCCIÓN DE ALIMENTOS"/>
    <n v="0"/>
    <n v="0"/>
    <n v="0"/>
    <s v="AM"/>
    <n v="59142"/>
    <n v="0"/>
    <n v="6572"/>
    <n v="65714"/>
    <n v="59142"/>
    <n v="0"/>
    <m/>
    <n v="0"/>
    <x v="167"/>
  </r>
  <r>
    <s v="CHICONAMEL"/>
    <s v="MIGUEL"/>
    <s v="ANGELINA"/>
    <s v="MARIA FELICIANA"/>
    <x v="8"/>
    <m/>
    <s v="CHICONAMEL"/>
    <s v="CAJONES, ALZA Y BASTIDORES"/>
    <s v="GENERACIÓN DE INGRESOS"/>
    <n v="0"/>
    <n v="0"/>
    <n v="0"/>
    <s v="AM"/>
    <n v="52839"/>
    <n v="0"/>
    <n v="5871"/>
    <n v="58710"/>
    <n v="52839"/>
    <n v="0"/>
    <m/>
    <n v="0"/>
    <x v="167"/>
  </r>
  <r>
    <s v="CHICONAMEL"/>
    <s v="MIGUEL"/>
    <s v="ANGELINA"/>
    <s v="MARIA FELICIANA"/>
    <x v="8"/>
    <m/>
    <s v="CHICONAMEL"/>
    <s v="ARBOLES FRUTALES"/>
    <s v="PRODUCCIÓN DE ALIMENTOS"/>
    <n v="0"/>
    <n v="0"/>
    <n v="0"/>
    <s v="AM"/>
    <n v="31395"/>
    <n v="0"/>
    <n v="3489"/>
    <n v="34884"/>
    <n v="31395"/>
    <n v="0"/>
    <m/>
    <n v="0"/>
    <x v="167"/>
  </r>
  <r>
    <s v="NUEVO HORIZONTE DE LA COMUNIDAD TENEK"/>
    <s v="OBISPO"/>
    <s v="PEREZ"/>
    <s v="MA. FRANCISCA"/>
    <x v="9"/>
    <m/>
    <s v="TAHUILATZÉN"/>
    <s v="INFRAESTRUCTURA Y EQUIPO PARA LA PROTECCION Y MANEJO DE LAS AVES"/>
    <s v="PRODUCCIÓN DE ALIMENTOS"/>
    <n v="20"/>
    <n v="2"/>
    <n v="22"/>
    <s v="AM"/>
    <n v="5600"/>
    <n v="0"/>
    <n v="800"/>
    <n v="6400"/>
    <n v="5600"/>
    <n v="0"/>
    <m/>
    <n v="0"/>
    <x v="168"/>
  </r>
  <r>
    <s v="NUEVO HORIZONTE DE LA COMUNIDAD TENEK"/>
    <s v="OBISPO"/>
    <s v="PEREZ"/>
    <s v="MA. FRANCISCA"/>
    <x v="9"/>
    <m/>
    <s v="TAHUILATZÉN"/>
    <s v="INFRAESTRUCTURA Y EQUIPO PARA LA PROTECCION Y MANEJO DE LAS AVES"/>
    <s v="PRODUCCIÓN DE ALIMENTOS"/>
    <n v="0"/>
    <n v="0"/>
    <n v="0"/>
    <s v="AM"/>
    <n v="149429"/>
    <n v="0"/>
    <n v="18436.119999999995"/>
    <n v="167865.12"/>
    <n v="149429"/>
    <n v="0"/>
    <m/>
    <n v="0"/>
    <x v="168"/>
  </r>
  <r>
    <s v="NUEVO HORIZONTE DE LA COMUNIDAD TENEK"/>
    <s v="OBISPO"/>
    <s v="PEREZ"/>
    <s v="MA. FRANCISCA"/>
    <x v="9"/>
    <m/>
    <s v="TAHUILATZÉN"/>
    <s v="EQUIPO PARA LA CONSERVACION DE ALIMENTOS VEGETALES"/>
    <s v="GENERACIÓN DE INGRESOS"/>
    <n v="0"/>
    <n v="0"/>
    <n v="0"/>
    <s v="AM"/>
    <n v="26364"/>
    <n v="0"/>
    <n v="3080"/>
    <n v="29444"/>
    <n v="26364"/>
    <n v="0"/>
    <m/>
    <n v="0"/>
    <x v="168"/>
  </r>
  <r>
    <s v="NUEVO HORIZONTE DE LA COMUNIDAD TENEK"/>
    <s v="OBISPO"/>
    <s v="PEREZ"/>
    <s v="MA. FRANCISCA"/>
    <x v="9"/>
    <m/>
    <s v="TAHUILATZÉN"/>
    <s v="INFRAESTRUCTURA Y EQUIPO PARA LA PRODUCCION DE HORTALIZAS A CIELO ABIERTO"/>
    <s v="GENERACIÓN DE INGRESOS"/>
    <n v="0"/>
    <n v="0"/>
    <n v="0"/>
    <s v="AM"/>
    <n v="8520"/>
    <n v="0"/>
    <n v="1960.2000000000007"/>
    <n v="10480.200000000001"/>
    <n v="8520"/>
    <n v="0"/>
    <m/>
    <n v="0"/>
    <x v="168"/>
  </r>
  <r>
    <s v="LAS MESAS"/>
    <s v="MIGUEL"/>
    <s v="CATARINA"/>
    <s v="NABOR"/>
    <x v="8"/>
    <m/>
    <s v="LAS MESAS"/>
    <s v="INFRAESTRUCTURA Y EQUIPO PARA LA PRODUCCION DE BOVINOS"/>
    <s v="GENERACIÓN DE INGRESOS"/>
    <n v="3"/>
    <n v="11"/>
    <n v="14"/>
    <s v="AM"/>
    <n v="70000"/>
    <n v="0"/>
    <n v="7778"/>
    <n v="77778"/>
    <n v="70000"/>
    <n v="0"/>
    <m/>
    <n v="0"/>
    <x v="169"/>
  </r>
  <r>
    <s v="LAS MESAS"/>
    <s v="MIGUEL"/>
    <s v="CATARINA"/>
    <s v="NABOR"/>
    <x v="8"/>
    <m/>
    <s v="LAS MESAS"/>
    <s v="INFRAESTRUCTURA Y EQUIPO PARA LA PRODUCCION DE CERDOS"/>
    <s v="GENERACIÓN DE INGRESOS"/>
    <n v="0"/>
    <n v="0"/>
    <n v="0"/>
    <s v="AM"/>
    <n v="50093"/>
    <n v="0"/>
    <n v="5566"/>
    <n v="55659"/>
    <n v="50093"/>
    <n v="0"/>
    <m/>
    <n v="0"/>
    <x v="169"/>
  </r>
  <r>
    <s v="LAS MESAS"/>
    <s v="MIGUEL"/>
    <s v="CATARINA"/>
    <s v="NABOR"/>
    <x v="8"/>
    <m/>
    <s v="LAS MESAS"/>
    <s v="CAJONES, ALZA Y BASTIDORES"/>
    <s v="GENERACIÓN DE INGRESOS"/>
    <n v="0"/>
    <n v="0"/>
    <n v="0"/>
    <s v="AM"/>
    <n v="23247"/>
    <n v="0"/>
    <n v="2583"/>
    <n v="25830"/>
    <n v="23247"/>
    <n v="0"/>
    <m/>
    <n v="0"/>
    <x v="169"/>
  </r>
  <r>
    <s v="LAS MESAS"/>
    <s v="MIGUEL"/>
    <s v="CATARINA"/>
    <s v="NABOR"/>
    <x v="8"/>
    <m/>
    <s v="LAS MESAS"/>
    <s v="EQUIPO PARA LA CONSERVACION DE ALIMENTOS CARNICOS"/>
    <s v="GENERACIÓN DE INGRESOS"/>
    <n v="0"/>
    <n v="0"/>
    <n v="0"/>
    <s v="AM"/>
    <n v="7110"/>
    <n v="0"/>
    <n v="790"/>
    <n v="7900"/>
    <n v="7110"/>
    <n v="0"/>
    <m/>
    <n v="0"/>
    <x v="169"/>
  </r>
  <r>
    <s v="LAS MESAS"/>
    <s v="MIGUEL"/>
    <s v="CATARINA"/>
    <s v="NABOR"/>
    <x v="8"/>
    <m/>
    <s v="LAS MESAS"/>
    <s v="ARBOLES FRUTALES"/>
    <s v="PRODUCCIÓN DE ALIMENTOS"/>
    <n v="0"/>
    <n v="0"/>
    <n v="0"/>
    <s v="AM"/>
    <n v="47093"/>
    <n v="0"/>
    <n v="5233"/>
    <n v="52326"/>
    <n v="47093"/>
    <n v="0"/>
    <m/>
    <n v="0"/>
    <x v="169"/>
  </r>
  <r>
    <s v="PESA-NUEVOJALPILLA"/>
    <s v="CRUZ"/>
    <s v="RAMIREZ"/>
    <s v="FRANCISCO"/>
    <x v="8"/>
    <m/>
    <s v="NUEVO JALPILLA"/>
    <s v="EQUIPO PARA LA CONSERVACION DE ALIMENTOS CARNICOS"/>
    <s v="GENERACIÓN DE INGRESOS"/>
    <n v="3"/>
    <n v="15"/>
    <n v="18"/>
    <s v="AM"/>
    <n v="7110"/>
    <n v="0"/>
    <n v="790"/>
    <n v="7900"/>
    <n v="7110"/>
    <n v="0"/>
    <m/>
    <n v="0"/>
    <x v="170"/>
  </r>
  <r>
    <s v="PESA-NUEVOJALPILLA"/>
    <s v="CRUZ"/>
    <s v="RAMIREZ"/>
    <s v="FRANCISCO"/>
    <x v="8"/>
    <m/>
    <s v="NUEVO JALPILLA"/>
    <s v="ARBOLES FRUTALES"/>
    <s v="PRODUCCIÓN DE ALIMENTOS"/>
    <n v="0"/>
    <n v="0"/>
    <n v="0"/>
    <s v="AM"/>
    <n v="88954"/>
    <n v="0"/>
    <n v="9884"/>
    <n v="98838"/>
    <n v="88954"/>
    <n v="0"/>
    <m/>
    <n v="0"/>
    <x v="170"/>
  </r>
  <r>
    <s v="GRUPO PESA EL CUSTODIO"/>
    <s v="VELAZQUEZ"/>
    <s v="PICAZO"/>
    <s v="ROMAN"/>
    <x v="10"/>
    <m/>
    <s v="EL CUSTODIO"/>
    <s v="INFRAESTRUCTURA Y EQUIPO PARA LA PRODUCCION HORTICOLA AGRICULTURA PROTEGIDA"/>
    <s v="PRODUCCIÓN DE ALIMENTOS"/>
    <n v="5"/>
    <n v="7"/>
    <n v="12"/>
    <s v="AM"/>
    <n v="14796"/>
    <n v="0"/>
    <n v="1644.7000000000007"/>
    <n v="16440.7"/>
    <n v="14385"/>
    <n v="0"/>
    <m/>
    <n v="0"/>
    <x v="171"/>
  </r>
  <r>
    <s v="GRUPO PESA EL CUSTODIO"/>
    <s v="VELAZQUEZ"/>
    <s v="PICAZO"/>
    <s v="ROMAN"/>
    <x v="10"/>
    <m/>
    <s v="EL CUSTODIO"/>
    <s v="MOLINO DE GRANOS"/>
    <s v="GENERACIÓN DE INGRESOS"/>
    <n v="0"/>
    <n v="0"/>
    <n v="0"/>
    <s v="AM"/>
    <n v="21150"/>
    <n v="0"/>
    <n v="2350"/>
    <n v="23500"/>
    <n v="21150"/>
    <n v="0"/>
    <m/>
    <n v="0"/>
    <x v="171"/>
  </r>
  <r>
    <s v="GRUPO PESA EL CUSTODIO"/>
    <s v="VELAZQUEZ"/>
    <s v="PICAZO"/>
    <s v="ROMAN"/>
    <x v="10"/>
    <m/>
    <s v="EL CUSTODIO"/>
    <s v="INFRAESTRUCTURA Y EQUIPO PARA LA PROTECCION Y MANEJO DE LAS AVES"/>
    <s v="PRODUCCIÓN DE ALIMENTOS"/>
    <n v="0"/>
    <n v="0"/>
    <n v="0"/>
    <s v="AM"/>
    <n v="39257"/>
    <n v="0"/>
    <n v="4362.5"/>
    <n v="43619.5"/>
    <n v="39255"/>
    <n v="0"/>
    <m/>
    <n v="0"/>
    <x v="171"/>
  </r>
  <r>
    <s v="GRUPO PESA EL CUSTODIO"/>
    <s v="VELAZQUEZ"/>
    <s v="PICAZO"/>
    <s v="ROMAN"/>
    <x v="10"/>
    <m/>
    <s v="EL CUSTODIO"/>
    <s v="INFRAESTRUCTURA Y QUIPO PARA LA PRODUCCION DE CAPRINO"/>
    <s v="GENERACIÓN DE INGRESOS"/>
    <n v="0"/>
    <n v="0"/>
    <n v="0"/>
    <s v="AM"/>
    <n v="53040"/>
    <n v="0"/>
    <n v="7886"/>
    <n v="60926"/>
    <n v="53040"/>
    <n v="0"/>
    <m/>
    <n v="0"/>
    <x v="171"/>
  </r>
  <r>
    <s v="GRUPO PESA EL CUSTODIO"/>
    <s v="VELAZQUEZ"/>
    <s v="PICAZO"/>
    <s v="ROMAN"/>
    <x v="10"/>
    <m/>
    <s v="EL CUSTODIO"/>
    <s v="INFRAESTRUCTURA Y EQUIPO PARA LA PRODUCCION HORTICOLA AGRICULTURA PROTEGIDA"/>
    <s v="PRODUCCIÓN DE ALIMENTOS"/>
    <n v="0"/>
    <n v="0"/>
    <n v="0"/>
    <s v="AM"/>
    <n v="4934"/>
    <n v="0"/>
    <n v="548.89999999999964"/>
    <n v="5482.9"/>
    <n v="4934"/>
    <n v="0"/>
    <m/>
    <n v="0"/>
    <x v="171"/>
  </r>
  <r>
    <s v="PESA-LOS CUES"/>
    <s v="AVILA"/>
    <s v="SALAZAR"/>
    <s v="PAULINO"/>
    <x v="8"/>
    <m/>
    <s v="LOS CUES"/>
    <s v="TINAS"/>
    <s v="GENERACIÓN DE INGRESOS"/>
    <n v="5"/>
    <n v="5"/>
    <n v="10"/>
    <s v="AM"/>
    <n v="22496"/>
    <n v="0"/>
    <n v="2500"/>
    <n v="24996"/>
    <n v="22496"/>
    <n v="0"/>
    <m/>
    <n v="0"/>
    <x v="172"/>
  </r>
  <r>
    <s v="PESA-LOS CUES"/>
    <s v="AVILA"/>
    <s v="SALAZAR"/>
    <s v="PAULINO"/>
    <x v="8"/>
    <m/>
    <s v="LOS CUES"/>
    <s v="CORRAL"/>
    <s v="GENERACIÓN DE INGRESOS"/>
    <n v="0"/>
    <n v="0"/>
    <n v="0"/>
    <s v="AM"/>
    <n v="14355"/>
    <n v="0"/>
    <n v="1595"/>
    <n v="15950"/>
    <n v="14355"/>
    <n v="0"/>
    <m/>
    <n v="0"/>
    <x v="172"/>
  </r>
  <r>
    <s v="PESA-LOS CUES"/>
    <s v="AVILA"/>
    <s v="SALAZAR"/>
    <s v="PAULINO"/>
    <x v="8"/>
    <m/>
    <s v="LOS CUES"/>
    <s v="INFRAESTRUCTURA Y EQUIPO PARA LA PRODUCCION HORTICOLA AGRICULTURA PROTEGIDA"/>
    <s v="PRODUCCIÓN DE ALIMENTOS"/>
    <n v="0"/>
    <n v="0"/>
    <n v="0"/>
    <s v="AM"/>
    <n v="15982"/>
    <n v="0"/>
    <n v="1776"/>
    <n v="17758"/>
    <n v="15982"/>
    <n v="0"/>
    <m/>
    <n v="0"/>
    <x v="172"/>
  </r>
  <r>
    <s v="PESA-LOS CUES"/>
    <s v="AVILA"/>
    <s v="SALAZAR"/>
    <s v="PAULINO"/>
    <x v="8"/>
    <m/>
    <s v="LOS CUES"/>
    <s v="INFRAESTRUCTURA Y EQUIPO PARA LA PRODUCCION HORTICOLA AGRICULTURA PROTEGIDA"/>
    <s v="PRODUCCIÓN DE ALIMENTOS"/>
    <n v="0"/>
    <n v="0"/>
    <n v="0"/>
    <s v="AM"/>
    <n v="147855"/>
    <n v="0"/>
    <n v="16430"/>
    <n v="164285"/>
    <n v="147855"/>
    <n v="0"/>
    <m/>
    <n v="0"/>
    <x v="172"/>
  </r>
  <r>
    <s v="PESA-LOS CUES"/>
    <s v="AVILA"/>
    <s v="SALAZAR"/>
    <s v="PAULINO"/>
    <x v="8"/>
    <m/>
    <s v="LOS CUES"/>
    <s v="LOMBRICOMPOSTA"/>
    <s v="PRODUCCIÓN DE ALIMENTOS"/>
    <n v="0"/>
    <n v="0"/>
    <n v="0"/>
    <s v="AM"/>
    <n v="29710"/>
    <n v="0"/>
    <n v="3302"/>
    <n v="33012"/>
    <n v="29710"/>
    <n v="0"/>
    <m/>
    <n v="0"/>
    <x v="172"/>
  </r>
  <r>
    <s v="BARRIO DE COYOLO"/>
    <s v="MARTINEZ"/>
    <s v="HERNANDEZ"/>
    <s v="LUZ EDITH"/>
    <x v="8"/>
    <m/>
    <s v="BARRIO DE COYOLO"/>
    <s v="ARBOLES FRUTALES"/>
    <s v="PRODUCCIÓN DE ALIMENTOS"/>
    <n v="2"/>
    <n v="6"/>
    <n v="8"/>
    <s v="AM"/>
    <n v="41860"/>
    <n v="0"/>
    <n v="4652"/>
    <n v="46512"/>
    <n v="41860"/>
    <n v="0"/>
    <m/>
    <n v="0"/>
    <x v="173"/>
  </r>
  <r>
    <s v="PESA-AMPLIACION NUEVO HULERO"/>
    <s v="CAMARGO"/>
    <s v="GONZALEZ"/>
    <s v="GUILLERMO"/>
    <x v="8"/>
    <m/>
    <s v="AMPLIACIÓN NUEVO HULERO"/>
    <s v="EQUIPO PARA LA CONSERVACION DE ALIMENTOS CARNICOS"/>
    <s v="GENERACIÓN DE INGRESOS"/>
    <n v="6"/>
    <n v="9"/>
    <n v="15"/>
    <s v="AM"/>
    <n v="7110"/>
    <n v="0"/>
    <n v="790"/>
    <n v="7900"/>
    <n v="7110"/>
    <n v="0"/>
    <m/>
    <n v="0"/>
    <x v="174"/>
  </r>
  <r>
    <s v="PESA-AMPLIACION NUEVO HULERO"/>
    <s v="CAMARGO"/>
    <s v="GONZALEZ"/>
    <s v="GUILLERMO"/>
    <x v="8"/>
    <m/>
    <s v="AMPLIACIÓN NUEVO HULERO"/>
    <s v="BEBEDERO"/>
    <s v="GENERACIÓN DE INGRESOS"/>
    <n v="0"/>
    <n v="0"/>
    <n v="0"/>
    <s v="AM"/>
    <n v="11158"/>
    <n v="0"/>
    <n v="1240"/>
    <n v="12398"/>
    <n v="11158"/>
    <n v="0"/>
    <m/>
    <n v="0"/>
    <x v="174"/>
  </r>
  <r>
    <s v="PESA-AMPLIACION NUEVO HULERO"/>
    <s v="CAMARGO"/>
    <s v="GONZALEZ"/>
    <s v="GUILLERMO"/>
    <x v="8"/>
    <m/>
    <s v="AMPLIACIÓN NUEVO HULERO"/>
    <s v="PICADORA DE FORRAJE"/>
    <s v="GENERACIÓN DE INGRESOS"/>
    <n v="0"/>
    <n v="0"/>
    <n v="0"/>
    <s v="AM"/>
    <n v="12600"/>
    <n v="0"/>
    <n v="1400"/>
    <n v="14000"/>
    <n v="12600"/>
    <n v="0"/>
    <m/>
    <n v="0"/>
    <x v="174"/>
  </r>
  <r>
    <s v="PESA-AMPLIACION NUEVO HULERO"/>
    <s v="CAMARGO"/>
    <s v="GONZALEZ"/>
    <s v="GUILLERMO"/>
    <x v="8"/>
    <m/>
    <s v="AMPLIACIÓN NUEVO HULERO"/>
    <s v="INFRAESTRUCTURA Y EQUIPO PARA LA PRODUCCION DE BOVINOS"/>
    <s v="GENERACIÓN DE INGRESOS"/>
    <n v="0"/>
    <n v="0"/>
    <n v="0"/>
    <s v="AM"/>
    <n v="280000"/>
    <n v="0"/>
    <n v="31112"/>
    <n v="311112"/>
    <n v="280000"/>
    <n v="0"/>
    <m/>
    <n v="0"/>
    <x v="174"/>
  </r>
  <r>
    <s v="PESA-AMPLIACION NUEVO HULERO"/>
    <s v="CAMARGO"/>
    <s v="GONZALEZ"/>
    <s v="GUILLERMO"/>
    <x v="8"/>
    <m/>
    <s v="AMPLIACIÓN NUEVO HULERO"/>
    <s v="ARBOLES FRUTALES"/>
    <s v="PRODUCCIÓN DE ALIMENTOS"/>
    <n v="0"/>
    <n v="0"/>
    <n v="0"/>
    <s v="AM"/>
    <n v="5232"/>
    <n v="0"/>
    <n v="582"/>
    <n v="5814"/>
    <n v="5232"/>
    <n v="0"/>
    <m/>
    <n v="0"/>
    <x v="174"/>
  </r>
  <r>
    <s v="PESA-AMPLIACION NUEVO HULERO"/>
    <s v="CAMARGO"/>
    <s v="GONZALEZ"/>
    <s v="GUILLERMO"/>
    <x v="8"/>
    <m/>
    <s v="AMPLIACIÓN NUEVO HULERO"/>
    <s v="INFRAESTRUCTURA Y EQUIPO PARA LA PRODUCCION DE CERDOS"/>
    <s v="GENERACIÓN DE INGRESOS"/>
    <n v="0"/>
    <n v="0"/>
    <n v="0"/>
    <s v="AM"/>
    <n v="50093"/>
    <n v="0"/>
    <n v="5566"/>
    <n v="55659"/>
    <n v="50093"/>
    <n v="0"/>
    <m/>
    <n v="0"/>
    <x v="174"/>
  </r>
  <r>
    <s v="PESA-AMPLIACION NUEVO HULERO"/>
    <s v="CAMARGO"/>
    <s v="GONZALEZ"/>
    <s v="GUILLERMO"/>
    <x v="8"/>
    <m/>
    <s v="AMPLIACIÓN NUEVO HULERO"/>
    <s v="INFRAESTRUCTURA Y EQUIPO PARA LA PRODUCCION HORTICOLA AGRICULTURA PROTEGIDA"/>
    <s v="PRODUCCIÓN DE ALIMENTOS"/>
    <n v="0"/>
    <n v="0"/>
    <n v="0"/>
    <s v="AM"/>
    <n v="29571"/>
    <n v="0"/>
    <n v="3286"/>
    <n v="32857"/>
    <n v="29571"/>
    <n v="0"/>
    <m/>
    <n v="0"/>
    <x v="174"/>
  </r>
  <r>
    <s v="ORGANIZACION"/>
    <s v="MATIAS"/>
    <s v="HERNANDEZ"/>
    <s v="CATARINA"/>
    <x v="9"/>
    <m/>
    <s v="TAN-TZAJIB"/>
    <s v="CISTERNA DE FERROCEMENTO EQUIPADA"/>
    <s v="PRODUCCIÓN DE ALIMENTOS"/>
    <n v="5"/>
    <n v="9"/>
    <n v="14"/>
    <s v="MAM"/>
    <n v="36288"/>
    <n v="0"/>
    <n v="4032"/>
    <n v="40320"/>
    <n v="36288"/>
    <n v="0"/>
    <m/>
    <n v="0"/>
    <x v="175"/>
  </r>
  <r>
    <s v="ORGANIZACION"/>
    <s v="MATIAS"/>
    <s v="HERNANDEZ"/>
    <s v="CATARINA"/>
    <x v="9"/>
    <m/>
    <s v="TAN-TZAJIB"/>
    <s v="ARBOLES FRUTALES"/>
    <s v="PRODUCCIÓN DE ALIMENTOS"/>
    <n v="0"/>
    <n v="0"/>
    <n v="0"/>
    <s v="MAM"/>
    <n v="7510"/>
    <n v="0"/>
    <n v="1707"/>
    <n v="9217"/>
    <n v="7510"/>
    <n v="0"/>
    <m/>
    <n v="0"/>
    <x v="175"/>
  </r>
  <r>
    <s v="ORGANIZACION"/>
    <s v="MATIAS"/>
    <s v="HERNANDEZ"/>
    <s v="CATARINA"/>
    <x v="9"/>
    <m/>
    <s v="TAN-TZAJIB"/>
    <s v="INFRAESTRUCTURA Y EQUIPO PARA LA PRODUCCION DE HORTALIZAS A CIELO ABIERTO"/>
    <s v="GENERACIÓN DE INGRESOS"/>
    <n v="0"/>
    <n v="0"/>
    <n v="0"/>
    <s v="MAM"/>
    <n v="14200"/>
    <n v="0"/>
    <n v="4996"/>
    <n v="19196"/>
    <n v="14200"/>
    <n v="0"/>
    <m/>
    <n v="0"/>
    <x v="175"/>
  </r>
  <r>
    <s v="ORGANIZACION"/>
    <s v="MATIAS"/>
    <s v="HERNANDEZ"/>
    <s v="CATARINA"/>
    <x v="9"/>
    <m/>
    <s v="TAN-TZAJIB"/>
    <s v="INFRAESTRUCTURA Y EQUIPO PARA LA PROTECCION Y MANEJO DE LAS AVES"/>
    <s v="PRODUCCIÓN DE ALIMENTOS"/>
    <n v="0"/>
    <n v="0"/>
    <n v="0"/>
    <s v="MAM"/>
    <n v="62262"/>
    <n v="0"/>
    <n v="7681.8000000000029"/>
    <n v="69943.8"/>
    <n v="62262"/>
    <n v="0"/>
    <m/>
    <n v="0"/>
    <x v="175"/>
  </r>
  <r>
    <s v="ORGANIZACION"/>
    <s v="MATIAS"/>
    <s v="HERNANDEZ"/>
    <s v="CATARINA"/>
    <x v="9"/>
    <m/>
    <s v="TAN-TZAJIB"/>
    <s v="INFRAESTRUCTURA Y EQUIPO PARA LA PRODUCCION DE HORTALIZAS A CIELO ABIERTO"/>
    <s v="GENERACIÓN DE INGRESOS"/>
    <n v="0"/>
    <n v="0"/>
    <n v="0"/>
    <s v="MAM"/>
    <n v="2840"/>
    <n v="0"/>
    <n v="653.40000000000009"/>
    <n v="3493.4"/>
    <n v="2840"/>
    <n v="0"/>
    <m/>
    <n v="0"/>
    <x v="175"/>
  </r>
  <r>
    <s v="LA SOLEDAD"/>
    <s v="HERNANDEZ"/>
    <s v="GARCIA"/>
    <s v="PRAXEDIS"/>
    <x v="8"/>
    <m/>
    <s v="LA SOLEDAD"/>
    <s v="ARBOLES FRUTALES"/>
    <s v="PRODUCCIÓN DE ALIMENTOS"/>
    <n v="6"/>
    <n v="8"/>
    <n v="14"/>
    <s v="AM"/>
    <n v="68023"/>
    <n v="0"/>
    <n v="7559"/>
    <n v="75582"/>
    <n v="68023"/>
    <n v="0"/>
    <m/>
    <n v="0"/>
    <x v="176"/>
  </r>
  <r>
    <s v="LA SOLEDAD"/>
    <s v="HERNANDEZ"/>
    <s v="GARCIA"/>
    <s v="PRAXEDIS"/>
    <x v="8"/>
    <m/>
    <s v="LA SOLEDAD"/>
    <s v="INFRAESTRUCTURA Y EQUIPO PARA LA PRODUCCION DE BOVINOS"/>
    <s v="GENERACIÓN DE INGRESOS"/>
    <n v="0"/>
    <n v="0"/>
    <n v="0"/>
    <s v="AM"/>
    <n v="70000"/>
    <n v="0"/>
    <n v="7778"/>
    <n v="77778"/>
    <n v="70000"/>
    <n v="0"/>
    <m/>
    <n v="0"/>
    <x v="176"/>
  </r>
  <r>
    <s v="PESA-TEPEZINTLA"/>
    <s v="HERNANDEZ"/>
    <s v="HERNANDEZ"/>
    <s v="JAIME"/>
    <x v="8"/>
    <m/>
    <s v="TEPEZINTLA"/>
    <s v="PICADORA DE FORRAJE"/>
    <s v="GENERACIÓN DE INGRESOS"/>
    <n v="2"/>
    <n v="14"/>
    <n v="16"/>
    <s v="AM"/>
    <n v="88200"/>
    <n v="0"/>
    <n v="9800"/>
    <n v="98000"/>
    <n v="88200"/>
    <n v="0"/>
    <m/>
    <n v="0"/>
    <x v="177"/>
  </r>
  <r>
    <s v="PESA-TEPEZINTLA"/>
    <s v="HERNANDEZ"/>
    <s v="HERNANDEZ"/>
    <s v="JAIME"/>
    <x v="8"/>
    <m/>
    <s v="TEPEZINTLA"/>
    <s v="INFRAESTRUCTURA Y EQUIPO PARA LA PRODUCCION HORTICOLA AGRICULTURA PROTEGIDA"/>
    <s v="PRODUCCIÓN DE ALIMENTOS"/>
    <n v="0"/>
    <n v="0"/>
    <n v="0"/>
    <s v="AM"/>
    <n v="15982"/>
    <n v="0"/>
    <n v="1776"/>
    <n v="17758"/>
    <n v="15982"/>
    <n v="0"/>
    <m/>
    <n v="0"/>
    <x v="177"/>
  </r>
  <r>
    <s v="PESA-TEPEZINTLA"/>
    <s v="HERNANDEZ"/>
    <s v="HERNANDEZ"/>
    <s v="JAIME"/>
    <x v="8"/>
    <m/>
    <s v="TEPEZINTLA"/>
    <s v="INFRAESTRUCTURA Y EQUIPO PARA LA PRODUCCION DE BOVINOS"/>
    <s v="GENERACIÓN DE INGRESOS"/>
    <n v="0"/>
    <n v="0"/>
    <n v="0"/>
    <s v="AM"/>
    <n v="140000"/>
    <n v="0"/>
    <n v="15556"/>
    <n v="155556"/>
    <n v="140000"/>
    <n v="0"/>
    <m/>
    <n v="0"/>
    <x v="177"/>
  </r>
  <r>
    <s v="PESA-TEPEZINTLA"/>
    <s v="HERNANDEZ"/>
    <s v="HERNANDEZ"/>
    <s v="JAIME"/>
    <x v="8"/>
    <m/>
    <s v="TEPEZINTLA"/>
    <s v="BEBEDERO"/>
    <s v="GENERACIÓN DE INGRESOS"/>
    <n v="0"/>
    <n v="0"/>
    <n v="0"/>
    <s v="AM"/>
    <n v="33474"/>
    <n v="0"/>
    <n v="3720"/>
    <n v="37194"/>
    <n v="33474"/>
    <n v="0"/>
    <m/>
    <n v="0"/>
    <x v="177"/>
  </r>
  <r>
    <s v="XOCHICUATLA"/>
    <s v="BAUTISTA"/>
    <s v="HERNANDEZ"/>
    <s v="HUMBERTO"/>
    <x v="8"/>
    <m/>
    <s v="XOCHICUATLA"/>
    <s v="SILO METALICO GALVANIZADO"/>
    <s v="GENERACIÓN DE INGRESOS"/>
    <n v="7"/>
    <n v="5"/>
    <n v="12"/>
    <s v="AM"/>
    <n v="12690"/>
    <n v="0"/>
    <n v="1410"/>
    <n v="14100"/>
    <n v="12690"/>
    <n v="0"/>
    <m/>
    <n v="0"/>
    <x v="178"/>
  </r>
  <r>
    <s v="XOCHICUATLA"/>
    <s v="BAUTISTA"/>
    <s v="HERNANDEZ"/>
    <s v="HUMBERTO"/>
    <x v="8"/>
    <m/>
    <s v="XOCHICUATLA"/>
    <s v="INFRAESTRUCTURA Y EQUIPO PARA LA PRODUCCION HORTICOLA AGRICULTURA PROTEGIDA"/>
    <s v="PRODUCCIÓN DE ALIMENTOS"/>
    <n v="0"/>
    <n v="0"/>
    <n v="0"/>
    <s v="AM"/>
    <n v="29571"/>
    <n v="0"/>
    <n v="3286"/>
    <n v="32857"/>
    <n v="29571"/>
    <n v="0"/>
    <m/>
    <n v="0"/>
    <x v="178"/>
  </r>
  <r>
    <s v="XOCHICUATLA"/>
    <s v="BAUTISTA"/>
    <s v="HERNANDEZ"/>
    <s v="HUMBERTO"/>
    <x v="8"/>
    <m/>
    <s v="XOCHICUATLA"/>
    <s v="PICADORA DE FORRAJE"/>
    <s v="GENERACIÓN DE INGRESOS"/>
    <n v="0"/>
    <n v="0"/>
    <n v="0"/>
    <s v="AM"/>
    <n v="25200"/>
    <n v="0"/>
    <n v="2800"/>
    <n v="28000"/>
    <n v="25200"/>
    <n v="0"/>
    <m/>
    <n v="0"/>
    <x v="178"/>
  </r>
  <r>
    <s v="XOCHICUATLA"/>
    <s v="BAUTISTA"/>
    <s v="HERNANDEZ"/>
    <s v="HUMBERTO"/>
    <x v="8"/>
    <m/>
    <s v="XOCHICUATLA"/>
    <s v="ARBOLES FRUTALES"/>
    <s v="PRODUCCIÓN DE ALIMENTOS"/>
    <n v="0"/>
    <n v="0"/>
    <n v="0"/>
    <s v="AM"/>
    <n v="31395"/>
    <n v="0"/>
    <n v="3489"/>
    <n v="34884"/>
    <n v="31395"/>
    <n v="0"/>
    <m/>
    <n v="0"/>
    <x v="178"/>
  </r>
  <r>
    <s v="PESA - CUAYAHUAL"/>
    <s v="GONZALEZ"/>
    <s v="HERNANDEZ"/>
    <s v="ZEFERINO"/>
    <x v="8"/>
    <m/>
    <s v="CUAYAHUAL"/>
    <s v="ARBOLES FRUTALES"/>
    <s v="PRODUCCIÓN DE ALIMENTOS"/>
    <n v="6"/>
    <n v="6"/>
    <n v="12"/>
    <s v="AM"/>
    <n v="41860"/>
    <n v="0"/>
    <n v="4652"/>
    <n v="46512"/>
    <n v="41860"/>
    <n v="0"/>
    <m/>
    <n v="0"/>
    <x v="179"/>
  </r>
  <r>
    <s v="PESA - CUAYAHUAL"/>
    <s v="GONZALEZ"/>
    <s v="HERNANDEZ"/>
    <s v="ZEFERINO"/>
    <x v="8"/>
    <m/>
    <s v="CUAYAHUAL"/>
    <s v="EQUIPO PARA LA CONSERVACION DE ALIMENTOS CARNICOS"/>
    <s v="GENERACIÓN DE INGRESOS"/>
    <n v="0"/>
    <n v="0"/>
    <n v="0"/>
    <s v="AM"/>
    <n v="14220"/>
    <n v="0"/>
    <n v="1580"/>
    <n v="15800"/>
    <n v="14220"/>
    <n v="0"/>
    <m/>
    <n v="0"/>
    <x v="179"/>
  </r>
  <r>
    <s v="PESA - CUAYAHUAL"/>
    <s v="GONZALEZ"/>
    <s v="HERNANDEZ"/>
    <s v="ZEFERINO"/>
    <x v="8"/>
    <m/>
    <s v="CUAYAHUAL"/>
    <s v="INFRAESTRUCTURA Y EQUIPO PARA LA PRODUCCION DE BOVINOS"/>
    <s v="GENERACIÓN DE INGRESOS"/>
    <n v="0"/>
    <n v="0"/>
    <n v="0"/>
    <s v="AM"/>
    <n v="140000"/>
    <n v="0"/>
    <n v="15556"/>
    <n v="155556"/>
    <n v="140000"/>
    <n v="0"/>
    <m/>
    <n v="0"/>
    <x v="179"/>
  </r>
  <r>
    <s v="PESA - PALANTITLA"/>
    <s v="HERNANDEZ"/>
    <s v="JULIANA"/>
    <s v="GABRIEL"/>
    <x v="8"/>
    <m/>
    <s v="PALANTITLA"/>
    <s v="EQUIPO PARA LA CONSERVACION DE ALIMENTOS CARNICOS"/>
    <s v="GENERACIÓN DE INGRESOS"/>
    <n v="1"/>
    <n v="10"/>
    <n v="11"/>
    <s v="AM"/>
    <n v="14220"/>
    <n v="0"/>
    <n v="1580"/>
    <n v="15800"/>
    <n v="14220"/>
    <n v="0"/>
    <m/>
    <n v="0"/>
    <x v="180"/>
  </r>
  <r>
    <s v="PESA - PALANTITLA"/>
    <s v="HERNANDEZ"/>
    <s v="JULIANA"/>
    <s v="GABRIEL"/>
    <x v="8"/>
    <m/>
    <s v="PALANTITLA"/>
    <s v="INFRAESTRUCTURA Y EQUIPO PARA LA PRODUCCION DE BOVINOS"/>
    <s v="GENERACIÓN DE INGRESOS"/>
    <n v="0"/>
    <n v="0"/>
    <n v="0"/>
    <s v="AM"/>
    <n v="70000"/>
    <n v="0"/>
    <n v="7778"/>
    <n v="77778"/>
    <n v="70000"/>
    <n v="0"/>
    <m/>
    <n v="0"/>
    <x v="180"/>
  </r>
  <r>
    <s v="PESA - PALANTITLA"/>
    <s v="HERNANDEZ"/>
    <s v="JULIANA"/>
    <s v="GABRIEL"/>
    <x v="8"/>
    <m/>
    <s v="PALANTITLA"/>
    <s v="INFRAESTRUCTURA Y EQUIPO PARA LA PRODUCCION HORTICOLA AGRICULTURA PROTEGIDA"/>
    <s v="PRODUCCIÓN DE ALIMENTOS"/>
    <n v="0"/>
    <n v="0"/>
    <n v="0"/>
    <s v="AM"/>
    <n v="79911"/>
    <n v="0"/>
    <n v="8879"/>
    <n v="88790"/>
    <n v="79911"/>
    <n v="0"/>
    <m/>
    <n v="0"/>
    <x v="180"/>
  </r>
  <r>
    <s v="PESA - PALANTITLA"/>
    <s v="HERNANDEZ"/>
    <s v="JULIANA"/>
    <s v="GABRIEL"/>
    <x v="8"/>
    <m/>
    <s v="PALANTITLA"/>
    <s v="PICADORA DE FORRAJE"/>
    <s v="GENERACIÓN DE INGRESOS"/>
    <n v="0"/>
    <n v="0"/>
    <n v="0"/>
    <s v="AM"/>
    <n v="37800"/>
    <n v="0"/>
    <n v="4200"/>
    <n v="42000"/>
    <n v="37800"/>
    <n v="0"/>
    <m/>
    <n v="0"/>
    <x v="180"/>
  </r>
  <r>
    <s v="TENEXTLITA UNO"/>
    <s v="HERNANDEZ"/>
    <s v="BAUTISTA"/>
    <s v="MATEO"/>
    <x v="8"/>
    <m/>
    <s v="TENEXTITLA UNO"/>
    <s v="TINAS"/>
    <s v="GENERACIÓN DE INGRESOS"/>
    <n v="2"/>
    <n v="11"/>
    <n v="13"/>
    <s v="AM"/>
    <n v="44992"/>
    <n v="0"/>
    <n v="5000"/>
    <n v="49992"/>
    <n v="44992"/>
    <n v="0"/>
    <m/>
    <n v="0"/>
    <x v="181"/>
  </r>
  <r>
    <s v="TENEXTLITA UNO"/>
    <s v="HERNANDEZ"/>
    <s v="BAUTISTA"/>
    <s v="MATEO"/>
    <x v="8"/>
    <m/>
    <s v="TENEXTITLA UNO"/>
    <s v="INFRAESTRUCTURA Y EQUIPO PARA LA PRODUCCION HORTICOLA AGRICULTURA PROTEGIDA"/>
    <s v="PRODUCCIÓN DE ALIMENTOS"/>
    <n v="0"/>
    <n v="0"/>
    <n v="0"/>
    <s v="AM"/>
    <n v="59142"/>
    <n v="0"/>
    <n v="6572"/>
    <n v="65714"/>
    <n v="59142"/>
    <n v="0"/>
    <m/>
    <n v="0"/>
    <x v="181"/>
  </r>
  <r>
    <s v="TENEXTLITA UNO"/>
    <s v="HERNANDEZ"/>
    <s v="BAUTISTA"/>
    <s v="MATEO"/>
    <x v="8"/>
    <m/>
    <s v="TENEXTITLA UNO"/>
    <s v="PICADORA DE FORRAJE"/>
    <s v="GENERACIÓN DE INGRESOS"/>
    <n v="0"/>
    <n v="0"/>
    <n v="0"/>
    <s v="AM"/>
    <n v="63000"/>
    <n v="0"/>
    <n v="7000"/>
    <n v="70000"/>
    <n v="63000"/>
    <n v="0"/>
    <m/>
    <n v="0"/>
    <x v="181"/>
  </r>
  <r>
    <s v="TENEXTLITA UNO"/>
    <s v="HERNANDEZ"/>
    <s v="BAUTISTA"/>
    <s v="MATEO"/>
    <x v="8"/>
    <m/>
    <s v="TENEXTITLA UNO"/>
    <s v="ARBOLES FRUTALES"/>
    <s v="PRODUCCIÓN DE ALIMENTOS"/>
    <n v="0"/>
    <n v="0"/>
    <n v="0"/>
    <s v="AM"/>
    <n v="20930"/>
    <n v="0"/>
    <n v="2326"/>
    <n v="23256"/>
    <n v="20930"/>
    <n v="0"/>
    <m/>
    <n v="0"/>
    <x v="181"/>
  </r>
  <r>
    <s v="PESA- LA MATA"/>
    <s v="ANTONIO"/>
    <s v="ANTONIA"/>
    <s v="SEVERIANO"/>
    <x v="8"/>
    <m/>
    <s v="LA MATA"/>
    <s v="INFRAESTRUCTURA Y EQUIPO PARA LA PRODUCCION HORTICOLA AGRICULTURA PROTEGIDA"/>
    <s v="PRODUCCIÓN DE ALIMENTOS"/>
    <n v="1"/>
    <n v="6"/>
    <n v="7"/>
    <s v="AM"/>
    <n v="63928"/>
    <n v="0"/>
    <n v="7104"/>
    <n v="71032"/>
    <n v="63928"/>
    <n v="0"/>
    <m/>
    <n v="0"/>
    <x v="182"/>
  </r>
  <r>
    <s v="PESA- LA MATA"/>
    <s v="ANTONIO"/>
    <s v="ANTONIA"/>
    <s v="SEVERIANO"/>
    <x v="8"/>
    <m/>
    <s v="LA MATA"/>
    <s v="BEBEDERO"/>
    <s v="GENERACIÓN DE INGRESOS"/>
    <n v="0"/>
    <n v="0"/>
    <n v="0"/>
    <s v="AM"/>
    <n v="5579"/>
    <n v="0"/>
    <n v="620"/>
    <n v="6199"/>
    <n v="5579"/>
    <n v="0"/>
    <m/>
    <n v="0"/>
    <x v="182"/>
  </r>
  <r>
    <s v="PESA- LA MATA"/>
    <s v="ANTONIO"/>
    <s v="ANTONIA"/>
    <s v="SEVERIANO"/>
    <x v="8"/>
    <m/>
    <s v="LA MATA"/>
    <s v="INCUBADORA EQUIPADA"/>
    <s v="GENERACIÓN DE INGRESOS"/>
    <n v="0"/>
    <n v="0"/>
    <n v="0"/>
    <s v="AM"/>
    <n v="14850"/>
    <n v="0"/>
    <n v="1650"/>
    <n v="16500"/>
    <n v="14850"/>
    <n v="0"/>
    <m/>
    <n v="0"/>
    <x v="182"/>
  </r>
  <r>
    <s v="PESA- LA MATA"/>
    <s v="ANTONIO"/>
    <s v="ANTONIA"/>
    <s v="SEVERIANO"/>
    <x v="8"/>
    <m/>
    <s v="LA MATA"/>
    <s v="EQUIPO PARA LA CONSERVACION DE ALIMENTOS CARNICOS"/>
    <s v="GENERACIÓN DE INGRESOS"/>
    <n v="0"/>
    <n v="0"/>
    <n v="0"/>
    <s v="AM"/>
    <n v="14220"/>
    <n v="0"/>
    <n v="1580"/>
    <n v="15800"/>
    <n v="14220"/>
    <n v="0"/>
    <m/>
    <n v="0"/>
    <x v="182"/>
  </r>
  <r>
    <s v="PESA - MIRAFLORES"/>
    <s v="HERNANDEZ"/>
    <s v="CRUZ"/>
    <s v="FIDEL"/>
    <x v="8"/>
    <m/>
    <s v="LA FINCA MIRAFLORES"/>
    <s v="ARBOLES FRUTALES"/>
    <s v="PRODUCCIÓN DE ALIMENTOS"/>
    <n v="1"/>
    <n v="21"/>
    <n v="22"/>
    <s v="AM"/>
    <n v="78489"/>
    <n v="0"/>
    <n v="8721"/>
    <n v="87210"/>
    <n v="78489"/>
    <n v="0"/>
    <m/>
    <n v="0"/>
    <x v="183"/>
  </r>
  <r>
    <s v="PESA - MIRAFLORES"/>
    <s v="HERNANDEZ"/>
    <s v="CRUZ"/>
    <s v="FIDEL"/>
    <x v="8"/>
    <m/>
    <s v="LA FINCA MIRAFLORES"/>
    <s v="PICADORA DE FORRAJE"/>
    <s v="GENERACIÓN DE INGRESOS"/>
    <n v="0"/>
    <n v="0"/>
    <n v="0"/>
    <s v="AM"/>
    <n v="37800"/>
    <n v="0"/>
    <n v="4200"/>
    <n v="42000"/>
    <n v="37800"/>
    <n v="0"/>
    <m/>
    <n v="0"/>
    <x v="183"/>
  </r>
  <r>
    <s v="PESA - MIRAFLORES"/>
    <s v="HERNANDEZ"/>
    <s v="CRUZ"/>
    <s v="FIDEL"/>
    <x v="8"/>
    <m/>
    <s v="LA FINCA MIRAFLORES"/>
    <s v="EQUIPO PARA LA CONSERVACION DE ALIMENTOS CARNICOS"/>
    <s v="GENERACIÓN DE INGRESOS"/>
    <n v="0"/>
    <n v="0"/>
    <n v="0"/>
    <s v="AM"/>
    <n v="7110"/>
    <n v="0"/>
    <n v="790"/>
    <n v="7900"/>
    <n v="7110"/>
    <n v="0"/>
    <m/>
    <n v="0"/>
    <x v="183"/>
  </r>
  <r>
    <s v="PESA - MIRAFLORES"/>
    <s v="HERNANDEZ"/>
    <s v="CRUZ"/>
    <s v="FIDEL"/>
    <x v="8"/>
    <m/>
    <s v="LA FINCA MIRAFLORES"/>
    <s v="SILO METALICO GALVANIZADO"/>
    <s v="GENERACIÓN DE INGRESOS"/>
    <n v="0"/>
    <n v="0"/>
    <n v="0"/>
    <s v="AM"/>
    <n v="12690"/>
    <n v="0"/>
    <n v="1410"/>
    <n v="14100"/>
    <n v="12690"/>
    <n v="0"/>
    <m/>
    <n v="0"/>
    <x v="183"/>
  </r>
  <r>
    <s v="PESA - MIRAFLORES"/>
    <s v="HERNANDEZ"/>
    <s v="CRUZ"/>
    <s v="FIDEL"/>
    <x v="8"/>
    <m/>
    <s v="LA FINCA MIRAFLORES"/>
    <s v="CORRAL"/>
    <s v="GENERACIÓN DE INGRESOS"/>
    <n v="0"/>
    <n v="0"/>
    <n v="0"/>
    <s v="AM"/>
    <n v="14355"/>
    <n v="0"/>
    <n v="1595"/>
    <n v="15950"/>
    <n v="14355"/>
    <n v="0"/>
    <m/>
    <n v="0"/>
    <x v="183"/>
  </r>
  <r>
    <s v="EL MANANTIAL"/>
    <s v="LIZAMA"/>
    <s v="HERNANDEZ"/>
    <s v="ANTELMO"/>
    <x v="8"/>
    <m/>
    <s v="SALVADOR NAVA MARTÍNEZ (NUEVO SANTA RITA)"/>
    <s v="INFRAESTRUCTURA Y EQUIPO PARA LA PRODUCCION HORTICOLA AGRICULTURA PROTEGIDA"/>
    <s v="PRODUCCIÓN DE ALIMENTOS"/>
    <n v="1"/>
    <n v="10"/>
    <n v="11"/>
    <s v="AM"/>
    <n v="15982"/>
    <n v="0"/>
    <n v="1776"/>
    <n v="17758"/>
    <n v="15982"/>
    <n v="0"/>
    <m/>
    <n v="0"/>
    <x v="184"/>
  </r>
  <r>
    <s v="EL MANANTIAL"/>
    <s v="LIZAMA"/>
    <s v="HERNANDEZ"/>
    <s v="ANTELMO"/>
    <x v="8"/>
    <m/>
    <s v="SALVADOR NAVA MARTÍNEZ (NUEVO SANTA RITA)"/>
    <s v="ARBOLES FRUTALES"/>
    <s v="PRODUCCIÓN DE ALIMENTOS"/>
    <n v="0"/>
    <n v="0"/>
    <n v="0"/>
    <s v="AM"/>
    <n v="52326"/>
    <n v="0"/>
    <n v="5814"/>
    <n v="58140"/>
    <n v="52326"/>
    <n v="0"/>
    <m/>
    <n v="0"/>
    <x v="184"/>
  </r>
  <r>
    <s v="GRUPO PESA AGUA NUEVA"/>
    <s v="FAJARDO"/>
    <s v="GARCIA"/>
    <s v="MARIA DEL REFUGIO"/>
    <x v="10"/>
    <m/>
    <s v="AGUA NUEVA DEL NORTE"/>
    <s v="MOLINO DE GRANOS"/>
    <s v="GENERACIÓN DE INGRESOS"/>
    <n v="16"/>
    <n v="0"/>
    <n v="16"/>
    <s v="AM"/>
    <n v="21150"/>
    <n v="0"/>
    <n v="2350"/>
    <n v="23500"/>
    <n v="21150"/>
    <n v="0"/>
    <m/>
    <n v="0"/>
    <x v="185"/>
  </r>
  <r>
    <s v="GRUPO PESA AGUA NUEVA"/>
    <s v="FAJARDO"/>
    <s v="GARCIA"/>
    <s v="MARIA DEL REFUGIO"/>
    <x v="10"/>
    <m/>
    <s v="AGUA NUEVA DEL NORTE"/>
    <s v="INFRAESTRUCTURA Y EQUIPO PARA LA PRODUCCION HORTICOLA AGRICULTURA PROTEGIDA"/>
    <s v="PRODUCCIÓN DE ALIMENTOS"/>
    <n v="0"/>
    <n v="0"/>
    <n v="0"/>
    <s v="AM"/>
    <n v="73983"/>
    <n v="0"/>
    <n v="8220.5"/>
    <n v="82203.5"/>
    <n v="71925"/>
    <n v="0"/>
    <m/>
    <n v="0"/>
    <x v="185"/>
  </r>
  <r>
    <s v="GRUPO PESA AGUA NUEVA"/>
    <s v="FAJARDO"/>
    <s v="GARCIA"/>
    <s v="MARIA DEL REFUGIO"/>
    <x v="10"/>
    <m/>
    <s v="AGUA NUEVA DEL NORTE"/>
    <s v="INFRAESTRUCTURA Y EQUIPO PARA LA PROTECCION Y MANEJO DE LAS AVES"/>
    <s v="PRODUCCIÓN DE ALIMENTOS"/>
    <n v="0"/>
    <n v="0"/>
    <n v="0"/>
    <s v="AM"/>
    <n v="7851"/>
    <n v="0"/>
    <n v="872.89999999999964"/>
    <n v="8723.9"/>
    <n v="7851"/>
    <n v="0"/>
    <m/>
    <n v="0"/>
    <x v="185"/>
  </r>
  <r>
    <s v="GRUPO PESA AGUA NUEVA"/>
    <s v="FAJARDO"/>
    <s v="GARCIA"/>
    <s v="MARIA DEL REFUGIO"/>
    <x v="10"/>
    <m/>
    <s v="AGUA NUEVA DEL NORTE"/>
    <s v="INFRAESTRUCTURA Y EQUIPO PARA LA PROTECCION Y MANEJO DE LAS AVES"/>
    <s v="PRODUCCIÓN DE ALIMENTOS"/>
    <n v="0"/>
    <n v="0"/>
    <n v="0"/>
    <s v="AM"/>
    <n v="101447"/>
    <n v="0"/>
    <n v="11272"/>
    <n v="112719"/>
    <n v="101447"/>
    <n v="0"/>
    <m/>
    <n v="0"/>
    <x v="185"/>
  </r>
  <r>
    <s v="SIERRA HUASTECA"/>
    <s v="SANTOS"/>
    <s v="HERNANDEZ"/>
    <s v="ALBARO"/>
    <x v="9"/>
    <m/>
    <s v="EUREKA"/>
    <s v="INFRAESTRUCTURA Y EQUIPO PARA LA PRODUCCION DE HORTALIZAS A CIELO ABIERTO"/>
    <s v="GENERACIÓN DE INGRESOS"/>
    <n v="14"/>
    <n v="12"/>
    <n v="26"/>
    <s v="MAM"/>
    <n v="28400"/>
    <n v="0"/>
    <n v="6534"/>
    <n v="34934"/>
    <n v="28400"/>
    <n v="0"/>
    <m/>
    <n v="0"/>
    <x v="186"/>
  </r>
  <r>
    <s v="SIERRA HUASTECA"/>
    <s v="SANTOS"/>
    <s v="HERNANDEZ"/>
    <s v="ALBARO"/>
    <x v="9"/>
    <m/>
    <s v="EUREKA"/>
    <s v="ARBOLES FRUTALES"/>
    <s v="PRODUCCIÓN DE ALIMENTOS"/>
    <n v="0"/>
    <n v="0"/>
    <n v="0"/>
    <s v="MAM"/>
    <n v="7510"/>
    <n v="0"/>
    <n v="1707"/>
    <n v="9217"/>
    <n v="7510"/>
    <n v="0"/>
    <m/>
    <n v="0"/>
    <x v="186"/>
  </r>
  <r>
    <s v="SIERRA HUASTECA"/>
    <s v="SANTOS"/>
    <s v="HERNANDEZ"/>
    <s v="ALBARO"/>
    <x v="9"/>
    <m/>
    <s v="EUREKA"/>
    <s v="CISTERNA DE FERROCEMENTO EQUIPADA"/>
    <s v="PRODUCCIÓN DE ALIMENTOS"/>
    <n v="0"/>
    <n v="0"/>
    <n v="0"/>
    <s v="MAM"/>
    <n v="81648"/>
    <n v="0"/>
    <n v="9072"/>
    <n v="90720"/>
    <n v="81648"/>
    <n v="0"/>
    <m/>
    <n v="0"/>
    <x v="186"/>
  </r>
  <r>
    <s v="SIERRA HUASTECA"/>
    <s v="SANTOS"/>
    <s v="HERNANDEZ"/>
    <s v="ALBARO"/>
    <x v="9"/>
    <m/>
    <s v="EUREKA"/>
    <s v="INFRAESTRUCTURA Y EQUIPO PARA LA PROTECCION Y MANEJO DE LAS AVES"/>
    <s v="PRODUCCIÓN DE ALIMENTOS"/>
    <n v="0"/>
    <n v="0"/>
    <n v="0"/>
    <s v="MAM"/>
    <n v="161881"/>
    <n v="0"/>
    <n v="19972.880000000005"/>
    <n v="181853.88"/>
    <n v="161881"/>
    <n v="0"/>
    <m/>
    <n v="0"/>
    <x v="186"/>
  </r>
  <r>
    <s v="PESA PUYECATL"/>
    <s v="HERNANDEZ"/>
    <s v="HERNANDEZ"/>
    <s v="MODESTO"/>
    <x v="8"/>
    <m/>
    <s v="PUYÉCATL"/>
    <s v="LOMBRICOMPOSTA"/>
    <s v="PRODUCCIÓN DE ALIMENTOS"/>
    <n v="4"/>
    <n v="7"/>
    <n v="11"/>
    <s v="AM"/>
    <n v="14855"/>
    <n v="0"/>
    <n v="1651"/>
    <n v="16506"/>
    <n v="14855"/>
    <n v="0"/>
    <m/>
    <n v="0"/>
    <x v="187"/>
  </r>
  <r>
    <s v="PESA PUYECATL"/>
    <s v="HERNANDEZ"/>
    <s v="HERNANDEZ"/>
    <s v="MODESTO"/>
    <x v="8"/>
    <m/>
    <s v="PUYÉCATL"/>
    <s v="PICADORA DE FORRAJE"/>
    <s v="GENERACIÓN DE INGRESOS"/>
    <n v="0"/>
    <n v="0"/>
    <n v="0"/>
    <s v="AM"/>
    <n v="25200"/>
    <n v="0"/>
    <n v="2800"/>
    <n v="28000"/>
    <n v="25200"/>
    <n v="0"/>
    <m/>
    <n v="0"/>
    <x v="187"/>
  </r>
  <r>
    <s v="PESA PUYECATL"/>
    <s v="HERNANDEZ"/>
    <s v="HERNANDEZ"/>
    <s v="MODESTO"/>
    <x v="8"/>
    <m/>
    <s v="PUYÉCATL"/>
    <s v="INFRAESTRUCTURA Y EQUIPO PARA LA PRODUCCION HORTICOLA AGRICULTURA PROTEGIDA"/>
    <s v="PRODUCCIÓN DE ALIMENTOS"/>
    <n v="0"/>
    <n v="0"/>
    <n v="0"/>
    <s v="AM"/>
    <n v="118284"/>
    <n v="0"/>
    <n v="13144"/>
    <n v="131428"/>
    <n v="118284"/>
    <n v="0"/>
    <m/>
    <n v="0"/>
    <x v="187"/>
  </r>
  <r>
    <s v="PESA PUYECATL"/>
    <s v="HERNANDEZ"/>
    <s v="HERNANDEZ"/>
    <s v="MODESTO"/>
    <x v="8"/>
    <m/>
    <s v="PUYÉCATL"/>
    <s v="ARBOLES FRUTALES"/>
    <s v="PRODUCCIÓN DE ALIMENTOS"/>
    <n v="0"/>
    <n v="0"/>
    <n v="0"/>
    <s v="AM"/>
    <n v="20930"/>
    <n v="0"/>
    <n v="2326"/>
    <n v="23256"/>
    <n v="20930"/>
    <n v="0"/>
    <m/>
    <n v="0"/>
    <x v="187"/>
  </r>
  <r>
    <s v="PESA-EL CEDRAL"/>
    <s v="SANTIAGO"/>
    <s v="CRUZ"/>
    <s v="ROMAN"/>
    <x v="8"/>
    <m/>
    <s v="EL CEDRAL"/>
    <s v="PICADORA DE FORRAJE"/>
    <s v="GENERACIÓN DE INGRESOS"/>
    <n v="12"/>
    <n v="6"/>
    <n v="18"/>
    <s v="AM"/>
    <n v="63000"/>
    <n v="0"/>
    <n v="7000"/>
    <n v="70000"/>
    <n v="63000"/>
    <n v="0"/>
    <m/>
    <n v="0"/>
    <x v="188"/>
  </r>
  <r>
    <s v="PESA-EL CEDRAL"/>
    <s v="SANTIAGO"/>
    <s v="CRUZ"/>
    <s v="ROMAN"/>
    <x v="8"/>
    <m/>
    <s v="EL CEDRAL"/>
    <s v="ARBOLES FRUTALES"/>
    <s v="PRODUCCIÓN DE ALIMENTOS"/>
    <n v="0"/>
    <n v="0"/>
    <n v="0"/>
    <s v="AM"/>
    <n v="47093"/>
    <n v="0"/>
    <n v="5233"/>
    <n v="52326"/>
    <n v="47093"/>
    <n v="0"/>
    <m/>
    <n v="0"/>
    <x v="188"/>
  </r>
  <r>
    <s v="PESA-EL CEDRAL"/>
    <s v="SANTIAGO"/>
    <s v="CRUZ"/>
    <s v="ROMAN"/>
    <x v="8"/>
    <m/>
    <s v="EL CEDRAL"/>
    <s v="CORRAL"/>
    <s v="GENERACIÓN DE INGRESOS"/>
    <n v="0"/>
    <n v="0"/>
    <n v="0"/>
    <s v="AM"/>
    <n v="43065"/>
    <n v="0"/>
    <n v="4785"/>
    <n v="47850"/>
    <n v="43065"/>
    <n v="0"/>
    <m/>
    <n v="0"/>
    <x v="188"/>
  </r>
  <r>
    <s v="PESA-EL CEDRAL"/>
    <s v="SANTIAGO"/>
    <s v="CRUZ"/>
    <s v="ROMAN"/>
    <x v="8"/>
    <m/>
    <s v="EL CEDRAL"/>
    <s v="INFRAESTRUCTURA Y EQUIPO PARA LA PRODUCCION DE BOVINOS"/>
    <s v="GENERACIÓN DE INGRESOS"/>
    <n v="0"/>
    <n v="0"/>
    <n v="0"/>
    <s v="AM"/>
    <n v="70000"/>
    <n v="0"/>
    <n v="7778"/>
    <n v="77778"/>
    <n v="70000"/>
    <n v="0"/>
    <m/>
    <n v="0"/>
    <x v="188"/>
  </r>
  <r>
    <s v="PESA-EL CEDRAL"/>
    <s v="SANTIAGO"/>
    <s v="CRUZ"/>
    <s v="ROMAN"/>
    <x v="8"/>
    <m/>
    <s v="EL CEDRAL"/>
    <s v="BEBEDERO"/>
    <s v="GENERACIÓN DE INGRESOS"/>
    <n v="0"/>
    <n v="0"/>
    <n v="0"/>
    <s v="AM"/>
    <n v="5579"/>
    <n v="0"/>
    <n v="620"/>
    <n v="6199"/>
    <n v="5579"/>
    <n v="0"/>
    <m/>
    <n v="0"/>
    <x v="188"/>
  </r>
  <r>
    <s v="GRUPO PESA ABREGO"/>
    <s v="RAMOS"/>
    <s v="TORRES"/>
    <s v="ALFREDO"/>
    <x v="11"/>
    <m/>
    <s v="ÁBREGO"/>
    <s v="PICADORA DE FORRAJE"/>
    <s v="GENERACIÓN DE INGRESOS"/>
    <n v="6"/>
    <n v="5"/>
    <n v="11"/>
    <s v="AM"/>
    <n v="21150"/>
    <n v="0"/>
    <n v="2350"/>
    <n v="23500"/>
    <n v="21150"/>
    <n v="0"/>
    <m/>
    <n v="0"/>
    <x v="189"/>
  </r>
  <r>
    <s v="GRUPO PESA ABREGO"/>
    <s v="RAMOS"/>
    <s v="TORRES"/>
    <s v="ALFREDO"/>
    <x v="11"/>
    <m/>
    <s v="ÁBREGO"/>
    <s v="INFRAESTRUCTURA Y EQUIPO PARA LA PROTECCION Y MANEJO DE LAS AVES"/>
    <s v="PRODUCCIÓN DE ALIMENTOS"/>
    <n v="0"/>
    <n v="0"/>
    <n v="0"/>
    <s v="AM"/>
    <n v="31406"/>
    <n v="0"/>
    <n v="3489.5999999999985"/>
    <n v="34895.599999999999"/>
    <n v="31404"/>
    <n v="0"/>
    <m/>
    <n v="0"/>
    <x v="189"/>
  </r>
  <r>
    <s v="GRUPO PESA ABREGO"/>
    <s v="RAMOS"/>
    <s v="TORRES"/>
    <s v="ALFREDO"/>
    <x v="11"/>
    <m/>
    <s v="ÁBREGO"/>
    <s v="INFRAESTRUCTURA Y EQUIPO PARA LA PRODUCCION HORTICOLA AGRICULTURA PROTEGIDA"/>
    <s v="GENERACIÓN DE INGRESOS"/>
    <n v="0"/>
    <n v="0"/>
    <n v="0"/>
    <s v="AM"/>
    <n v="89868"/>
    <n v="0"/>
    <n v="9985.7899999999936"/>
    <n v="99853.79"/>
    <n v="88162"/>
    <n v="0"/>
    <m/>
    <n v="0"/>
    <x v="189"/>
  </r>
  <r>
    <s v="GRUPO PESA ABREGO"/>
    <s v="RAMOS"/>
    <s v="TORRES"/>
    <s v="ALFREDO"/>
    <x v="11"/>
    <m/>
    <s v="ÁBREGO"/>
    <s v="INFRAESTRUCTURA Y EQUIPO PARA LA PRODUCCION HORTICOLA AGRICULTURA PROTEGIDA"/>
    <s v="PRODUCCIÓN DE ALIMENTOS"/>
    <n v="0"/>
    <n v="0"/>
    <n v="0"/>
    <s v="AM"/>
    <n v="29593"/>
    <n v="0"/>
    <n v="3288.4000000000015"/>
    <n v="32881.4"/>
    <n v="28770"/>
    <n v="0"/>
    <m/>
    <n v="0"/>
    <x v="189"/>
  </r>
  <r>
    <s v="PESA HUEXCO"/>
    <s v="CRUZ"/>
    <s v="MARTINEZ"/>
    <s v="RUTILO"/>
    <x v="8"/>
    <m/>
    <s v="EL HUEXCO"/>
    <s v="INFRAESTRUCTURA Y EQUIPO PARA LA PRODUCCION DE BOVINOS"/>
    <s v="GENERACIÓN DE INGRESOS"/>
    <n v="8"/>
    <n v="6"/>
    <n v="14"/>
    <s v="AM"/>
    <n v="70000"/>
    <n v="0"/>
    <n v="7778"/>
    <n v="77778"/>
    <n v="70000"/>
    <n v="0"/>
    <m/>
    <n v="0"/>
    <x v="190"/>
  </r>
  <r>
    <s v="PESA HUEXCO"/>
    <s v="CRUZ"/>
    <s v="MARTINEZ"/>
    <s v="RUTILO"/>
    <x v="8"/>
    <m/>
    <s v="EL HUEXCO"/>
    <s v="SILO METALICO GALVANIZADO"/>
    <s v="GENERACIÓN DE INGRESOS"/>
    <n v="0"/>
    <n v="0"/>
    <n v="0"/>
    <s v="AM"/>
    <n v="4230"/>
    <n v="0"/>
    <n v="470"/>
    <n v="4700"/>
    <n v="4230"/>
    <n v="0"/>
    <m/>
    <n v="0"/>
    <x v="190"/>
  </r>
  <r>
    <s v="PESA HUEXCO"/>
    <s v="CRUZ"/>
    <s v="MARTINEZ"/>
    <s v="RUTILO"/>
    <x v="8"/>
    <m/>
    <s v="EL HUEXCO"/>
    <s v="INCUBADORA EQUIPADA"/>
    <s v="GENERACIÓN DE INGRESOS"/>
    <n v="0"/>
    <n v="0"/>
    <n v="0"/>
    <s v="AM"/>
    <n v="14850"/>
    <n v="0"/>
    <n v="1650"/>
    <n v="16500"/>
    <n v="14850"/>
    <n v="0"/>
    <m/>
    <n v="0"/>
    <x v="190"/>
  </r>
  <r>
    <s v="PESA HUEXCO"/>
    <s v="CRUZ"/>
    <s v="MARTINEZ"/>
    <s v="RUTILO"/>
    <x v="8"/>
    <m/>
    <s v="EL HUEXCO"/>
    <s v="EQUIPO PARA LA CONSERVACION DE ALIMENTOS CARNICOS"/>
    <s v="GENERACIÓN DE INGRESOS"/>
    <n v="0"/>
    <n v="0"/>
    <n v="0"/>
    <s v="AM"/>
    <n v="14220"/>
    <n v="0"/>
    <n v="1580"/>
    <n v="15800"/>
    <n v="14220"/>
    <n v="0"/>
    <m/>
    <n v="0"/>
    <x v="190"/>
  </r>
  <r>
    <s v="PESA HUEXCO"/>
    <s v="CRUZ"/>
    <s v="MARTINEZ"/>
    <s v="RUTILO"/>
    <x v="8"/>
    <m/>
    <s v="EL HUEXCO"/>
    <s v="ARBOLES FRUTALES"/>
    <s v="PRODUCCIÓN DE ALIMENTOS"/>
    <n v="0"/>
    <n v="0"/>
    <n v="0"/>
    <s v="AM"/>
    <n v="41860"/>
    <n v="0"/>
    <n v="4652"/>
    <n v="46512"/>
    <n v="41860"/>
    <n v="0"/>
    <m/>
    <n v="0"/>
    <x v="190"/>
  </r>
  <r>
    <s v="JUNKUDH T´OJNAL TI CUETAB"/>
    <s v="VICTORIANO"/>
    <s v="CATARINA"/>
    <s v="JOSE JULIAN"/>
    <x v="9"/>
    <m/>
    <s v="CUETAB"/>
    <s v="INFRAESTRUCTURA Y EQUIPO PARA LA PRODUCCION DE HONGOS"/>
    <s v="PRODUCCIÓN DE ALIMENTOS"/>
    <n v="6"/>
    <n v="5"/>
    <n v="11"/>
    <s v="MAM"/>
    <n v="15278"/>
    <n v="0"/>
    <n v="6830.2000000000007"/>
    <n v="22108.2"/>
    <n v="15278"/>
    <n v="0"/>
    <m/>
    <n v="0"/>
    <x v="191"/>
  </r>
  <r>
    <s v="JUNKUDH T´OJNAL TI CUETAB"/>
    <s v="VICTORIANO"/>
    <s v="CATARINA"/>
    <s v="JOSE JULIAN"/>
    <x v="9"/>
    <m/>
    <s v="CUETAB"/>
    <s v="INFRAESTRUCTURA PARA POSTPRODUCCION DE CAFE"/>
    <s v="GENERACIÓN DE INGRESOS"/>
    <n v="0"/>
    <n v="0"/>
    <n v="0"/>
    <s v="MAM"/>
    <n v="31395"/>
    <n v="0"/>
    <n v="3800"/>
    <n v="35195"/>
    <n v="31395"/>
    <n v="0"/>
    <m/>
    <n v="0"/>
    <x v="191"/>
  </r>
  <r>
    <s v="JUNKUDH T´OJNAL TI CUETAB"/>
    <s v="VICTORIANO"/>
    <s v="CATARINA"/>
    <s v="JOSE JULIAN"/>
    <x v="9"/>
    <m/>
    <s v="CUETAB"/>
    <s v="INFRAESTRUCTURA PARA POSTPRODUCCION DE CAFE"/>
    <s v="GENERACIÓN DE INGRESOS"/>
    <n v="0"/>
    <n v="0"/>
    <n v="0"/>
    <s v="MAM"/>
    <n v="27090"/>
    <n v="0"/>
    <n v="8535"/>
    <n v="35625"/>
    <n v="27090"/>
    <n v="0"/>
    <m/>
    <n v="0"/>
    <x v="191"/>
  </r>
  <r>
    <s v="JUNKUDH T´OJNAL TI CUETAB"/>
    <s v="VICTORIANO"/>
    <s v="CATARINA"/>
    <s v="JOSE JULIAN"/>
    <x v="9"/>
    <m/>
    <s v="CUETAB"/>
    <s v="ARBOLES FRUTALES"/>
    <s v="PRODUCCIÓN DE ALIMENTOS"/>
    <n v="0"/>
    <n v="0"/>
    <n v="0"/>
    <s v="MAM"/>
    <n v="15020"/>
    <n v="0"/>
    <n v="3414"/>
    <n v="18434"/>
    <n v="15020"/>
    <n v="0"/>
    <m/>
    <n v="0"/>
    <x v="191"/>
  </r>
  <r>
    <s v="JUNKUDH T´OJNAL TI CUETAB"/>
    <s v="VICTORIANO"/>
    <s v="CATARINA"/>
    <s v="JOSE JULIAN"/>
    <x v="9"/>
    <m/>
    <s v="CUETAB"/>
    <s v="INFRAESTRUCTURA Y EQUIPO PARA LA PRODUCCION DE HORTALIZAS A CIELO ABIERTO"/>
    <s v="GENERACIÓN DE INGRESOS"/>
    <n v="0"/>
    <n v="0"/>
    <n v="0"/>
    <s v="MAM"/>
    <n v="2840"/>
    <n v="0"/>
    <n v="653.40000000000009"/>
    <n v="3493.4"/>
    <n v="2840"/>
    <n v="0"/>
    <m/>
    <n v="0"/>
    <x v="191"/>
  </r>
  <r>
    <s v="GRUPO DE TRABAJO CERRO DE LA ARENA"/>
    <s v="SANTOS"/>
    <s v="MARTINEZ"/>
    <s v="LORENZA"/>
    <x v="9"/>
    <m/>
    <s v="PUERTO DE TANZOZOB"/>
    <s v="ARBOLES FRUTALES"/>
    <s v="PRODUCCIÓN DE ALIMENTOS"/>
    <n v="9"/>
    <n v="6"/>
    <n v="15"/>
    <s v="AM"/>
    <n v="15020"/>
    <n v="0"/>
    <n v="3414"/>
    <n v="18434"/>
    <n v="15020"/>
    <n v="0"/>
    <m/>
    <n v="0"/>
    <x v="192"/>
  </r>
  <r>
    <s v="GRUPO DE TRABAJO CERRO DE LA ARENA"/>
    <s v="SANTOS"/>
    <s v="MARTINEZ"/>
    <s v="LORENZA"/>
    <x v="9"/>
    <m/>
    <s v="PUERTO DE TANZOZOB"/>
    <s v="INFRAESTRUCTURA Y EQUIPO PARA LA PRODUCCION DE HONGOS"/>
    <s v="PRODUCCIÓN DE ALIMENTOS"/>
    <n v="0"/>
    <n v="0"/>
    <n v="0"/>
    <s v="AM"/>
    <n v="5092"/>
    <n v="0"/>
    <n v="2277.3999999999996"/>
    <n v="7369.4"/>
    <n v="5092"/>
    <n v="0"/>
    <m/>
    <n v="0"/>
    <x v="192"/>
  </r>
  <r>
    <s v="GRUPO DE TRABAJO CERRO DE LA ARENA"/>
    <s v="SANTOS"/>
    <s v="MARTINEZ"/>
    <s v="LORENZA"/>
    <x v="9"/>
    <m/>
    <s v="PUERTO DE TANZOZOB"/>
    <s v="INFRAESTRUCTURA Y EQUIPO PARA LA PROTECCION Y MANEJO DE LAS AVES"/>
    <s v="PRODUCCIÓN DE ALIMENTOS"/>
    <n v="0"/>
    <n v="0"/>
    <n v="0"/>
    <s v="AM"/>
    <n v="49809"/>
    <n v="0"/>
    <n v="6146.0400000000009"/>
    <n v="55955.040000000001"/>
    <n v="49809"/>
    <n v="0"/>
    <m/>
    <n v="0"/>
    <x v="192"/>
  </r>
  <r>
    <s v="GRUPO DE TRABAJO CERRO DE LA ARENA"/>
    <s v="SANTOS"/>
    <s v="MARTINEZ"/>
    <s v="LORENZA"/>
    <x v="9"/>
    <m/>
    <s v="PUERTO DE TANZOZOB"/>
    <s v="INFRAESTRUCTURA Y EQUIPO PARA LA PROTECCION Y MANEJO DE LAS AVES"/>
    <s v="PRODUCCIÓN DE ALIMENTOS"/>
    <n v="0"/>
    <n v="0"/>
    <n v="0"/>
    <s v="AM"/>
    <n v="5600"/>
    <n v="0"/>
    <n v="800"/>
    <n v="6400"/>
    <n v="5600"/>
    <n v="0"/>
    <m/>
    <n v="0"/>
    <x v="192"/>
  </r>
  <r>
    <s v="GRUPO DE TRABAJO CERRO DE LA ARENA"/>
    <s v="SANTOS"/>
    <s v="MARTINEZ"/>
    <s v="LORENZA"/>
    <x v="9"/>
    <m/>
    <s v="PUERTO DE TANZOZOB"/>
    <s v="CISTERNA DE FERROCEMENTO EQUIPADA"/>
    <s v="PRODUCCIÓN DE ALIMENTOS"/>
    <n v="0"/>
    <n v="0"/>
    <n v="0"/>
    <s v="AM"/>
    <n v="18144"/>
    <n v="0"/>
    <n v="2016"/>
    <n v="20160"/>
    <n v="18144"/>
    <n v="0"/>
    <m/>
    <n v="0"/>
    <x v="192"/>
  </r>
  <r>
    <s v="GRUPO DE TRABAJO CERRO DE LA ARENA"/>
    <s v="SANTOS"/>
    <s v="MARTINEZ"/>
    <s v="LORENZA"/>
    <x v="9"/>
    <m/>
    <s v="PUERTO DE TANZOZOB"/>
    <s v="INFRAESTRUCTURA Y EQUIPO PARA LA PRODUCCION DE HORTALIZAS A CIELO ABIERTO"/>
    <s v="GENERACIÓN DE INGRESOS"/>
    <n v="0"/>
    <n v="0"/>
    <n v="0"/>
    <s v="AM"/>
    <n v="2840"/>
    <n v="0"/>
    <n v="653.40000000000009"/>
    <n v="3493.4"/>
    <n v="2840"/>
    <n v="0"/>
    <m/>
    <n v="0"/>
    <x v="192"/>
  </r>
  <r>
    <s v="FLOR DE JACARANDA"/>
    <s v="SANTOS"/>
    <s v="SATURNINO"/>
    <s v="CLETO"/>
    <x v="9"/>
    <m/>
    <s v="TANUTE"/>
    <s v="EQUIPO PARA LA CONSERVACION DE ALIMENTOS VEGETALES"/>
    <s v="GENERACIÓN DE INGRESOS"/>
    <n v="13"/>
    <n v="2"/>
    <n v="15"/>
    <s v="AM"/>
    <n v="32955"/>
    <n v="0"/>
    <n v="3850"/>
    <n v="36805"/>
    <n v="32955"/>
    <n v="0"/>
    <m/>
    <n v="0"/>
    <x v="193"/>
  </r>
  <r>
    <s v="FLOR DE JACARANDA"/>
    <s v="SANTOS"/>
    <s v="SATURNINO"/>
    <s v="CLETO"/>
    <x v="9"/>
    <m/>
    <s v="TANUTE"/>
    <s v="ARBOLES FRUTALES"/>
    <s v="PRODUCCIÓN DE ALIMENTOS"/>
    <n v="0"/>
    <n v="0"/>
    <n v="0"/>
    <s v="AM"/>
    <n v="15020"/>
    <n v="0"/>
    <n v="3414"/>
    <n v="18434"/>
    <n v="15020"/>
    <n v="0"/>
    <m/>
    <n v="0"/>
    <x v="193"/>
  </r>
  <r>
    <s v="FLOR DE JACARANDA"/>
    <s v="SANTOS"/>
    <s v="SATURNINO"/>
    <s v="CLETO"/>
    <x v="9"/>
    <m/>
    <s v="TANUTE"/>
    <s v="INFRAESTRUCTURA Y EQUIPO PARA LA PROTECCION Y MANEJO DE LAS AVES"/>
    <s v="PRODUCCIÓN DE ALIMENTOS"/>
    <n v="0"/>
    <n v="0"/>
    <n v="0"/>
    <s v="AM"/>
    <n v="74714"/>
    <n v="0"/>
    <n v="9218.5599999999977"/>
    <n v="83932.56"/>
    <n v="74714"/>
    <n v="0"/>
    <m/>
    <n v="0"/>
    <x v="193"/>
  </r>
  <r>
    <s v="UNIDAD CAMPESINA"/>
    <s v="MARTINEZ"/>
    <s v="SANTIAGO"/>
    <s v="SALVADOR"/>
    <x v="9"/>
    <m/>
    <s v="SAN RAFAEL TAMPAXAL"/>
    <s v="INFRAESTRUCTURA Y EQUIPO PARA LA PROTECCION Y MANEJO DE LAS AVES"/>
    <s v="PRODUCCIÓN DE ALIMENTOS"/>
    <n v="12"/>
    <n v="5"/>
    <n v="17"/>
    <s v="AM"/>
    <n v="37357"/>
    <n v="0"/>
    <n v="4609.2799999999988"/>
    <n v="41966.28"/>
    <n v="37357"/>
    <n v="0"/>
    <m/>
    <n v="0"/>
    <x v="194"/>
  </r>
  <r>
    <s v="UNIDAD CAMPESINA"/>
    <s v="MARTINEZ"/>
    <s v="SANTIAGO"/>
    <s v="SALVADOR"/>
    <x v="9"/>
    <m/>
    <s v="SAN RAFAEL TAMPAXAL"/>
    <s v="INFRAESTRUCTURA Y EQUIPO PARA LA PRODUCCION DE HORTALIZAS A CIELO ABIERTO"/>
    <s v="GENERACIÓN DE INGRESOS"/>
    <n v="0"/>
    <n v="0"/>
    <n v="0"/>
    <s v="AM"/>
    <n v="8520"/>
    <n v="0"/>
    <n v="1960.2000000000007"/>
    <n v="10480.200000000001"/>
    <n v="8520"/>
    <n v="0"/>
    <m/>
    <n v="0"/>
    <x v="194"/>
  </r>
  <r>
    <s v="UNIDAD CAMPESINA"/>
    <s v="MARTINEZ"/>
    <s v="SANTIAGO"/>
    <s v="SALVADOR"/>
    <x v="9"/>
    <m/>
    <s v="SAN RAFAEL TAMPAXAL"/>
    <s v="INFRAESTRUCTURA PARA POSTPRODUCCION DE CAFE"/>
    <s v="GENERACIÓN DE INGRESOS"/>
    <n v="0"/>
    <n v="0"/>
    <n v="0"/>
    <s v="AM"/>
    <n v="31395"/>
    <n v="0"/>
    <n v="3800"/>
    <n v="35195"/>
    <n v="31395"/>
    <n v="0"/>
    <m/>
    <n v="0"/>
    <x v="194"/>
  </r>
  <r>
    <s v="UNIDAD CAMPESINA"/>
    <s v="MARTINEZ"/>
    <s v="SANTIAGO"/>
    <s v="SALVADOR"/>
    <x v="9"/>
    <m/>
    <s v="SAN RAFAEL TAMPAXAL"/>
    <s v="INFRAESTRUCTURA PARA POSTPRODUCCION DE CAFE"/>
    <s v="GENERACIÓN DE INGRESOS"/>
    <n v="0"/>
    <n v="0"/>
    <n v="0"/>
    <s v="AM"/>
    <n v="27090"/>
    <n v="0"/>
    <n v="8535"/>
    <n v="35625"/>
    <n v="27090"/>
    <n v="0"/>
    <m/>
    <n v="0"/>
    <x v="194"/>
  </r>
  <r>
    <s v="UNIDAD CAMPESINA"/>
    <s v="MARTINEZ"/>
    <s v="SANTIAGO"/>
    <s v="SALVADOR"/>
    <x v="9"/>
    <m/>
    <s v="SAN RAFAEL TAMPAXAL"/>
    <s v="INFRAESTRUCTURA Y EQUIPO PARA LA PRODUCCION DE HORTALIZAS A CIELO ABIERTO"/>
    <s v="GENERACIÓN DE INGRESOS"/>
    <n v="0"/>
    <n v="0"/>
    <n v="0"/>
    <s v="AM"/>
    <n v="7100"/>
    <n v="0"/>
    <n v="2498"/>
    <n v="9598"/>
    <n v="7100"/>
    <n v="0"/>
    <m/>
    <n v="0"/>
    <x v="194"/>
  </r>
  <r>
    <s v="UNIDAD CAMPESINA"/>
    <s v="MARTINEZ"/>
    <s v="SANTIAGO"/>
    <s v="SALVADOR"/>
    <x v="9"/>
    <m/>
    <s v="SAN RAFAEL TAMPAXAL"/>
    <s v="ARBOLES FRUTALES"/>
    <s v="PRODUCCIÓN DE ALIMENTOS"/>
    <n v="0"/>
    <n v="0"/>
    <n v="0"/>
    <s v="AM"/>
    <n v="22530"/>
    <n v="0"/>
    <n v="5121"/>
    <n v="27651"/>
    <n v="22530"/>
    <n v="0"/>
    <m/>
    <n v="0"/>
    <x v="194"/>
  </r>
  <r>
    <s v="GRUPO DE TRABAJO SAN FRANCISCO"/>
    <s v="HERNANDEZ"/>
    <s v="HERNANDEZ"/>
    <s v="ENRIQUE"/>
    <x v="9"/>
    <m/>
    <s v="SAN FRANCISCO"/>
    <s v="INFRAESTRUCTURA Y EQUIPO PARA LA PROTECCION Y MANEJO DE LAS AVES"/>
    <s v="PRODUCCIÓN DE ALIMENTOS"/>
    <n v="6"/>
    <n v="4"/>
    <n v="10"/>
    <s v="MAM"/>
    <n v="62262"/>
    <n v="0"/>
    <n v="7681.8000000000029"/>
    <n v="69943.8"/>
    <n v="62262"/>
    <n v="0"/>
    <m/>
    <n v="0"/>
    <x v="195"/>
  </r>
  <r>
    <s v="GRUPO DE TRABAJO SAN FRANCISCO"/>
    <s v="HERNANDEZ"/>
    <s v="HERNANDEZ"/>
    <s v="ENRIQUE"/>
    <x v="9"/>
    <m/>
    <s v="SAN FRANCISCO"/>
    <s v="INFRAESTRUCTURA Y EQUIPO PARA LA PRODUCCION DE HORTALIZAS A CIELO ABIERTO"/>
    <s v="GENERACIÓN DE INGRESOS"/>
    <n v="0"/>
    <n v="0"/>
    <n v="0"/>
    <s v="MAM"/>
    <n v="35500"/>
    <n v="0"/>
    <n v="12490"/>
    <n v="47990"/>
    <n v="35500"/>
    <n v="0"/>
    <m/>
    <n v="0"/>
    <x v="195"/>
  </r>
  <r>
    <s v="GRUPO PESA AGUAJE DE GARCIA"/>
    <s v="JASO"/>
    <s v="GARCIA"/>
    <s v="FRANCISCO"/>
    <x v="11"/>
    <m/>
    <s v="EL AGUAJE DE GARCÍA"/>
    <s v="INFRAESTRUCTURA Y EQUIPO PARA LA PRODUCCION HORTICOLA AGRICULTURA PROTEGIDA"/>
    <s v="PRODUCCIÓN DE ALIMENTOS"/>
    <n v="1"/>
    <n v="6"/>
    <n v="7"/>
    <s v="AM"/>
    <n v="44389"/>
    <n v="0"/>
    <n v="4933.0999999999985"/>
    <n v="49322.1"/>
    <n v="43155"/>
    <n v="0"/>
    <m/>
    <n v="0"/>
    <x v="196"/>
  </r>
  <r>
    <s v="GRUPO PESA AGUAJE DE GARCIA"/>
    <s v="JASO"/>
    <s v="GARCIA"/>
    <s v="FRANCISCO"/>
    <x v="11"/>
    <m/>
    <s v="EL AGUAJE DE GARCÍA"/>
    <s v="INFRAESTRUCTURA Y EQUIPO PARA LA PROTECCION Y MANEJO DE LAS AVES"/>
    <s v="PRODUCCIÓN DE ALIMENTOS"/>
    <n v="0"/>
    <n v="0"/>
    <n v="0"/>
    <s v="AM"/>
    <n v="15703"/>
    <n v="0"/>
    <n v="1744.7999999999993"/>
    <n v="17447.8"/>
    <n v="15702"/>
    <n v="0"/>
    <m/>
    <n v="0"/>
    <x v="196"/>
  </r>
  <r>
    <s v="GRUPO PESA AGUAJE DE GARCIA"/>
    <s v="JASO"/>
    <s v="GARCIA"/>
    <s v="FRANCISCO"/>
    <x v="11"/>
    <m/>
    <s v="EL AGUAJE DE GARCÍA"/>
    <s v="INFRAESTRUCTURA Y EQUIPO PARA LA PRODUCCION HORTICOLA AGRICULTURA PROTEGIDA"/>
    <s v="GENERACIÓN DE INGRESOS"/>
    <n v="0"/>
    <n v="0"/>
    <n v="0"/>
    <s v="AM"/>
    <n v="89868"/>
    <n v="0"/>
    <n v="9985.7899999999936"/>
    <n v="99853.79"/>
    <n v="88162"/>
    <n v="0"/>
    <m/>
    <n v="0"/>
    <x v="196"/>
  </r>
  <r>
    <s v="GRUPO PESA EL DURO"/>
    <s v="PALMILLAS"/>
    <s v="FORTUNA"/>
    <s v="MARIO"/>
    <x v="10"/>
    <m/>
    <s v="EL DURO"/>
    <s v="INFRAESTRUCTURA Y EQUIPO PARA LA PROTECCION Y MANEJO DE LAS AVES"/>
    <s v="PRODUCCIÓN DE ALIMENTOS"/>
    <n v="4"/>
    <n v="3"/>
    <n v="7"/>
    <s v="AM"/>
    <n v="15703"/>
    <n v="0"/>
    <n v="1744.7999999999993"/>
    <n v="17447.8"/>
    <n v="15702"/>
    <n v="0"/>
    <m/>
    <n v="0"/>
    <x v="197"/>
  </r>
  <r>
    <s v="GRUPO PESA EL DURO"/>
    <s v="PALMILLAS"/>
    <s v="FORTUNA"/>
    <s v="MARIO"/>
    <x v="10"/>
    <m/>
    <s v="EL DURO"/>
    <s v="INFRAESTRUCTURA Y QUIPO PARA LA PRODUCCION DE CAPRINO"/>
    <s v="GENERACIÓN DE INGRESOS"/>
    <n v="0"/>
    <n v="0"/>
    <n v="0"/>
    <s v="AM"/>
    <n v="13260"/>
    <n v="0"/>
    <n v="1971.5"/>
    <n v="15231.5"/>
    <n v="13260"/>
    <n v="0"/>
    <m/>
    <n v="0"/>
    <x v="197"/>
  </r>
  <r>
    <s v="GRUPO PESA EL DURO"/>
    <s v="PALMILLAS"/>
    <s v="FORTUNA"/>
    <s v="MARIO"/>
    <x v="10"/>
    <m/>
    <s v="EL DURO"/>
    <s v="INFRAESTRUCTURA Y EQUIPO PARA LA PRODUCCION HORTICOLA AGRICULTURA PROTEGIDA"/>
    <s v="PRODUCCIÓN DE ALIMENTOS"/>
    <n v="0"/>
    <n v="0"/>
    <n v="0"/>
    <s v="AM"/>
    <n v="44389"/>
    <n v="0"/>
    <n v="4933.0999999999985"/>
    <n v="49322.1"/>
    <n v="43155"/>
    <n v="0"/>
    <m/>
    <n v="0"/>
    <x v="197"/>
  </r>
  <r>
    <s v="GRUPO PESA EL DURO"/>
    <s v="PALMILLAS"/>
    <s v="FORTUNA"/>
    <s v="MARIO"/>
    <x v="10"/>
    <m/>
    <s v="EL DURO"/>
    <s v="PICADORA DE FORRAJE"/>
    <s v="GENERACIÓN DE INGRESOS"/>
    <n v="0"/>
    <n v="0"/>
    <n v="0"/>
    <s v="AM"/>
    <n v="21150"/>
    <n v="0"/>
    <n v="2350"/>
    <n v="23500"/>
    <n v="21150"/>
    <n v="0"/>
    <m/>
    <n v="0"/>
    <x v="197"/>
  </r>
  <r>
    <s v="GRUPO PESA BUENAVISTA"/>
    <s v="ROJAS"/>
    <s v="MEDINA"/>
    <s v="ELEUTERIO"/>
    <x v="11"/>
    <m/>
    <s v="BUENAVISTA"/>
    <s v="INFRAESTRUCTURA Y EQUIPO PARA LA PRODUCCION HORTICOLA AGRICULTURA PROTEGIDA"/>
    <s v="PRODUCCIÓN DE ALIMENTOS"/>
    <n v="5"/>
    <n v="2"/>
    <n v="7"/>
    <s v="AM"/>
    <n v="44389"/>
    <n v="0"/>
    <n v="4933.0999999999985"/>
    <n v="49322.1"/>
    <n v="43155"/>
    <n v="0"/>
    <m/>
    <n v="0"/>
    <x v="198"/>
  </r>
  <r>
    <s v="GRUPO PESA BUENAVISTA"/>
    <s v="ROJAS"/>
    <s v="MEDINA"/>
    <s v="ELEUTERIO"/>
    <x v="11"/>
    <m/>
    <s v="BUENAVISTA"/>
    <s v="MOLINO DE GRANOS"/>
    <s v="GENERACIÓN DE INGRESOS"/>
    <n v="0"/>
    <n v="0"/>
    <n v="0"/>
    <s v="AM"/>
    <n v="42300"/>
    <n v="0"/>
    <n v="4700"/>
    <n v="47000"/>
    <n v="21150"/>
    <n v="0"/>
    <m/>
    <n v="0"/>
    <x v="198"/>
  </r>
  <r>
    <s v="GRUPO PESA BUENAVISTA"/>
    <s v="ROJAS"/>
    <s v="MEDINA"/>
    <s v="ELEUTERIO"/>
    <x v="11"/>
    <m/>
    <s v="BUENAVISTA"/>
    <s v="INFRAESTRUCTURA Y EQUIPO PARA LA PROTECCION Y MANEJO DE LAS AVES"/>
    <s v="PRODUCCIÓN DE ALIMENTOS"/>
    <n v="0"/>
    <n v="0"/>
    <n v="0"/>
    <s v="AM"/>
    <n v="7851"/>
    <n v="0"/>
    <n v="872.89999999999964"/>
    <n v="8723.9"/>
    <n v="7851"/>
    <n v="0"/>
    <m/>
    <n v="0"/>
    <x v="198"/>
  </r>
  <r>
    <s v="GRUPO PESA BUENAVISTA"/>
    <s v="ROJAS"/>
    <s v="MEDINA"/>
    <s v="ELEUTERIO"/>
    <x v="11"/>
    <m/>
    <s v="BUENAVISTA"/>
    <s v="INFRAESTRUCTURA Y QUIPO PARA LA PRODUCCION DE CAPRINO"/>
    <s v="GENERACIÓN DE INGRESOS"/>
    <n v="0"/>
    <n v="0"/>
    <n v="0"/>
    <s v="AM"/>
    <n v="13260"/>
    <n v="0"/>
    <n v="1971.5"/>
    <n v="15231.5"/>
    <m/>
    <n v="0"/>
    <m/>
    <n v="0"/>
    <x v="198"/>
  </r>
  <r>
    <s v="GRUPO DE TRABAJO SUPERACION"/>
    <s v="SANTIAGO"/>
    <s v="SANTIAGO"/>
    <s v="DOMINGO"/>
    <x v="9"/>
    <m/>
    <s v="PAXALJA"/>
    <s v="INFRAESTRUCTURA Y EQUIPO PARA LA PROTECCION Y MANEJO DE LAS AVES"/>
    <s v="PRODUCCIÓN DE ALIMENTOS"/>
    <n v="24"/>
    <n v="5"/>
    <n v="29"/>
    <s v="AM"/>
    <n v="174334"/>
    <n v="0"/>
    <n v="21508.640000000014"/>
    <n v="195842.64"/>
    <n v="174334"/>
    <n v="0"/>
    <m/>
    <n v="0"/>
    <x v="199"/>
  </r>
  <r>
    <s v="GRUPO DE TRABAJO SUPERACION"/>
    <s v="SANTIAGO"/>
    <s v="SANTIAGO"/>
    <s v="DOMINGO"/>
    <x v="9"/>
    <m/>
    <s v="PAXALJA"/>
    <s v="INFRAESTRUCTURA Y EQUIPO PARA LA PRODUCCION DE HORTALIZAS A CIELO ABIERTO"/>
    <s v="GENERACIÓN DE INGRESOS"/>
    <n v="0"/>
    <n v="0"/>
    <n v="0"/>
    <s v="AM"/>
    <n v="8520"/>
    <n v="0"/>
    <n v="1960.2000000000007"/>
    <n v="10480.200000000001"/>
    <n v="8520"/>
    <n v="0"/>
    <m/>
    <n v="0"/>
    <x v="199"/>
  </r>
  <r>
    <s v="GRUPO DE TRABAJO SUPERACION"/>
    <s v="SANTIAGO"/>
    <s v="SANTIAGO"/>
    <s v="DOMINGO"/>
    <x v="9"/>
    <m/>
    <s v="PAXALJA"/>
    <s v="INFRAESTRUCTURA Y EQUIPO PARA LA PRODUCCION DE HONGOS"/>
    <s v="PRODUCCIÓN DE ALIMENTOS"/>
    <n v="0"/>
    <n v="0"/>
    <n v="0"/>
    <s v="AM"/>
    <n v="35650"/>
    <n v="0"/>
    <n v="15935.800000000003"/>
    <n v="51585.8"/>
    <n v="35650"/>
    <n v="0"/>
    <m/>
    <n v="0"/>
    <x v="199"/>
  </r>
  <r>
    <s v="GRUPO DE TRABAJO SUPERACION"/>
    <s v="SANTIAGO"/>
    <s v="SANTIAGO"/>
    <s v="DOMINGO"/>
    <x v="9"/>
    <m/>
    <s v="PAXALJA"/>
    <s v="CISTERNA DE FERROCEMENTO EQUIPADA"/>
    <s v="PRODUCCIÓN DE ALIMENTOS"/>
    <n v="0"/>
    <n v="0"/>
    <n v="0"/>
    <s v="AM"/>
    <n v="63504"/>
    <n v="0"/>
    <n v="7056"/>
    <n v="70560"/>
    <n v="63504"/>
    <n v="0"/>
    <m/>
    <n v="0"/>
    <x v="199"/>
  </r>
  <r>
    <s v="GRUPO DE TRABAJO SUPERACION"/>
    <s v="SANTIAGO"/>
    <s v="SANTIAGO"/>
    <s v="DOMINGO"/>
    <x v="9"/>
    <m/>
    <s v="PAXALJA"/>
    <s v="EQUIPO PARA LA CONSERVACION DE ALIMENTOS VEGETALES"/>
    <s v="GENERACIÓN DE INGRESOS"/>
    <n v="0"/>
    <n v="0"/>
    <n v="0"/>
    <s v="AM"/>
    <n v="6591"/>
    <n v="0"/>
    <n v="770"/>
    <n v="7361"/>
    <n v="6591"/>
    <n v="0"/>
    <m/>
    <n v="0"/>
    <x v="199"/>
  </r>
  <r>
    <s v="GRUPO PESA LA ENCARNACIÓN"/>
    <s v="ORTIZ"/>
    <s v="ZUÑIGA"/>
    <s v="MA. ISABEL"/>
    <x v="10"/>
    <m/>
    <s v="LA ENCARNACIÓN"/>
    <s v="CISTERNA DE FERROCEMENTO EQUIPADA"/>
    <s v="PRODUCCIÓN DE ALIMENTOS"/>
    <n v="8"/>
    <n v="0"/>
    <n v="8"/>
    <s v="AM"/>
    <n v="9451"/>
    <n v="0"/>
    <n v="1050.3199999999997"/>
    <n v="10501.32"/>
    <n v="9451"/>
    <n v="0"/>
    <m/>
    <n v="0"/>
    <x v="200"/>
  </r>
  <r>
    <s v="GRUPO PESA LA ENCARNACIÓN"/>
    <s v="ORTIZ"/>
    <s v="ZUÑIGA"/>
    <s v="MA. ISABEL"/>
    <x v="10"/>
    <m/>
    <s v="LA ENCARNACIÓN"/>
    <s v="INFRAESTRUCTURA Y EQUIPO PARA LA PRODUCCION HORTICOLA AGRICULTURA PROTEGIDA"/>
    <s v="PRODUCCIÓN DE ALIMENTOS"/>
    <n v="0"/>
    <n v="0"/>
    <n v="0"/>
    <s v="AM"/>
    <n v="14796"/>
    <n v="0"/>
    <n v="1644.7000000000007"/>
    <n v="16440.7"/>
    <n v="14385"/>
    <n v="0"/>
    <m/>
    <n v="0"/>
    <x v="200"/>
  </r>
  <r>
    <s v="GRUPO PESA LA ENCARNACIÓN"/>
    <s v="ORTIZ"/>
    <s v="ZUÑIGA"/>
    <s v="MA. ISABEL"/>
    <x v="10"/>
    <m/>
    <s v="LA ENCARNACIÓN"/>
    <s v="MOLINO DE GRANOS"/>
    <s v="GENERACIÓN DE INGRESOS"/>
    <n v="0"/>
    <n v="0"/>
    <n v="0"/>
    <s v="AM"/>
    <n v="21150"/>
    <n v="0"/>
    <n v="2350"/>
    <n v="23500"/>
    <n v="21150"/>
    <n v="0"/>
    <m/>
    <n v="0"/>
    <x v="200"/>
  </r>
  <r>
    <s v="GRUPO PESA LA ENCARNACIÓN"/>
    <s v="ORTIZ"/>
    <s v="ZUÑIGA"/>
    <s v="MA. ISABEL"/>
    <x v="10"/>
    <m/>
    <s v="LA ENCARNACIÓN"/>
    <s v="INFRAESTRUCTURA Y EQUIPO PARA LA PROTECCION Y MANEJO DE LAS AVES"/>
    <s v="PRODUCCIÓN DE ALIMENTOS"/>
    <n v="0"/>
    <n v="0"/>
    <n v="0"/>
    <s v="AM"/>
    <n v="15703"/>
    <n v="0"/>
    <n v="1744.7999999999993"/>
    <n v="17447.8"/>
    <n v="15702"/>
    <n v="0"/>
    <m/>
    <n v="0"/>
    <x v="200"/>
  </r>
  <r>
    <s v="GRUPO PESA LA ENCARNACIÓN"/>
    <s v="ORTIZ"/>
    <s v="ZUÑIGA"/>
    <s v="MA. ISABEL"/>
    <x v="10"/>
    <m/>
    <s v="LA ENCARNACIÓN"/>
    <s v="INFRAESTRUCTURA Y QUIPO PARA LA PRODUCCION DE CAPRINO"/>
    <s v="GENERACIÓN DE INGRESOS"/>
    <n v="0"/>
    <n v="0"/>
    <n v="0"/>
    <s v="AM"/>
    <n v="39780"/>
    <n v="0"/>
    <n v="5914.5"/>
    <n v="45694.5"/>
    <n v="39780"/>
    <n v="0"/>
    <m/>
    <n v="0"/>
    <x v="200"/>
  </r>
  <r>
    <s v="GRUPO PESA COLONIA AGRÍCOLA"/>
    <s v="COLCHADO"/>
    <s v="RODRIGUEZ"/>
    <s v="CELIA"/>
    <x v="11"/>
    <m/>
    <s v="COLONIA AGRÍCOLA SAN JOSÉ"/>
    <s v="INFRAESTRUCTURA Y EQUIPO PARA LA PRODUCCION HORTICOLA AGRICULTURA PROTEGIDA"/>
    <s v="PRODUCCIÓN DE ALIMENTOS"/>
    <n v="6"/>
    <n v="1"/>
    <n v="7"/>
    <s v="AM"/>
    <n v="88779"/>
    <n v="0"/>
    <n v="9865.1999999999971"/>
    <n v="98644.2"/>
    <n v="86310"/>
    <n v="0"/>
    <m/>
    <n v="0"/>
    <x v="201"/>
  </r>
  <r>
    <s v="GRUPO PESA COLONIA AGRÍCOLA"/>
    <s v="COLCHADO"/>
    <s v="RODRIGUEZ"/>
    <s v="CELIA"/>
    <x v="11"/>
    <m/>
    <s v="COLONIA AGRÍCOLA SAN JOSÉ"/>
    <s v="MOLINO DE GRANOS"/>
    <s v="GENERACIÓN DE INGRESOS"/>
    <n v="0"/>
    <n v="0"/>
    <n v="0"/>
    <s v="AM"/>
    <n v="21150"/>
    <n v="0"/>
    <n v="2350"/>
    <n v="23500"/>
    <n v="21150"/>
    <n v="0"/>
    <m/>
    <n v="0"/>
    <x v="201"/>
  </r>
  <r>
    <s v="GRUPO PESA LA CALZADA"/>
    <s v="GALVAN"/>
    <s v="ZAPATA"/>
    <s v="BARTOLO"/>
    <x v="10"/>
    <m/>
    <s v="LA CALZADA DE SAN RAFAEL"/>
    <s v="INFRAESTRUCTURA Y QUIPO PARA LA PRODUCCION DE CAPRINO"/>
    <s v="GENERACIÓN DE INGRESOS"/>
    <n v="8"/>
    <n v="2"/>
    <n v="10"/>
    <s v="AM"/>
    <n v="13260"/>
    <n v="0"/>
    <n v="1971.5"/>
    <n v="15231.5"/>
    <n v="13260"/>
    <n v="0"/>
    <m/>
    <n v="0"/>
    <x v="202"/>
  </r>
  <r>
    <s v="GRUPO PESA LA CALZADA"/>
    <s v="GALVAN"/>
    <s v="ZAPATA"/>
    <s v="BARTOLO"/>
    <x v="10"/>
    <m/>
    <s v="LA CALZADA DE SAN RAFAEL"/>
    <s v="INFRAESTRUCTURA Y EQUIPO PARA LA PROTECCION Y MANEJO DE LAS AVES"/>
    <s v="PRODUCCIÓN DE ALIMENTOS"/>
    <n v="0"/>
    <n v="0"/>
    <n v="0"/>
    <s v="AM"/>
    <n v="7851"/>
    <n v="0"/>
    <n v="872.89999999999964"/>
    <n v="8723.9"/>
    <n v="7851"/>
    <n v="0"/>
    <m/>
    <n v="0"/>
    <x v="202"/>
  </r>
  <r>
    <s v="GRUPO PESA LA CALZADA"/>
    <s v="GALVAN"/>
    <s v="ZAPATA"/>
    <s v="BARTOLO"/>
    <x v="10"/>
    <m/>
    <s v="LA CALZADA DE SAN RAFAEL"/>
    <s v="INFRAESTRUCTURA Y EQUIPO PARA LA PRODUCCION HORTICOLA AGRICULTURA PROTEGIDA"/>
    <s v="PRODUCCIÓN DE ALIMENTOS"/>
    <n v="0"/>
    <n v="0"/>
    <n v="0"/>
    <s v="AM"/>
    <n v="59186"/>
    <n v="0"/>
    <n v="6576.8000000000029"/>
    <n v="65762.8"/>
    <n v="57540"/>
    <n v="0"/>
    <m/>
    <n v="0"/>
    <x v="202"/>
  </r>
  <r>
    <s v="GRUPO DE MUJERES INDIGENAS"/>
    <s v="BERNARDO"/>
    <s v="FELIX"/>
    <s v="CECILIA"/>
    <x v="9"/>
    <m/>
    <s v="EL ALITZE"/>
    <s v="ARBOLES FRUTALES"/>
    <s v="PRODUCCIÓN DE ALIMENTOS"/>
    <n v="6"/>
    <n v="6"/>
    <n v="12"/>
    <s v="AM"/>
    <n v="22530"/>
    <n v="0"/>
    <n v="5121"/>
    <n v="27651"/>
    <n v="22530"/>
    <n v="0"/>
    <m/>
    <n v="0"/>
    <x v="203"/>
  </r>
  <r>
    <s v="GRUPO DE MUJERES INDIGENAS"/>
    <s v="BERNARDO"/>
    <s v="FELIX"/>
    <s v="CECILIA"/>
    <x v="9"/>
    <m/>
    <s v="EL ALITZE"/>
    <s v="INFRAESTRUCTURA Y EQUIPO PARA LA PROTECCION Y MANEJO DE LAS AVES"/>
    <s v="PRODUCCIÓN DE ALIMENTOS"/>
    <n v="0"/>
    <n v="0"/>
    <n v="0"/>
    <s v="AM"/>
    <n v="112072"/>
    <n v="0"/>
    <n v="13826.839999999997"/>
    <n v="125898.84"/>
    <n v="112072"/>
    <n v="0"/>
    <m/>
    <n v="0"/>
    <x v="203"/>
  </r>
  <r>
    <s v="GRUPO DE MUJERES INDIGENAS"/>
    <s v="BERNARDO"/>
    <s v="FELIX"/>
    <s v="CECILIA"/>
    <x v="9"/>
    <m/>
    <s v="EL ALITZE"/>
    <s v="CISTERNA DE FERROCEMENTO EQUIPADA"/>
    <s v="PRODUCCIÓN DE ALIMENTOS"/>
    <n v="0"/>
    <n v="0"/>
    <n v="0"/>
    <s v="AM"/>
    <n v="27216"/>
    <n v="0"/>
    <n v="3024"/>
    <n v="30240"/>
    <n v="27216"/>
    <n v="0"/>
    <m/>
    <n v="0"/>
    <x v="203"/>
  </r>
  <r>
    <s v="GRUPO PESA LA LIBERTAD"/>
    <s v="TOVAR"/>
    <s v="ORTIZ"/>
    <s v="SERVANDO"/>
    <x v="10"/>
    <m/>
    <s v="COLONIA LA LIBERTAD"/>
    <s v="INFRAESTRUCTURA Y EQUIPO PARA LA PRODUCCION HORTICOLA AGRICULTURA PROTEGIDA"/>
    <s v="PRODUCCIÓN DE ALIMENTOS"/>
    <n v="3"/>
    <n v="3"/>
    <n v="6"/>
    <s v="AM"/>
    <n v="14796"/>
    <n v="0"/>
    <n v="1644.7000000000007"/>
    <n v="16440.7"/>
    <n v="14385"/>
    <n v="0"/>
    <m/>
    <n v="0"/>
    <x v="204"/>
  </r>
  <r>
    <s v="GRUPO PESA LA LIBERTAD"/>
    <s v="TOVAR"/>
    <s v="ORTIZ"/>
    <s v="SERVANDO"/>
    <x v="10"/>
    <m/>
    <s v="COLONIA LA LIBERTAD"/>
    <s v="INFRAESTRUCTURA Y EQUIPO PARA LA PROTECCION Y MANEJO DE LAS AVES"/>
    <s v="PRODUCCIÓN DE ALIMENTOS"/>
    <n v="0"/>
    <n v="0"/>
    <n v="0"/>
    <s v="AM"/>
    <n v="7851"/>
    <n v="0"/>
    <n v="872.89999999999964"/>
    <n v="8723.9"/>
    <n v="7851"/>
    <n v="0"/>
    <m/>
    <n v="0"/>
    <x v="204"/>
  </r>
  <r>
    <s v="GRUPO PESA LA LIBERTAD"/>
    <s v="TOVAR"/>
    <s v="ORTIZ"/>
    <s v="SERVANDO"/>
    <x v="10"/>
    <m/>
    <s v="COLONIA LA LIBERTAD"/>
    <s v="INFRAESTRUCTURA Y QUIPO PARA LA PRODUCCION DE CAPRINO"/>
    <s v="GENERACIÓN DE INGRESOS"/>
    <n v="0"/>
    <n v="0"/>
    <n v="0"/>
    <s v="AM"/>
    <n v="53040"/>
    <n v="0"/>
    <n v="7886"/>
    <n v="60926"/>
    <n v="53040"/>
    <n v="0"/>
    <m/>
    <n v="0"/>
    <x v="204"/>
  </r>
  <r>
    <s v="GRUPO PESA EL ORO"/>
    <s v="GAMEZ"/>
    <s v="ELIAS"/>
    <s v="MARIA ISABEL"/>
    <x v="11"/>
    <m/>
    <s v="EL ORO"/>
    <s v="INFRAESTRUCTURA Y EQUIPO PARA LA PRODUCCION HORTICOLA AGRICULTURA PROTEGIDA"/>
    <s v="PRODUCCIÓN DE ALIMENTOS"/>
    <n v="4"/>
    <n v="2"/>
    <n v="6"/>
    <s v="AM"/>
    <n v="29593"/>
    <n v="0"/>
    <n v="3288.4000000000015"/>
    <n v="32881.4"/>
    <n v="28770"/>
    <n v="0"/>
    <m/>
    <n v="0"/>
    <x v="205"/>
  </r>
  <r>
    <s v="GRUPO PESA EL ORO"/>
    <s v="GAMEZ"/>
    <s v="ELIAS"/>
    <s v="MARIA ISABEL"/>
    <x v="11"/>
    <m/>
    <s v="EL ORO"/>
    <s v="INFRAESTRUCTURA Y EQUIPO PARA LA PROTECCION Y MANEJO DE LAS AVES"/>
    <s v="PRODUCCIÓN DE ALIMENTOS"/>
    <n v="0"/>
    <n v="0"/>
    <n v="0"/>
    <s v="AM"/>
    <n v="23554"/>
    <n v="0"/>
    <n v="2617.7000000000007"/>
    <n v="26171.7"/>
    <n v="23553"/>
    <n v="0"/>
    <m/>
    <n v="0"/>
    <x v="205"/>
  </r>
  <r>
    <s v="GRUPO PESA EL ORO"/>
    <s v="GAMEZ"/>
    <s v="ELIAS"/>
    <s v="MARIA ISABEL"/>
    <x v="11"/>
    <m/>
    <s v="EL ORO"/>
    <s v="INFRAESTRUCTURA Y QUIPO PARA LA PRODUCCION DE CAPRINO"/>
    <s v="GENERACIÓN DE INGRESOS"/>
    <n v="0"/>
    <n v="0"/>
    <n v="0"/>
    <s v="AM"/>
    <n v="13260"/>
    <n v="0"/>
    <n v="1971.5"/>
    <n v="15231.5"/>
    <n v="13260"/>
    <n v="0"/>
    <m/>
    <n v="0"/>
    <x v="205"/>
  </r>
  <r>
    <s v="GRUPO PESA LA MORITA"/>
    <s v="MARTINEZ"/>
    <s v="CARRIZALES"/>
    <s v="OMAR"/>
    <x v="10"/>
    <m/>
    <s v="COLONIA LA MORITA"/>
    <s v="INFRAESTRUCTURA Y QUIPO PARA LA PRODUCCION DE CAPRINO"/>
    <s v="GENERACIÓN DE INGRESOS"/>
    <n v="11"/>
    <n v="7"/>
    <n v="18"/>
    <s v="AM"/>
    <n v="82923"/>
    <n v="0"/>
    <n v="14403.699999999997"/>
    <n v="97326.7"/>
    <n v="82923"/>
    <n v="0"/>
    <m/>
    <n v="0"/>
    <x v="206"/>
  </r>
  <r>
    <s v="GRUPO PESA LA MORITA"/>
    <s v="MARTINEZ"/>
    <s v="CARRIZALES"/>
    <s v="OMAR"/>
    <x v="10"/>
    <m/>
    <s v="COLONIA LA MORITA"/>
    <s v="INFRAESTRUCTURA Y QUIPO PARA LA PRODUCCION DE CAPRINO"/>
    <s v="GENERACIÓN DE INGRESOS"/>
    <n v="0"/>
    <n v="0"/>
    <n v="0"/>
    <s v="AM"/>
    <n v="39780"/>
    <n v="0"/>
    <n v="5914.5"/>
    <n v="45694.5"/>
    <n v="39780"/>
    <n v="0"/>
    <m/>
    <n v="0"/>
    <x v="206"/>
  </r>
  <r>
    <s v="GRUPO PESA LA MORITA"/>
    <s v="MARTINEZ"/>
    <s v="CARRIZALES"/>
    <s v="OMAR"/>
    <x v="10"/>
    <m/>
    <s v="COLONIA LA MORITA"/>
    <s v="INFRAESTRUCTURA Y EQUIPO PARA LA PROTECCION Y MANEJO DE LAS AVES"/>
    <s v="PRODUCCIÓN DE ALIMENTOS"/>
    <n v="0"/>
    <n v="0"/>
    <n v="0"/>
    <s v="AM"/>
    <n v="7851"/>
    <n v="0"/>
    <n v="872.89999999999964"/>
    <n v="8723.9"/>
    <n v="7851"/>
    <n v="0"/>
    <m/>
    <n v="0"/>
    <x v="206"/>
  </r>
  <r>
    <s v="GRUPO PESA LA MORITA"/>
    <s v="MARTINEZ"/>
    <s v="CARRIZALES"/>
    <s v="OMAR"/>
    <x v="10"/>
    <m/>
    <s v="COLONIA LA MORITA"/>
    <s v="INFRAESTRUCTURA Y EQUIPO PARA LA PRODUCCION HORTICOLA AGRICULTURA PROTEGIDA"/>
    <s v="GENERACIÓN DE INGRESOS"/>
    <n v="0"/>
    <n v="0"/>
    <n v="0"/>
    <s v="AM"/>
    <n v="89868"/>
    <n v="0"/>
    <n v="9985.7899999999936"/>
    <n v="99853.79"/>
    <n v="88162"/>
    <n v="0"/>
    <m/>
    <n v="0"/>
    <x v="206"/>
  </r>
  <r>
    <s v="FLOR DE MAIZ"/>
    <s v="ABELINO"/>
    <s v="ALVIZO"/>
    <s v="MARTIN MAGDALENO"/>
    <x v="9"/>
    <m/>
    <s v="TAMPEMOCHE"/>
    <s v="ARBOLES FRUTALES"/>
    <s v="PRODUCCIÓN DE ALIMENTOS"/>
    <n v="6"/>
    <n v="4"/>
    <n v="10"/>
    <s v="AM"/>
    <n v="7510"/>
    <n v="0"/>
    <n v="1707"/>
    <n v="9217"/>
    <n v="7510"/>
    <n v="0"/>
    <m/>
    <n v="0"/>
    <x v="207"/>
  </r>
  <r>
    <s v="FLOR DE MAIZ"/>
    <s v="ABELINO"/>
    <s v="ALVIZO"/>
    <s v="MARTIN MAGDALENO"/>
    <x v="9"/>
    <m/>
    <s v="TAMPEMOCHE"/>
    <s v="CISTERNA DE FERROCEMENTO EQUIPADA"/>
    <s v="PRODUCCIÓN DE ALIMENTOS"/>
    <n v="0"/>
    <n v="0"/>
    <n v="0"/>
    <s v="AM"/>
    <n v="27216"/>
    <n v="0"/>
    <n v="3024"/>
    <n v="30240"/>
    <n v="27216"/>
    <n v="0"/>
    <m/>
    <n v="0"/>
    <x v="207"/>
  </r>
  <r>
    <s v="FLOR DE MAIZ"/>
    <s v="ABELINO"/>
    <s v="ALVIZO"/>
    <s v="MARTIN MAGDALENO"/>
    <x v="9"/>
    <m/>
    <s v="TAMPEMOCHE"/>
    <s v="INFRAESTRUCTURA Y EQUIPO PARA LA PROTECCION Y MANEJO DE LAS AVES"/>
    <s v="PRODUCCIÓN DE ALIMENTOS"/>
    <n v="0"/>
    <n v="0"/>
    <n v="0"/>
    <s v="AM"/>
    <n v="99619"/>
    <n v="0"/>
    <n v="12291.080000000002"/>
    <n v="111910.08"/>
    <n v="99619"/>
    <n v="0"/>
    <m/>
    <n v="0"/>
    <x v="207"/>
  </r>
  <r>
    <s v="GRUPO PESA LA HINCADA"/>
    <s v="CHACON"/>
    <s v="CRUZ"/>
    <s v="MARICELA"/>
    <x v="11"/>
    <m/>
    <s v="LA HINCADA"/>
    <s v="INFRAESTRUCTURA Y QUIPO PARA LA PRODUCCION DE CAPRINO"/>
    <s v="GENERACIÓN DE INGRESOS"/>
    <n v="0"/>
    <n v="0"/>
    <n v="0"/>
    <s v="AM"/>
    <n v="106080"/>
    <n v="0"/>
    <n v="15772"/>
    <n v="121852"/>
    <n v="106080"/>
    <n v="0"/>
    <m/>
    <n v="0"/>
    <x v="208"/>
  </r>
  <r>
    <s v="GRUPO PESA LA HINCADA"/>
    <s v="CHACON"/>
    <s v="CRUZ"/>
    <s v="MARICELA"/>
    <x v="11"/>
    <m/>
    <s v="LA HINCADA"/>
    <s v="INFRAESTRUCTURA Y EQUIPO PARA LA PRODUCCION HORTICOLA AGRICULTURA PROTEGIDA"/>
    <s v="PRODUCCIÓN DE ALIMENTOS"/>
    <n v="9"/>
    <n v="4"/>
    <n v="13"/>
    <s v="AM"/>
    <n v="29593"/>
    <n v="0"/>
    <n v="3288.4000000000015"/>
    <n v="32881.4"/>
    <n v="28770"/>
    <n v="0"/>
    <m/>
    <n v="0"/>
    <x v="208"/>
  </r>
  <r>
    <s v="GRUPO PESA LA HINCADA"/>
    <s v="CHACON"/>
    <s v="CRUZ"/>
    <s v="MARICELA"/>
    <x v="11"/>
    <m/>
    <s v="LA HINCADA"/>
    <s v="PICADORA DE FORRAJE"/>
    <s v="GENERACIÓN DE INGRESOS"/>
    <n v="0"/>
    <n v="0"/>
    <n v="0"/>
    <s v="AM"/>
    <n v="21150"/>
    <n v="0"/>
    <n v="2350"/>
    <n v="23500"/>
    <n v="21150"/>
    <n v="0"/>
    <m/>
    <n v="0"/>
    <x v="208"/>
  </r>
  <r>
    <s v="GRUPO PESA LAS MESAS DE DON LUIS"/>
    <s v="TOVAR"/>
    <s v="SALAS"/>
    <s v="AMELIA"/>
    <x v="10"/>
    <m/>
    <s v="LAS MESAS DE DON LUIS"/>
    <s v="INFRAESTRUCTURA Y EQUIPO PARA LA PROTECCION Y MANEJO DE LAS AVES"/>
    <s v="PRODUCCIÓN DE ALIMENTOS"/>
    <n v="13"/>
    <n v="0"/>
    <n v="13"/>
    <s v="AM"/>
    <n v="15703"/>
    <n v="0"/>
    <n v="1744.7999999999993"/>
    <n v="17447.8"/>
    <n v="15702"/>
    <n v="0"/>
    <m/>
    <n v="0"/>
    <x v="209"/>
  </r>
  <r>
    <s v="GRUPO PESA LAS MESAS DE DON LUIS"/>
    <s v="TOVAR"/>
    <s v="SALAS"/>
    <s v="AMELIA"/>
    <x v="10"/>
    <m/>
    <s v="LAS MESAS DE DON LUIS"/>
    <s v="INFRAESTRUCTURA Y EQUIPO PARA LA PRODUCCION HORTICOLA AGRICULTURA PROTEGIDA"/>
    <s v="PRODUCCIÓN DE ALIMENTOS"/>
    <n v="0"/>
    <n v="0"/>
    <n v="0"/>
    <s v="AM"/>
    <n v="59186"/>
    <n v="0"/>
    <n v="6576.8000000000029"/>
    <n v="65762.8"/>
    <n v="57540"/>
    <n v="0"/>
    <m/>
    <n v="0"/>
    <x v="209"/>
  </r>
  <r>
    <s v="GRUPO PESA LAS MESAS DE DON LUIS"/>
    <s v="TOVAR"/>
    <s v="SALAS"/>
    <s v="AMELIA"/>
    <x v="10"/>
    <m/>
    <s v="LAS MESAS DE DON LUIS"/>
    <s v="INFRAESTRUCTURA Y QUIPO PARA LA PRODUCCION DE CAPRINO"/>
    <s v="GENERACIÓN DE INGRESOS"/>
    <n v="0"/>
    <n v="0"/>
    <n v="0"/>
    <s v="AM"/>
    <n v="13260"/>
    <n v="0"/>
    <n v="1971.5"/>
    <n v="15231.5"/>
    <n v="13260"/>
    <n v="0"/>
    <m/>
    <n v="0"/>
    <x v="209"/>
  </r>
  <r>
    <s v="GRUPO PESA LAS TABLAS"/>
    <s v="DELGADO"/>
    <s v="IBARRA"/>
    <s v="MA. SOCORRO"/>
    <x v="10"/>
    <m/>
    <s v="ESTACIÓN LAS TABLAS"/>
    <s v="INFRAESTRUCTURA Y EQUIPO PARA LA PRODUCCION HORTICOLA AGRICULTURA PROTEGIDA"/>
    <s v="PRODUCCIÓN DE ALIMENTOS"/>
    <n v="6"/>
    <n v="5"/>
    <n v="11"/>
    <s v="AM"/>
    <n v="29593"/>
    <n v="0"/>
    <n v="3288.4000000000015"/>
    <n v="32881.4"/>
    <n v="28770"/>
    <n v="0"/>
    <m/>
    <n v="0"/>
    <x v="210"/>
  </r>
  <r>
    <s v="GRUPO PESA LAS TABLAS"/>
    <s v="DELGADO"/>
    <s v="IBARRA"/>
    <s v="MA. SOCORRO"/>
    <x v="10"/>
    <m/>
    <s v="ESTACIÓN LAS TABLAS"/>
    <s v="INFRAESTRUCTURA Y EQUIPO PARA LA PROTECCION Y MANEJO DE LAS AVES"/>
    <s v="PRODUCCIÓN DE ALIMENTOS"/>
    <n v="0"/>
    <n v="0"/>
    <n v="0"/>
    <s v="AM"/>
    <n v="15703"/>
    <n v="0"/>
    <n v="1744.7999999999993"/>
    <n v="17447.8"/>
    <n v="15702"/>
    <n v="0"/>
    <m/>
    <n v="0"/>
    <x v="210"/>
  </r>
  <r>
    <s v="GRUPO PESA LAS TABLAS"/>
    <s v="DELGADO"/>
    <s v="IBARRA"/>
    <s v="MA. SOCORRO"/>
    <x v="10"/>
    <m/>
    <s v="ESTACIÓN LAS TABLAS"/>
    <s v="INFRAESTRUCTURA Y QUIPO PARA LA PRODUCCION DE CAPRINO"/>
    <s v="GENERACIÓN DE INGRESOS"/>
    <n v="0"/>
    <n v="0"/>
    <n v="0"/>
    <s v="AM"/>
    <n v="26520"/>
    <n v="0"/>
    <n v="3943"/>
    <n v="30463"/>
    <n v="26520"/>
    <n v="0"/>
    <m/>
    <n v="0"/>
    <x v="210"/>
  </r>
  <r>
    <s v="GRUPO PESA POZO DE ACUÑA"/>
    <s v="ZAPATA"/>
    <s v="MALDONADO"/>
    <s v="RAUL"/>
    <x v="11"/>
    <m/>
    <s v="POZO DE ACUÑA"/>
    <s v="INFRAESTRUCTURA Y EQUIPO PARA LA PRODUCCION HORTICOLA AGRICULTURA PROTEGIDA"/>
    <s v="GENERACIÓN DE INGRESOS"/>
    <n v="6"/>
    <n v="1"/>
    <n v="7"/>
    <s v="AM"/>
    <n v="89868"/>
    <n v="0"/>
    <n v="9985.7899999999936"/>
    <n v="99853.79"/>
    <n v="88162"/>
    <n v="0"/>
    <m/>
    <n v="0"/>
    <x v="211"/>
  </r>
  <r>
    <s v="GRUPO PESA POZO DE ACUÑA"/>
    <s v="ZAPATA"/>
    <s v="MALDONADO"/>
    <s v="RAUL"/>
    <x v="11"/>
    <m/>
    <s v="POZO DE ACUÑA"/>
    <s v="INFRAESTRUCTURA Y EQUIPO PARA LA PROTECCION Y MANEJO DE LAS AVES"/>
    <s v="PRODUCCIÓN DE ALIMENTOS"/>
    <n v="0"/>
    <n v="0"/>
    <n v="0"/>
    <s v="AM"/>
    <n v="7851"/>
    <n v="0"/>
    <n v="872.89999999999964"/>
    <n v="8723.9"/>
    <n v="7851"/>
    <n v="0"/>
    <m/>
    <n v="0"/>
    <x v="211"/>
  </r>
  <r>
    <s v="GRUPO PESA POZO DE ACUÑA"/>
    <s v="ZAPATA"/>
    <s v="MALDONADO"/>
    <s v="RAUL"/>
    <x v="11"/>
    <m/>
    <s v="POZO DE ACUÑA"/>
    <s v="MOLINO DE GRANOS"/>
    <s v="GENERACIÓN DE INGRESOS"/>
    <n v="0"/>
    <n v="0"/>
    <n v="0"/>
    <s v="AM"/>
    <n v="21150"/>
    <n v="0"/>
    <n v="2350"/>
    <n v="23500"/>
    <n v="21150"/>
    <n v="0"/>
    <m/>
    <n v="0"/>
    <x v="211"/>
  </r>
  <r>
    <s v="GRUPO PESA POZO DE ACUÑA"/>
    <s v="ZAPATA"/>
    <s v="MALDONADO"/>
    <s v="RAUL"/>
    <x v="11"/>
    <m/>
    <s v="POZO DE ACUÑA"/>
    <s v="INFRAESTRUCTURA Y EQUIPO PARA LA PRODUCCION HORTICOLA AGRICULTURA PROTEGIDA"/>
    <s v="PRODUCCIÓN DE ALIMENTOS"/>
    <n v="0"/>
    <n v="0"/>
    <n v="0"/>
    <s v="AM"/>
    <n v="59186"/>
    <n v="0"/>
    <n v="6576.8000000000029"/>
    <n v="65762.8"/>
    <n v="57540"/>
    <n v="0"/>
    <m/>
    <n v="0"/>
    <x v="211"/>
  </r>
  <r>
    <s v="GRUPO PESA MONTEBELLO"/>
    <s v="VAZQUES"/>
    <s v="RODRIGUEZ"/>
    <s v="YOLANDA"/>
    <x v="10"/>
    <m/>
    <s v="MONTEBELLO"/>
    <s v="INFRAESTRUCTURA Y EQUIPO PARA LA PRODUCCION HORTICOLA AGRICULTURA PROTEGIDA"/>
    <s v="PRODUCCIÓN DE ALIMENTOS"/>
    <n v="12"/>
    <n v="1"/>
    <n v="13"/>
    <s v="AM"/>
    <n v="88779"/>
    <n v="0"/>
    <n v="9865.1999999999971"/>
    <n v="98644.2"/>
    <n v="86310"/>
    <n v="0"/>
    <m/>
    <n v="0"/>
    <x v="212"/>
  </r>
  <r>
    <s v="GRUPO PESA MONTEBELLO"/>
    <s v="VAZQUES"/>
    <s v="RODRIGUEZ"/>
    <s v="YOLANDA"/>
    <x v="10"/>
    <m/>
    <s v="MONTEBELLO"/>
    <s v="INFRAESTRUCTURA Y EQUIPO PARA LA PROTECCION Y MANEJO DE LAS AVES"/>
    <s v="PRODUCCIÓN DE ALIMENTOS"/>
    <n v="0"/>
    <n v="0"/>
    <n v="0"/>
    <s v="AM"/>
    <n v="7851"/>
    <n v="0"/>
    <n v="872.89999999999964"/>
    <n v="8723.9"/>
    <n v="7851"/>
    <n v="0"/>
    <m/>
    <n v="0"/>
    <x v="212"/>
  </r>
  <r>
    <s v="GRUPO PESA EL QUELITAL"/>
    <s v="MALDONADO"/>
    <s v="ORTIZ"/>
    <s v="AURELIA"/>
    <x v="11"/>
    <m/>
    <s v="EL QUELITAL"/>
    <s v="INFRAESTRUCTURA Y EQUIPO PARA LA PROTECCION Y MANEJO DE LAS AVES"/>
    <s v="PRODUCCIÓN DE ALIMENTOS"/>
    <n v="5"/>
    <n v="3"/>
    <n v="8"/>
    <s v="AM"/>
    <n v="23554"/>
    <n v="0"/>
    <n v="2617.7000000000007"/>
    <n v="26171.7"/>
    <n v="23553"/>
    <n v="0"/>
    <m/>
    <n v="0"/>
    <x v="213"/>
  </r>
  <r>
    <s v="GRUPO PESA EL QUELITAL"/>
    <s v="MALDONADO"/>
    <s v="ORTIZ"/>
    <s v="AURELIA"/>
    <x v="11"/>
    <m/>
    <s v="EL QUELITAL"/>
    <s v="INFRAESTRUCTURA Y EQUIPO PARA LA PRODUCCION HORTICOLA AGRICULTURA PROTEGIDA"/>
    <s v="PRODUCCIÓN DE ALIMENTOS"/>
    <n v="0"/>
    <n v="0"/>
    <n v="0"/>
    <s v="AM"/>
    <n v="14796"/>
    <n v="0"/>
    <n v="1644.7000000000007"/>
    <n v="16440.7"/>
    <n v="14385"/>
    <n v="0"/>
    <m/>
    <n v="0"/>
    <x v="213"/>
  </r>
  <r>
    <s v="GRUPO PESA EL QUELITAL"/>
    <s v="MALDONADO"/>
    <s v="ORTIZ"/>
    <s v="AURELIA"/>
    <x v="11"/>
    <m/>
    <s v="EL QUELITAL"/>
    <s v="INFRAESTRUCTURA Y QUIPO PARA LA PRODUCCION DE CAPRINO"/>
    <s v="GENERACIÓN DE INGRESOS"/>
    <n v="0"/>
    <n v="0"/>
    <n v="0"/>
    <s v="AM"/>
    <n v="39780"/>
    <n v="0"/>
    <n v="5914.5"/>
    <n v="45694.5"/>
    <n v="39780"/>
    <n v="0"/>
    <m/>
    <n v="0"/>
    <x v="213"/>
  </r>
  <r>
    <s v="GRUPO PESA NUEVO SAN RAFAEL"/>
    <s v="POSADA"/>
    <s v="MUÑIZ"/>
    <s v="MACARIO"/>
    <x v="10"/>
    <m/>
    <s v="NUEVO SAN RAFAEL"/>
    <s v="INFRAESTRUCTURA Y EQUIPO PARA LA PRODUCCION HORTICOLA AGRICULTURA PROTEGIDA"/>
    <s v="PRODUCCIÓN DE ALIMENTOS"/>
    <n v="9"/>
    <n v="1"/>
    <n v="10"/>
    <s v="AM"/>
    <n v="29593"/>
    <n v="0"/>
    <n v="3288.4000000000015"/>
    <n v="32881.4"/>
    <n v="28770"/>
    <n v="0"/>
    <m/>
    <n v="0"/>
    <x v="214"/>
  </r>
  <r>
    <s v="GRUPO PESA NUEVO SAN RAFAEL"/>
    <s v="POSADA"/>
    <s v="MUÑIZ"/>
    <s v="MACARIO"/>
    <x v="10"/>
    <m/>
    <s v="NUEVO SAN RAFAEL"/>
    <s v="INFRAESTRUCTURA Y QUIPO PARA LA PRODUCCION DE CAPRINO"/>
    <s v="GENERACIÓN DE INGRESOS"/>
    <n v="0"/>
    <n v="0"/>
    <n v="0"/>
    <s v="AM"/>
    <n v="13260"/>
    <n v="0"/>
    <n v="1971.5"/>
    <n v="15231.5"/>
    <n v="13260"/>
    <n v="0"/>
    <m/>
    <n v="0"/>
    <x v="214"/>
  </r>
  <r>
    <s v="GRUPO PESA NUEVO SAN RAFAEL"/>
    <s v="POSADA"/>
    <s v="MUÑIZ"/>
    <s v="MACARIO"/>
    <x v="10"/>
    <m/>
    <s v="NUEVO SAN RAFAEL"/>
    <s v="INFRAESTRUCTURA Y EQUIPO PARA LA PROTECCION Y MANEJO DE LAS AVES"/>
    <s v="PRODUCCIÓN DE ALIMENTOS"/>
    <n v="0"/>
    <n v="0"/>
    <n v="0"/>
    <s v="AM"/>
    <n v="23554"/>
    <n v="0"/>
    <n v="2617.7000000000007"/>
    <n v="26171.7"/>
    <n v="23553"/>
    <n v="0"/>
    <m/>
    <n v="0"/>
    <x v="214"/>
  </r>
  <r>
    <s v="GRUPO PESA EL REALEJO"/>
    <s v="PINEDA"/>
    <s v="POSADAS"/>
    <s v="MA DEL REFUGIO"/>
    <x v="11"/>
    <m/>
    <s v="REALEJO"/>
    <s v="INFRAESTRUCTURA Y EQUIPO PARA LA PROTECCION Y MANEJO DE LAS AVES"/>
    <s v="PRODUCCIÓN DE ALIMENTOS"/>
    <n v="6"/>
    <n v="3"/>
    <n v="9"/>
    <s v="AM"/>
    <n v="23554"/>
    <n v="0"/>
    <n v="2617.7000000000007"/>
    <n v="26171.7"/>
    <n v="23553"/>
    <n v="0"/>
    <m/>
    <n v="0"/>
    <x v="215"/>
  </r>
  <r>
    <s v="GRUPO PESA EL REALEJO"/>
    <s v="PINEDA"/>
    <s v="POSADAS"/>
    <s v="MA DEL REFUGIO"/>
    <x v="11"/>
    <m/>
    <s v="REALEJO"/>
    <s v="INFRAESTRUCTURA Y EQUIPO PARA LA PRODUCCION HORTICOLA AGRICULTURA PROTEGIDA"/>
    <s v="PRODUCCIÓN DE ALIMENTOS"/>
    <n v="0"/>
    <n v="0"/>
    <n v="0"/>
    <s v="AM"/>
    <n v="44389"/>
    <n v="0"/>
    <n v="4933.0999999999985"/>
    <n v="49322.1"/>
    <n v="43155"/>
    <n v="0"/>
    <m/>
    <n v="0"/>
    <x v="215"/>
  </r>
  <r>
    <s v="GRUPO PESA EL REALEJO"/>
    <s v="PINEDA"/>
    <s v="POSADAS"/>
    <s v="MA DEL REFUGIO"/>
    <x v="11"/>
    <m/>
    <s v="REALEJO"/>
    <s v="MOLINO DE GRANOS"/>
    <s v="GENERACIÓN DE INGRESOS"/>
    <n v="0"/>
    <n v="0"/>
    <n v="0"/>
    <s v="AM"/>
    <n v="21150"/>
    <n v="0"/>
    <n v="2350"/>
    <n v="23500"/>
    <n v="21150"/>
    <n v="0"/>
    <m/>
    <n v="0"/>
    <x v="215"/>
  </r>
  <r>
    <s v="GRUPO PESA SAN MATEO"/>
    <s v="MIRELES"/>
    <s v="RICO"/>
    <s v="BERNARDO"/>
    <x v="10"/>
    <m/>
    <s v="SAN MATEO"/>
    <s v="INFRAESTRUCTURA Y EQUIPO PARA LA PRODUCCION HORTICOLA AGRICULTURA PROTEGIDA"/>
    <s v="PRODUCCIÓN DE ALIMENTOS"/>
    <n v="5"/>
    <n v="1"/>
    <n v="6"/>
    <s v="AM"/>
    <n v="59186"/>
    <n v="0"/>
    <n v="6576.8000000000029"/>
    <n v="65762.8"/>
    <n v="57540"/>
    <n v="0"/>
    <m/>
    <n v="0"/>
    <x v="216"/>
  </r>
  <r>
    <s v="GRUPO PESA SAN MATEO"/>
    <s v="MIRELES"/>
    <s v="RICO"/>
    <s v="BERNARDO"/>
    <x v="10"/>
    <m/>
    <s v="SAN MATEO"/>
    <s v="INFRAESTRUCTURA Y EQUIPO PARA LA PROTECCION Y MANEJO DE LAS AVES"/>
    <s v="PRODUCCIÓN DE ALIMENTOS"/>
    <n v="0"/>
    <n v="0"/>
    <n v="0"/>
    <s v="AM"/>
    <n v="7851"/>
    <n v="0"/>
    <n v="872.89999999999964"/>
    <n v="8723.9"/>
    <n v="7851"/>
    <n v="0"/>
    <m/>
    <n v="0"/>
    <x v="216"/>
  </r>
  <r>
    <s v="GRUPO PESA SAN MATEO"/>
    <s v="MIRELES"/>
    <s v="RICO"/>
    <s v="BERNARDO"/>
    <x v="10"/>
    <m/>
    <s v="SAN MATEO"/>
    <s v="CISTERNA DE FERROCEMENTO EQUIPADA"/>
    <s v="PRODUCCIÓN DE ALIMENTOS"/>
    <n v="0"/>
    <n v="0"/>
    <n v="0"/>
    <s v="AM"/>
    <n v="9451"/>
    <n v="0"/>
    <n v="1050.3199999999997"/>
    <n v="10501.32"/>
    <n v="9451"/>
    <n v="0"/>
    <m/>
    <n v="0"/>
    <x v="216"/>
  </r>
  <r>
    <s v="GRUPO PESA SAN RAFAEL MATRIZ"/>
    <s v="COLLAZO"/>
    <s v="ORTIZ"/>
    <s v="PANFILA"/>
    <x v="10"/>
    <m/>
    <s v="SAN RAFAEL MATRIZ"/>
    <s v="INFRAESTRUCTURA Y QUIPO PARA LA PRODUCCION DE CAPRINO"/>
    <s v="GENERACIÓN DE INGRESOS"/>
    <n v="4"/>
    <n v="3"/>
    <n v="7"/>
    <s v="AM"/>
    <n v="13260"/>
    <n v="0"/>
    <n v="1971.5"/>
    <n v="15231.5"/>
    <n v="13260"/>
    <n v="0"/>
    <m/>
    <n v="0"/>
    <x v="217"/>
  </r>
  <r>
    <s v="GRUPO PESA SAN RAFAEL MATRIZ"/>
    <s v="COLLAZO"/>
    <s v="ORTIZ"/>
    <s v="PANFILA"/>
    <x v="10"/>
    <m/>
    <s v="SAN RAFAEL MATRIZ"/>
    <s v="MOLINO DE GRANOS"/>
    <s v="GENERACIÓN DE INGRESOS"/>
    <n v="0"/>
    <n v="0"/>
    <n v="0"/>
    <s v="AM"/>
    <n v="21150"/>
    <n v="0"/>
    <n v="2350"/>
    <n v="23500"/>
    <n v="21150"/>
    <n v="0"/>
    <m/>
    <n v="0"/>
    <x v="217"/>
  </r>
  <r>
    <s v="GRUPO PESA SAN RAFAEL MATRIZ"/>
    <s v="COLLAZO"/>
    <s v="ORTIZ"/>
    <s v="PANFILA"/>
    <x v="10"/>
    <m/>
    <s v="SAN RAFAEL MATRIZ"/>
    <s v="INFRAESTRUCTURA Y EQUIPO PARA LA PRODUCCION HORTICOLA AGRICULTURA PROTEGIDA"/>
    <s v="PRODUCCIÓN DE ALIMENTOS"/>
    <n v="0"/>
    <n v="0"/>
    <n v="0"/>
    <s v="AM"/>
    <n v="59186"/>
    <n v="0"/>
    <n v="6576.8000000000029"/>
    <n v="65762.8"/>
    <n v="57540"/>
    <n v="0"/>
    <m/>
    <n v="0"/>
    <x v="217"/>
  </r>
  <r>
    <s v="GRUPO PESA SAN RAFAEL MATRIZ"/>
    <s v="COLLAZO"/>
    <s v="ORTIZ"/>
    <s v="PANFILA"/>
    <x v="10"/>
    <m/>
    <s v="SAN RAFAEL MATRIZ"/>
    <s v="INFRAESTRUCTURA Y EQUIPO PARA LA PRODUCCION HORTICOLA AGRICULTURA PROTEGIDA"/>
    <s v="PRODUCCIÓN DE ALIMENTOS"/>
    <n v="0"/>
    <n v="0"/>
    <n v="0"/>
    <s v="AM"/>
    <n v="4934"/>
    <n v="0"/>
    <n v="548.89999999999964"/>
    <n v="5482.9"/>
    <n v="4934"/>
    <n v="0"/>
    <m/>
    <n v="0"/>
    <x v="217"/>
  </r>
  <r>
    <s v="GRUPO PESA SAN ANTONIO"/>
    <s v="GAMEZ"/>
    <s v="CASTRO"/>
    <s v="HERIBERTO"/>
    <x v="11"/>
    <m/>
    <s v="SAN ANTONIO DE TROJES"/>
    <s v="INFRAESTRUCTURA Y EQUIPO PARA LA PROTECCION Y MANEJO DE LAS AVES"/>
    <s v="PRODUCCIÓN DE ALIMENTOS"/>
    <n v="3"/>
    <n v="4"/>
    <n v="7"/>
    <s v="AM"/>
    <n v="31406"/>
    <n v="0"/>
    <n v="3489.5999999999985"/>
    <n v="34895.599999999999"/>
    <n v="31404"/>
    <n v="0"/>
    <m/>
    <n v="0"/>
    <x v="218"/>
  </r>
  <r>
    <s v="GRUPO PESA SAN ANTONIO"/>
    <s v="GAMEZ"/>
    <s v="CASTRO"/>
    <s v="HERIBERTO"/>
    <x v="11"/>
    <m/>
    <s v="SAN ANTONIO DE TROJES"/>
    <s v="INFRAESTRUCTURA Y EQUIPO PARA LA PRODUCCION HORTICOLA AGRICULTURA PROTEGIDA"/>
    <s v="PRODUCCIÓN DE ALIMENTOS"/>
    <n v="0"/>
    <n v="0"/>
    <n v="0"/>
    <s v="AM"/>
    <n v="14796"/>
    <n v="0"/>
    <n v="1644.7000000000007"/>
    <n v="16440.7"/>
    <n v="14385"/>
    <n v="0"/>
    <m/>
    <n v="0"/>
    <x v="218"/>
  </r>
  <r>
    <s v="GRUPO PESA SAN ANTONIO"/>
    <s v="GAMEZ"/>
    <s v="CASTRO"/>
    <s v="HERIBERTO"/>
    <x v="11"/>
    <m/>
    <s v="SAN ANTONIO DE TROJES"/>
    <s v="MOLINO DE GRANOS"/>
    <s v="GENERACIÓN DE INGRESOS"/>
    <n v="0"/>
    <n v="0"/>
    <n v="0"/>
    <s v="AM"/>
    <n v="21150"/>
    <n v="0"/>
    <n v="2350"/>
    <n v="23500"/>
    <n v="21150"/>
    <n v="0"/>
    <m/>
    <n v="0"/>
    <x v="218"/>
  </r>
  <r>
    <s v="GRUPO PESA SAN ANTONIO"/>
    <s v="GAMEZ"/>
    <s v="CASTRO"/>
    <s v="HERIBERTO"/>
    <x v="11"/>
    <m/>
    <s v="SAN ANTONIO DE TROJES"/>
    <s v="INFRAESTRUCTURA Y QUIPO PARA LA PRODUCCION DE CAPRINO"/>
    <s v="GENERACIÓN DE INGRESOS"/>
    <n v="0"/>
    <n v="0"/>
    <n v="0"/>
    <s v="AM"/>
    <n v="13260"/>
    <n v="0"/>
    <n v="1971.5"/>
    <n v="15231.5"/>
    <n v="13260"/>
    <n v="0"/>
    <m/>
    <n v="0"/>
    <x v="218"/>
  </r>
  <r>
    <s v="GRUPO PESA ZAMACHIHUE"/>
    <s v="GARCIA"/>
    <s v="VILLALON"/>
    <s v="MARCELINA"/>
    <x v="10"/>
    <m/>
    <s v="ZAMACHIHUE"/>
    <s v="INFRAESTRUCTURA Y QUIPO PARA LA PRODUCCION DE CAPRINO"/>
    <s v="GENERACIÓN DE INGRESOS"/>
    <n v="18"/>
    <n v="0"/>
    <n v="18"/>
    <s v="AM"/>
    <n v="13260"/>
    <n v="0"/>
    <n v="1971.5"/>
    <n v="15231.5"/>
    <n v="13260"/>
    <n v="0"/>
    <m/>
    <n v="0"/>
    <x v="219"/>
  </r>
  <r>
    <s v="GRUPO PESA ZAMACHIHUE"/>
    <s v="GARCIA"/>
    <s v="VILLALON"/>
    <s v="MARCELINA"/>
    <x v="10"/>
    <m/>
    <s v="ZAMACHIHUE"/>
    <s v="INFRAESTRUCTURA Y EQUIPO PARA LA PROTECCION Y MANEJO DE LAS AVES"/>
    <s v="GENERACIÓN DE INGRESOS"/>
    <n v="0"/>
    <n v="0"/>
    <n v="0"/>
    <s v="AM"/>
    <n v="7851"/>
    <n v="0"/>
    <n v="872.89999999999964"/>
    <n v="8723.9"/>
    <n v="7851"/>
    <n v="0"/>
    <m/>
    <n v="0"/>
    <x v="219"/>
  </r>
  <r>
    <s v="GRUPO PESA ZAMACHIHUE"/>
    <s v="GARCIA"/>
    <s v="VILLALON"/>
    <s v="MARCELINA"/>
    <x v="10"/>
    <m/>
    <s v="ZAMACHIHUE"/>
    <s v="INFRAESTRUCTURA Y EQUIPO PARA LA PROTECCION Y MANEJO DE LAS AVES"/>
    <s v="GENERACIÓN DE INGRESOS"/>
    <n v="0"/>
    <n v="0"/>
    <n v="0"/>
    <s v="AM"/>
    <n v="101447"/>
    <n v="0"/>
    <n v="11272"/>
    <n v="112719"/>
    <n v="101447"/>
    <n v="0"/>
    <m/>
    <n v="0"/>
    <x v="219"/>
  </r>
  <r>
    <s v="GRUPO PESA ZAMACHIHUE"/>
    <s v="GARCIA"/>
    <s v="VILLALON"/>
    <s v="MARCELINA"/>
    <x v="10"/>
    <m/>
    <s v="ZAMACHIHUE"/>
    <s v="MOLINO DE GRANOS"/>
    <s v="GENERACIÓN DE INGRESOS"/>
    <n v="0"/>
    <n v="0"/>
    <n v="0"/>
    <s v="AM"/>
    <n v="21150"/>
    <n v="0"/>
    <n v="2350"/>
    <n v="23500"/>
    <n v="21150"/>
    <n v="0"/>
    <m/>
    <n v="0"/>
    <x v="219"/>
  </r>
  <r>
    <s v="GRUPO PESA ZAMACHIHUE"/>
    <s v="GARCIA"/>
    <s v="VILLALON"/>
    <s v="MARCELINA"/>
    <x v="10"/>
    <m/>
    <s v="ZAMACHIHUE"/>
    <s v="INFRAESTRUCTURA Y EQUIPO PARA LA PRODUCCION HORTICOLA AGRICULTURA PROTEGIDA"/>
    <s v="PRODUCCIÓN DE ALIMENTOS"/>
    <n v="0"/>
    <n v="0"/>
    <n v="0"/>
    <s v="AM"/>
    <n v="88779"/>
    <n v="0"/>
    <n v="9865.1999999999971"/>
    <n v="98644.2"/>
    <n v="86310"/>
    <n v="0"/>
    <m/>
    <n v="0"/>
    <x v="219"/>
  </r>
  <r>
    <s v="GRUPO PESA SARTENEJO"/>
    <s v="LLAMAS"/>
    <s v="MANDUJANO"/>
    <s v="PABLO"/>
    <x v="10"/>
    <m/>
    <s v="SARTENEJO"/>
    <s v="INFRAESTRUCTURA Y QUIPO PARA LA PRODUCCION DE CAPRINO"/>
    <s v="GENERACIÓN DE INGRESOS"/>
    <n v="5"/>
    <n v="4"/>
    <n v="9"/>
    <s v="AM"/>
    <n v="26520"/>
    <n v="0"/>
    <n v="3943"/>
    <n v="30463"/>
    <n v="26520"/>
    <n v="0"/>
    <m/>
    <n v="0"/>
    <x v="220"/>
  </r>
  <r>
    <s v="GRUPO PESA SARTENEJO"/>
    <s v="LLAMAS"/>
    <s v="MANDUJANO"/>
    <s v="PABLO"/>
    <x v="10"/>
    <m/>
    <s v="SARTENEJO"/>
    <s v="INFRAESTRUCTURA Y EQUIPO PARA LA PRODUCCION HORTICOLA AGRICULTURA PROTEGIDA"/>
    <s v="PRODUCCIÓN DE ALIMENTOS"/>
    <n v="0"/>
    <n v="0"/>
    <n v="0"/>
    <s v="AM"/>
    <n v="4934"/>
    <n v="0"/>
    <n v="548.89999999999964"/>
    <n v="5482.9"/>
    <n v="4934"/>
    <n v="0"/>
    <m/>
    <n v="0"/>
    <x v="220"/>
  </r>
  <r>
    <s v="GRUPO PESA SARTENEJO"/>
    <s v="LLAMAS"/>
    <s v="MANDUJANO"/>
    <s v="PABLO"/>
    <x v="10"/>
    <m/>
    <s v="SARTENEJO"/>
    <s v="INFRAESTRUCTURA Y EQUIPO PARA LA PROTECCION Y MANEJO DE LAS AVES"/>
    <s v="PRODUCCIÓN DE ALIMENTOS"/>
    <n v="0"/>
    <n v="0"/>
    <n v="0"/>
    <s v="AM"/>
    <n v="31406"/>
    <n v="0"/>
    <n v="3489.5999999999985"/>
    <n v="34895.599999999999"/>
    <n v="31404"/>
    <n v="0"/>
    <m/>
    <n v="0"/>
    <x v="220"/>
  </r>
  <r>
    <s v="GRUPO PESA SARTENEJO"/>
    <s v="LLAMAS"/>
    <s v="MANDUJANO"/>
    <s v="PABLO"/>
    <x v="10"/>
    <m/>
    <s v="SARTENEJO"/>
    <s v="INFRAESTRUCTURA Y EQUIPO PARA LA PRODUCCION HORTICOLA AGRICULTURA PROTEGIDA"/>
    <s v="PRODUCCIÓN DE ALIMENTOS"/>
    <n v="0"/>
    <n v="0"/>
    <n v="0"/>
    <s v="AM"/>
    <n v="29593"/>
    <n v="0"/>
    <n v="3288.4000000000015"/>
    <n v="32881.4"/>
    <n v="28770"/>
    <n v="0"/>
    <m/>
    <n v="0"/>
    <x v="220"/>
  </r>
  <r>
    <s v="GRUPO PESA SARTENEJO"/>
    <s v="LLAMAS"/>
    <s v="MANDUJANO"/>
    <s v="PABLO"/>
    <x v="10"/>
    <m/>
    <s v="SARTENEJO"/>
    <s v="INFRAESTRUCTURA Y EQUIPO PARA LA PRODUCCION HORTICOLA AGRICULTURA PROTEGIDA"/>
    <s v="GENERACIÓN DE INGRESOS"/>
    <n v="0"/>
    <n v="0"/>
    <n v="0"/>
    <s v="AM"/>
    <n v="89868"/>
    <n v="0"/>
    <n v="9985.7899999999936"/>
    <n v="99853.79"/>
    <n v="88162"/>
    <n v="0"/>
    <m/>
    <n v="0"/>
    <x v="220"/>
  </r>
  <r>
    <s v="JUNKUDH T,OJNAL TI TZ,EN"/>
    <s v="CASTILLO"/>
    <s v="HERNANDEZ"/>
    <s v="JULIA"/>
    <x v="9"/>
    <m/>
    <s v="SAN ISIDRO"/>
    <s v="INFRAESTRUCTURA Y EQUIPO PARA LA PRODUCCION DE HONGOS"/>
    <s v="PRODUCCIÓN DE ALIMENTOS"/>
    <n v="16"/>
    <n v="3"/>
    <n v="19"/>
    <s v="MAM"/>
    <n v="20371"/>
    <n v="0"/>
    <n v="9106.5999999999985"/>
    <n v="29477.599999999999"/>
    <n v="20371"/>
    <n v="0"/>
    <m/>
    <n v="0"/>
    <x v="221"/>
  </r>
  <r>
    <s v="JUNKUDH T,OJNAL TI TZ,EN"/>
    <s v="CASTILLO"/>
    <s v="HERNANDEZ"/>
    <s v="JULIA"/>
    <x v="9"/>
    <m/>
    <s v="SAN ISIDRO"/>
    <s v="CISTERNA DE FERROCEMENTO EQUIPADA"/>
    <s v="PRODUCCIÓN DE ALIMENTOS"/>
    <n v="0"/>
    <n v="0"/>
    <n v="0"/>
    <s v="MAM"/>
    <n v="63504"/>
    <n v="0"/>
    <n v="7056"/>
    <n v="70560"/>
    <n v="63504"/>
    <n v="0"/>
    <m/>
    <n v="0"/>
    <x v="221"/>
  </r>
  <r>
    <s v="JUNKUDH T,OJNAL TI TZ,EN"/>
    <s v="CASTILLO"/>
    <s v="HERNANDEZ"/>
    <s v="JULIA"/>
    <x v="9"/>
    <m/>
    <s v="SAN ISIDRO"/>
    <s v="ARBOLES FRUTALES"/>
    <s v="PRODUCCIÓN DE ALIMENTOS"/>
    <n v="0"/>
    <n v="0"/>
    <n v="0"/>
    <s v="MAM"/>
    <n v="7510"/>
    <n v="0"/>
    <n v="1707"/>
    <n v="9217"/>
    <n v="7510"/>
    <n v="0"/>
    <m/>
    <n v="0"/>
    <x v="221"/>
  </r>
  <r>
    <s v="JUNKUDH T,OJNAL TI TZ,EN"/>
    <s v="CASTILLO"/>
    <s v="HERNANDEZ"/>
    <s v="JULIA"/>
    <x v="9"/>
    <m/>
    <s v="SAN ISIDRO"/>
    <s v="INFRAESTRUCTURA Y EQUIPO PARA LA PRODUCCION DE HORTALIZAS A CIELO ABIERTO"/>
    <s v="GENERACIÓN DE INGRESOS"/>
    <n v="0"/>
    <n v="0"/>
    <n v="0"/>
    <s v="MAM"/>
    <n v="2840"/>
    <n v="0"/>
    <n v="653.40000000000009"/>
    <n v="3493.4"/>
    <n v="2840"/>
    <n v="0"/>
    <m/>
    <n v="0"/>
    <x v="221"/>
  </r>
  <r>
    <s v="JUNKUDH T,OJNAL TI TZ,EN"/>
    <s v="CASTILLO"/>
    <s v="HERNANDEZ"/>
    <s v="JULIA"/>
    <x v="9"/>
    <m/>
    <s v="SAN ISIDRO"/>
    <s v="INFRAESTRUCTURA Y EQUIPO PARA LA PROTECCION Y MANEJO DE LAS AVES"/>
    <s v="PRODUCCIÓN DE ALIMENTOS"/>
    <n v="0"/>
    <n v="0"/>
    <n v="0"/>
    <s v="MAM"/>
    <n v="74714"/>
    <n v="0"/>
    <n v="9218.5599999999977"/>
    <n v="83932.56"/>
    <n v="74714"/>
    <n v="0"/>
    <m/>
    <n v="0"/>
    <x v="221"/>
  </r>
  <r>
    <s v="JUNKUDH T,OJNAL TI TZ,EN"/>
    <s v="CASTILLO"/>
    <s v="HERNANDEZ"/>
    <s v="JULIA"/>
    <x v="9"/>
    <m/>
    <s v="SAN ISIDRO"/>
    <s v="INFRAESTRUCTURA Y EQUIPO PARA LA PROTECCION Y MANEJO DE LAS AVES"/>
    <s v="PRODUCCIÓN DE ALIMENTOS"/>
    <n v="0"/>
    <n v="0"/>
    <n v="0"/>
    <s v="MAM"/>
    <n v="5600"/>
    <n v="0"/>
    <n v="800"/>
    <n v="6400"/>
    <n v="5600"/>
    <n v="0"/>
    <m/>
    <n v="0"/>
    <x v="221"/>
  </r>
  <r>
    <s v="JUNKUDH T,OJNAL TI TZ,EN"/>
    <s v="CASTILLO"/>
    <s v="HERNANDEZ"/>
    <s v="JULIA"/>
    <x v="9"/>
    <m/>
    <s v="SAN ISIDRO"/>
    <s v="EQUIPO PARA LA CONSERVACION DE ALIMENTOS VEGETALES"/>
    <s v="GENERACIÓN DE INGRESOS"/>
    <n v="0"/>
    <n v="0"/>
    <n v="0"/>
    <s v="MAM"/>
    <n v="6591"/>
    <n v="0"/>
    <n v="770"/>
    <n v="7361"/>
    <n v="6591"/>
    <n v="0"/>
    <m/>
    <n v="0"/>
    <x v="221"/>
  </r>
  <r>
    <s v="GRUPO DE TRABAJO YOHUALA"/>
    <s v="CRUZ"/>
    <s v="BAUTISTA"/>
    <s v="CRESCENCIO"/>
    <x v="1"/>
    <m/>
    <s v="YOHUALA"/>
    <s v="INFRAESTRUCTURA Y EQUIPO PARA LA PRODUCCION DE CERDOS"/>
    <s v="GENERACIÓN DE INGRESOS"/>
    <n v="2"/>
    <n v="16"/>
    <n v="18"/>
    <s v="AM"/>
    <n v="38448"/>
    <n v="0"/>
    <n v="4272"/>
    <n v="42720"/>
    <n v="38448"/>
    <n v="0"/>
    <m/>
    <n v="0"/>
    <x v="222"/>
  </r>
  <r>
    <s v="GRUPO DE TRABAJO YOHUALA"/>
    <s v="CRUZ"/>
    <s v="BAUTISTA"/>
    <s v="CRESCENCIO"/>
    <x v="1"/>
    <m/>
    <s v="YOHUALA"/>
    <s v="INFRAESTRUCTURA Y EQUIPO PARA LA PRODUCCION DE CERDOS"/>
    <s v="GENERACIÓN DE INGRESOS"/>
    <n v="0"/>
    <n v="0"/>
    <n v="0"/>
    <s v="AM"/>
    <n v="40050"/>
    <n v="0"/>
    <n v="4450"/>
    <n v="44500"/>
    <n v="40050"/>
    <n v="0"/>
    <m/>
    <n v="0"/>
    <x v="222"/>
  </r>
  <r>
    <s v="GRUPO DE TRABAJO YOHUALA"/>
    <s v="CRUZ"/>
    <s v="BAUTISTA"/>
    <s v="CRESCENCIO"/>
    <x v="1"/>
    <m/>
    <s v="YOHUALA"/>
    <s v="SILO METALICO GALVANIZADO"/>
    <s v="GENERACIÓN DE INGRESOS"/>
    <n v="0"/>
    <n v="0"/>
    <n v="0"/>
    <s v="AM"/>
    <n v="28350"/>
    <n v="0"/>
    <n v="3150"/>
    <n v="31500"/>
    <n v="28350"/>
    <n v="0"/>
    <m/>
    <n v="0"/>
    <x v="222"/>
  </r>
  <r>
    <s v="GRUPO DE TRABAJO YOHUALA"/>
    <s v="CRUZ"/>
    <s v="BAUTISTA"/>
    <s v="CRESCENCIO"/>
    <x v="1"/>
    <m/>
    <s v="YOHUALA"/>
    <s v="INFRAESTRUCTURA Y EQUIPO PARA LA PROTECCION Y MANEJO DE LAS AVES"/>
    <s v="PRODUCCIÓN DE ALIMENTOS"/>
    <n v="0"/>
    <n v="0"/>
    <n v="0"/>
    <s v="AM"/>
    <n v="13230"/>
    <n v="0"/>
    <n v="1470"/>
    <n v="14700"/>
    <n v="13230"/>
    <n v="0"/>
    <m/>
    <n v="0"/>
    <x v="222"/>
  </r>
  <r>
    <s v="TIERRA CAMPESINA"/>
    <s v="LAZARO"/>
    <s v="ESTEBAN"/>
    <s v="BASILIA"/>
    <x v="9"/>
    <m/>
    <s v="LANIM"/>
    <s v="INFRAESTRUCTURA Y EQUIPO PARA LA PROTECCION Y MANEJO DE LAS AVES"/>
    <s v="PRODUCCIÓN DE ALIMENTOS"/>
    <n v="13"/>
    <n v="2"/>
    <n v="15"/>
    <s v="AM"/>
    <n v="62262"/>
    <n v="0"/>
    <n v="7681.8000000000029"/>
    <n v="69943.8"/>
    <n v="62262"/>
    <n v="0"/>
    <m/>
    <n v="0"/>
    <x v="223"/>
  </r>
  <r>
    <s v="TIERRA CAMPESINA"/>
    <s v="LAZARO"/>
    <s v="ESTEBAN"/>
    <s v="BASILIA"/>
    <x v="9"/>
    <m/>
    <s v="LANIM"/>
    <s v="INFRAESTRUCTURA Y EQUIPO PARA LA PRODUCCION DE HORTALIZAS A CIELO ABIERTO"/>
    <s v="GENERACIÓN DE INGRESOS"/>
    <n v="0"/>
    <n v="0"/>
    <n v="0"/>
    <s v="AM"/>
    <n v="5680"/>
    <n v="0"/>
    <n v="1306.8000000000002"/>
    <n v="6986.8"/>
    <n v="5680"/>
    <n v="0"/>
    <m/>
    <n v="0"/>
    <x v="223"/>
  </r>
  <r>
    <s v="TIERRA CAMPESINA"/>
    <s v="LAZARO"/>
    <s v="ESTEBAN"/>
    <s v="BASILIA"/>
    <x v="9"/>
    <m/>
    <s v="LANIM"/>
    <s v="CISTERNA DE FERROCEMENTO EQUIPADA"/>
    <s v="PRODUCCIÓN DE ALIMENTOS"/>
    <n v="0"/>
    <n v="0"/>
    <n v="0"/>
    <s v="AM"/>
    <n v="81648"/>
    <n v="0"/>
    <n v="9072"/>
    <n v="90720"/>
    <n v="81648"/>
    <n v="0"/>
    <m/>
    <n v="0"/>
    <x v="223"/>
  </r>
  <r>
    <s v="TIERRA CAMPESINA"/>
    <s v="LAZARO"/>
    <s v="ESTEBAN"/>
    <s v="BASILIA"/>
    <x v="9"/>
    <m/>
    <s v="LANIM"/>
    <s v="EQUIPO PARA LA CONSERVACION DE ALIMENTOS VEGETALES"/>
    <s v="GENERACIÓN DE INGRESOS"/>
    <n v="0"/>
    <n v="0"/>
    <n v="0"/>
    <s v="AM"/>
    <n v="13182"/>
    <n v="0"/>
    <n v="1540"/>
    <n v="14722"/>
    <n v="13182"/>
    <n v="0"/>
    <m/>
    <n v="0"/>
    <x v="223"/>
  </r>
  <r>
    <s v="GRUPO DE TRABAJO MANCORNADERO"/>
    <s v="HERNANDEZ"/>
    <s v="HERNANDEZ"/>
    <s v="MAXIMO"/>
    <x v="1"/>
    <m/>
    <s v="MANCORNADERO"/>
    <s v="INFRAESTRUCTURA Y EQUIPO PARA LA PRODUCCION DE CERDOS"/>
    <s v="GENERACIÓN DE INGRESOS"/>
    <n v="12"/>
    <n v="4"/>
    <n v="16"/>
    <s v="AM"/>
    <n v="25632"/>
    <n v="0"/>
    <n v="2848"/>
    <n v="28480"/>
    <n v="25632"/>
    <n v="0"/>
    <m/>
    <n v="0"/>
    <x v="224"/>
  </r>
  <r>
    <s v="GRUPO DE TRABAJO MANCORNADERO"/>
    <s v="HERNANDEZ"/>
    <s v="HERNANDEZ"/>
    <s v="MAXIMO"/>
    <x v="1"/>
    <m/>
    <s v="MANCORNADERO"/>
    <s v="INFRAESTRUCTURA Y EQUIPO PARA LA PRODUCCION DE CERDOS"/>
    <s v="GENERACIÓN DE INGRESOS"/>
    <n v="0"/>
    <n v="0"/>
    <n v="0"/>
    <s v="AM"/>
    <n v="80100"/>
    <n v="0"/>
    <n v="8900"/>
    <n v="89000"/>
    <n v="80100"/>
    <n v="0"/>
    <m/>
    <n v="0"/>
    <x v="224"/>
  </r>
  <r>
    <s v="GRUPO DE TRABAJO MANCORNADERO"/>
    <s v="HERNANDEZ"/>
    <s v="HERNANDEZ"/>
    <s v="MAXIMO"/>
    <x v="1"/>
    <m/>
    <s v="MANCORNADERO"/>
    <s v="SILO METALICO GALVANIZADO"/>
    <s v="GENERACIÓN DE INGRESOS"/>
    <n v="0"/>
    <n v="0"/>
    <n v="0"/>
    <s v="AM"/>
    <n v="3150"/>
    <n v="0"/>
    <n v="350"/>
    <n v="3500"/>
    <n v="3150"/>
    <n v="0"/>
    <m/>
    <n v="0"/>
    <x v="224"/>
  </r>
  <r>
    <s v="GRUPO DE TRABAJO MANCORNADERO"/>
    <s v="HERNANDEZ"/>
    <s v="HERNANDEZ"/>
    <s v="MAXIMO"/>
    <x v="1"/>
    <m/>
    <s v="MANCORNADERO"/>
    <s v="INFRAESTRUCTURA Y EQUIPO PARA LA PROTECCION Y MANEJO DE LAS AVES"/>
    <s v="PRODUCCIÓN DE ALIMENTOS"/>
    <n v="0"/>
    <n v="0"/>
    <n v="0"/>
    <s v="AM"/>
    <n v="4410"/>
    <n v="0"/>
    <n v="490"/>
    <n v="4900"/>
    <n v="4410"/>
    <n v="0"/>
    <m/>
    <n v="0"/>
    <x v="224"/>
  </r>
  <r>
    <s v="GRUPO DE TRABAJO MANCORNADERO"/>
    <s v="HERNANDEZ"/>
    <s v="HERNANDEZ"/>
    <s v="MAXIMO"/>
    <x v="1"/>
    <m/>
    <s v="MANCORNADERO"/>
    <s v="ARBOLES FRUTALES"/>
    <s v="PRODUCCIÓN DE ALIMENTOS"/>
    <n v="0"/>
    <n v="0"/>
    <n v="0"/>
    <s v="AM"/>
    <n v="52920"/>
    <n v="0"/>
    <n v="5880"/>
    <n v="58800"/>
    <n v="52920"/>
    <n v="0"/>
    <m/>
    <n v="0"/>
    <x v="224"/>
  </r>
  <r>
    <s v="GRUPO DE TRABAJO MANCORNADERO"/>
    <s v="HERNANDEZ"/>
    <s v="HERNANDEZ"/>
    <s v="MAXIMO"/>
    <x v="1"/>
    <m/>
    <s v="MANCORNADERO"/>
    <s v="MATERIAL VEGETATIVO"/>
    <s v="PRODUCCIÓN DE ALIMENTOS"/>
    <n v="0"/>
    <n v="0"/>
    <n v="0"/>
    <s v="AM"/>
    <n v="7020"/>
    <n v="0"/>
    <n v="780"/>
    <n v="7800"/>
    <n v="7020"/>
    <n v="0"/>
    <m/>
    <n v="0"/>
    <x v="224"/>
  </r>
  <r>
    <s v="BUGAMBILIAS"/>
    <s v="VIDALES"/>
    <s v="SANTIAGO"/>
    <s v="LUISA"/>
    <x v="9"/>
    <m/>
    <s v="AGUA AMARGA"/>
    <s v="INFRAESTRUCTURA Y EQUIPO PARA LA PRODUCCION DE HONGOS"/>
    <s v="PRODUCCIÓN DE ALIMENTOS"/>
    <n v="24"/>
    <n v="2"/>
    <n v="26"/>
    <s v="MAM"/>
    <n v="20371"/>
    <n v="0"/>
    <n v="9106.5999999999985"/>
    <n v="29477.599999999999"/>
    <n v="20371"/>
    <n v="0"/>
    <m/>
    <n v="0"/>
    <x v="225"/>
  </r>
  <r>
    <s v="BUGAMBILIAS"/>
    <s v="VIDALES"/>
    <s v="SANTIAGO"/>
    <s v="LUISA"/>
    <x v="9"/>
    <m/>
    <s v="AGUA AMARGA"/>
    <s v="EQUIPO PARA LA CONSERVACION DE ALIMENTOS VEGETALES"/>
    <s v="GENERACIÓN DE INGRESOS"/>
    <n v="0"/>
    <n v="0"/>
    <n v="0"/>
    <s v="MAM"/>
    <n v="13182"/>
    <n v="0"/>
    <n v="1540"/>
    <n v="14722"/>
    <n v="13182"/>
    <n v="0"/>
    <m/>
    <n v="0"/>
    <x v="225"/>
  </r>
  <r>
    <s v="BUGAMBILIAS"/>
    <s v="VIDALES"/>
    <s v="SANTIAGO"/>
    <s v="LUISA"/>
    <x v="9"/>
    <m/>
    <s v="AGUA AMARGA"/>
    <s v="INFRAESTRUCTURA Y EQUIPO PARA LA PROTECCION Y MANEJO DE LAS AVES"/>
    <s v="PRODUCCIÓN DE ALIMENTOS"/>
    <n v="0"/>
    <n v="0"/>
    <n v="0"/>
    <s v="MAM"/>
    <n v="99619"/>
    <n v="0"/>
    <n v="12291.080000000002"/>
    <n v="111910.08"/>
    <n v="99619"/>
    <n v="0"/>
    <m/>
    <n v="0"/>
    <x v="225"/>
  </r>
  <r>
    <s v="BUGAMBILIAS"/>
    <s v="VIDALES"/>
    <s v="SANTIAGO"/>
    <s v="LUISA"/>
    <x v="9"/>
    <m/>
    <s v="AGUA AMARGA"/>
    <s v="INFRAESTRUCTURA Y EQUIPO PARA LA PRODUCCION DE HORTALIZAS A CIELO ABIERTO"/>
    <s v="GENERACIÓN DE INGRESOS"/>
    <n v="0"/>
    <n v="0"/>
    <n v="0"/>
    <s v="MAM"/>
    <n v="7100"/>
    <n v="0"/>
    <n v="2498"/>
    <n v="9598"/>
    <n v="7100"/>
    <n v="0"/>
    <m/>
    <n v="0"/>
    <x v="225"/>
  </r>
  <r>
    <s v="BUGAMBILIAS"/>
    <s v="VIDALES"/>
    <s v="SANTIAGO"/>
    <s v="LUISA"/>
    <x v="9"/>
    <m/>
    <s v="AGUA AMARGA"/>
    <s v="INFRAESTRUCTURA Y EQUIPO PARA LA PRODUCCION DE HORTALIZAS A CIELO ABIERTO"/>
    <s v="GENERACIÓN DE INGRESOS"/>
    <n v="0"/>
    <n v="0"/>
    <n v="0"/>
    <s v="MAM"/>
    <n v="5680"/>
    <n v="0"/>
    <n v="1306.8000000000002"/>
    <n v="6986.8"/>
    <n v="5680"/>
    <n v="0"/>
    <m/>
    <n v="0"/>
    <x v="225"/>
  </r>
  <r>
    <s v="BUGAMBILIAS"/>
    <s v="VIDALES"/>
    <s v="SANTIAGO"/>
    <s v="LUISA"/>
    <x v="9"/>
    <m/>
    <s v="AGUA AMARGA"/>
    <s v="CISTERNA DE FERROCEMENTO EQUIPADA"/>
    <s v="PRODUCCIÓN DE ALIMENTOS"/>
    <n v="0"/>
    <n v="0"/>
    <n v="0"/>
    <s v="MAM"/>
    <n v="72576"/>
    <n v="0"/>
    <n v="8064"/>
    <n v="80640"/>
    <n v="72576"/>
    <n v="0"/>
    <m/>
    <n v="0"/>
    <x v="225"/>
  </r>
  <r>
    <s v="EL CHIJOL"/>
    <s v="MARTINEZ"/>
    <m/>
    <s v="JOSE LORENZO"/>
    <x v="1"/>
    <m/>
    <s v="EL CHIJOL"/>
    <s v="SILO METALICO GALVANIZADO"/>
    <s v="GENERACIÓN DE INGRESOS"/>
    <n v="10"/>
    <n v="6"/>
    <n v="16"/>
    <s v="AM"/>
    <n v="3150"/>
    <n v="0"/>
    <n v="350"/>
    <n v="3500"/>
    <n v="3150"/>
    <n v="0"/>
    <m/>
    <n v="0"/>
    <x v="226"/>
  </r>
  <r>
    <s v="EL CHIJOL"/>
    <s v="MARTINEZ"/>
    <m/>
    <s v="JOSE LORENZO"/>
    <x v="1"/>
    <m/>
    <s v="EL CHIJOL"/>
    <s v="INFRAESTRUCTURA Y EQUIPO PARA LA PROTECCION Y MANEJO DE LAS AVES"/>
    <s v="PRODUCCIÓN DE ALIMENTOS"/>
    <n v="0"/>
    <n v="0"/>
    <n v="0"/>
    <s v="AM"/>
    <n v="4410"/>
    <n v="0"/>
    <n v="490"/>
    <n v="4900"/>
    <n v="4410"/>
    <n v="0"/>
    <m/>
    <n v="0"/>
    <x v="226"/>
  </r>
  <r>
    <s v="EL CHIJOL"/>
    <s v="MARTINEZ"/>
    <m/>
    <s v="JOSE LORENZO"/>
    <x v="1"/>
    <m/>
    <s v="EL CHIJOL"/>
    <s v="MATERIAL VEGETATIVO"/>
    <s v="PRODUCCIÓN DE ALIMENTOS"/>
    <n v="0"/>
    <n v="0"/>
    <n v="0"/>
    <s v="AM"/>
    <n v="28080"/>
    <n v="0"/>
    <n v="3120"/>
    <n v="31200"/>
    <n v="28080"/>
    <n v="0"/>
    <m/>
    <n v="0"/>
    <x v="226"/>
  </r>
  <r>
    <s v="EL CHIJOL"/>
    <s v="MARTINEZ"/>
    <m/>
    <s v="JOSE LORENZO"/>
    <x v="1"/>
    <m/>
    <s v="EL CHIJOL"/>
    <s v="INFRAESTRUCTURA Y EQUIPO PARA LA PRODUCCION DE CERDOS"/>
    <s v="GENERACIÓN DE INGRESOS"/>
    <n v="0"/>
    <n v="0"/>
    <n v="0"/>
    <s v="AM"/>
    <n v="44856"/>
    <n v="0"/>
    <n v="4984"/>
    <n v="49840"/>
    <n v="44856"/>
    <n v="0"/>
    <m/>
    <n v="0"/>
    <x v="226"/>
  </r>
  <r>
    <s v="GRUPO PESA 2013 LAS PEÑITAS"/>
    <s v="RODRIGUEZ"/>
    <s v="MENDOZA"/>
    <s v="J. EFREN"/>
    <x v="12"/>
    <m/>
    <s v="LAS PEÑITAS"/>
    <s v="INFRAESTRUCTURA Y EQUIPO PARA LA PRODUCCION HORTICOLA AGRICULTURA PROTEGIDA"/>
    <s v="GENERACIÓN DE INGRESOS"/>
    <n v="3"/>
    <n v="7"/>
    <n v="10"/>
    <s v="MAM"/>
    <n v="89868"/>
    <n v="0"/>
    <n v="9985.7899999999936"/>
    <n v="99853.79"/>
    <m/>
    <n v="0"/>
    <m/>
    <n v="0"/>
    <x v="227"/>
  </r>
  <r>
    <s v="GRUPO PESA 2013 LAS PEÑITAS"/>
    <s v="RODRIGUEZ"/>
    <s v="MENDOZA"/>
    <s v="J. EFREN"/>
    <x v="12"/>
    <m/>
    <s v="LAS PEÑITAS"/>
    <s v="INFRAESTRUCTURA Y EQUIPO PARA LA PRODUCCION HORTICOLA AGRICULTURA PROTEGIDA"/>
    <s v="PRODUCCIÓN DE ALIMENTOS"/>
    <n v="0"/>
    <n v="0"/>
    <n v="0"/>
    <s v="MAM"/>
    <n v="29593"/>
    <n v="0"/>
    <n v="3288.4000000000015"/>
    <n v="32881.4"/>
    <m/>
    <n v="0"/>
    <m/>
    <n v="0"/>
    <x v="227"/>
  </r>
  <r>
    <s v="GRUPO PESA 2013 LAS PEÑITAS"/>
    <s v="RODRIGUEZ"/>
    <s v="MENDOZA"/>
    <s v="J. EFREN"/>
    <x v="12"/>
    <m/>
    <s v="LAS PEÑITAS"/>
    <s v="INFRAESTRUCTURA Y EQUIPO PARA LA PROTECCION Y MANEJO DE LAS AVES"/>
    <s v="PRODUCCIÓN DE ALIMENTOS"/>
    <n v="0"/>
    <n v="0"/>
    <n v="0"/>
    <s v="MAM"/>
    <n v="31406"/>
    <n v="0"/>
    <n v="3489.5999999999985"/>
    <n v="34895.599999999999"/>
    <m/>
    <n v="0"/>
    <m/>
    <n v="0"/>
    <x v="227"/>
  </r>
  <r>
    <s v="GRUPO PESA 2013 LAS PEÑITAS"/>
    <s v="RODRIGUEZ"/>
    <s v="MENDOZA"/>
    <s v="J. EFREN"/>
    <x v="12"/>
    <m/>
    <s v="LAS PEÑITAS"/>
    <s v="INFRAESTRUCTURA Y EQUIPO PARA LA PRODUCCION DE BOVINOS"/>
    <s v="GENERACIÓN DE INGRESOS"/>
    <n v="0"/>
    <n v="0"/>
    <n v="0"/>
    <s v="MAM"/>
    <n v="66509"/>
    <n v="0"/>
    <n v="7390.6900000000023"/>
    <n v="73899.69"/>
    <m/>
    <n v="0"/>
    <m/>
    <n v="0"/>
    <x v="227"/>
  </r>
  <r>
    <s v="GRUPO DE TRABAJO EL CARRIZAL"/>
    <s v="MERCADO"/>
    <s v="MARTINEZ"/>
    <s v="IRAZEMA"/>
    <x v="1"/>
    <m/>
    <s v="EL CARRIZAL"/>
    <s v="INFRAESTRUCTURA Y EQUIPO PARA LA PRODUCCION DE CERDOS"/>
    <s v="GENERACIÓN DE INGRESOS"/>
    <n v="23"/>
    <n v="6"/>
    <n v="29"/>
    <s v="AM"/>
    <n v="64080"/>
    <n v="0"/>
    <n v="7120"/>
    <n v="71200"/>
    <n v="64080"/>
    <n v="0"/>
    <m/>
    <n v="0"/>
    <x v="228"/>
  </r>
  <r>
    <s v="GRUPO DE TRABAJO EL CARRIZAL"/>
    <s v="MERCADO"/>
    <s v="MARTINEZ"/>
    <s v="IRAZEMA"/>
    <x v="1"/>
    <m/>
    <s v="EL CARRIZAL"/>
    <s v="ARBOLES FRUTALES"/>
    <s v="PRODUCCIÓN DE ALIMENTOS"/>
    <n v="0"/>
    <n v="0"/>
    <n v="0"/>
    <s v="AM"/>
    <n v="6615"/>
    <n v="0"/>
    <n v="735"/>
    <n v="7350"/>
    <n v="6615"/>
    <n v="0"/>
    <m/>
    <n v="0"/>
    <x v="228"/>
  </r>
  <r>
    <s v="GRUPO DE TRABAJO EL CARRIZAL"/>
    <s v="MERCADO"/>
    <s v="MARTINEZ"/>
    <s v="IRAZEMA"/>
    <x v="1"/>
    <m/>
    <s v="EL CARRIZAL"/>
    <s v="INFRAESTRUCTURA Y EQUIPO PARA LA PRODUCCION DE CERDOS"/>
    <s v="GENERACIÓN DE INGRESOS"/>
    <n v="0"/>
    <n v="0"/>
    <n v="0"/>
    <s v="AM"/>
    <n v="360450"/>
    <n v="0"/>
    <n v="40050"/>
    <n v="400500"/>
    <n v="360450"/>
    <n v="0"/>
    <m/>
    <n v="0"/>
    <x v="228"/>
  </r>
  <r>
    <s v="GRUPO DE TRABAJO EL CARRIZAL"/>
    <s v="MERCADO"/>
    <s v="MARTINEZ"/>
    <s v="IRAZEMA"/>
    <x v="1"/>
    <m/>
    <s v="EL CARRIZAL"/>
    <s v="SILO METALICO GALVANIZADO"/>
    <s v="GENERACIÓN DE INGRESOS"/>
    <n v="0"/>
    <n v="0"/>
    <n v="0"/>
    <s v="AM"/>
    <n v="6300"/>
    <n v="0"/>
    <n v="700"/>
    <n v="7000"/>
    <n v="6300"/>
    <n v="0"/>
    <m/>
    <n v="0"/>
    <x v="228"/>
  </r>
  <r>
    <s v="GRUPO DE TRABAJO EL CARRIZAL"/>
    <s v="MERCADO"/>
    <s v="MARTINEZ"/>
    <s v="IRAZEMA"/>
    <x v="1"/>
    <m/>
    <s v="EL CARRIZAL"/>
    <s v="INFRAESTRUCTURA Y EQUIPO PARA LA PROTECCION Y MANEJO DE LAS AVES"/>
    <s v="PRODUCCIÓN DE ALIMENTOS"/>
    <n v="0"/>
    <n v="0"/>
    <n v="0"/>
    <s v="AM"/>
    <n v="26460"/>
    <n v="0"/>
    <n v="2940"/>
    <n v="29400"/>
    <n v="26460"/>
    <n v="0"/>
    <m/>
    <n v="0"/>
    <x v="228"/>
  </r>
  <r>
    <s v="GRUPO DE TRABAJO EL CARRIZAL"/>
    <s v="MERCADO"/>
    <s v="MARTINEZ"/>
    <s v="IRAZEMA"/>
    <x v="1"/>
    <m/>
    <s v="EL CARRIZAL"/>
    <s v="MATERIAL VEGETATIVO"/>
    <s v="PRODUCCIÓN DE ALIMENTOS"/>
    <n v="0"/>
    <n v="0"/>
    <n v="0"/>
    <s v="AM"/>
    <n v="3510"/>
    <n v="0"/>
    <n v="390"/>
    <n v="3900"/>
    <n v="3510"/>
    <n v="0"/>
    <m/>
    <n v="0"/>
    <x v="228"/>
  </r>
  <r>
    <s v="AVES LIMAJYO"/>
    <s v="ANGEL"/>
    <s v="VIRGINIO"/>
    <s v="ELENA"/>
    <x v="13"/>
    <m/>
    <s v="LIMAJYO"/>
    <s v="INFRAESTRUCTURA Y EQUIPO PARA LA PRODUCCION DE HONGOS"/>
    <s v="PRODUCCIÓN DE ALIMENTOS"/>
    <n v="19"/>
    <n v="1"/>
    <n v="20"/>
    <s v="AM"/>
    <n v="66207"/>
    <n v="0"/>
    <n v="29591.559999999998"/>
    <n v="95798.56"/>
    <n v="66207"/>
    <n v="0"/>
    <m/>
    <n v="0"/>
    <x v="229"/>
  </r>
  <r>
    <s v="AVES LIMAJYO"/>
    <s v="ANGEL"/>
    <s v="VIRGINIO"/>
    <s v="ELENA"/>
    <x v="13"/>
    <m/>
    <s v="LIMAJYO"/>
    <s v="INFRAESTRUCTURA Y EQUIPO PARA LA PROTECCION Y MANEJO DE LAS AVES"/>
    <s v="PRODUCCIÓN DE ALIMENTOS"/>
    <n v="0"/>
    <n v="0"/>
    <n v="0"/>
    <s v="AM"/>
    <n v="87167"/>
    <n v="0"/>
    <n v="10754.320000000007"/>
    <n v="97921.32"/>
    <n v="87167"/>
    <n v="0"/>
    <m/>
    <n v="0"/>
    <x v="229"/>
  </r>
  <r>
    <s v="GRUPO PESA 2013 EL EPAZOTE"/>
    <s v="REYES"/>
    <s v="HERNANDEZ"/>
    <s v="DOMINGO"/>
    <x v="0"/>
    <s v="LAGUNILLAS"/>
    <s v="EL EPAZOTE"/>
    <s v="INFRAESTRUCTURA Y EQUIPO PARA LA PRODUCCION HORTICOLA AGRICULTURA PROTEGIDA"/>
    <s v="PRODUCCIÓN DE ALIMENTOS"/>
    <n v="3"/>
    <n v="10"/>
    <n v="13"/>
    <s v="AM"/>
    <n v="88779"/>
    <n v="0"/>
    <n v="9865.1999999999971"/>
    <n v="98644.2"/>
    <n v="0"/>
    <n v="0"/>
    <m/>
    <n v="0"/>
    <x v="230"/>
  </r>
  <r>
    <s v="GRUPO PESA 2013 EL EPAZOTE"/>
    <s v="REYES"/>
    <s v="HERNANDEZ"/>
    <s v="DOMINGO"/>
    <x v="0"/>
    <s v="LAGUNILLAS"/>
    <s v="EL EPAZOTE"/>
    <s v="INFRAESTRUCTURA Y EQUIPO PARA LA PROTECCION Y MANEJO DE LAS AVES"/>
    <s v="PRODUCCIÓN DE ALIMENTOS"/>
    <n v="0"/>
    <n v="0"/>
    <n v="0"/>
    <s v="AM"/>
    <n v="7851"/>
    <n v="0"/>
    <n v="872.89999999999964"/>
    <n v="8723.9"/>
    <n v="0"/>
    <n v="0"/>
    <m/>
    <n v="0"/>
    <x v="230"/>
  </r>
  <r>
    <s v="GRUPO PESA 2013 EL EPAZOTE"/>
    <s v="REYES"/>
    <s v="HERNANDEZ"/>
    <s v="DOMINGO"/>
    <x v="0"/>
    <s v="LAGUNILLAS"/>
    <s v="EL EPAZOTE"/>
    <s v="INFRAESTRUCTURA Y EQUIPO PARA LA PRODUCCION DE BOVINOS"/>
    <s v="GENERACIÓN DE INGRESOS"/>
    <n v="0"/>
    <n v="0"/>
    <n v="0"/>
    <s v="AM"/>
    <n v="133019"/>
    <n v="0"/>
    <n v="14780.380000000005"/>
    <n v="147799.38"/>
    <n v="133019"/>
    <n v="0"/>
    <m/>
    <n v="0"/>
    <x v="230"/>
  </r>
  <r>
    <s v="GRUPO PESA 2013 SAN ISIDRO"/>
    <s v="MONTERO"/>
    <s v="BOTELLO"/>
    <s v="VICTORINA"/>
    <x v="0"/>
    <s v="LAGUNILLAS"/>
    <s v="SAN ISIDRO"/>
    <s v="INFRAESTRUCTURA Y EQUIPO PARA LA PRODUCCION HORTICOLA AGRICULTURA PROTEGIDA"/>
    <s v="PRODUCCIÓN DE ALIMENTOS"/>
    <n v="7"/>
    <n v="4"/>
    <n v="11"/>
    <s v="AM"/>
    <n v="44389"/>
    <n v="0"/>
    <n v="4933.0999999999985"/>
    <n v="49322.1"/>
    <n v="41127"/>
    <n v="0"/>
    <m/>
    <n v="0"/>
    <x v="231"/>
  </r>
  <r>
    <s v="GRUPO PESA 2013 SAN ISIDRO"/>
    <s v="MONTERO"/>
    <s v="BOTELLO"/>
    <s v="VICTORINA"/>
    <x v="0"/>
    <s v="LAGUNILLAS"/>
    <s v="SAN ISIDRO"/>
    <s v="INFRAESTRUCTURA Y EQUIPO PARA LA PROTECCION Y MANEJO DE LAS AVES"/>
    <s v="PRODUCCIÓN DE ALIMENTOS"/>
    <n v="0"/>
    <n v="0"/>
    <n v="0"/>
    <s v="AM"/>
    <n v="62812"/>
    <n v="0"/>
    <n v="6979.1999999999971"/>
    <n v="69791.199999999997"/>
    <n v="0"/>
    <n v="0"/>
    <m/>
    <n v="0"/>
    <x v="231"/>
  </r>
  <r>
    <s v="GRUPO PESA MARTINEZ"/>
    <s v="JUAREZ"/>
    <m/>
    <s v="ISIDRA"/>
    <x v="12"/>
    <m/>
    <s v="MARTÍNEZ"/>
    <s v="INFRAESTRUCTURA Y EQUIPO PARA LA PRODUCCION HORTICOLA AGRICULTURA PROTEGIDA"/>
    <s v="PRODUCCIÓN DE ALIMENTOS"/>
    <n v="7"/>
    <n v="2"/>
    <n v="9"/>
    <s v="AM"/>
    <n v="118373"/>
    <n v="0"/>
    <n v="13152.600000000006"/>
    <n v="131525.6"/>
    <m/>
    <n v="0"/>
    <m/>
    <n v="0"/>
    <x v="232"/>
  </r>
  <r>
    <s v="GRUPO PESA MARTINEZ"/>
    <s v="JUAREZ"/>
    <m/>
    <s v="ISIDRA"/>
    <x v="12"/>
    <m/>
    <s v="MARTÍNEZ"/>
    <s v="INFRAESTRUCTURA Y EQUIPO PARA LA PRODUCCION DE BOVINOS"/>
    <s v="GENERACIÓN DE INGRESOS"/>
    <n v="0"/>
    <n v="0"/>
    <n v="0"/>
    <s v="AM"/>
    <n v="22169"/>
    <n v="0"/>
    <n v="2464.2299999999996"/>
    <n v="24633.23"/>
    <m/>
    <n v="0"/>
    <m/>
    <n v="0"/>
    <x v="232"/>
  </r>
  <r>
    <s v="GRUPO PESA 2013 PINIHUAN"/>
    <s v="GARCIA"/>
    <s v="HERNANDEZ"/>
    <s v="GELACIA"/>
    <x v="0"/>
    <s v="LAGUNILLAS"/>
    <s v="PINIHUAN (RÍO PINIHUAN)"/>
    <s v="INFRAESTRUCTURA Y EQUIPO PARA LA PRODUCCION HORTICOLA AGRICULTURA PROTEGIDA"/>
    <s v="PRODUCCIÓN DE ALIMENTOS"/>
    <n v="6"/>
    <n v="0"/>
    <n v="6"/>
    <s v="AM"/>
    <n v="59186"/>
    <n v="0"/>
    <n v="6576.8000000000029"/>
    <n v="65762.8"/>
    <n v="0"/>
    <n v="0"/>
    <m/>
    <n v="0"/>
    <x v="233"/>
  </r>
  <r>
    <s v="GRUPO PESA 2013 PINIHUAN"/>
    <s v="GARCIA"/>
    <s v="HERNANDEZ"/>
    <s v="GELACIA"/>
    <x v="0"/>
    <s v="LAGUNILLAS"/>
    <s v="PINIHUAN (RÍO PINIHUAN)"/>
    <s v="INFRAESTRUCTURA Y EQUIPO PARA LA PRODUCCION DE BOVINOS"/>
    <s v="GENERACIÓN DE INGRESOS"/>
    <n v="0"/>
    <n v="0"/>
    <n v="0"/>
    <s v="AM"/>
    <n v="22169"/>
    <n v="0"/>
    <n v="2464.2299999999996"/>
    <n v="24633.23"/>
    <n v="22169"/>
    <n v="0"/>
    <m/>
    <n v="0"/>
    <x v="233"/>
  </r>
  <r>
    <s v="GRUPO PESA 2013 PINIHUAN"/>
    <s v="GARCIA"/>
    <s v="HERNANDEZ"/>
    <s v="GELACIA"/>
    <x v="0"/>
    <s v="LAGUNILLAS"/>
    <s v="PINIHUAN (RÍO PINIHUAN)"/>
    <s v="INFRAESTRUCTURA Y EQUIPO PARA LA PRODUCCION HORTICOLA AGRICULTURA PROTEGIDA"/>
    <s v="GENERACIÓN DE INGRESOS"/>
    <n v="0"/>
    <n v="0"/>
    <n v="0"/>
    <s v="AM"/>
    <n v="89868"/>
    <n v="0"/>
    <n v="9985.7899999999936"/>
    <n v="99853.79"/>
    <n v="0"/>
    <n v="0"/>
    <m/>
    <n v="0"/>
    <x v="233"/>
  </r>
  <r>
    <s v="PRODUCTORES DE PAXQUID"/>
    <s v="SANTIAGO"/>
    <s v="HERNANDEZ"/>
    <s v="FRANCISCO"/>
    <x v="1"/>
    <m/>
    <s v="PAXQUID"/>
    <s v="EQUIPO PARA LA CONSERVACION DE ALIMENTOS CARNICOS"/>
    <s v="GENERACIÓN DE INGRESOS"/>
    <n v="8"/>
    <n v="11"/>
    <n v="19"/>
    <s v="AM"/>
    <n v="26820"/>
    <n v="0"/>
    <n v="2980"/>
    <n v="29800"/>
    <n v="26820"/>
    <n v="0"/>
    <m/>
    <n v="0"/>
    <x v="234"/>
  </r>
  <r>
    <s v="PRODUCTORES DE PAXQUID"/>
    <s v="SANTIAGO"/>
    <s v="HERNANDEZ"/>
    <s v="FRANCISCO"/>
    <x v="1"/>
    <m/>
    <s v="PAXQUID"/>
    <s v="INFRAESTRUCTURA Y EQUIPO PARA LA PROTECCION Y MANEJO DE LAS AVES"/>
    <s v="PRODUCCIÓN DE ALIMENTOS"/>
    <n v="0"/>
    <n v="0"/>
    <n v="0"/>
    <s v="AM"/>
    <n v="48510"/>
    <n v="0"/>
    <n v="5390"/>
    <n v="53900"/>
    <n v="48510"/>
    <n v="0"/>
    <m/>
    <n v="0"/>
    <x v="234"/>
  </r>
  <r>
    <s v="PRODUCTORES DE PAXQUID"/>
    <s v="SANTIAGO"/>
    <s v="HERNANDEZ"/>
    <s v="FRANCISCO"/>
    <x v="1"/>
    <m/>
    <s v="PAXQUID"/>
    <s v="MATERIAL VEGETATIVO"/>
    <s v="PRODUCCIÓN DE ALIMENTOS"/>
    <n v="0"/>
    <n v="0"/>
    <n v="0"/>
    <s v="AM"/>
    <n v="7020"/>
    <n v="0"/>
    <n v="780"/>
    <n v="7800"/>
    <n v="7020"/>
    <n v="0"/>
    <m/>
    <n v="0"/>
    <x v="234"/>
  </r>
  <r>
    <s v="PRODUCTORES DE PAXQUID"/>
    <s v="SANTIAGO"/>
    <s v="HERNANDEZ"/>
    <s v="FRANCISCO"/>
    <x v="1"/>
    <m/>
    <s v="PAXQUID"/>
    <s v="INFRAESTRUCTURA Y EQUIPO PARA LA PRODUCCION DE CERDOS"/>
    <s v="GENERACIÓN DE INGRESOS"/>
    <n v="0"/>
    <n v="0"/>
    <n v="0"/>
    <s v="AM"/>
    <n v="80100"/>
    <n v="0"/>
    <n v="8900"/>
    <n v="89000"/>
    <n v="80100"/>
    <n v="0"/>
    <m/>
    <n v="0"/>
    <x v="234"/>
  </r>
  <r>
    <s v="PRODUCTORES DE PAXQUID"/>
    <s v="SANTIAGO"/>
    <s v="HERNANDEZ"/>
    <s v="FRANCISCO"/>
    <x v="1"/>
    <m/>
    <s v="PAXQUID"/>
    <s v="CONSERVACION"/>
    <s v="GENERACIÓN DE INGRESOS"/>
    <n v="0"/>
    <n v="0"/>
    <n v="0"/>
    <s v="AM"/>
    <n v="13586"/>
    <n v="0"/>
    <n v="1510"/>
    <n v="15096"/>
    <n v="13586"/>
    <n v="0"/>
    <m/>
    <n v="0"/>
    <x v="234"/>
  </r>
  <r>
    <s v="GRUPO PESA 2013 LAS TUZAS"/>
    <s v="ARRIAGA"/>
    <s v="SALDIERNA"/>
    <s v="ALEJANDRA LIZBET"/>
    <x v="12"/>
    <m/>
    <s v="TUZAS"/>
    <s v="INFRAESTRUCTURA Y EQUIPO PARA LA PROTECCION Y MANEJO DE LAS AVES"/>
    <s v="PRODUCCIÓN DE ALIMENTOS"/>
    <n v="7"/>
    <n v="0"/>
    <n v="7"/>
    <s v="AM"/>
    <n v="23554"/>
    <n v="0"/>
    <n v="2617.7000000000007"/>
    <n v="26171.7"/>
    <m/>
    <n v="0"/>
    <m/>
    <n v="0"/>
    <x v="235"/>
  </r>
  <r>
    <s v="GRUPO PESA 2013 LAS TUZAS"/>
    <s v="ARRIAGA"/>
    <s v="SALDIERNA"/>
    <s v="ALEJANDRA LIZBET"/>
    <x v="12"/>
    <m/>
    <s v="TUZAS"/>
    <s v="INFRAESTRUCTURA Y EQUIPO PARA LA PRODUCCION HORTICOLA AGRICULTURA PROTEGIDA"/>
    <s v="PRODUCCIÓN DE ALIMENTOS"/>
    <n v="0"/>
    <n v="0"/>
    <n v="0"/>
    <s v="AM"/>
    <n v="59186"/>
    <n v="0"/>
    <n v="6576.8000000000029"/>
    <n v="65762.8"/>
    <m/>
    <n v="0"/>
    <m/>
    <n v="0"/>
    <x v="235"/>
  </r>
  <r>
    <s v="WITZIL AN EM"/>
    <s v="CAMILO"/>
    <s v="DELFINO"/>
    <s v="MA. JUANA"/>
    <x v="9"/>
    <m/>
    <s v="LINJA"/>
    <s v="CISTERNA DE FERROCEMENTO EQUIPADA"/>
    <s v="PRODUCCIÓN DE ALIMENTOS"/>
    <n v="13"/>
    <n v="2"/>
    <n v="15"/>
    <s v="MAM"/>
    <n v="9072"/>
    <n v="0"/>
    <n v="1008"/>
    <n v="10080"/>
    <n v="9072"/>
    <n v="0"/>
    <m/>
    <n v="0"/>
    <x v="236"/>
  </r>
  <r>
    <s v="WITZIL AN EM"/>
    <s v="CAMILO"/>
    <s v="DELFINO"/>
    <s v="MA. JUANA"/>
    <x v="9"/>
    <m/>
    <s v="LINJA"/>
    <s v="INFRAESTRUCTURA Y EQUIPO PARA LA PRODUCCION DE HORTALIZAS A CIELO ABIERTO"/>
    <s v="GENERACIÓN DE INGRESOS"/>
    <n v="0"/>
    <n v="0"/>
    <n v="0"/>
    <s v="MAM"/>
    <n v="7100"/>
    <n v="0"/>
    <n v="2498"/>
    <n v="9598"/>
    <n v="7100"/>
    <n v="0"/>
    <m/>
    <n v="0"/>
    <x v="236"/>
  </r>
  <r>
    <s v="WITZIL AN EM"/>
    <s v="CAMILO"/>
    <s v="DELFINO"/>
    <s v="MA. JUANA"/>
    <x v="9"/>
    <m/>
    <s v="LINJA"/>
    <s v="INFRAESTRUCTURA Y EQUIPO PARA LA PROTECCION Y MANEJO DE LAS AVES"/>
    <s v="PRODUCCIÓN DE ALIMENTOS"/>
    <n v="0"/>
    <n v="0"/>
    <n v="0"/>
    <s v="MAM"/>
    <n v="49809"/>
    <n v="0"/>
    <n v="6146.0400000000009"/>
    <n v="55955.040000000001"/>
    <n v="49809"/>
    <n v="0"/>
    <m/>
    <n v="0"/>
    <x v="236"/>
  </r>
  <r>
    <s v="WITZIL AN EM"/>
    <s v="CAMILO"/>
    <s v="DELFINO"/>
    <s v="MA. JUANA"/>
    <x v="9"/>
    <m/>
    <s v="LINJA"/>
    <s v="INFRAESTRUCTURA Y EQUIPO PARA LA PRODUCCION DE HORTALIZAS A CIELO ABIERTO"/>
    <s v="GENERACIÓN DE INGRESOS"/>
    <n v="0"/>
    <n v="0"/>
    <n v="0"/>
    <s v="MAM"/>
    <n v="19880"/>
    <n v="0"/>
    <n v="4573.7999999999993"/>
    <n v="24453.8"/>
    <n v="19880"/>
    <n v="0"/>
    <m/>
    <n v="0"/>
    <x v="236"/>
  </r>
  <r>
    <s v="GRUPO PESA LA LINEA"/>
    <s v="LOPEZ"/>
    <s v="CAMARGO"/>
    <s v="CRISTINA"/>
    <x v="0"/>
    <s v="LAGUNILLAS"/>
    <s v="LA LÍNEA"/>
    <s v="INFRAESTRUCTURA Y EQUIPO PARA LA PRODUCCION HORTICOLA AGRICULTURA PROTEGIDA"/>
    <s v="PRODUCCIÓN DE ALIMENTOS"/>
    <n v="7"/>
    <n v="3"/>
    <n v="10"/>
    <s v="AM"/>
    <n v="59186"/>
    <n v="0"/>
    <n v="6576.8000000000029"/>
    <n v="65762.8"/>
    <n v="54836"/>
    <n v="0"/>
    <m/>
    <n v="0"/>
    <x v="237"/>
  </r>
  <r>
    <s v="GRUPO PESA LA LINEA"/>
    <s v="LOPEZ"/>
    <s v="CAMARGO"/>
    <s v="CRISTINA"/>
    <x v="0"/>
    <s v="LAGUNILLAS"/>
    <s v="LA LÍNEA"/>
    <s v="INFRAESTRUCTURA Y EQUIPO PARA LA PROTECCION Y MANEJO DE LAS AVES"/>
    <s v="PRODUCCIÓN DE ALIMENTOS"/>
    <n v="0"/>
    <n v="0"/>
    <n v="0"/>
    <s v="AM"/>
    <n v="15703"/>
    <n v="0"/>
    <n v="1744.7999999999993"/>
    <n v="17447.8"/>
    <n v="15448"/>
    <n v="0"/>
    <m/>
    <n v="0"/>
    <x v="237"/>
  </r>
  <r>
    <s v="GRUPO PESA LA LINEA"/>
    <s v="LOPEZ"/>
    <s v="CAMARGO"/>
    <s v="CRISTINA"/>
    <x v="0"/>
    <s v="LAGUNILLAS"/>
    <s v="LA LÍNEA"/>
    <s v="INFRAESTRUCTURA Y EQUIPO PARA LA PRODUCCION HORTICOLA AGRICULTURA PROTEGIDA"/>
    <s v="PRODUCCIÓN DE ALIMENTOS"/>
    <n v="0"/>
    <n v="0"/>
    <n v="0"/>
    <s v="AM"/>
    <n v="179736"/>
    <n v="0"/>
    <n v="19971.579999999987"/>
    <n v="199707.58"/>
    <n v="149784"/>
    <n v="0"/>
    <m/>
    <n v="0"/>
    <x v="237"/>
  </r>
  <r>
    <s v="GRUPO PESA LA LINEA"/>
    <s v="LOPEZ"/>
    <s v="CAMARGO"/>
    <s v="CRISTINA"/>
    <x v="0"/>
    <s v="LAGUNILLAS"/>
    <s v="LA LÍNEA"/>
    <s v="INFRAESTRUCTURA Y EQUIPO PARA LA PRODUCCION DE BOVINOS"/>
    <s v="GENERACIÓN DE INGRESOS"/>
    <n v="0"/>
    <n v="0"/>
    <n v="0"/>
    <s v="AM"/>
    <n v="44339"/>
    <n v="0"/>
    <n v="4927.4599999999991"/>
    <n v="49266.46"/>
    <n v="44339"/>
    <n v="0"/>
    <m/>
    <n v="0"/>
    <x v="237"/>
  </r>
  <r>
    <s v="LOS TRIUNFADORES DE BARRIO PROGRESO"/>
    <s v="HERNNADEZ"/>
    <s v="ANTONIO"/>
    <s v="ALEJANDRO"/>
    <x v="13"/>
    <m/>
    <s v="BARRIO PROGRESO"/>
    <s v="INFRAESTRUCTURA Y EQUIPO PARA LA PROTECCION Y MANEJO DE LAS AVES"/>
    <s v="PRODUCCIÓN DE ALIMENTOS"/>
    <n v="15"/>
    <n v="6"/>
    <n v="21"/>
    <s v="MAM"/>
    <n v="49809"/>
    <n v="0"/>
    <n v="6146.0400000000009"/>
    <n v="55955.040000000001"/>
    <n v="49809"/>
    <n v="0"/>
    <m/>
    <n v="0"/>
    <x v="238"/>
  </r>
  <r>
    <s v="LOS TRIUNFADORES DE BARRIO PROGRESO"/>
    <s v="HERNNADEZ"/>
    <s v="ANTONIO"/>
    <s v="ALEJANDRO"/>
    <x v="13"/>
    <m/>
    <s v="BARRIO PROGRESO"/>
    <s v="ARBOLES FRUTALES"/>
    <s v="PRODUCCIÓN DE ALIMENTOS"/>
    <n v="0"/>
    <n v="0"/>
    <n v="0"/>
    <s v="MAM"/>
    <n v="97630"/>
    <n v="0"/>
    <n v="22191"/>
    <n v="119821"/>
    <n v="97630"/>
    <n v="0"/>
    <m/>
    <n v="0"/>
    <x v="238"/>
  </r>
  <r>
    <s v="LOS TRIUNFADORES DE BARRIO PROGRESO"/>
    <s v="HERNNADEZ"/>
    <s v="ANTONIO"/>
    <s v="ALEJANDRO"/>
    <x v="13"/>
    <m/>
    <s v="BARRIO PROGRESO"/>
    <s v="INFRAESTRUCTURA PARA POSTPRODUCCION DE CAFE"/>
    <s v="GENERACIÓN DE INGRESOS"/>
    <n v="0"/>
    <n v="0"/>
    <n v="0"/>
    <s v="MAM"/>
    <n v="21672"/>
    <n v="0"/>
    <n v="6828"/>
    <n v="28500"/>
    <n v="21672"/>
    <n v="0"/>
    <m/>
    <n v="0"/>
    <x v="238"/>
  </r>
  <r>
    <s v="MILA TEKITINE"/>
    <s v="HERNANDEZ"/>
    <s v="HERNANDEZ"/>
    <s v="JUVENCIO"/>
    <x v="13"/>
    <m/>
    <s v="TAXICHO"/>
    <s v="INFRAESTRUCTURA Y EQUIPO PARA LA PRODUCCION DE HONGOS"/>
    <s v="PRODUCCIÓN DE ALIMENTOS"/>
    <n v="11"/>
    <n v="9"/>
    <n v="20"/>
    <s v="AM"/>
    <n v="50929"/>
    <n v="0"/>
    <n v="22762.199999999997"/>
    <n v="73691.199999999997"/>
    <n v="50929"/>
    <n v="0"/>
    <m/>
    <n v="0"/>
    <x v="239"/>
  </r>
  <r>
    <s v="MILA TEKITINE"/>
    <s v="HERNANDEZ"/>
    <s v="HERNANDEZ"/>
    <s v="JUVENCIO"/>
    <x v="13"/>
    <m/>
    <s v="TAXICHO"/>
    <s v="INFRAESTRUCTURA Y EQUIPO PARA LA PROTECCION Y MANEJO DE LAS AVES"/>
    <s v="PRODUCCIÓN DE ALIMENTOS"/>
    <n v="0"/>
    <n v="0"/>
    <n v="0"/>
    <s v="AM"/>
    <n v="37357"/>
    <n v="0"/>
    <n v="4609.2799999999988"/>
    <n v="41966.28"/>
    <n v="37357"/>
    <n v="0"/>
    <m/>
    <n v="0"/>
    <x v="239"/>
  </r>
  <r>
    <s v="MILA TEKITINE"/>
    <s v="HERNANDEZ"/>
    <s v="HERNANDEZ"/>
    <s v="JUVENCIO"/>
    <x v="13"/>
    <m/>
    <s v="TAXICHO"/>
    <s v="ARBOLES FRUTALES"/>
    <s v="PRODUCCIÓN DE ALIMENTOS"/>
    <n v="0"/>
    <n v="0"/>
    <n v="0"/>
    <s v="AM"/>
    <n v="52570"/>
    <n v="0"/>
    <n v="11949"/>
    <n v="64519"/>
    <n v="52570"/>
    <n v="0"/>
    <m/>
    <n v="0"/>
    <x v="239"/>
  </r>
  <r>
    <s v="EL GAVILAN"/>
    <s v="RAMIREZ"/>
    <s v="JUAREZ"/>
    <s v="FILOMENA"/>
    <x v="13"/>
    <m/>
    <s v="EL GAVILÁN"/>
    <s v="INFRAESTRUCTURA Y EQUIPO PARA LA PRODUCCION DE HONGOS"/>
    <s v="PRODUCCIÓN DE ALIMENTOS"/>
    <n v="15"/>
    <n v="4"/>
    <n v="19"/>
    <s v="AM"/>
    <n v="15278"/>
    <n v="0"/>
    <n v="6829.3600000000006"/>
    <n v="22107.360000000001"/>
    <n v="15278"/>
    <n v="0"/>
    <m/>
    <n v="0"/>
    <x v="240"/>
  </r>
  <r>
    <s v="EL GAVILAN"/>
    <s v="RAMIREZ"/>
    <s v="JUAREZ"/>
    <s v="FILOMENA"/>
    <x v="13"/>
    <m/>
    <s v="EL GAVILÁN"/>
    <s v="ARBOLES FRUTALES"/>
    <s v="PRODUCCIÓN DE ALIMENTOS"/>
    <n v="0"/>
    <n v="0"/>
    <n v="0"/>
    <s v="AM"/>
    <n v="75100"/>
    <n v="0"/>
    <n v="17070"/>
    <n v="92170"/>
    <n v="75100"/>
    <n v="0"/>
    <m/>
    <n v="0"/>
    <x v="240"/>
  </r>
  <r>
    <s v="EL GAVILAN"/>
    <s v="RAMIREZ"/>
    <s v="JUAREZ"/>
    <s v="FILOMENA"/>
    <x v="13"/>
    <m/>
    <s v="EL GAVILÁN"/>
    <s v="INFRAESTRUCTURA PARA POSTPRODUCCION DE CAFE"/>
    <s v="GENERACIÓN DE INGRESOS"/>
    <n v="0"/>
    <n v="0"/>
    <n v="0"/>
    <s v="AM"/>
    <n v="10836"/>
    <n v="0"/>
    <n v="3414"/>
    <n v="14250"/>
    <n v="10836"/>
    <n v="0"/>
    <m/>
    <n v="0"/>
    <x v="240"/>
  </r>
  <r>
    <s v="EL GAVILAN"/>
    <s v="RAMIREZ"/>
    <s v="JUAREZ"/>
    <s v="FILOMENA"/>
    <x v="13"/>
    <m/>
    <s v="EL GAVILÁN"/>
    <s v="INFRAESTRUCTURA Y EQUIPO PARA LA PROTECCION Y MANEJO DE LAS AVES"/>
    <s v="PRODUCCIÓN DE ALIMENTOS"/>
    <n v="0"/>
    <n v="0"/>
    <n v="0"/>
    <s v="AM"/>
    <n v="62262"/>
    <n v="0"/>
    <n v="7681.8000000000029"/>
    <n v="69943.8"/>
    <n v="62262"/>
    <n v="0"/>
    <m/>
    <n v="0"/>
    <x v="240"/>
  </r>
  <r>
    <s v="EL TRIUNFO"/>
    <s v="HERNANDEZ"/>
    <s v="GIL"/>
    <s v="JOSE LUIS"/>
    <x v="13"/>
    <m/>
    <s v="LA REFORMA (EL LINDERO)"/>
    <s v="MAQUINARIA Y EQUIPO PARA PROCESOS DE AGREGACION DE VALOR AL CAFE"/>
    <s v="GENERACIÓN DE INGRESOS"/>
    <n v="7"/>
    <n v="13"/>
    <n v="20"/>
    <s v="AM"/>
    <n v="81627"/>
    <n v="0"/>
    <n v="9880"/>
    <n v="91507"/>
    <n v="81627"/>
    <n v="0"/>
    <m/>
    <n v="0"/>
    <x v="241"/>
  </r>
  <r>
    <s v="EL TRIUNFO"/>
    <s v="HERNANDEZ"/>
    <s v="GIL"/>
    <s v="JOSE LUIS"/>
    <x v="13"/>
    <m/>
    <s v="LA REFORMA (EL LINDERO)"/>
    <s v="INFRAESTRUCTURA PARA POSTPRODUCCION DE CAFE"/>
    <s v="GENERACIÓN DE INGRESOS"/>
    <n v="0"/>
    <n v="0"/>
    <n v="0"/>
    <s v="AM"/>
    <n v="37926"/>
    <n v="0"/>
    <n v="11949"/>
    <n v="49875"/>
    <n v="37926"/>
    <n v="0"/>
    <m/>
    <n v="0"/>
    <x v="241"/>
  </r>
  <r>
    <s v="GRUPO PESA SAN RAFAEL"/>
    <s v="SANJUAN"/>
    <s v="RINCON"/>
    <s v="FELIPE"/>
    <x v="0"/>
    <s v="LAGUNILLAS"/>
    <s v="SAN RAFAEL"/>
    <s v="INFRAESTRUCTURA Y EQUIPO PARA LA PRODUCCION HORTICOLA AGRICULTURA PROTEGIDA"/>
    <s v="PRODUCCIÓN DE ALIMENTOS"/>
    <n v="3"/>
    <n v="4"/>
    <n v="7"/>
    <s v="AM"/>
    <n v="103576"/>
    <n v="0"/>
    <n v="11508.899999999994"/>
    <n v="115084.9"/>
    <n v="95963"/>
    <n v="0"/>
    <m/>
    <n v="0"/>
    <x v="242"/>
  </r>
  <r>
    <s v="HUERTOS CACALACAYO"/>
    <s v="SANTIAGO "/>
    <s v="ANTONIO"/>
    <s v="ANTONIO "/>
    <x v="13"/>
    <m/>
    <s v="CACALACAYO"/>
    <s v="INFRAESTRUCTURA Y EQUIPO PARA LA PROTECCION Y MANEJO DE LAS AVES"/>
    <s v="PRODUCCIÓN DE ALIMENTOS"/>
    <n v="1"/>
    <n v="19"/>
    <n v="20"/>
    <s v="AM"/>
    <n v="74714"/>
    <n v="0"/>
    <n v="9218.5599999999977"/>
    <n v="83932.56"/>
    <n v="74714"/>
    <n v="0"/>
    <m/>
    <n v="0"/>
    <x v="243"/>
  </r>
  <r>
    <s v="HUERTOS CACALACAYO"/>
    <s v="SANTIAGO "/>
    <s v="ANTONIO"/>
    <s v="ANTONIO "/>
    <x v="13"/>
    <m/>
    <s v="CACALACAYO"/>
    <s v="INFRAESTRUCTURA Y EQUIPO PARA LA PRODUCCION DE HONGOS"/>
    <s v="PRODUCCIÓN DE ALIMENTOS"/>
    <n v="0"/>
    <n v="0"/>
    <n v="0"/>
    <s v="AM"/>
    <n v="71300"/>
    <n v="0"/>
    <n v="31867.679999999993"/>
    <n v="103167.67999999999"/>
    <n v="71300"/>
    <n v="0"/>
    <m/>
    <n v="0"/>
    <x v="243"/>
  </r>
  <r>
    <s v="LA NUEVA LUCHA"/>
    <s v="TORQUEMADA"/>
    <s v="COVARRUBIAS"/>
    <s v="ANICACIA"/>
    <x v="13"/>
    <m/>
    <s v="XINICTLE"/>
    <s v="INFRAESTRUCTURA Y EQUIPO PARA LA PROTECCION Y MANEJO DE LAS AVES"/>
    <s v="PRODUCCIÓN DE ALIMENTOS"/>
    <n v="0"/>
    <n v="0"/>
    <n v="0"/>
    <s v="AM"/>
    <n v="24904"/>
    <n v="0"/>
    <n v="3073.5200000000004"/>
    <n v="27977.52"/>
    <n v="24904"/>
    <n v="0"/>
    <m/>
    <n v="0"/>
    <x v="244"/>
  </r>
  <r>
    <s v="LA NUEVA LUCHA"/>
    <s v="TORQUEMADA"/>
    <s v="COVARRUBIAS"/>
    <s v="ANICACIA"/>
    <x v="13"/>
    <m/>
    <s v="XINICTLE"/>
    <s v="ARBOLES FRUTALES"/>
    <s v="PRODUCCIÓN DE ALIMENTOS"/>
    <n v="10"/>
    <n v="14"/>
    <n v="24"/>
    <s v="AM"/>
    <n v="37550"/>
    <n v="0"/>
    <n v="8535"/>
    <n v="46085"/>
    <n v="37550"/>
    <n v="0"/>
    <m/>
    <n v="0"/>
    <x v="244"/>
  </r>
  <r>
    <s v="LA NUEVA LUCHA"/>
    <s v="TORQUEMADA"/>
    <s v="COVARRUBIAS"/>
    <s v="ANICACIA"/>
    <x v="13"/>
    <m/>
    <s v="XINICTLE"/>
    <s v="INFRAESTRUCTURA PARA POSTPRODUCCION DE CAFE"/>
    <s v="GENERACIÓN DE INGRESOS"/>
    <n v="0"/>
    <n v="0"/>
    <n v="0"/>
    <s v="AM"/>
    <n v="65016"/>
    <n v="0"/>
    <n v="20484"/>
    <n v="85500"/>
    <n v="65016"/>
    <n v="0"/>
    <m/>
    <n v="0"/>
    <x v="244"/>
  </r>
  <r>
    <s v="LA NUEVA LUCHA"/>
    <s v="TORQUEMADA"/>
    <s v="COVARRUBIAS"/>
    <s v="ANICACIA"/>
    <x v="13"/>
    <m/>
    <s v="XINICTLE"/>
    <s v="INFRAESTRUCTURA Y EQUIPO PARA LA PRODUCCION DE HONGOS"/>
    <s v="PRODUCCIÓN DE ALIMENTOS"/>
    <n v="0"/>
    <n v="0"/>
    <n v="0"/>
    <s v="AM"/>
    <n v="25464"/>
    <n v="0"/>
    <n v="11381.599999999999"/>
    <n v="36845.599999999999"/>
    <n v="25464"/>
    <n v="0"/>
    <m/>
    <n v="0"/>
    <x v="244"/>
  </r>
  <r>
    <s v="EL ENCINAL"/>
    <s v="JIMENEZ"/>
    <s v="CRUZ"/>
    <s v="GONZALO"/>
    <x v="13"/>
    <m/>
    <s v="EL ENCINAL"/>
    <s v="INFRAESTRUCTURA Y EQUIPO PARA LA PROTECCION Y MANEJO DE LAS AVES"/>
    <s v="PRODUCCIÓN DE ALIMENTOS"/>
    <n v="10"/>
    <n v="7"/>
    <n v="17"/>
    <s v="MAM"/>
    <n v="112072"/>
    <n v="0"/>
    <n v="13826.839999999997"/>
    <n v="125898.84"/>
    <n v="112072"/>
    <n v="0"/>
    <m/>
    <n v="0"/>
    <x v="245"/>
  </r>
  <r>
    <s v="EL ENCINAL"/>
    <s v="JIMENEZ"/>
    <s v="CRUZ"/>
    <s v="GONZALO"/>
    <x v="13"/>
    <m/>
    <s v="EL ENCINAL"/>
    <s v="ARBOLES FRUTALES"/>
    <s v="PRODUCCIÓN DE ALIMENTOS"/>
    <n v="0"/>
    <n v="0"/>
    <n v="0"/>
    <s v="MAM"/>
    <n v="15020"/>
    <n v="0"/>
    <n v="3414"/>
    <n v="18434"/>
    <n v="15020"/>
    <n v="0"/>
    <m/>
    <n v="0"/>
    <x v="245"/>
  </r>
  <r>
    <s v="EL ENCINAL"/>
    <s v="JIMENEZ"/>
    <s v="CRUZ"/>
    <s v="GONZALO"/>
    <x v="13"/>
    <m/>
    <s v="EL ENCINAL"/>
    <s v="INFRAESTRUCTURA Y EQUIPO PARA LA PRODUCCION DE HONGOS"/>
    <s v="PRODUCCIÓN DE ALIMENTOS"/>
    <n v="0"/>
    <n v="0"/>
    <n v="0"/>
    <s v="MAM"/>
    <n v="15278"/>
    <n v="0"/>
    <n v="6829.3600000000006"/>
    <n v="22107.360000000001"/>
    <n v="15278"/>
    <n v="0"/>
    <m/>
    <n v="0"/>
    <x v="245"/>
  </r>
  <r>
    <s v="EL ENCINAL"/>
    <s v="JIMENEZ"/>
    <s v="CRUZ"/>
    <s v="GONZALO"/>
    <x v="13"/>
    <m/>
    <s v="EL ENCINAL"/>
    <s v="INFRAESTRUCTURA PARA POSTPRODUCCION DE CAFE"/>
    <s v="GENERACIÓN DE INGRESOS"/>
    <n v="0"/>
    <n v="0"/>
    <n v="0"/>
    <s v="MAM"/>
    <n v="16254"/>
    <n v="0"/>
    <n v="5121"/>
    <n v="21375"/>
    <n v="16254"/>
    <n v="0"/>
    <m/>
    <n v="0"/>
    <x v="245"/>
  </r>
  <r>
    <s v="LIMAJTITLA"/>
    <s v="ANTONIO"/>
    <s v="FORTUNATO"/>
    <s v="MA SEVERIANA"/>
    <x v="13"/>
    <m/>
    <s v="LIMATITLA"/>
    <s v="ARBOLES FRUTALES"/>
    <s v="PRODUCCIÓN DE ALIMENTOS"/>
    <n v="16"/>
    <n v="4"/>
    <n v="20"/>
    <s v="MAM"/>
    <n v="15020"/>
    <n v="0"/>
    <n v="3414"/>
    <n v="18434"/>
    <n v="15020"/>
    <n v="0"/>
    <m/>
    <n v="0"/>
    <x v="246"/>
  </r>
  <r>
    <s v="LIMAJTITLA"/>
    <s v="ANTONIO"/>
    <s v="FORTUNATO"/>
    <s v="MA SEVERIANA"/>
    <x v="13"/>
    <m/>
    <s v="LIMATITLA"/>
    <s v="INFRAESTRUCTURA Y EQUIPO PARA LA PROTECCION Y MANEJO DE LAS AVES"/>
    <s v="PRODUCCIÓN DE ALIMENTOS"/>
    <n v="0"/>
    <n v="0"/>
    <n v="0"/>
    <s v="MAM"/>
    <n v="87167"/>
    <n v="0"/>
    <n v="10754.320000000007"/>
    <n v="97921.32"/>
    <n v="87167"/>
    <n v="0"/>
    <m/>
    <n v="0"/>
    <x v="246"/>
  </r>
  <r>
    <s v="LIMAJTITLA"/>
    <s v="ANTONIO"/>
    <s v="FORTUNATO"/>
    <s v="MA SEVERIANA"/>
    <x v="13"/>
    <m/>
    <s v="LIMATITLA"/>
    <s v="INFRAESTRUCTURA Y EQUIPO PARA LA PRODUCCION DE HONGOS"/>
    <s v="PRODUCCIÓN DE ALIMENTOS"/>
    <n v="0"/>
    <n v="0"/>
    <n v="0"/>
    <s v="MAM"/>
    <n v="56021"/>
    <n v="0"/>
    <n v="25039.320000000007"/>
    <n v="81060.320000000007"/>
    <n v="56021"/>
    <n v="0"/>
    <m/>
    <n v="0"/>
    <x v="246"/>
  </r>
  <r>
    <s v="GRUPO PESA 2013 LA RODADA"/>
    <s v="LAMBARRIA"/>
    <s v="CASTILLO"/>
    <s v="MARIA DEL ROSARIO"/>
    <x v="0"/>
    <s v="LAGUNILLAS"/>
    <s v="LA RODADA"/>
    <s v="INCUBADORA"/>
    <s v="GENERACIÓN DE INGRESOS"/>
    <n v="8"/>
    <n v="1"/>
    <n v="9"/>
    <s v="AM"/>
    <n v="56766"/>
    <n v="0"/>
    <n v="9116.2799999999988"/>
    <n v="65882.28"/>
    <n v="0"/>
    <n v="0"/>
    <m/>
    <n v="0"/>
    <x v="247"/>
  </r>
  <r>
    <s v="GRUPO PESA 2013 LA RODADA"/>
    <s v="LAMBARRIA"/>
    <s v="CASTILLO"/>
    <s v="MARIA DEL ROSARIO"/>
    <x v="0"/>
    <s v="LAGUNILLAS"/>
    <s v="LA RODADA"/>
    <s v="INFRAESTRUCTURA Y EQUIPO PARA LA PRODUCCION HORTICOLA AGRICULTURA PROTEGIDA"/>
    <s v="GENERACIÓN DE INGRESOS"/>
    <n v="0"/>
    <n v="0"/>
    <n v="0"/>
    <s v="AM"/>
    <n v="89868"/>
    <n v="0"/>
    <n v="9985.7899999999936"/>
    <n v="99853.79"/>
    <n v="74892"/>
    <n v="0"/>
    <m/>
    <n v="0"/>
    <x v="247"/>
  </r>
  <r>
    <s v="GRUPO PESA 2013 LA RODADA"/>
    <s v="LAMBARRIA"/>
    <s v="CASTILLO"/>
    <s v="MARIA DEL ROSARIO"/>
    <x v="0"/>
    <s v="LAGUNILLAS"/>
    <s v="LA RODADA"/>
    <s v="INFRAESTRUCTURA Y EQUIPO PARA LA PRODUCCION HORTICOLA AGRICULTURA PROTEGIDA"/>
    <s v="PRODUCCIÓN DE ALIMENTOS"/>
    <n v="0"/>
    <n v="0"/>
    <n v="0"/>
    <s v="AM"/>
    <n v="103576"/>
    <n v="0"/>
    <n v="11508.899999999994"/>
    <n v="115084.9"/>
    <n v="95963"/>
    <n v="0"/>
    <m/>
    <n v="0"/>
    <x v="247"/>
  </r>
  <r>
    <s v="GRUPO PESA 2013 CALLEJON DE LA LUZ"/>
    <s v="PADRON"/>
    <s v="SIERRA"/>
    <s v="ABELARDO"/>
    <x v="12"/>
    <m/>
    <s v="CALLEJÓN DE LA LUZ"/>
    <s v="INFRAESTRUCTURA Y EQUIPO PARA LA PRODUCCION DE BOVINOS"/>
    <s v="GENERACIÓN DE INGRESOS"/>
    <n v="3"/>
    <n v="5"/>
    <n v="8"/>
    <s v="AM"/>
    <n v="44339"/>
    <n v="0"/>
    <n v="4927.4599999999991"/>
    <n v="49266.46"/>
    <m/>
    <n v="0"/>
    <m/>
    <n v="0"/>
    <x v="248"/>
  </r>
  <r>
    <s v="GRUPO PESA 2013 CALLEJON DE LA LUZ"/>
    <s v="PADRON"/>
    <s v="SIERRA"/>
    <s v="ABELARDO"/>
    <x v="12"/>
    <m/>
    <s v="CALLEJÓN DE LA LUZ"/>
    <s v="INFRAESTRUCTURA Y EQUIPO PARA LA PRODUCCION HORTICOLA AGRICULTURA PROTEGIDA"/>
    <s v="PRODUCCIÓN DE ALIMENTOS"/>
    <n v="0"/>
    <n v="0"/>
    <n v="0"/>
    <s v="AM"/>
    <n v="88779"/>
    <n v="0"/>
    <n v="9865.1999999999971"/>
    <n v="98644.2"/>
    <m/>
    <n v="0"/>
    <m/>
    <n v="0"/>
    <x v="248"/>
  </r>
  <r>
    <s v="LOS HUMILDES"/>
    <s v="GONZALEZ"/>
    <s v="."/>
    <s v="INOCENCIO"/>
    <x v="9"/>
    <m/>
    <s v="SAN JOSÉ OIJA"/>
    <s v="INFRAESTRUCTURA PARA POSTPRODUCCION DE CAFE"/>
    <s v="GENERACIÓN DE INGRESOS"/>
    <n v="5"/>
    <n v="10"/>
    <n v="15"/>
    <s v="AM"/>
    <n v="59598"/>
    <n v="0"/>
    <n v="18777"/>
    <n v="78375"/>
    <n v="59598"/>
    <n v="0"/>
    <m/>
    <n v="0"/>
    <x v="249"/>
  </r>
  <r>
    <s v="LOS HUMILDES"/>
    <s v="GONZALEZ"/>
    <s v="."/>
    <s v="INOCENCIO"/>
    <x v="9"/>
    <m/>
    <s v="SAN JOSÉ OIJA"/>
    <s v="ARBOLES FRUTALES"/>
    <s v="PRODUCCIÓN DE ALIMENTOS"/>
    <n v="0"/>
    <n v="0"/>
    <n v="0"/>
    <s v="AM"/>
    <n v="7510"/>
    <n v="0"/>
    <n v="1707"/>
    <n v="9217"/>
    <n v="7510"/>
    <n v="0"/>
    <m/>
    <n v="0"/>
    <x v="249"/>
  </r>
  <r>
    <s v="LOS HUMILDES"/>
    <s v="GONZALEZ"/>
    <s v="."/>
    <s v="INOCENCIO"/>
    <x v="9"/>
    <m/>
    <s v="SAN JOSÉ OIJA"/>
    <s v="INFRAESTRUCTURA PARA POSTPRODUCCION DE CAFE"/>
    <s v="GENERACIÓN DE INGRESOS"/>
    <n v="0"/>
    <n v="0"/>
    <n v="0"/>
    <s v="AM"/>
    <n v="69069"/>
    <n v="0"/>
    <n v="8360"/>
    <n v="77429"/>
    <n v="69069"/>
    <n v="0"/>
    <m/>
    <n v="0"/>
    <x v="249"/>
  </r>
  <r>
    <s v="LOS HUMILDES"/>
    <s v="GONZALEZ"/>
    <s v="."/>
    <s v="INOCENCIO"/>
    <x v="9"/>
    <m/>
    <s v="SAN JOSÉ OIJA"/>
    <s v="INFRAESTRUCTURA Y EQUIPO PARA LA PROTECCION Y MANEJO DE LAS AVES"/>
    <s v="PRODUCCIÓN DE ALIMENTOS"/>
    <n v="0"/>
    <n v="0"/>
    <n v="0"/>
    <s v="AM"/>
    <n v="12452"/>
    <n v="0"/>
    <n v="1536.7600000000002"/>
    <n v="13988.76"/>
    <n v="12452"/>
    <n v="0"/>
    <m/>
    <n v="0"/>
    <x v="249"/>
  </r>
  <r>
    <s v="LOS CLAVELES"/>
    <s v="DE LA CRUZ"/>
    <s v="SANTOS"/>
    <s v="CECILIA"/>
    <x v="13"/>
    <m/>
    <s v="LAS CABAÑAS"/>
    <s v="INFRAESTRUCTURA Y EQUIPO PARA LA PROTECCION Y MANEJO DE LAS AVES"/>
    <s v="PRODUCCIÓN DE ALIMENTOS"/>
    <n v="15"/>
    <n v="5"/>
    <n v="20"/>
    <s v="AM"/>
    <n v="87167"/>
    <n v="0"/>
    <n v="10754.320000000007"/>
    <n v="97921.32"/>
    <n v="87167"/>
    <n v="0"/>
    <m/>
    <n v="0"/>
    <x v="250"/>
  </r>
  <r>
    <s v="LOS CLAVELES"/>
    <s v="DE LA CRUZ"/>
    <s v="SANTOS"/>
    <s v="CECILIA"/>
    <x v="13"/>
    <m/>
    <s v="LAS CABAÑAS"/>
    <s v="ARBOLES FRUTALES"/>
    <s v="PRODUCCIÓN DE ALIMENTOS"/>
    <n v="0"/>
    <n v="0"/>
    <n v="0"/>
    <s v="AM"/>
    <n v="75100"/>
    <n v="0"/>
    <n v="17070"/>
    <n v="92170"/>
    <n v="75100"/>
    <n v="0"/>
    <m/>
    <n v="0"/>
    <x v="250"/>
  </r>
  <r>
    <s v="LOS CLAVELES"/>
    <s v="DE LA CRUZ"/>
    <s v="SANTOS"/>
    <s v="CECILIA"/>
    <x v="13"/>
    <m/>
    <s v="LAS CABAÑAS"/>
    <s v="INFRAESTRUCTURA Y EQUIPO PARA LA PRODUCCION DE HONGOS"/>
    <s v="PRODUCCIÓN DE ALIMENTOS"/>
    <n v="0"/>
    <n v="0"/>
    <n v="0"/>
    <s v="AM"/>
    <n v="15278"/>
    <n v="0"/>
    <n v="6829.3600000000006"/>
    <n v="22107.360000000001"/>
    <n v="15278"/>
    <n v="0"/>
    <m/>
    <n v="0"/>
    <x v="250"/>
  </r>
  <r>
    <s v="LOS ARTESANOS"/>
    <s v="JERONIMO"/>
    <s v="ANTONIO"/>
    <s v="SINESIO"/>
    <x v="13"/>
    <m/>
    <s v="COYOL (VEGA LARGA)"/>
    <s v="INFRAESTRUCTURA Y EQUIPO PARA LA PRODUCCION DE HONGOS"/>
    <s v="PRODUCCIÓN DE ALIMENTOS"/>
    <n v="11"/>
    <n v="9"/>
    <n v="20"/>
    <s v="MAM"/>
    <n v="35650"/>
    <n v="0"/>
    <n v="15933.839999999997"/>
    <n v="51583.839999999997"/>
    <n v="35650"/>
    <n v="0"/>
    <m/>
    <n v="0"/>
    <x v="251"/>
  </r>
  <r>
    <s v="LOS ARTESANOS"/>
    <s v="JERONIMO"/>
    <s v="ANTONIO"/>
    <s v="SINESIO"/>
    <x v="13"/>
    <m/>
    <s v="COYOL (VEGA LARGA)"/>
    <s v="INFRAESTRUCTURA PARA POSTPRODUCCION DE CAFE"/>
    <s v="GENERACIÓN DE INGRESOS"/>
    <n v="0"/>
    <n v="0"/>
    <n v="0"/>
    <s v="MAM"/>
    <n v="16254"/>
    <n v="0"/>
    <n v="5121"/>
    <n v="21375"/>
    <n v="16254"/>
    <n v="0"/>
    <m/>
    <n v="0"/>
    <x v="251"/>
  </r>
  <r>
    <s v="LOS ARTESANOS"/>
    <s v="JERONIMO"/>
    <s v="ANTONIO"/>
    <s v="SINESIO"/>
    <x v="13"/>
    <m/>
    <s v="COYOL (VEGA LARGA)"/>
    <s v="EQUIPO PARA SIEMBRA Y LABRANZA DE CONSERVACION"/>
    <s v="GENERACIÓN DE INGRESOS"/>
    <n v="0"/>
    <n v="0"/>
    <n v="0"/>
    <s v="MAM"/>
    <n v="15020"/>
    <n v="0"/>
    <n v="3414"/>
    <n v="18434"/>
    <n v="15020"/>
    <n v="0"/>
    <m/>
    <n v="0"/>
    <x v="251"/>
  </r>
  <r>
    <s v="LOS ARTESANOS"/>
    <s v="JERONIMO"/>
    <s v="ANTONIO"/>
    <s v="SINESIO"/>
    <x v="13"/>
    <m/>
    <s v="COYOL (VEGA LARGA)"/>
    <s v="INFRAESTRUCTURA Y EQUIPO PARA LA PROTECCION Y MANEJO DE LAS AVES"/>
    <s v="PRODUCCIÓN DE ALIMENTOS"/>
    <n v="0"/>
    <n v="0"/>
    <n v="0"/>
    <s v="MAM"/>
    <n v="99619"/>
    <n v="0"/>
    <n v="12291.080000000002"/>
    <n v="111910.08"/>
    <n v="99619"/>
    <n v="0"/>
    <m/>
    <n v="0"/>
    <x v="251"/>
  </r>
  <r>
    <s v="PARA VIVIR MEJOR"/>
    <s v="HERNANDEZ"/>
    <s v="HERNANDEZ"/>
    <s v="MARIA"/>
    <x v="13"/>
    <m/>
    <s v="XICOTLA"/>
    <s v="INFRAESTRUCTURA Y EQUIPO PARA LA PROTECCION Y MANEJO DE LAS AVES"/>
    <s v="PRODUCCIÓN DE ALIMENTOS"/>
    <n v="14"/>
    <n v="6"/>
    <n v="20"/>
    <s v="AM"/>
    <n v="249049"/>
    <n v="0"/>
    <n v="30726.200000000012"/>
    <n v="279775.2"/>
    <n v="249049"/>
    <n v="0"/>
    <m/>
    <n v="0"/>
    <x v="252"/>
  </r>
  <r>
    <s v="PIL PIYOSI"/>
    <s v="MORALES"/>
    <s v="SANTOS"/>
    <s v="PAULA"/>
    <x v="13"/>
    <m/>
    <s v="EL PALMITO"/>
    <s v="ARBOLES FRUTALES"/>
    <s v="PRODUCCIÓN DE ALIMENTOS"/>
    <n v="10"/>
    <n v="13"/>
    <n v="23"/>
    <s v="AM"/>
    <n v="123210"/>
    <n v="0"/>
    <n v="24890.399999999994"/>
    <n v="148100.4"/>
    <n v="123210"/>
    <n v="0"/>
    <m/>
    <n v="0"/>
    <x v="253"/>
  </r>
  <r>
    <s v="PIL PIYOSI"/>
    <s v="MORALES"/>
    <s v="SANTOS"/>
    <s v="PAULA"/>
    <x v="13"/>
    <m/>
    <s v="EL PALMITO"/>
    <s v="INFRAESTRUCTURA Y EQUIPO PARA LA PROTECCION Y MANEJO DE LAS AVES"/>
    <s v="PRODUCCIÓN DE ALIMENTOS"/>
    <n v="0"/>
    <n v="0"/>
    <n v="0"/>
    <s v="AM"/>
    <n v="62262"/>
    <n v="0"/>
    <n v="7681.8000000000029"/>
    <n v="69943.8"/>
    <n v="62262"/>
    <n v="0"/>
    <m/>
    <n v="0"/>
    <x v="253"/>
  </r>
  <r>
    <s v="CAMARONES"/>
    <s v="MENDOZA"/>
    <s v="GONZALEZ"/>
    <s v="JOSEFINA"/>
    <x v="13"/>
    <m/>
    <s v="CAMARONES"/>
    <s v="INFRAESTRUCTURA Y EQUIPO PARA LA PROTECCION Y MANEJO DE LAS AVES"/>
    <s v="PRODUCCIÓN DE ALIMENTOS"/>
    <n v="18"/>
    <n v="3"/>
    <n v="21"/>
    <s v="AM"/>
    <n v="24904"/>
    <n v="0"/>
    <n v="3073.5200000000004"/>
    <n v="27977.52"/>
    <n v="24904"/>
    <n v="0"/>
    <m/>
    <n v="0"/>
    <x v="254"/>
  </r>
  <r>
    <s v="CAMARONES"/>
    <s v="MENDOZA"/>
    <s v="GONZALEZ"/>
    <s v="JOSEFINA"/>
    <x v="13"/>
    <m/>
    <s v="CAMARONES"/>
    <s v="ARBOLES FRUTALES"/>
    <s v="PRODUCCIÓN DE ALIMENTOS"/>
    <n v="0"/>
    <n v="0"/>
    <n v="0"/>
    <s v="AM"/>
    <n v="67590"/>
    <n v="0"/>
    <n v="15363"/>
    <n v="82953"/>
    <n v="67590"/>
    <n v="0"/>
    <m/>
    <n v="0"/>
    <x v="254"/>
  </r>
  <r>
    <s v="CAMARONES"/>
    <s v="MENDOZA"/>
    <s v="GONZALEZ"/>
    <s v="JOSEFINA"/>
    <x v="13"/>
    <m/>
    <s v="CAMARONES"/>
    <s v="INFRAESTRUCTURA PARA POSTPRODUCCION DE CAFE"/>
    <s v="GENERACIÓN DE INGRESOS"/>
    <n v="0"/>
    <n v="0"/>
    <n v="0"/>
    <s v="AM"/>
    <n v="10836"/>
    <n v="0"/>
    <n v="3414"/>
    <n v="14250"/>
    <n v="10836"/>
    <n v="0"/>
    <m/>
    <n v="0"/>
    <x v="254"/>
  </r>
  <r>
    <s v="CAMARONES"/>
    <s v="MENDOZA"/>
    <s v="GONZALEZ"/>
    <s v="JOSEFINA"/>
    <x v="13"/>
    <m/>
    <s v="CAMARONES"/>
    <s v="INFRAESTRUCTURA Y EQUIPO PARA LA PRODUCCION DE HONGOS"/>
    <s v="PRODUCCIÓN DE ALIMENTOS"/>
    <n v="0"/>
    <n v="0"/>
    <n v="0"/>
    <s v="AM"/>
    <n v="40743"/>
    <n v="0"/>
    <n v="18209.96"/>
    <n v="58952.959999999999"/>
    <n v="40743"/>
    <n v="0"/>
    <m/>
    <n v="0"/>
    <x v="254"/>
  </r>
  <r>
    <s v="GRUPO PESA 2013 LAS NORIAS"/>
    <s v="RINCON"/>
    <s v="MENDOZA"/>
    <s v="AGAPITO"/>
    <x v="0"/>
    <s v="LAGUNILLAS"/>
    <s v="LAS NORIAS"/>
    <s v="INFRAESTRUCTURA Y EQUIPO PARA LA PRODUCCION DE BOVINOS"/>
    <s v="GENERACIÓN DE INGRESOS"/>
    <n v="4"/>
    <n v="2"/>
    <n v="6"/>
    <s v="AM"/>
    <n v="22169"/>
    <n v="0"/>
    <n v="2464.2299999999996"/>
    <n v="24633.23"/>
    <n v="22169"/>
    <n v="0"/>
    <m/>
    <n v="0"/>
    <x v="255"/>
  </r>
  <r>
    <s v="GRUPO PESA 2013 LAS NORIAS"/>
    <s v="RINCON"/>
    <s v="MENDOZA"/>
    <s v="AGAPITO"/>
    <x v="0"/>
    <s v="LAGUNILLAS"/>
    <s v="LAS NORIAS"/>
    <s v="INFRAESTRUCTURA Y EQUIPO PARA LA PRODUCCION HORTICOLA AGRICULTURA PROTEGIDA"/>
    <s v="PRODUCCIÓN DE ALIMENTOS"/>
    <n v="0"/>
    <n v="0"/>
    <n v="0"/>
    <s v="AM"/>
    <n v="73983"/>
    <n v="0"/>
    <n v="8220.5"/>
    <n v="82203.5"/>
    <n v="68545"/>
    <n v="0"/>
    <m/>
    <n v="0"/>
    <x v="255"/>
  </r>
  <r>
    <s v="CULTIVOS DE LA SIERRA"/>
    <s v="ZECAIDA"/>
    <s v="ALMAZAN"/>
    <s v="JULIAN"/>
    <x v="9"/>
    <m/>
    <s v="SAN RAFAEL TAMAPATZ"/>
    <s v="INFRAESTRUCTURA Y EQUIPO PARA LA PROTECCION Y MANEJO DE LAS AVES"/>
    <s v="PRODUCCIÓN DE ALIMENTOS"/>
    <n v="11"/>
    <n v="5"/>
    <n v="16"/>
    <s v="AM"/>
    <n v="112072"/>
    <n v="0"/>
    <n v="13826.839999999997"/>
    <n v="125898.84"/>
    <n v="112072"/>
    <n v="0"/>
    <m/>
    <n v="0"/>
    <x v="256"/>
  </r>
  <r>
    <s v="CULTIVOS DE LA SIERRA"/>
    <s v="ZECAIDA"/>
    <s v="ALMAZAN"/>
    <s v="JULIAN"/>
    <x v="9"/>
    <m/>
    <s v="SAN RAFAEL TAMAPATZ"/>
    <s v="INFRAESTRUCTURA Y EQUIPO PARA LA PRODUCCION DE HORTALIZAS A CIELO ABIERTO"/>
    <s v="GENERACIÓN DE INGRESOS"/>
    <n v="0"/>
    <n v="0"/>
    <n v="0"/>
    <s v="AM"/>
    <n v="14200"/>
    <n v="0"/>
    <n v="4996"/>
    <n v="19196"/>
    <n v="14200"/>
    <n v="0"/>
    <m/>
    <n v="0"/>
    <x v="256"/>
  </r>
  <r>
    <s v="CULTIVOS DE LA SIERRA"/>
    <s v="ZECAIDA"/>
    <s v="ALMAZAN"/>
    <s v="JULIAN"/>
    <x v="9"/>
    <m/>
    <s v="SAN RAFAEL TAMAPATZ"/>
    <s v="MAQUINARIA Y EQUIPO PARA PROCESOS DE AGREGACION DE VALOR AL CAFE"/>
    <s v="GENERACIÓN DE INGRESOS"/>
    <n v="0"/>
    <n v="0"/>
    <n v="0"/>
    <s v="AM"/>
    <n v="14778"/>
    <n v="0"/>
    <n v="1644"/>
    <n v="16422"/>
    <n v="14778"/>
    <n v="0"/>
    <m/>
    <n v="0"/>
    <x v="256"/>
  </r>
  <r>
    <s v="CULTIVOS DE LA SIERRA"/>
    <s v="ZECAIDA"/>
    <s v="ALMAZAN"/>
    <s v="JULIAN"/>
    <x v="9"/>
    <m/>
    <s v="SAN RAFAEL TAMAPATZ"/>
    <s v="INFRAESTRUCTURA PARA POSTPRODUCCION DE CAFE"/>
    <s v="GENERACIÓN DE INGRESOS"/>
    <n v="0"/>
    <n v="0"/>
    <n v="0"/>
    <s v="AM"/>
    <n v="6279"/>
    <n v="0"/>
    <n v="760"/>
    <n v="7039"/>
    <n v="6279"/>
    <n v="0"/>
    <m/>
    <n v="0"/>
    <x v="256"/>
  </r>
  <r>
    <s v="CULTIVOS DE LA SIERRA"/>
    <s v="ZECAIDA"/>
    <s v="ALMAZAN"/>
    <s v="JULIAN"/>
    <x v="9"/>
    <m/>
    <s v="SAN RAFAEL TAMAPATZ"/>
    <s v="INFRAESTRUCTURA Y EQUIPO PARA LA PROTECCION Y MANEJO DE LAS AVES"/>
    <s v="PRODUCCIÓN DE ALIMENTOS"/>
    <n v="0"/>
    <n v="0"/>
    <n v="0"/>
    <s v="AM"/>
    <n v="5600"/>
    <n v="0"/>
    <n v="800"/>
    <n v="6400"/>
    <n v="5600"/>
    <n v="0"/>
    <m/>
    <n v="0"/>
    <x v="256"/>
  </r>
  <r>
    <s v="CULTIVOS DE LA SIERRA"/>
    <s v="ZECAIDA"/>
    <s v="ALMAZAN"/>
    <s v="JULIAN"/>
    <x v="9"/>
    <m/>
    <s v="SAN RAFAEL TAMAPATZ"/>
    <s v="CISTERNA DE FERROCEMENTO EQUIPADA"/>
    <s v="PRODUCCIÓN DE ALIMENTOS"/>
    <n v="0"/>
    <n v="0"/>
    <n v="0"/>
    <s v="AM"/>
    <n v="72576"/>
    <n v="0"/>
    <n v="8064"/>
    <n v="80640"/>
    <n v="72576"/>
    <n v="0"/>
    <m/>
    <n v="0"/>
    <x v="256"/>
  </r>
  <r>
    <s v="GRUPO PESA 2013 MALDONADO"/>
    <s v="GAMEZ"/>
    <s v="MONTOYA"/>
    <s v="JOSE"/>
    <x v="12"/>
    <m/>
    <s v="MALDONADO DE LOS MARTÍNEZ"/>
    <s v="INFRAESTRUCTURA Y EQUIPO PARA LA PROTECCION Y MANEJO DE LAS AVES"/>
    <s v="PRODUCCIÓN DE ALIMENTOS"/>
    <n v="5"/>
    <n v="3"/>
    <n v="8"/>
    <s v="AM"/>
    <n v="7851"/>
    <n v="0"/>
    <n v="872.89999999999964"/>
    <n v="8723.9"/>
    <m/>
    <n v="0"/>
    <m/>
    <n v="0"/>
    <x v="257"/>
  </r>
  <r>
    <s v="GRUPO PESA 2013 MALDONADO"/>
    <s v="GAMEZ"/>
    <s v="MONTOYA"/>
    <s v="JOSE"/>
    <x v="12"/>
    <m/>
    <s v="MALDONADO DE LOS MARTÍNEZ"/>
    <s v="INFRAESTRUCTURA Y EQUIPO PARA LA PRODUCCION DE BOVINOS"/>
    <s v="GENERACIÓN DE INGRESOS"/>
    <n v="0"/>
    <n v="0"/>
    <n v="0"/>
    <s v="AM"/>
    <n v="155189"/>
    <n v="0"/>
    <n v="17243.609999999986"/>
    <n v="172432.61"/>
    <m/>
    <n v="0"/>
    <m/>
    <n v="0"/>
    <x v="257"/>
  </r>
  <r>
    <s v="GRUPO PESA 2013 SAN JOSE DEL CORITO"/>
    <s v="TORRES"/>
    <s v="HERNANDEZ"/>
    <s v="MARCELINA"/>
    <x v="12"/>
    <m/>
    <s v="SAN JOSÉ DEL CORITO"/>
    <s v="INFRAESTRUCTURA Y EQUIPO PARA LA PROTECCION Y MANEJO DE LAS AVES"/>
    <s v="PRODUCCIÓN DE ALIMENTOS"/>
    <n v="12"/>
    <n v="4"/>
    <n v="16"/>
    <s v="AM"/>
    <n v="47109"/>
    <n v="0"/>
    <n v="5234.4000000000015"/>
    <n v="52343.4"/>
    <m/>
    <n v="0"/>
    <m/>
    <n v="0"/>
    <x v="258"/>
  </r>
  <r>
    <s v="GRUPO PESA 2013 SAN JOSE DEL CORITO"/>
    <s v="TORRES"/>
    <s v="HERNANDEZ"/>
    <s v="MARCELINA"/>
    <x v="12"/>
    <m/>
    <s v="SAN JOSÉ DEL CORITO"/>
    <s v="INFRAESTRUCTURA Y EQUIPO PARA LA PRODUCCION HORTICOLA AGRICULTURA PROTEGIDA"/>
    <s v="PRODUCCIÓN DE ALIMENTOS"/>
    <n v="0"/>
    <n v="0"/>
    <n v="0"/>
    <s v="AM"/>
    <n v="147966"/>
    <n v="0"/>
    <n v="16441"/>
    <n v="164407"/>
    <m/>
    <n v="0"/>
    <m/>
    <n v="0"/>
    <x v="258"/>
  </r>
  <r>
    <s v="LAS CHACHALACAS"/>
    <s v="ANTONIO"/>
    <s v="ANTONIO"/>
    <s v="PABLO"/>
    <x v="13"/>
    <m/>
    <s v="LAS CHACHALACAS"/>
    <s v="INFRAESTRUCTURA Y EQUIPO PARA LA PRODUCCION DE HONGOS"/>
    <s v="PRODUCCIÓN DE ALIMENTOS"/>
    <n v="14"/>
    <n v="6"/>
    <n v="20"/>
    <s v="AM"/>
    <n v="61114"/>
    <n v="0"/>
    <n v="27315.440000000002"/>
    <n v="88429.440000000002"/>
    <n v="61114"/>
    <n v="0"/>
    <m/>
    <n v="0"/>
    <x v="259"/>
  </r>
  <r>
    <s v="LAS CHACHALACAS"/>
    <s v="ANTONIO"/>
    <s v="ANTONIO"/>
    <s v="PABLO"/>
    <x v="13"/>
    <m/>
    <s v="LAS CHACHALACAS"/>
    <s v="INFRAESTRUCTURA Y EQUIPO PARA LA PROTECCION Y MANEJO DE LAS AVES"/>
    <s v="PRODUCCIÓN DE ALIMENTOS"/>
    <n v="0"/>
    <n v="0"/>
    <n v="0"/>
    <s v="AM"/>
    <n v="24904"/>
    <n v="0"/>
    <n v="3073.5200000000004"/>
    <n v="27977.52"/>
    <n v="24904"/>
    <n v="0"/>
    <m/>
    <n v="0"/>
    <x v="259"/>
  </r>
  <r>
    <s v="LAS CHACHALACAS"/>
    <s v="ANTONIO"/>
    <s v="ANTONIO"/>
    <s v="PABLO"/>
    <x v="13"/>
    <m/>
    <s v="LAS CHACHALACAS"/>
    <s v="ARBOLES FRUTALES"/>
    <s v="PRODUCCIÓN DE ALIMENTOS"/>
    <n v="0"/>
    <n v="0"/>
    <n v="0"/>
    <s v="AM"/>
    <n v="45060"/>
    <n v="0"/>
    <n v="10242"/>
    <n v="55302"/>
    <n v="45060"/>
    <n v="0"/>
    <m/>
    <n v="0"/>
    <x v="259"/>
  </r>
  <r>
    <s v="EL COYOL EN CRECIMIENTO"/>
    <s v="OSORNIO"/>
    <s v="HERNANDEZ"/>
    <s v="ANA MARIA"/>
    <x v="13"/>
    <m/>
    <s v="EL COYOL SAN FRANCISCO"/>
    <s v="INFRAESTRUCTURA PARA POSTPRODUCCION DE CAFE"/>
    <s v="GENERACIÓN DE INGRESOS"/>
    <n v="16"/>
    <n v="5"/>
    <n v="21"/>
    <s v="AM"/>
    <n v="32508"/>
    <n v="0"/>
    <n v="10242"/>
    <n v="42750"/>
    <n v="32508"/>
    <n v="0"/>
    <m/>
    <n v="0"/>
    <x v="260"/>
  </r>
  <r>
    <s v="EL COYOL EN CRECIMIENTO"/>
    <s v="OSORNIO"/>
    <s v="HERNANDEZ"/>
    <s v="ANA MARIA"/>
    <x v="13"/>
    <m/>
    <s v="EL COYOL SAN FRANCISCO"/>
    <s v="INFRAESTRUCTURA Y EQUIPO PARA LA PROTECCION Y MANEJO DE LAS AVES"/>
    <s v="PRODUCCIÓN DE ALIMENTOS"/>
    <n v="0"/>
    <n v="0"/>
    <n v="0"/>
    <s v="AM"/>
    <n v="49809"/>
    <n v="0"/>
    <n v="6146.0400000000009"/>
    <n v="55955.040000000001"/>
    <n v="49809"/>
    <n v="0"/>
    <m/>
    <n v="0"/>
    <x v="260"/>
  </r>
  <r>
    <s v="EL COYOL EN CRECIMIENTO"/>
    <s v="OSORNIO"/>
    <s v="HERNANDEZ"/>
    <s v="ANA MARIA"/>
    <x v="13"/>
    <m/>
    <s v="EL COYOL SAN FRANCISCO"/>
    <s v="ARBOLES FRUTALES"/>
    <s v="PRODUCCIÓN DE ALIMENTOS"/>
    <n v="0"/>
    <n v="0"/>
    <n v="0"/>
    <s v="AM"/>
    <n v="82610"/>
    <n v="0"/>
    <n v="18777"/>
    <n v="101387"/>
    <n v="82610"/>
    <n v="0"/>
    <m/>
    <n v="0"/>
    <x v="260"/>
  </r>
  <r>
    <s v="ARROYO DE PATOS"/>
    <s v="GARCIA"/>
    <s v="MAXIMO"/>
    <s v="LEONEL"/>
    <x v="13"/>
    <m/>
    <s v="ARROYO DE LOS PATOS"/>
    <s v="INFRAESTRUCTURA Y EQUIPO PARA LA PROTECCION Y MANEJO DE LAS AVES"/>
    <s v="PRODUCCIÓN DE ALIMENTOS"/>
    <n v="12"/>
    <n v="8"/>
    <n v="20"/>
    <s v="AM"/>
    <n v="112072"/>
    <n v="0"/>
    <n v="13826.839999999997"/>
    <n v="125898.84"/>
    <n v="112072"/>
    <n v="0"/>
    <m/>
    <n v="0"/>
    <x v="261"/>
  </r>
  <r>
    <s v="ARROYO DE PATOS"/>
    <s v="GARCIA"/>
    <s v="MAXIMO"/>
    <s v="LEONEL"/>
    <x v="13"/>
    <m/>
    <s v="ARROYO DE LOS PATOS"/>
    <s v="ARBOLES FRUTALES"/>
    <s v="PRODUCCIÓN DE ALIMENTOS"/>
    <n v="0"/>
    <n v="0"/>
    <n v="0"/>
    <s v="AM"/>
    <n v="52570"/>
    <n v="0"/>
    <n v="11949"/>
    <n v="64519"/>
    <n v="52570"/>
    <n v="0"/>
    <m/>
    <n v="0"/>
    <x v="261"/>
  </r>
  <r>
    <s v="ARROYO DE PATOS"/>
    <s v="GARCIA"/>
    <s v="MAXIMO"/>
    <s v="LEONEL"/>
    <x v="13"/>
    <m/>
    <s v="ARROYO DE LOS PATOS"/>
    <s v="INFRAESTRUCTURA Y EQUIPO PARA LA PRODUCCION DE HONGOS"/>
    <s v="PRODUCCIÓN DE ALIMENTOS"/>
    <n v="0"/>
    <n v="0"/>
    <n v="0"/>
    <s v="AM"/>
    <n v="20371"/>
    <n v="0"/>
    <n v="9105.48"/>
    <n v="29476.48"/>
    <n v="20371"/>
    <n v="0"/>
    <m/>
    <n v="0"/>
    <x v="261"/>
  </r>
  <r>
    <s v="SAN FRANCISCO CENTRO"/>
    <s v="AGUAYO"/>
    <s v="CHAVEZ"/>
    <s v="MARTHA"/>
    <x v="13"/>
    <m/>
    <s v="SAN FRANCISCO"/>
    <s v="INFRAESTRUCTURA Y EQUIPO PARA LA PROTECCION Y MANEJO DE LAS AVES"/>
    <s v="PRODUCCIÓN DE ALIMENTOS"/>
    <n v="15"/>
    <n v="6"/>
    <n v="21"/>
    <s v="AM"/>
    <n v="49809"/>
    <n v="0"/>
    <n v="6146.0400000000009"/>
    <n v="55955.040000000001"/>
    <n v="49809"/>
    <n v="0"/>
    <m/>
    <n v="0"/>
    <x v="262"/>
  </r>
  <r>
    <s v="SAN FRANCISCO CENTRO"/>
    <s v="AGUAYO"/>
    <s v="CHAVEZ"/>
    <s v="MARTHA"/>
    <x v="13"/>
    <m/>
    <s v="SAN FRANCISCO"/>
    <s v="INFRAESTRUCTURA PARA POSTPRODUCCION DE CAFE"/>
    <s v="GENERACIÓN DE INGRESOS"/>
    <n v="0"/>
    <n v="0"/>
    <n v="0"/>
    <s v="AM"/>
    <n v="32508"/>
    <n v="0"/>
    <n v="10242"/>
    <n v="42750"/>
    <n v="32508"/>
    <n v="0"/>
    <m/>
    <n v="0"/>
    <x v="262"/>
  </r>
  <r>
    <s v="SAN FRANCISCO CENTRO"/>
    <s v="AGUAYO"/>
    <s v="CHAVEZ"/>
    <s v="MARTHA"/>
    <x v="13"/>
    <m/>
    <s v="SAN FRANCISCO"/>
    <s v="ARBOLES FRUTALES"/>
    <s v="PRODUCCIÓN DE ALIMENTOS"/>
    <n v="0"/>
    <n v="0"/>
    <n v="0"/>
    <s v="AM"/>
    <n v="82610"/>
    <n v="0"/>
    <n v="18777"/>
    <n v="101387"/>
    <n v="82610"/>
    <n v="0"/>
    <m/>
    <n v="0"/>
    <x v="262"/>
  </r>
  <r>
    <s v="POXANTLA"/>
    <s v="RUBIO"/>
    <s v="CRUZ"/>
    <s v="RAMON"/>
    <x v="13"/>
    <m/>
    <s v="POXANTLA"/>
    <s v="INFRAESTRUCTURA PARA POSTPRODUCCION DE CAFE"/>
    <s v="GENERACIÓN DE INGRESOS"/>
    <n v="24"/>
    <n v="7"/>
    <n v="31"/>
    <s v="AM"/>
    <n v="65016"/>
    <n v="0"/>
    <n v="20484"/>
    <n v="85500"/>
    <n v="65016"/>
    <n v="0"/>
    <m/>
    <n v="0"/>
    <x v="263"/>
  </r>
  <r>
    <s v="POXANTLA"/>
    <s v="RUBIO"/>
    <s v="CRUZ"/>
    <s v="RAMON"/>
    <x v="13"/>
    <m/>
    <s v="POXANTLA"/>
    <s v="INFRAESTRUCTURA Y EQUIPO PARA LA PROTECCION Y MANEJO DE LAS AVES"/>
    <s v="PRODUCCIÓN DE ALIMENTOS"/>
    <n v="0"/>
    <n v="0"/>
    <n v="0"/>
    <s v="AM"/>
    <n v="124524"/>
    <n v="0"/>
    <n v="15363.600000000006"/>
    <n v="139887.6"/>
    <n v="124524"/>
    <n v="0"/>
    <m/>
    <n v="0"/>
    <x v="263"/>
  </r>
  <r>
    <s v="POXANTLA"/>
    <s v="RUBIO"/>
    <s v="CRUZ"/>
    <s v="RAMON"/>
    <x v="13"/>
    <m/>
    <s v="POXANTLA"/>
    <s v="INFRAESTRUCTURA Y EQUIPO PARA LA PRODUCCION DE HONGOS"/>
    <s v="PRODUCCIÓN DE ALIMENTOS"/>
    <n v="0"/>
    <n v="0"/>
    <n v="0"/>
    <s v="AM"/>
    <n v="5092"/>
    <n v="0"/>
    <n v="2277.12"/>
    <n v="7369.12"/>
    <n v="5092"/>
    <n v="0"/>
    <m/>
    <n v="0"/>
    <x v="263"/>
  </r>
  <r>
    <s v="POXANTLA"/>
    <s v="RUBIO"/>
    <s v="CRUZ"/>
    <s v="RAMON"/>
    <x v="13"/>
    <m/>
    <s v="POXANTLA"/>
    <s v="ARBOLES FRUTALES"/>
    <s v="PRODUCCIÓN DE ALIMENTOS"/>
    <n v="0"/>
    <n v="0"/>
    <n v="0"/>
    <s v="AM"/>
    <n v="52570"/>
    <n v="0"/>
    <n v="11949"/>
    <n v="64519"/>
    <n v="52570"/>
    <n v="0"/>
    <m/>
    <n v="0"/>
    <x v="263"/>
  </r>
  <r>
    <s v="JUNKUDH TOJLAB KAL AN TENEK"/>
    <s v="HERNANDEZ"/>
    <s v="REYNA"/>
    <s v="MATILDE"/>
    <x v="9"/>
    <m/>
    <s v="XOLMÓN"/>
    <s v="INFRAESTRUCTURA Y EQUIPO PARA LA PRODUCCION DE HONGOS"/>
    <s v="PRODUCCIÓN DE ALIMENTOS"/>
    <n v="11"/>
    <n v="9"/>
    <n v="20"/>
    <s v="MAM"/>
    <n v="15278"/>
    <n v="0"/>
    <n v="6830.2000000000007"/>
    <n v="22108.2"/>
    <n v="15278"/>
    <n v="0"/>
    <m/>
    <n v="0"/>
    <x v="264"/>
  </r>
  <r>
    <s v="JUNKUDH TOJLAB KAL AN TENEK"/>
    <s v="HERNANDEZ"/>
    <s v="REYNA"/>
    <s v="MATILDE"/>
    <x v="9"/>
    <m/>
    <s v="XOLMÓN"/>
    <s v="CISTERNA DE FERROCEMENTO EQUIPADA"/>
    <s v="PRODUCCIÓN DE ALIMENTOS"/>
    <n v="0"/>
    <n v="0"/>
    <n v="0"/>
    <s v="MAM"/>
    <n v="36288"/>
    <n v="0"/>
    <n v="4032"/>
    <n v="40320"/>
    <n v="36288"/>
    <n v="0"/>
    <m/>
    <n v="0"/>
    <x v="264"/>
  </r>
  <r>
    <s v="JUNKUDH TOJLAB KAL AN TENEK"/>
    <s v="HERNANDEZ"/>
    <s v="REYNA"/>
    <s v="MATILDE"/>
    <x v="9"/>
    <m/>
    <s v="XOLMÓN"/>
    <s v="ARBOLES FRUTALES"/>
    <s v="PRODUCCIÓN DE ALIMENTOS"/>
    <n v="0"/>
    <n v="0"/>
    <n v="0"/>
    <s v="MAM"/>
    <n v="22530"/>
    <n v="0"/>
    <n v="5121"/>
    <n v="27651"/>
    <n v="22530"/>
    <n v="0"/>
    <m/>
    <n v="0"/>
    <x v="264"/>
  </r>
  <r>
    <s v="JUNKUDH TOJLAB KAL AN TENEK"/>
    <s v="HERNANDEZ"/>
    <s v="REYNA"/>
    <s v="MATILDE"/>
    <x v="9"/>
    <m/>
    <s v="XOLMÓN"/>
    <s v="INFRAESTRUCTURA Y EQUIPO PARA LA PRODUCCION DE HORTALIZAS A CIELO ABIERTO"/>
    <s v="GENERACIÓN DE INGRESOS"/>
    <n v="0"/>
    <n v="0"/>
    <n v="0"/>
    <s v="MAM"/>
    <n v="2840"/>
    <n v="0"/>
    <n v="653.40000000000009"/>
    <n v="3493.4"/>
    <n v="2840"/>
    <n v="0"/>
    <m/>
    <n v="0"/>
    <x v="264"/>
  </r>
  <r>
    <s v="JUNKUDH TOJLAB KAL AN TENEK"/>
    <s v="HERNANDEZ"/>
    <s v="REYNA"/>
    <s v="MATILDE"/>
    <x v="9"/>
    <m/>
    <s v="XOLMÓN"/>
    <s v="INFRAESTRUCTURA PARA POSTPRODUCCION DE CAFE"/>
    <s v="GENERACIÓN DE INGRESOS"/>
    <n v="0"/>
    <n v="0"/>
    <n v="0"/>
    <s v="MAM"/>
    <n v="37674"/>
    <n v="0"/>
    <n v="4560"/>
    <n v="42234"/>
    <n v="37674"/>
    <n v="0"/>
    <m/>
    <n v="0"/>
    <x v="264"/>
  </r>
  <r>
    <s v="JUNKUDH TOJLAB KAL AN TENEK"/>
    <s v="HERNANDEZ"/>
    <s v="REYNA"/>
    <s v="MATILDE"/>
    <x v="9"/>
    <m/>
    <s v="XOLMÓN"/>
    <s v="INFRAESTRUCTURA PARA POSTPRODUCCION DE CAFE"/>
    <s v="GENERACIÓN DE INGRESOS"/>
    <n v="0"/>
    <n v="0"/>
    <n v="0"/>
    <s v="MAM"/>
    <n v="32508"/>
    <n v="0"/>
    <n v="10242"/>
    <n v="42750"/>
    <n v="32508"/>
    <n v="0"/>
    <m/>
    <n v="0"/>
    <x v="264"/>
  </r>
  <r>
    <s v="JUNKUDH TOJLAB KAL AN TENEK"/>
    <s v="HERNANDEZ"/>
    <s v="REYNA"/>
    <s v="MATILDE"/>
    <x v="9"/>
    <m/>
    <s v="XOLMÓN"/>
    <s v="INFRAESTRUCTURA Y EQUIPO PARA LA PROTECCION Y MANEJO DE LAS AVES"/>
    <s v="PRODUCCIÓN DE ALIMENTOS"/>
    <n v="0"/>
    <n v="0"/>
    <n v="0"/>
    <s v="MAM"/>
    <n v="74714"/>
    <n v="0"/>
    <n v="9218.5599999999977"/>
    <n v="83932.56"/>
    <n v="74714"/>
    <n v="0"/>
    <m/>
    <n v="0"/>
    <x v="264"/>
  </r>
  <r>
    <s v="GRUPO PESA 2013 LAS HUERTAS"/>
    <s v="MALDONADO"/>
    <s v="RODRIGUEZ"/>
    <s v="MICAELINA"/>
    <x v="12"/>
    <m/>
    <s v="LAS HUERTAS"/>
    <s v="INFRAESTRUCTURA Y EQUIPO PARA LA PRODUCCION DE BOVINOS"/>
    <s v="GENERACIÓN DE INGRESOS"/>
    <n v="5"/>
    <n v="8"/>
    <n v="13"/>
    <s v="AM"/>
    <n v="44339"/>
    <n v="0"/>
    <n v="4927.4599999999991"/>
    <n v="49266.46"/>
    <m/>
    <n v="0"/>
    <m/>
    <n v="0"/>
    <x v="265"/>
  </r>
  <r>
    <s v="GRUPO PESA 2013 LAS HUERTAS"/>
    <s v="MALDONADO"/>
    <s v="RODRIGUEZ"/>
    <s v="MICAELINA"/>
    <x v="12"/>
    <m/>
    <s v="LAS HUERTAS"/>
    <s v="INFRAESTRUCTURA Y EQUIPO PARA LA PROTECCION Y MANEJO DE LAS AVES"/>
    <s v="PRODUCCIÓN DE ALIMENTOS"/>
    <n v="0"/>
    <n v="0"/>
    <n v="0"/>
    <s v="AM"/>
    <n v="39257"/>
    <n v="0"/>
    <n v="4362.5"/>
    <n v="43619.5"/>
    <m/>
    <n v="0"/>
    <m/>
    <n v="0"/>
    <x v="265"/>
  </r>
  <r>
    <s v="GRUPO PESA 2013 LAS HUERTAS"/>
    <s v="MALDONADO"/>
    <s v="RODRIGUEZ"/>
    <s v="MICAELINA"/>
    <x v="12"/>
    <m/>
    <s v="LAS HUERTAS"/>
    <s v="INFRAESTRUCTURA Y EQUIPO PARA LA PRODUCCION HORTICOLA AGRICULTURA PROTEGIDA"/>
    <s v="PRODUCCIÓN DE ALIMENTOS"/>
    <n v="0"/>
    <n v="0"/>
    <n v="0"/>
    <s v="AM"/>
    <n v="88779"/>
    <n v="0"/>
    <n v="9865.1999999999971"/>
    <n v="98644.2"/>
    <m/>
    <n v="0"/>
    <m/>
    <n v="0"/>
    <x v="265"/>
  </r>
  <r>
    <s v="GRUPO PESA 2013 EL SABINO"/>
    <s v="MOCTEZUMA"/>
    <s v="CASTRO"/>
    <s v="ROBERTO"/>
    <x v="12"/>
    <m/>
    <s v="EL SABINO"/>
    <s v="INFRAESTRUCTURA Y EQUIPO PARA LA PRODUCCION DE BOVINOS"/>
    <s v="GENERACIÓN DE INGRESOS"/>
    <n v="5"/>
    <n v="5"/>
    <n v="10"/>
    <s v="AM"/>
    <n v="22169"/>
    <n v="0"/>
    <n v="2464.2299999999996"/>
    <n v="24633.23"/>
    <m/>
    <n v="0"/>
    <m/>
    <n v="0"/>
    <x v="266"/>
  </r>
  <r>
    <s v="GRUPO PESA 2013 EL SABINO"/>
    <s v="MOCTEZUMA"/>
    <s v="CASTRO"/>
    <s v="ROBERTO"/>
    <x v="12"/>
    <m/>
    <s v="EL SABINO"/>
    <s v="INFRAESTRUCTURA Y EQUIPO PARA LA PROTECCION Y MANEJO DE LAS AVES"/>
    <s v="PRODUCCIÓN DE ALIMENTOS"/>
    <n v="0"/>
    <n v="0"/>
    <n v="0"/>
    <s v="AM"/>
    <n v="23554"/>
    <n v="0"/>
    <n v="2617.7000000000007"/>
    <n v="26171.7"/>
    <m/>
    <n v="0"/>
    <m/>
    <n v="0"/>
    <x v="266"/>
  </r>
  <r>
    <s v="GRUPO PESA 2013 EL SABINO"/>
    <s v="MOCTEZUMA"/>
    <s v="CASTRO"/>
    <s v="ROBERTO"/>
    <x v="12"/>
    <m/>
    <s v="EL SABINO"/>
    <s v="INFRAESTRUCTURA Y EQUIPO PARA LA PRODUCCION HORTICOLA AGRICULTURA PROTEGIDA"/>
    <s v="PRODUCCIÓN DE ALIMENTOS"/>
    <n v="0"/>
    <n v="0"/>
    <n v="0"/>
    <s v="AM"/>
    <n v="88779"/>
    <n v="0"/>
    <n v="9865.1999999999971"/>
    <n v="98644.2"/>
    <m/>
    <n v="0"/>
    <m/>
    <n v="0"/>
    <x v="266"/>
  </r>
  <r>
    <s v="GRUPO PESA 2013 EL MIRADOR"/>
    <s v="MARTINEZ"/>
    <s v="MENDOZA"/>
    <s v="J PAZ"/>
    <x v="0"/>
    <s v="LAGUNILLAS"/>
    <s v="EL MIRADOR (EL PEDREGAL)"/>
    <s v="INFRAESTRUCTURA Y EQUIPO PARA LA PROTECCION Y MANEJO DE LAS AVES"/>
    <s v="PRODUCCIÓN DE ALIMENTOS"/>
    <n v="1"/>
    <n v="5"/>
    <n v="6"/>
    <s v="AM"/>
    <n v="47109"/>
    <n v="0"/>
    <n v="5234.4000000000015"/>
    <n v="52343.4"/>
    <n v="46344"/>
    <n v="0"/>
    <m/>
    <n v="0"/>
    <x v="267"/>
  </r>
  <r>
    <s v="GRUPO DE TRABAJO TZOP TZOL JA"/>
    <s v="SANTIAGO"/>
    <s v="LEONARDO"/>
    <s v="BONIFACIO"/>
    <x v="9"/>
    <m/>
    <s v="EL ZOPOPE"/>
    <s v="INFRAESTRUCTURA Y EQUIPO PARA LA PROTECCION Y MANEJO DE LAS AVES"/>
    <s v="PRODUCCIÓN DE ALIMENTOS"/>
    <n v="12"/>
    <n v="8"/>
    <n v="20"/>
    <s v="AM"/>
    <n v="124524"/>
    <n v="0"/>
    <n v="15363.600000000006"/>
    <n v="139887.6"/>
    <n v="124524"/>
    <n v="0"/>
    <m/>
    <n v="0"/>
    <x v="268"/>
  </r>
  <r>
    <s v="GRUPO DE TRABAJO TZOP TZOL JA"/>
    <s v="SANTIAGO"/>
    <s v="LEONARDO"/>
    <s v="BONIFACIO"/>
    <x v="9"/>
    <m/>
    <s v="EL ZOPOPE"/>
    <s v="EQUIPO PARA LA CONSERVACION DE ALIMENTOS VEGETALES"/>
    <s v="GENERACIÓN DE INGRESOS"/>
    <n v="0"/>
    <n v="0"/>
    <n v="0"/>
    <s v="AM"/>
    <n v="6591"/>
    <n v="0"/>
    <n v="770"/>
    <n v="7361"/>
    <n v="6591"/>
    <n v="0"/>
    <m/>
    <n v="0"/>
    <x v="268"/>
  </r>
  <r>
    <s v="GRUPO DE TRABAJO TZOP TZOL JA"/>
    <s v="SANTIAGO"/>
    <s v="LEONARDO"/>
    <s v="BONIFACIO"/>
    <x v="9"/>
    <m/>
    <s v="EL ZOPOPE"/>
    <s v="INFRAESTRUCTURA Y EQUIPO PARA LA PROTECCION Y MANEJO DE LAS AVES"/>
    <s v="PRODUCCIÓN DE ALIMENTOS"/>
    <n v="0"/>
    <n v="0"/>
    <n v="0"/>
    <s v="AM"/>
    <n v="11200"/>
    <n v="0"/>
    <n v="1600"/>
    <n v="12800"/>
    <n v="11200"/>
    <n v="0"/>
    <m/>
    <n v="0"/>
    <x v="268"/>
  </r>
  <r>
    <s v="GRUPO DE TRABAJO TZOP TZOL JA"/>
    <s v="SANTIAGO"/>
    <s v="LEONARDO"/>
    <s v="BONIFACIO"/>
    <x v="9"/>
    <m/>
    <s v="EL ZOPOPE"/>
    <s v="CISTERNA DE FERROCEMENTO EQUIPADA"/>
    <s v="PRODUCCIÓN DE ALIMENTOS"/>
    <n v="0"/>
    <n v="0"/>
    <n v="0"/>
    <s v="AM"/>
    <n v="54432"/>
    <n v="0"/>
    <n v="6048"/>
    <n v="60480"/>
    <n v="54432"/>
    <n v="0"/>
    <m/>
    <n v="0"/>
    <x v="268"/>
  </r>
  <r>
    <s v="LA BANDERA"/>
    <s v="FELIX"/>
    <s v="SERAFICO"/>
    <s v="MARGARITA"/>
    <x v="13"/>
    <m/>
    <s v="LA BANDERA"/>
    <s v="ARBOLES FRUTALES"/>
    <s v="PRODUCCIÓN DE ALIMENTOS"/>
    <n v="11"/>
    <n v="9"/>
    <n v="20"/>
    <s v="AM"/>
    <n v="30040"/>
    <n v="0"/>
    <n v="6828"/>
    <n v="36868"/>
    <n v="30040"/>
    <n v="0"/>
    <m/>
    <n v="0"/>
    <x v="269"/>
  </r>
  <r>
    <s v="LA BANDERA"/>
    <s v="FELIX"/>
    <s v="SERAFICO"/>
    <s v="MARGARITA"/>
    <x v="13"/>
    <m/>
    <s v="LA BANDERA"/>
    <s v="INFRAESTRUCTURA Y EQUIPO PARA LA PRODUCCION DE HONGOS"/>
    <s v="PRODUCCIÓN DE ALIMENTOS"/>
    <n v="0"/>
    <n v="0"/>
    <n v="0"/>
    <s v="AM"/>
    <n v="5092"/>
    <n v="0"/>
    <n v="2277.12"/>
    <n v="7369.12"/>
    <n v="5092"/>
    <n v="0"/>
    <m/>
    <n v="0"/>
    <x v="269"/>
  </r>
  <r>
    <s v="LA BANDERA"/>
    <s v="FELIX"/>
    <s v="SERAFICO"/>
    <s v="MARGARITA"/>
    <x v="13"/>
    <m/>
    <s v="LA BANDERA"/>
    <s v="INFRAESTRUCTURA PARA POSTPRODUCCION DE CAFE"/>
    <s v="GENERACIÓN DE INGRESOS"/>
    <n v="0"/>
    <n v="0"/>
    <n v="0"/>
    <s v="AM"/>
    <n v="16254"/>
    <n v="0"/>
    <n v="5121"/>
    <n v="21375"/>
    <n v="16254"/>
    <n v="0"/>
    <m/>
    <n v="0"/>
    <x v="269"/>
  </r>
  <r>
    <s v="LA BANDERA"/>
    <s v="FELIX"/>
    <s v="SERAFICO"/>
    <s v="MARGARITA"/>
    <x v="13"/>
    <m/>
    <s v="LA BANDERA"/>
    <s v="INFRAESTRUCTURA Y EQUIPO PARA LA PROTECCION Y MANEJO DE LAS AVES"/>
    <s v="PRODUCCIÓN DE ALIMENTOS"/>
    <n v="0"/>
    <n v="0"/>
    <n v="0"/>
    <s v="AM"/>
    <n v="149429"/>
    <n v="0"/>
    <n v="18436.119999999995"/>
    <n v="167865.12"/>
    <n v="149429"/>
    <n v="0"/>
    <m/>
    <n v="0"/>
    <x v="269"/>
  </r>
  <r>
    <s v="JUNTOS PARA MEJORAR"/>
    <s v="CRUZ"/>
    <m/>
    <s v="VALERIANO"/>
    <x v="13"/>
    <m/>
    <s v="LA LAGUNA"/>
    <s v="ARBOLES FRUTALES"/>
    <s v="PRODUCCIÓN DE ALIMENTOS"/>
    <n v="3"/>
    <n v="22"/>
    <n v="25"/>
    <s v="AM"/>
    <n v="157435"/>
    <n v="0"/>
    <n v="31804.399999999994"/>
    <n v="189239.4"/>
    <n v="157435"/>
    <n v="0"/>
    <m/>
    <n v="0"/>
    <x v="270"/>
  </r>
  <r>
    <s v="JUNTOS PARA MEJORAR"/>
    <s v="CRUZ"/>
    <m/>
    <s v="VALERIANO"/>
    <x v="13"/>
    <m/>
    <s v="LA LAGUNA"/>
    <s v="ARBOLES FRUTALES"/>
    <s v="PRODUCCIÓN DE ALIMENTOS"/>
    <n v="0"/>
    <n v="0"/>
    <n v="0"/>
    <s v="AM"/>
    <n v="7510"/>
    <n v="0"/>
    <n v="1707"/>
    <n v="9217"/>
    <n v="7510"/>
    <n v="0"/>
    <m/>
    <n v="0"/>
    <x v="270"/>
  </r>
  <r>
    <s v="JUNTOS PARA MEJORAR"/>
    <s v="CRUZ"/>
    <m/>
    <s v="VALERIANO"/>
    <x v="13"/>
    <m/>
    <s v="LA LAGUNA"/>
    <s v="INFRAESTRUCTURA Y EQUIPO PARA LA PROTECCION Y MANEJO DE LAS AVES"/>
    <s v="PRODUCCIÓN DE ALIMENTOS"/>
    <n v="0"/>
    <n v="0"/>
    <n v="0"/>
    <s v="AM"/>
    <n v="12452"/>
    <n v="0"/>
    <n v="1536.7600000000002"/>
    <n v="13988.76"/>
    <n v="12452"/>
    <n v="0"/>
    <m/>
    <n v="0"/>
    <x v="270"/>
  </r>
  <r>
    <s v="COJOLAPA"/>
    <s v="ANTONIO"/>
    <m/>
    <s v="SANTOS"/>
    <x v="13"/>
    <m/>
    <s v="COJOLAPA"/>
    <s v="ARBOLES FRUTALES"/>
    <s v="PRODUCCIÓN DE ALIMENTOS"/>
    <n v="20"/>
    <n v="15"/>
    <n v="35"/>
    <s v="AM"/>
    <n v="102675"/>
    <n v="0"/>
    <n v="20742"/>
    <n v="123417"/>
    <n v="102675"/>
    <n v="0"/>
    <m/>
    <n v="0"/>
    <x v="271"/>
  </r>
  <r>
    <s v="COJOLAPA"/>
    <s v="ANTONIO"/>
    <m/>
    <s v="SANTOS"/>
    <x v="13"/>
    <m/>
    <s v="COJOLAPA"/>
    <s v="INFRAESTRUCTURA Y EQUIPO PARA LA PRODUCCION DE HONGOS"/>
    <s v="PRODUCCIÓN DE ALIMENTOS"/>
    <n v="0"/>
    <n v="0"/>
    <n v="0"/>
    <s v="AM"/>
    <n v="30557"/>
    <n v="0"/>
    <n v="13657.720000000001"/>
    <n v="44214.720000000001"/>
    <n v="30557"/>
    <n v="0"/>
    <m/>
    <n v="0"/>
    <x v="271"/>
  </r>
  <r>
    <s v="COJOLAPA"/>
    <s v="ANTONIO"/>
    <m/>
    <s v="SANTOS"/>
    <x v="13"/>
    <m/>
    <s v="COJOLAPA"/>
    <s v="INFRAESTRUCTURA Y EQUIPO PARA LA PROTECCION Y MANEJO DE LAS AVES"/>
    <s v="PRODUCCIÓN DE ALIMENTOS"/>
    <n v="0"/>
    <n v="0"/>
    <n v="0"/>
    <s v="AM"/>
    <n v="174334"/>
    <n v="0"/>
    <n v="21508.640000000014"/>
    <n v="195842.64"/>
    <n v="174334"/>
    <n v="0"/>
    <m/>
    <n v="0"/>
    <x v="271"/>
  </r>
  <r>
    <s v="PALETZEN"/>
    <s v="CASIMIRO"/>
    <s v="CESAREO"/>
    <s v="MARIA GUADALUPE"/>
    <x v="9"/>
    <m/>
    <s v="PUHUITZE"/>
    <s v="INFRAESTRUCTURA Y EQUIPO PARA LA PROTECCION Y MANEJO DE LAS AVES"/>
    <s v="PRODUCCIÓN DE ALIMENTOS"/>
    <n v="8"/>
    <n v="2"/>
    <n v="10"/>
    <s v="MAM"/>
    <n v="5600"/>
    <n v="0"/>
    <n v="800"/>
    <n v="6400"/>
    <n v="5600"/>
    <n v="0"/>
    <m/>
    <n v="0"/>
    <x v="272"/>
  </r>
  <r>
    <s v="PALETZEN"/>
    <s v="CASIMIRO"/>
    <s v="CESAREO"/>
    <s v="MARIA GUADALUPE"/>
    <x v="9"/>
    <m/>
    <s v="PUHUITZE"/>
    <s v="INFRAESTRUCTURA Y EQUIPO PARA LA PROTECCION Y MANEJO DE LAS AVES"/>
    <s v="PRODUCCIÓN DE ALIMENTOS"/>
    <n v="0"/>
    <n v="0"/>
    <n v="0"/>
    <s v="MAM"/>
    <n v="62262"/>
    <n v="0"/>
    <n v="7681.8000000000029"/>
    <n v="69943.8"/>
    <n v="62262"/>
    <n v="0"/>
    <m/>
    <n v="0"/>
    <x v="272"/>
  </r>
  <r>
    <s v="PALETZEN"/>
    <s v="CASIMIRO"/>
    <s v="CESAREO"/>
    <s v="MARIA GUADALUPE"/>
    <x v="9"/>
    <m/>
    <s v="PUHUITZE"/>
    <s v="INCUBADORA"/>
    <s v="GENERACIÓN DE INGRESOS"/>
    <n v="0"/>
    <n v="0"/>
    <n v="0"/>
    <s v="MAM"/>
    <n v="11322"/>
    <n v="0"/>
    <n v="1258"/>
    <n v="12580"/>
    <n v="11322"/>
    <n v="0"/>
    <m/>
    <n v="0"/>
    <x v="272"/>
  </r>
  <r>
    <s v="GRUPO PESA 2013 PASITO DE SAN FRANCISCO"/>
    <s v="CARREON"/>
    <s v="CHAVIRA"/>
    <s v="GUADALUPE MARTINA"/>
    <x v="12"/>
    <m/>
    <s v="PASITO DE SAN FRANCISCO"/>
    <s v="INFRAESTRUCTURA Y EQUIPO PARA LA PROTECCION Y MANEJO DE LAS AVES"/>
    <s v="PRODUCCIÓN DE ALIMENTOS"/>
    <n v="8"/>
    <n v="1"/>
    <n v="9"/>
    <s v="AM"/>
    <n v="7851"/>
    <n v="0"/>
    <n v="872.89999999999964"/>
    <n v="8723.9"/>
    <m/>
    <n v="0"/>
    <m/>
    <n v="0"/>
    <x v="273"/>
  </r>
  <r>
    <s v="GRUPO PESA 2013 PASITO DE SAN FRANCISCO"/>
    <s v="CARREON"/>
    <s v="CHAVIRA"/>
    <s v="GUADALUPE MARTINA"/>
    <x v="12"/>
    <m/>
    <s v="PASITO DE SAN FRANCISCO"/>
    <s v="INFRAESTRUCTURA Y EQUIPO PARA LA PRODUCCION HORTICOLA AGRICULTURA PROTEGIDA"/>
    <s v="PRODUCCIÓN DE ALIMENTOS"/>
    <n v="0"/>
    <n v="0"/>
    <n v="0"/>
    <s v="AM"/>
    <n v="73983"/>
    <n v="0"/>
    <n v="8220.5"/>
    <n v="82203.5"/>
    <m/>
    <n v="0"/>
    <m/>
    <n v="0"/>
    <x v="273"/>
  </r>
  <r>
    <s v="GRUPO PESA 2013 PASITO DE SAN FRANCISCO"/>
    <s v="CARREON"/>
    <s v="CHAVIRA"/>
    <s v="GUADALUPE MARTINA"/>
    <x v="12"/>
    <m/>
    <s v="PASITO DE SAN FRANCISCO"/>
    <s v="INFRAESTRUCTURA Y EQUIPO PARA LA PRODUCCION DE BOVINOS"/>
    <s v="GENERACIÓN DE INGRESOS"/>
    <n v="0"/>
    <n v="0"/>
    <n v="0"/>
    <s v="AM"/>
    <n v="66509"/>
    <n v="0"/>
    <n v="7390.6900000000023"/>
    <n v="73899.69"/>
    <m/>
    <n v="0"/>
    <m/>
    <n v="0"/>
    <x v="273"/>
  </r>
  <r>
    <s v="GRUPO PESA 2013 RANCHO NUEVO"/>
    <s v="PAREDES"/>
    <s v="CRUZ"/>
    <s v="MAYELA"/>
    <x v="12"/>
    <m/>
    <s v="RANCHO NUEVO"/>
    <s v="INFRAESTRUCTURA Y EQUIPO PARA LA PRODUCCION HORTICOLA AGRICULTURA PROTEGIDA"/>
    <s v="PRODUCCIÓN DE ALIMENTOS"/>
    <n v="10"/>
    <n v="1"/>
    <n v="11"/>
    <s v="AM"/>
    <n v="118373"/>
    <n v="0"/>
    <n v="13152.600000000006"/>
    <n v="131525.6"/>
    <m/>
    <n v="0"/>
    <m/>
    <n v="0"/>
    <x v="274"/>
  </r>
  <r>
    <s v="GRUPO PESA 2013 RANCHO NUEVO"/>
    <s v="PAREDES"/>
    <s v="CRUZ"/>
    <s v="MAYELA"/>
    <x v="12"/>
    <m/>
    <s v="RANCHO NUEVO"/>
    <s v="INFRAESTRUCTURA Y EQUIPO PARA LA PROTECCION Y MANEJO DE LAS AVES"/>
    <s v="PRODUCCIÓN DE ALIMENTOS"/>
    <n v="0"/>
    <n v="0"/>
    <n v="0"/>
    <s v="AM"/>
    <n v="23554"/>
    <n v="0"/>
    <n v="2617.7000000000007"/>
    <n v="26171.7"/>
    <m/>
    <n v="0"/>
    <m/>
    <n v="0"/>
    <x v="274"/>
  </r>
  <r>
    <s v="LA JOYA"/>
    <s v="SANCHEZ"/>
    <s v="HERNANDEZ"/>
    <s v="AUDENCIO"/>
    <x v="13"/>
    <m/>
    <s v="EL BANCO"/>
    <s v="INFRAESTRUCTURA PARA POSTPRODUCCION DE CAFE"/>
    <s v="GENERACIÓN DE INGRESOS"/>
    <n v="15"/>
    <n v="5"/>
    <n v="20"/>
    <s v="AM"/>
    <n v="16254"/>
    <n v="0"/>
    <n v="5121"/>
    <n v="21375"/>
    <n v="16254"/>
    <n v="0"/>
    <m/>
    <n v="0"/>
    <x v="275"/>
  </r>
  <r>
    <s v="LA JOYA"/>
    <s v="SANCHEZ"/>
    <s v="HERNANDEZ"/>
    <s v="AUDENCIO"/>
    <x v="13"/>
    <m/>
    <s v="EL BANCO"/>
    <s v="INFRAESTRUCTURA Y EQUIPO PARA LA PROTECCION Y MANEJO DE LAS AVES"/>
    <s v="PRODUCCIÓN DE ALIMENTOS"/>
    <n v="0"/>
    <n v="0"/>
    <n v="0"/>
    <s v="AM"/>
    <n v="49809"/>
    <n v="0"/>
    <n v="6146.0400000000009"/>
    <n v="55955.040000000001"/>
    <n v="49809"/>
    <n v="0"/>
    <m/>
    <n v="0"/>
    <x v="275"/>
  </r>
  <r>
    <s v="LA JOYA"/>
    <s v="SANCHEZ"/>
    <s v="HERNANDEZ"/>
    <s v="AUDENCIO"/>
    <x v="13"/>
    <m/>
    <s v="EL BANCO"/>
    <s v="INFRAESTRUCTURA Y EQUIPO PARA LA PRODUCCION DE HONGOS"/>
    <s v="PRODUCCIÓN DE ALIMENTOS"/>
    <n v="0"/>
    <n v="0"/>
    <n v="0"/>
    <s v="AM"/>
    <n v="50929"/>
    <n v="0"/>
    <n v="22762.199999999997"/>
    <n v="73691.199999999997"/>
    <n v="50929"/>
    <n v="0"/>
    <m/>
    <n v="0"/>
    <x v="275"/>
  </r>
  <r>
    <s v="LA JOYA"/>
    <s v="SANCHEZ"/>
    <s v="HERNANDEZ"/>
    <s v="AUDENCIO"/>
    <x v="13"/>
    <m/>
    <s v="EL BANCO"/>
    <s v="MAQUINARIA Y EQUIPO PARA PROCESOS DE AGREGACION DE VALOR AL CAFE"/>
    <s v="GENERACIÓN DE INGRESOS"/>
    <n v="0"/>
    <n v="0"/>
    <n v="0"/>
    <s v="AM"/>
    <n v="18837"/>
    <n v="0"/>
    <n v="2280"/>
    <n v="21117"/>
    <n v="18837"/>
    <n v="0"/>
    <m/>
    <n v="0"/>
    <x v="275"/>
  </r>
  <r>
    <s v="GRUPO PESA 2013 EL LIMON"/>
    <s v="FLORES"/>
    <s v="SIFUENTES"/>
    <s v="PAULA"/>
    <x v="0"/>
    <s v="LAGUNILLAS"/>
    <s v="EL LIMÓN"/>
    <s v="INFRAESTRUCTURA Y EQUIPO PARA LA PRODUCCION HORTICOLA AGRICULTURA PROTEGIDA"/>
    <s v="PRODUCCIÓN DE ALIMENTOS"/>
    <n v="4"/>
    <n v="2"/>
    <n v="6"/>
    <s v="AM"/>
    <n v="44389"/>
    <n v="0"/>
    <n v="4933.0999999999985"/>
    <n v="49322.1"/>
    <n v="41127"/>
    <n v="0"/>
    <m/>
    <n v="0"/>
    <x v="276"/>
  </r>
  <r>
    <s v="GRUPO PESA 2013 EL LIMON"/>
    <s v="FLORES"/>
    <s v="SIFUENTES"/>
    <s v="PAULA"/>
    <x v="0"/>
    <s v="LAGUNILLAS"/>
    <s v="EL LIMÓN"/>
    <s v="INFRAESTRUCTURA Y EQUIPO PARA LA PRODUCCION DE BOVINOS"/>
    <s v="GENERACIÓN DE INGRESOS"/>
    <n v="0"/>
    <n v="0"/>
    <n v="0"/>
    <s v="AM"/>
    <n v="66509"/>
    <n v="0"/>
    <n v="7390.6900000000023"/>
    <n v="73899.69"/>
    <n v="66509"/>
    <n v="0"/>
    <m/>
    <n v="0"/>
    <x v="276"/>
  </r>
  <r>
    <s v="MI ESFUERZO"/>
    <s v="RUBIO"/>
    <s v="CRUZ"/>
    <s v="FRANCISCO"/>
    <x v="13"/>
    <m/>
    <s v="CERRO GRANDE"/>
    <s v="INFRAESTRUCTURA Y EQUIPO PARA LA PROTECCION Y MANEJO DE LAS AVES"/>
    <s v="PRODUCCIÓN DE ALIMENTOS"/>
    <n v="12"/>
    <n v="16"/>
    <n v="28"/>
    <s v="AM"/>
    <n v="136977"/>
    <n v="0"/>
    <n v="16899.359999999986"/>
    <n v="153876.35999999999"/>
    <n v="136977"/>
    <n v="0"/>
    <m/>
    <n v="0"/>
    <x v="277"/>
  </r>
  <r>
    <s v="MI ESFUERZO"/>
    <s v="RUBIO"/>
    <s v="CRUZ"/>
    <s v="FRANCISCO"/>
    <x v="13"/>
    <m/>
    <s v="CERRO GRANDE"/>
    <s v="EQUIPO PARA SIEMBRA Y LABRANZA DE CONSERVACION"/>
    <s v="GENERACIÓN DE INGRESOS"/>
    <n v="0"/>
    <n v="0"/>
    <n v="0"/>
    <s v="AM"/>
    <n v="37550"/>
    <n v="0"/>
    <n v="8535"/>
    <n v="46085"/>
    <n v="37550"/>
    <n v="0"/>
    <m/>
    <n v="0"/>
    <x v="277"/>
  </r>
  <r>
    <s v="MI ESFUERZO"/>
    <s v="RUBIO"/>
    <s v="CRUZ"/>
    <s v="FRANCISCO"/>
    <x v="13"/>
    <m/>
    <s v="CERRO GRANDE"/>
    <s v="INFRAESTRUCTURA PARA POSTPRODUCCION DE CAFE"/>
    <s v="GENERACIÓN DE INGRESOS"/>
    <n v="0"/>
    <n v="0"/>
    <n v="0"/>
    <s v="AM"/>
    <n v="59598"/>
    <n v="0"/>
    <n v="18777"/>
    <n v="78375"/>
    <n v="59598"/>
    <n v="0"/>
    <m/>
    <n v="0"/>
    <x v="277"/>
  </r>
  <r>
    <s v="GRUPO PESA 2013 RANCHO DE PRO"/>
    <s v="MENDOZA"/>
    <s v="YAÑEZ"/>
    <s v="ARACELI"/>
    <x v="12"/>
    <m/>
    <s v="RANCHO DE PRO"/>
    <s v="INFRAESTRUCTURA Y EQUIPO PARA LA PROTECCION Y MANEJO DE LAS AVES"/>
    <s v="PRODUCCIÓN DE ALIMENTOS"/>
    <n v="10"/>
    <n v="1"/>
    <n v="11"/>
    <s v="AM"/>
    <n v="15703"/>
    <n v="0"/>
    <n v="1744.7999999999993"/>
    <n v="17447.8"/>
    <m/>
    <n v="0"/>
    <m/>
    <n v="0"/>
    <x v="278"/>
  </r>
  <r>
    <s v="GRUPO PESA 2013 RANCHO DE PRO"/>
    <s v="MENDOZA"/>
    <s v="YAÑEZ"/>
    <s v="ARACELI"/>
    <x v="12"/>
    <m/>
    <s v="RANCHO DE PRO"/>
    <s v="INFRAESTRUCTURA Y EQUIPO PARA LA PRODUCCION DE BOVINOS"/>
    <s v="GENERACIÓN DE INGRESOS"/>
    <n v="0"/>
    <n v="0"/>
    <n v="0"/>
    <s v="AM"/>
    <n v="22169"/>
    <n v="0"/>
    <n v="2464.2299999999996"/>
    <n v="24633.23"/>
    <m/>
    <n v="0"/>
    <m/>
    <n v="0"/>
    <x v="278"/>
  </r>
  <r>
    <s v="GRUPO PESA 2013 RANCHO DE PRO"/>
    <s v="MENDOZA"/>
    <s v="YAÑEZ"/>
    <s v="ARACELI"/>
    <x v="12"/>
    <m/>
    <s v="RANCHO DE PRO"/>
    <s v="INFRAESTRUCTURA Y EQUIPO PARA LA PRODUCCION HORTICOLA AGRICULTURA PROTEGIDA"/>
    <s v="PRODUCCIÓN DE ALIMENTOS"/>
    <n v="0"/>
    <n v="0"/>
    <n v="0"/>
    <s v="AM"/>
    <n v="118373"/>
    <n v="0"/>
    <n v="13152.600000000006"/>
    <n v="131525.6"/>
    <m/>
    <n v="0"/>
    <m/>
    <n v="0"/>
    <x v="278"/>
  </r>
  <r>
    <s v="IN WITZIL AN KAPE"/>
    <s v="DE JESUS"/>
    <s v="REYES"/>
    <s v="ANGELA"/>
    <x v="9"/>
    <m/>
    <s v="TANZOZOB"/>
    <s v="CISTERNA DE FERROCEMENTO EQUIPADA"/>
    <s v="PRODUCCIÓN DE ALIMENTOS"/>
    <n v="18"/>
    <n v="5"/>
    <n v="23"/>
    <s v="AM"/>
    <n v="90720"/>
    <n v="0"/>
    <n v="10080"/>
    <n v="100800"/>
    <n v="90720"/>
    <n v="0"/>
    <m/>
    <n v="0"/>
    <x v="279"/>
  </r>
  <r>
    <s v="IN WITZIL AN KAPE"/>
    <s v="DE JESUS"/>
    <s v="REYES"/>
    <s v="ANGELA"/>
    <x v="9"/>
    <m/>
    <s v="TANZOZOB"/>
    <s v="INFRAESTRUCTURA Y EQUIPO PARA LA PRODUCCION DE HORTALIZAS A CIELO ABIERTO"/>
    <s v="GENERACIÓN DE INGRESOS"/>
    <n v="0"/>
    <n v="0"/>
    <n v="0"/>
    <s v="AM"/>
    <n v="7100"/>
    <n v="0"/>
    <n v="2498"/>
    <n v="9598"/>
    <n v="7100"/>
    <n v="0"/>
    <m/>
    <n v="0"/>
    <x v="279"/>
  </r>
  <r>
    <s v="IN WITZIL AN KAPE"/>
    <s v="DE JESUS"/>
    <s v="REYES"/>
    <s v="ANGELA"/>
    <x v="9"/>
    <m/>
    <s v="TANZOZOB"/>
    <s v="INFRAESTRUCTURA Y EQUIPO PARA LA PROTECCION Y MANEJO DE LAS AVES"/>
    <s v="PRODUCCIÓN DE ALIMENTOS"/>
    <n v="0"/>
    <n v="0"/>
    <n v="0"/>
    <s v="AM"/>
    <n v="16800"/>
    <n v="0"/>
    <n v="2400"/>
    <n v="19200"/>
    <n v="16800"/>
    <n v="0"/>
    <m/>
    <n v="0"/>
    <x v="279"/>
  </r>
  <r>
    <s v="IN WITZIL AN KAPE"/>
    <s v="DE JESUS"/>
    <s v="REYES"/>
    <s v="ANGELA"/>
    <x v="9"/>
    <m/>
    <s v="TANZOZOB"/>
    <s v="INCUBADORA"/>
    <s v="GENERACIÓN DE INGRESOS"/>
    <n v="0"/>
    <n v="0"/>
    <n v="0"/>
    <s v="AM"/>
    <n v="11322"/>
    <n v="0"/>
    <n v="1258"/>
    <n v="12580"/>
    <n v="11322"/>
    <n v="0"/>
    <m/>
    <n v="0"/>
    <x v="279"/>
  </r>
  <r>
    <s v="IN WITZIL AN KAPE"/>
    <s v="DE JESUS"/>
    <s v="REYES"/>
    <s v="ANGELA"/>
    <x v="9"/>
    <m/>
    <s v="TANZOZOB"/>
    <s v="INFRAESTRUCTURA Y EQUIPO PARA LA PROTECCION Y MANEJO DE LAS AVES"/>
    <s v="PRODUCCIÓN DE ALIMENTOS"/>
    <n v="0"/>
    <n v="0"/>
    <n v="0"/>
    <s v="AM"/>
    <n v="124524"/>
    <n v="0"/>
    <n v="15363.600000000006"/>
    <n v="139887.6"/>
    <n v="124524"/>
    <n v="0"/>
    <m/>
    <n v="0"/>
    <x v="279"/>
  </r>
  <r>
    <s v="LA ESPERANZA DE PROGRESAR"/>
    <s v="HERNANDEZ"/>
    <s v="MAGDALENA"/>
    <s v="MARCO ANTONIO"/>
    <x v="13"/>
    <m/>
    <s v="TEZONTLA"/>
    <s v="INFRAESTRUCTURA Y EQUIPO PARA LA PROTECCION Y MANEJO DE LAS AVES"/>
    <s v="PRODUCCIÓN DE ALIMENTOS"/>
    <n v="17"/>
    <n v="17"/>
    <n v="34"/>
    <s v="AM"/>
    <n v="161881"/>
    <n v="0"/>
    <n v="19972.880000000005"/>
    <n v="181853.88"/>
    <n v="161881"/>
    <n v="0"/>
    <m/>
    <n v="0"/>
    <x v="280"/>
  </r>
  <r>
    <s v="LA ESPERANZA DE PROGRESAR"/>
    <s v="HERNANDEZ"/>
    <s v="MAGDALENA"/>
    <s v="MARCO ANTONIO"/>
    <x v="13"/>
    <m/>
    <s v="TEZONTLA"/>
    <s v="ARBOLES FRUTALES"/>
    <s v="PRODUCCIÓN DE ALIMENTOS"/>
    <n v="0"/>
    <n v="0"/>
    <n v="0"/>
    <s v="AM"/>
    <n v="143745"/>
    <n v="0"/>
    <n v="29038.799999999988"/>
    <n v="172783.8"/>
    <n v="143745"/>
    <n v="0"/>
    <m/>
    <n v="0"/>
    <x v="280"/>
  </r>
  <r>
    <s v="GRUPO PESA EL CHARCO DE PIEDRA"/>
    <s v="BOTELLO"/>
    <s v="PONCE"/>
    <s v="AUGURIO"/>
    <x v="0"/>
    <s v="LAGUNILLAS"/>
    <s v="EL CHARCO DE PIEDRA"/>
    <s v="INFRAESTRUCTURA Y EQUIPO PARA LA PRODUCCION HORTICOLA AGRICULTURA PROTEGIDA"/>
    <s v="PRODUCCIÓN DE ALIMENTOS"/>
    <n v="1"/>
    <n v="6"/>
    <n v="7"/>
    <s v="AM"/>
    <n v="29593"/>
    <n v="0"/>
    <n v="3288.4000000000015"/>
    <n v="32881.4"/>
    <n v="27418"/>
    <n v="0"/>
    <m/>
    <n v="0"/>
    <x v="281"/>
  </r>
  <r>
    <s v="GRUPO PESA EL CHARCO DE PIEDRA"/>
    <s v="BOTELLO"/>
    <s v="PONCE"/>
    <s v="AUGURIO"/>
    <x v="0"/>
    <s v="LAGUNILLAS"/>
    <s v="EL CHARCO DE PIEDRA"/>
    <s v="INFRAESTRUCTURA Y EQUIPO PARA LA PRODUCCION DE BOVINOS"/>
    <s v="GENERACIÓN DE INGRESOS"/>
    <n v="0"/>
    <n v="0"/>
    <n v="0"/>
    <s v="AM"/>
    <n v="110849"/>
    <n v="0"/>
    <n v="12317.149999999994"/>
    <n v="123166.15"/>
    <n v="110849"/>
    <n v="0"/>
    <m/>
    <n v="0"/>
    <x v="281"/>
  </r>
  <r>
    <s v="GRUPO PESA 2013 EL LLANITO"/>
    <s v="HERNANDEZ"/>
    <s v="REYES"/>
    <s v="ANA ERIKA"/>
    <x v="12"/>
    <m/>
    <s v="EL LLANITO"/>
    <s v="INFRAESTRUCTURA Y EQUIPO PARA LA PRODUCCION HORTICOLA AGRICULTURA PROTEGIDA"/>
    <s v="PRODUCCIÓN DE ALIMENTOS"/>
    <n v="6"/>
    <n v="3"/>
    <n v="9"/>
    <s v="AM"/>
    <n v="29593"/>
    <n v="0"/>
    <n v="3288.4000000000015"/>
    <n v="32881.4"/>
    <m/>
    <n v="0"/>
    <m/>
    <n v="0"/>
    <x v="282"/>
  </r>
  <r>
    <s v="GRUPO PESA 2013 EL LLANITO"/>
    <s v="HERNANDEZ"/>
    <s v="REYES"/>
    <s v="ANA ERIKA"/>
    <x v="12"/>
    <m/>
    <s v="EL LLANITO"/>
    <s v="INFRAESTRUCTURA Y EQUIPO PARA LA PROTECCION Y MANEJO DE LAS AVES"/>
    <s v="PRODUCCIÓN DE ALIMENTOS"/>
    <n v="0"/>
    <n v="0"/>
    <n v="0"/>
    <s v="AM"/>
    <n v="31406"/>
    <n v="0"/>
    <n v="3489.5999999999985"/>
    <n v="34895.599999999999"/>
    <m/>
    <n v="0"/>
    <m/>
    <n v="0"/>
    <x v="282"/>
  </r>
  <r>
    <s v="GRUPO PESA 2013 EL LLANITO"/>
    <s v="HERNANDEZ"/>
    <s v="REYES"/>
    <s v="ANA ERIKA"/>
    <x v="12"/>
    <m/>
    <s v="EL LLANITO"/>
    <s v="INFRAESTRUCTURA Y EQUIPO PARA LA PRODUCCION DE BOVINOS"/>
    <s v="GENERACIÓN DE INGRESOS"/>
    <n v="0"/>
    <n v="0"/>
    <n v="0"/>
    <s v="AM"/>
    <n v="66509"/>
    <n v="0"/>
    <n v="7390.6900000000023"/>
    <n v="73899.69"/>
    <m/>
    <n v="0"/>
    <m/>
    <n v="0"/>
    <x v="282"/>
  </r>
  <r>
    <s v="FLOR DE PALMIA"/>
    <s v="ANASTACIO"/>
    <s v="MARTINEZ"/>
    <s v="LAURENCIO"/>
    <x v="9"/>
    <m/>
    <s v="EL AGUACATE"/>
    <s v="INFRAESTRUCTURA PARA POSTPRODUCCION DE CAFE"/>
    <s v="GENERACIÓN DE INGRESOS"/>
    <n v="18"/>
    <n v="5"/>
    <n v="23"/>
    <s v="MAM"/>
    <n v="12558"/>
    <n v="0"/>
    <n v="1520"/>
    <n v="14078"/>
    <n v="12558"/>
    <n v="0"/>
    <m/>
    <n v="0"/>
    <x v="283"/>
  </r>
  <r>
    <s v="FLOR DE PALMIA"/>
    <s v="ANASTACIO"/>
    <s v="MARTINEZ"/>
    <s v="LAURENCIO"/>
    <x v="9"/>
    <m/>
    <s v="EL AGUACATE"/>
    <s v="INFRAESTRUCTURA Y EQUIPO PARA LA PROTECCION Y MANEJO DE LAS AVES"/>
    <s v="PRODUCCIÓN DE ALIMENTOS"/>
    <n v="0"/>
    <n v="0"/>
    <n v="0"/>
    <s v="MAM"/>
    <n v="174334"/>
    <n v="0"/>
    <n v="21508.640000000014"/>
    <n v="195842.64"/>
    <n v="174334"/>
    <n v="0"/>
    <m/>
    <n v="0"/>
    <x v="283"/>
  </r>
  <r>
    <s v="FLOR DE PALMIA"/>
    <s v="ANASTACIO"/>
    <s v="MARTINEZ"/>
    <s v="LAURENCIO"/>
    <x v="9"/>
    <m/>
    <s v="EL AGUACATE"/>
    <s v="CISTERNA DE FERROCEMENTO EQUIPADA"/>
    <s v="PRODUCCIÓN DE ALIMENTOS"/>
    <n v="0"/>
    <n v="0"/>
    <n v="0"/>
    <s v="MAM"/>
    <n v="9072"/>
    <n v="0"/>
    <n v="1008"/>
    <n v="10080"/>
    <n v="9072"/>
    <n v="0"/>
    <m/>
    <n v="0"/>
    <x v="283"/>
  </r>
  <r>
    <s v="FLOR DE PALMIA"/>
    <s v="ANASTACIO"/>
    <s v="MARTINEZ"/>
    <s v="LAURENCIO"/>
    <x v="9"/>
    <m/>
    <s v="EL AGUACATE"/>
    <s v="INFRAESTRUCTURA Y EQUIPO PARA LA PRODUCCION DE HORTALIZAS A CIELO ABIERTO"/>
    <s v="GENERACIÓN DE INGRESOS"/>
    <n v="0"/>
    <n v="0"/>
    <n v="0"/>
    <s v="MAM"/>
    <n v="28400"/>
    <n v="0"/>
    <n v="9992"/>
    <n v="38392"/>
    <n v="28400"/>
    <n v="0"/>
    <m/>
    <n v="0"/>
    <x v="283"/>
  </r>
  <r>
    <s v="FLOR DE PALMIA"/>
    <s v="ANASTACIO"/>
    <s v="MARTINEZ"/>
    <s v="LAURENCIO"/>
    <x v="9"/>
    <m/>
    <s v="EL AGUACATE"/>
    <s v="MAQUINARIA Y EQUIPO PARA PROCESOS DE AGREGACION DE VALOR AL CAFE"/>
    <s v="GENERACIÓN DE INGRESOS"/>
    <n v="0"/>
    <n v="0"/>
    <n v="0"/>
    <s v="MAM"/>
    <n v="14778"/>
    <n v="0"/>
    <n v="1644"/>
    <n v="16422"/>
    <n v="14778"/>
    <n v="0"/>
    <m/>
    <n v="0"/>
    <x v="283"/>
  </r>
  <r>
    <s v="JUNTOS TRABAJANDO POR TANQUIZUL"/>
    <s v="MARTINEZ"/>
    <s v="HERNANDEZ"/>
    <s v="ELEUTERIA"/>
    <x v="9"/>
    <m/>
    <s v="TANQUIZUL"/>
    <s v="CISTERNA DE FERROCEMENTO EQUIPADA"/>
    <s v="PRODUCCIÓN DE ALIMENTOS"/>
    <n v="11"/>
    <n v="1"/>
    <n v="12"/>
    <s v="AM"/>
    <n v="54432"/>
    <n v="0"/>
    <n v="6048"/>
    <n v="60480"/>
    <n v="54432"/>
    <n v="0"/>
    <m/>
    <n v="0"/>
    <x v="284"/>
  </r>
  <r>
    <s v="JUNTOS TRABAJANDO POR TANQUIZUL"/>
    <s v="MARTINEZ"/>
    <s v="HERNANDEZ"/>
    <s v="ELEUTERIA"/>
    <x v="9"/>
    <m/>
    <s v="TANQUIZUL"/>
    <s v="INFRAESTRUCTURA Y EQUIPO PARA LA PROTECCION Y MANEJO DE LAS AVES"/>
    <s v="PRODUCCIÓN DE ALIMENTOS"/>
    <n v="0"/>
    <n v="0"/>
    <n v="0"/>
    <s v="AM"/>
    <n v="11200"/>
    <n v="0"/>
    <n v="1600"/>
    <n v="12800"/>
    <n v="11200"/>
    <n v="0"/>
    <m/>
    <n v="0"/>
    <x v="284"/>
  </r>
  <r>
    <s v="JUNTOS TRABAJANDO POR TANQUIZUL"/>
    <s v="MARTINEZ"/>
    <s v="HERNANDEZ"/>
    <s v="ELEUTERIA"/>
    <x v="9"/>
    <m/>
    <s v="TANQUIZUL"/>
    <s v="INFRAESTRUCTURA Y EQUIPO PARA LA PRODUCCION DE HORTALIZAS A CIELO ABIERTO"/>
    <s v="GENERACIÓN DE INGRESOS"/>
    <n v="0"/>
    <n v="0"/>
    <n v="0"/>
    <s v="AM"/>
    <n v="5680"/>
    <n v="0"/>
    <n v="1306.8000000000002"/>
    <n v="6986.8"/>
    <n v="5680"/>
    <n v="0"/>
    <m/>
    <n v="0"/>
    <x v="284"/>
  </r>
  <r>
    <s v="JUNTOS TRABAJANDO POR TANQUIZUL"/>
    <s v="MARTINEZ"/>
    <s v="HERNANDEZ"/>
    <s v="ELEUTERIA"/>
    <x v="9"/>
    <m/>
    <s v="TANQUIZUL"/>
    <s v="INFRAESTRUCTURA Y EQUIPO PARA LA PROTECCION Y MANEJO DE LAS AVES"/>
    <s v="PRODUCCIÓN DE ALIMENTOS"/>
    <n v="0"/>
    <n v="0"/>
    <n v="0"/>
    <s v="AM"/>
    <n v="74714"/>
    <n v="0"/>
    <n v="9218.5599999999977"/>
    <n v="83932.56"/>
    <n v="74714"/>
    <n v="0"/>
    <m/>
    <n v="0"/>
    <x v="284"/>
  </r>
  <r>
    <s v="GRUPO PESA 2013 EL CAPULIN"/>
    <s v="MONTERO"/>
    <s v="MALDONADO"/>
    <s v="FORTUNATA"/>
    <x v="0"/>
    <s v="LAGUNILLAS"/>
    <s v="EL CAPULÍN"/>
    <s v="INFRAESTRUCTURA Y EQUIPO PARA LA PROTECCION Y MANEJO DE LAS AVES"/>
    <s v="PRODUCCIÓN DE ALIMENTOS"/>
    <n v="6"/>
    <n v="3"/>
    <n v="9"/>
    <s v="AM"/>
    <n v="23554"/>
    <n v="0"/>
    <n v="2617.7000000000007"/>
    <n v="26171.7"/>
    <n v="23172"/>
    <n v="0"/>
    <m/>
    <n v="0"/>
    <x v="285"/>
  </r>
  <r>
    <s v="GRUPO PESA 2013 EL CAPULIN"/>
    <s v="MONTERO"/>
    <s v="MALDONADO"/>
    <s v="FORTUNATA"/>
    <x v="0"/>
    <s v="LAGUNILLAS"/>
    <s v="EL CAPULÍN"/>
    <s v="INFRAESTRUCTURA Y EQUIPO PARA LA PRODUCCION HORTICOLA AGRICULTURA PROTEGIDA"/>
    <s v="PRODUCCIÓN DE ALIMENTOS"/>
    <n v="0"/>
    <n v="0"/>
    <n v="0"/>
    <s v="AM"/>
    <n v="44389"/>
    <n v="0"/>
    <n v="4933.0999999999985"/>
    <n v="49322.1"/>
    <n v="41127"/>
    <n v="0"/>
    <m/>
    <n v="0"/>
    <x v="285"/>
  </r>
  <r>
    <s v="GRUPO PESA 2013 EL CAPULIN"/>
    <s v="MONTERO"/>
    <s v="MALDONADO"/>
    <s v="FORTUNATA"/>
    <x v="0"/>
    <s v="LAGUNILLAS"/>
    <s v="EL CAPULÍN"/>
    <s v="INFRAESTRUCTURA Y EQUIPO PARA LA PRODUCCION DE BOVINOS"/>
    <s v="GENERACIÓN DE INGRESOS"/>
    <n v="0"/>
    <n v="0"/>
    <n v="0"/>
    <s v="AM"/>
    <n v="66509"/>
    <n v="0"/>
    <n v="7390.6900000000023"/>
    <n v="73899.69"/>
    <n v="66509"/>
    <n v="0"/>
    <m/>
    <n v="0"/>
    <x v="285"/>
  </r>
  <r>
    <s v="GRUPO PESA 2013 LAGUNA VERDE"/>
    <s v="OLVERA"/>
    <s v="CASTILLO"/>
    <s v="ADAN"/>
    <x v="0"/>
    <s v="LAGUNILLAS"/>
    <s v="LAGUNA VERDE"/>
    <s v="INFRAESTRUCTURA Y EQUIPO PARA LA PROTECCION Y MANEJO DE LAS AVES"/>
    <s v="PRODUCCIÓN DE ALIMENTOS"/>
    <n v="1"/>
    <n v="10"/>
    <n v="11"/>
    <s v="AM"/>
    <n v="23554"/>
    <n v="0"/>
    <n v="2617.7000000000007"/>
    <n v="26171.7"/>
    <n v="23172"/>
    <n v="0"/>
    <m/>
    <n v="0"/>
    <x v="286"/>
  </r>
  <r>
    <s v="GRUPO PESA 2013 LAGUNA VERDE"/>
    <s v="OLVERA"/>
    <s v="CASTILLO"/>
    <s v="ADAN"/>
    <x v="0"/>
    <s v="LAGUNILLAS"/>
    <s v="LAGUNA VERDE"/>
    <s v="INFRAESTRUCTURA Y EQUIPO PARA LA PRODUCCION HORTICOLA AGRICULTURA PROTEGIDA"/>
    <s v="PRODUCCIÓN DE ALIMENTOS"/>
    <n v="0"/>
    <n v="0"/>
    <n v="0"/>
    <s v="AM"/>
    <n v="59186"/>
    <n v="0"/>
    <n v="6576.8000000000029"/>
    <n v="65762.8"/>
    <n v="54836"/>
    <n v="0"/>
    <m/>
    <n v="0"/>
    <x v="286"/>
  </r>
  <r>
    <s v="GRUPO PESA 2013 LAGUNA VERDE"/>
    <s v="OLVERA"/>
    <s v="CASTILLO"/>
    <s v="ADAN"/>
    <x v="0"/>
    <s v="LAGUNILLAS"/>
    <s v="LAGUNA VERDE"/>
    <s v="INFRAESTRUCTURA Y EQUIPO PARA LA PRODUCCION DE BOVINOS"/>
    <s v="GENERACIÓN DE INGRESOS"/>
    <n v="0"/>
    <n v="0"/>
    <n v="0"/>
    <s v="AM"/>
    <n v="88679"/>
    <n v="0"/>
    <n v="9853.9199999999983"/>
    <n v="98532.92"/>
    <n v="88679"/>
    <n v="0"/>
    <m/>
    <n v="0"/>
    <x v="286"/>
  </r>
  <r>
    <s v="GRUPO PESA 2013 ALAQUINES"/>
    <s v="AGUILAR"/>
    <s v="AGUILAR"/>
    <s v="TERESA"/>
    <x v="12"/>
    <m/>
    <s v="ALAQUINES"/>
    <s v="INFRAESTRUCTURA Y EQUIPO PARA LA PRODUCCION DE BOVINOS"/>
    <s v="GENERACIÓN DE INGRESOS"/>
    <n v="2"/>
    <n v="5"/>
    <n v="7"/>
    <s v="AM"/>
    <n v="44339"/>
    <n v="0"/>
    <n v="4927.4599999999991"/>
    <n v="49266.46"/>
    <m/>
    <n v="0"/>
    <m/>
    <n v="0"/>
    <x v="287"/>
  </r>
  <r>
    <s v="GRUPO PESA 2013 ALAQUINES"/>
    <s v="AGUILAR"/>
    <s v="AGUILAR"/>
    <s v="TERESA"/>
    <x v="12"/>
    <m/>
    <s v="ALAQUINES"/>
    <s v="INFRAESTRUCTURA Y EQUIPO PARA LA PRODUCCION HORTICOLA AGRICULTURA PROTEGIDA"/>
    <s v="PRODUCCIÓN DE ALIMENTOS"/>
    <n v="0"/>
    <n v="0"/>
    <n v="0"/>
    <s v="AM"/>
    <n v="44389"/>
    <n v="0"/>
    <n v="4933.0999999999985"/>
    <n v="49322.1"/>
    <m/>
    <n v="0"/>
    <m/>
    <n v="0"/>
    <x v="287"/>
  </r>
  <r>
    <s v="GRUPO PESA 2013 ALAQUINES"/>
    <s v="AGUILAR"/>
    <s v="AGUILAR"/>
    <s v="TERESA"/>
    <x v="12"/>
    <m/>
    <s v="ALAQUINES"/>
    <s v="INFRAESTRUCTURA Y EQUIPO PARA LA PROTECCION Y MANEJO DE LAS AVES"/>
    <s v="PRODUCCIÓN DE ALIMENTOS"/>
    <n v="0"/>
    <n v="0"/>
    <n v="0"/>
    <s v="AM"/>
    <n v="15703"/>
    <n v="0"/>
    <n v="1744.7999999999993"/>
    <n v="17447.8"/>
    <m/>
    <n v="0"/>
    <m/>
    <n v="0"/>
    <x v="287"/>
  </r>
  <r>
    <s v="NUEVA GENERACION"/>
    <s v="MARTINEZ"/>
    <s v="SANCHEZ"/>
    <s v="EPIFANIO"/>
    <x v="9"/>
    <m/>
    <s v="MÚHUATL"/>
    <s v="INFRAESTRUCTURA Y EQUIPO PARA LA PROTECCION Y MANEJO DE LAS AVES"/>
    <s v="PRODUCCIÓN DE ALIMENTOS"/>
    <n v="8"/>
    <n v="8"/>
    <n v="16"/>
    <s v="MAM"/>
    <n v="124524"/>
    <n v="0"/>
    <n v="15363.600000000006"/>
    <n v="139887.6"/>
    <n v="124524"/>
    <n v="0"/>
    <m/>
    <n v="0"/>
    <x v="288"/>
  </r>
  <r>
    <s v="NUEVA GENERACION"/>
    <s v="MARTINEZ"/>
    <s v="SANCHEZ"/>
    <s v="EPIFANIO"/>
    <x v="9"/>
    <m/>
    <s v="MÚHUATL"/>
    <s v="EQUIPO PARA LA CONSERVACION DE ALIMENTOS VEGETALES"/>
    <s v="GENERACIÓN DE INGRESOS"/>
    <n v="0"/>
    <n v="0"/>
    <n v="0"/>
    <s v="MAM"/>
    <n v="6591"/>
    <n v="0"/>
    <n v="770"/>
    <n v="7361"/>
    <n v="6591"/>
    <n v="0"/>
    <m/>
    <n v="0"/>
    <x v="288"/>
  </r>
  <r>
    <s v="NUEVA GENERACION"/>
    <s v="MARTINEZ"/>
    <s v="SANCHEZ"/>
    <s v="EPIFANIO"/>
    <x v="9"/>
    <m/>
    <s v="MÚHUATL"/>
    <s v="ARBOLES FRUTALES"/>
    <s v="PRODUCCIÓN DE ALIMENTOS"/>
    <n v="0"/>
    <n v="0"/>
    <n v="0"/>
    <s v="MAM"/>
    <n v="37550"/>
    <n v="0"/>
    <n v="8535"/>
    <n v="46085"/>
    <n v="37550"/>
    <n v="0"/>
    <m/>
    <n v="0"/>
    <x v="288"/>
  </r>
  <r>
    <s v="NUEVA GENERACION"/>
    <s v="MARTINEZ"/>
    <s v="SANCHEZ"/>
    <s v="EPIFANIO"/>
    <x v="9"/>
    <m/>
    <s v="MÚHUATL"/>
    <s v="CISTERNA DE FERROCEMENTO EQUIPADA"/>
    <s v="PRODUCCIÓN DE ALIMENTOS"/>
    <n v="0"/>
    <n v="0"/>
    <n v="0"/>
    <s v="MAM"/>
    <n v="81648"/>
    <n v="0"/>
    <n v="9072"/>
    <n v="90720"/>
    <n v="81648"/>
    <n v="0"/>
    <m/>
    <n v="0"/>
    <x v="288"/>
  </r>
  <r>
    <s v="CUNA DEL MAIZ"/>
    <s v="CASTILLO"/>
    <s v="ANICETO"/>
    <s v="KARINA"/>
    <x v="9"/>
    <m/>
    <s v="OCTUJUB O CAMPECHE"/>
    <s v="INFRAESTRUCTURA Y EQUIPO PARA LA PRODUCCION DE HORTALIZAS A CIELO ABIERTO"/>
    <s v="GENERACIÓN DE INGRESOS"/>
    <n v="21"/>
    <n v="3"/>
    <n v="24"/>
    <s v="MAM"/>
    <n v="14200"/>
    <n v="0"/>
    <n v="4996"/>
    <n v="19196"/>
    <n v="14200"/>
    <n v="0"/>
    <m/>
    <n v="0"/>
    <x v="289"/>
  </r>
  <r>
    <s v="CUNA DEL MAIZ"/>
    <s v="CASTILLO"/>
    <s v="ANICETO"/>
    <s v="KARINA"/>
    <x v="9"/>
    <m/>
    <s v="OCTUJUB O CAMPECHE"/>
    <s v="INFRAESTRUCTURA PARA POSTPRODUCCION DE CAFE"/>
    <s v="GENERACIÓN DE INGRESOS"/>
    <n v="0"/>
    <n v="0"/>
    <n v="0"/>
    <s v="MAM"/>
    <n v="5418"/>
    <n v="0"/>
    <n v="1707"/>
    <n v="7125"/>
    <n v="5418"/>
    <n v="0"/>
    <m/>
    <n v="0"/>
    <x v="289"/>
  </r>
  <r>
    <s v="CUNA DEL MAIZ"/>
    <s v="CASTILLO"/>
    <s v="ANICETO"/>
    <s v="KARINA"/>
    <x v="9"/>
    <m/>
    <s v="OCTUJUB O CAMPECHE"/>
    <s v="INFRAESTRUCTURA PARA POSTPRODUCCION DE CAFE"/>
    <s v="GENERACIÓN DE INGRESOS"/>
    <n v="0"/>
    <n v="0"/>
    <n v="0"/>
    <s v="MAM"/>
    <n v="6279"/>
    <n v="0"/>
    <n v="760"/>
    <n v="7039"/>
    <n v="6279"/>
    <n v="0"/>
    <m/>
    <n v="0"/>
    <x v="289"/>
  </r>
  <r>
    <s v="CUNA DEL MAIZ"/>
    <s v="CASTILLO"/>
    <s v="ANICETO"/>
    <s v="KARINA"/>
    <x v="9"/>
    <m/>
    <s v="OCTUJUB O CAMPECHE"/>
    <s v="INFRAESTRUCTURA Y EQUIPO PARA LA PROTECCION Y MANEJO DE LAS AVES"/>
    <s v="PRODUCCIÓN DE ALIMENTOS"/>
    <n v="0"/>
    <n v="0"/>
    <n v="0"/>
    <s v="MAM"/>
    <n v="124524"/>
    <n v="0"/>
    <n v="15363.600000000006"/>
    <n v="139887.6"/>
    <n v="124524"/>
    <n v="0"/>
    <m/>
    <n v="0"/>
    <x v="289"/>
  </r>
  <r>
    <s v="CUNA DEL MAIZ"/>
    <s v="CASTILLO"/>
    <s v="ANICETO"/>
    <s v="KARINA"/>
    <x v="9"/>
    <m/>
    <s v="OCTUJUB O CAMPECHE"/>
    <s v="INFRAESTRUCTURA Y EQUIPO PARA LA PRODUCCION DE HONGOS"/>
    <s v="PRODUCCIÓN DE ALIMENTOS"/>
    <n v="0"/>
    <n v="0"/>
    <n v="0"/>
    <s v="MAM"/>
    <n v="15278"/>
    <n v="0"/>
    <n v="6830.2000000000007"/>
    <n v="22108.2"/>
    <n v="15278"/>
    <n v="0"/>
    <m/>
    <n v="0"/>
    <x v="289"/>
  </r>
  <r>
    <s v="CUNA DEL MAIZ"/>
    <s v="CASTILLO"/>
    <s v="ANICETO"/>
    <s v="KARINA"/>
    <x v="9"/>
    <m/>
    <s v="OCTUJUB O CAMPECHE"/>
    <s v="CISTERNA DE FERROCEMENTO EQUIPADA"/>
    <s v="PRODUCCIÓN DE ALIMENTOS"/>
    <n v="0"/>
    <n v="0"/>
    <n v="0"/>
    <s v="MAM"/>
    <n v="36288"/>
    <n v="0"/>
    <n v="4032"/>
    <n v="40320"/>
    <n v="36288"/>
    <n v="0"/>
    <m/>
    <n v="0"/>
    <x v="289"/>
  </r>
  <r>
    <s v="CUNA DEL MAIZ"/>
    <s v="CASTILLO"/>
    <s v="ANICETO"/>
    <s v="KARINA"/>
    <x v="9"/>
    <m/>
    <s v="OCTUJUB O CAMPECHE"/>
    <s v="INFRAESTRUCTURA Y EQUIPO PARA LA PRODUCCION DE HORTALIZAS A CIELO ABIERTO"/>
    <s v="GENERACIÓN DE INGRESOS"/>
    <n v="0"/>
    <n v="0"/>
    <n v="0"/>
    <s v="MAM"/>
    <n v="11360"/>
    <n v="0"/>
    <n v="2613.6000000000004"/>
    <n v="13973.6"/>
    <n v="11360"/>
    <n v="0"/>
    <m/>
    <n v="0"/>
    <x v="289"/>
  </r>
  <r>
    <s v="GRUPO DE TRABAJO TRES PALMAS"/>
    <s v="MARTINEZ"/>
    <s v="HERNANDEZ"/>
    <s v="YOLANDA"/>
    <x v="1"/>
    <m/>
    <s v="EL NARANJO TAYABTZÉN (TRES PALMAS)"/>
    <s v="CONSERVACION"/>
    <s v="GENERACIÓN DE INGRESOS"/>
    <n v="8"/>
    <n v="3"/>
    <n v="11"/>
    <s v="AM"/>
    <n v="4528"/>
    <n v="0"/>
    <n v="504"/>
    <n v="5032"/>
    <n v="4528"/>
    <n v="0"/>
    <m/>
    <n v="0"/>
    <x v="290"/>
  </r>
  <r>
    <s v="GRUPO DE TRABAJO TRES PALMAS"/>
    <s v="MARTINEZ"/>
    <s v="HERNANDEZ"/>
    <s v="YOLANDA"/>
    <x v="1"/>
    <m/>
    <s v="EL NARANJO TAYABTZÉN (TRES PALMAS)"/>
    <s v="INFRAESTRUCTURA Y EQUIPO PARA LA PRODUCCION DE CERDOS"/>
    <s v="GENERACIÓN DE INGRESOS"/>
    <n v="0"/>
    <n v="0"/>
    <n v="0"/>
    <s v="AM"/>
    <n v="6408"/>
    <n v="0"/>
    <n v="712"/>
    <n v="7120"/>
    <n v="6408"/>
    <n v="0"/>
    <m/>
    <n v="0"/>
    <x v="290"/>
  </r>
  <r>
    <s v="GRUPO DE TRABAJO TRES PALMAS"/>
    <s v="MARTINEZ"/>
    <s v="HERNANDEZ"/>
    <s v="YOLANDA"/>
    <x v="1"/>
    <m/>
    <s v="EL NARANJO TAYABTZÉN (TRES PALMAS)"/>
    <s v="INFRAESTRUCTURA Y EQUIPO PARA LA PRODUCCION DE CERDOS"/>
    <s v="GENERACIÓN DE INGRESOS"/>
    <n v="0"/>
    <n v="0"/>
    <n v="0"/>
    <s v="AM"/>
    <n v="240300"/>
    <n v="0"/>
    <n v="26700"/>
    <n v="267000"/>
    <n v="240300"/>
    <n v="0"/>
    <m/>
    <n v="0"/>
    <x v="290"/>
  </r>
  <r>
    <s v="GRUPO DE TRABAJO TRES PALMAS"/>
    <s v="MARTINEZ"/>
    <s v="HERNANDEZ"/>
    <s v="YOLANDA"/>
    <x v="1"/>
    <m/>
    <s v="EL NARANJO TAYABTZÉN (TRES PALMAS)"/>
    <s v="ARBOLES FRUTALES"/>
    <s v="PRODUCCIÓN DE ALIMENTOS"/>
    <n v="0"/>
    <n v="0"/>
    <n v="0"/>
    <s v="AM"/>
    <n v="19845"/>
    <n v="0"/>
    <n v="2205"/>
    <n v="22050"/>
    <n v="19845"/>
    <n v="0"/>
    <m/>
    <n v="0"/>
    <x v="290"/>
  </r>
  <r>
    <s v="EMPRENDEDORAS DE TZAPUJA"/>
    <s v="SANTIAGO"/>
    <s v="HILARIA"/>
    <s v="FERMINA"/>
    <x v="1"/>
    <m/>
    <s v="TZAPUJA"/>
    <s v="TRAPICHE"/>
    <s v="GENERACIÓN DE INGRESOS"/>
    <n v="27"/>
    <n v="7"/>
    <n v="34"/>
    <s v="AM"/>
    <n v="101250"/>
    <n v="0"/>
    <n v="11250"/>
    <n v="112500"/>
    <n v="101250"/>
    <n v="0"/>
    <m/>
    <n v="0"/>
    <x v="291"/>
  </r>
  <r>
    <s v="EMPRENDEDORAS DE TZAPUJA"/>
    <s v="SANTIAGO"/>
    <s v="HILARIA"/>
    <s v="FERMINA"/>
    <x v="1"/>
    <m/>
    <s v="TZAPUJA"/>
    <s v="TRAPICHE"/>
    <s v="GENERACIÓN DE INGRESOS"/>
    <n v="0"/>
    <n v="0"/>
    <n v="0"/>
    <s v="AM"/>
    <n v="41040"/>
    <n v="0"/>
    <n v="4560"/>
    <n v="45600"/>
    <n v="41040"/>
    <n v="0"/>
    <m/>
    <n v="0"/>
    <x v="291"/>
  </r>
  <r>
    <s v="EMPRENDEDORAS DE TZAPUJA"/>
    <s v="SANTIAGO"/>
    <s v="HILARIA"/>
    <s v="FERMINA"/>
    <x v="1"/>
    <m/>
    <s v="TZAPUJA"/>
    <s v="BODEGA"/>
    <s v="GENERACIÓN DE INGRESOS"/>
    <n v="0"/>
    <n v="0"/>
    <n v="0"/>
    <s v="AM"/>
    <n v="44010"/>
    <n v="0"/>
    <n v="4890"/>
    <n v="48900"/>
    <n v="44010"/>
    <n v="0"/>
    <m/>
    <n v="0"/>
    <x v="291"/>
  </r>
  <r>
    <s v="EMPRENDEDORAS DE TZAPUJA"/>
    <s v="SANTIAGO"/>
    <s v="HILARIA"/>
    <s v="FERMINA"/>
    <x v="1"/>
    <m/>
    <s v="TZAPUJA"/>
    <s v="ARBOLES FRUTALES"/>
    <s v="PRODUCCIÓN DE ALIMENTOS"/>
    <n v="0"/>
    <n v="0"/>
    <n v="0"/>
    <s v="AM"/>
    <n v="19845"/>
    <n v="0"/>
    <n v="2205"/>
    <n v="22050"/>
    <n v="19845"/>
    <n v="0"/>
    <m/>
    <n v="0"/>
    <x v="291"/>
  </r>
  <r>
    <s v="EMPRENDEDORAS DE TZAPUJA"/>
    <s v="SANTIAGO"/>
    <s v="HILARIA"/>
    <s v="FERMINA"/>
    <x v="1"/>
    <m/>
    <s v="TZAPUJA"/>
    <s v="INFRAESTRUCTURA Y EQUIPO PARA LA PROTECCION Y MANEJO DE LAS AVES"/>
    <s v="PRODUCCIÓN DE ALIMENTOS"/>
    <n v="0"/>
    <n v="0"/>
    <n v="0"/>
    <s v="AM"/>
    <n v="8820"/>
    <n v="0"/>
    <n v="980"/>
    <n v="9800"/>
    <n v="0"/>
    <n v="0"/>
    <m/>
    <n v="0"/>
    <x v="291"/>
  </r>
  <r>
    <s v="EMPRENDEDORAS DE TZAPUJA"/>
    <s v="SANTIAGO"/>
    <s v="HILARIA"/>
    <s v="FERMINA"/>
    <x v="1"/>
    <m/>
    <s v="TZAPUJA"/>
    <s v="CONSERVACION"/>
    <s v="GENERACIÓN DE INGRESOS"/>
    <n v="0"/>
    <n v="0"/>
    <n v="0"/>
    <s v="AM"/>
    <n v="40759"/>
    <n v="0"/>
    <n v="4529"/>
    <n v="45288"/>
    <n v="40759"/>
    <n v="0"/>
    <m/>
    <n v="0"/>
    <x v="291"/>
  </r>
  <r>
    <s v="EMPRENDEDORAS DE TZAPUJA"/>
    <s v="SANTIAGO"/>
    <s v="HILARIA"/>
    <s v="FERMINA"/>
    <x v="1"/>
    <m/>
    <s v="TZAPUJA"/>
    <s v="INFRAESTRUCTURA Y EQUIPO PARA LA PRODUCCION DE CERDOS"/>
    <s v="GENERACIÓN DE INGRESOS"/>
    <n v="0"/>
    <n v="0"/>
    <n v="0"/>
    <s v="AM"/>
    <n v="19224"/>
    <n v="0"/>
    <n v="2136"/>
    <n v="21360"/>
    <n v="19224"/>
    <n v="0"/>
    <m/>
    <n v="0"/>
    <x v="291"/>
  </r>
  <r>
    <s v="EMPRENDEDORAS DE TZAPUJA"/>
    <s v="SANTIAGO"/>
    <s v="HILARIA"/>
    <s v="FERMINA"/>
    <x v="1"/>
    <m/>
    <s v="TZAPUJA"/>
    <s v="INFRAESTRUCTURA Y EQUIPO PARA LA PRODUCCION DE CERDOS"/>
    <s v="GENERACIÓN DE INGRESOS"/>
    <n v="0"/>
    <n v="0"/>
    <n v="0"/>
    <s v="AM"/>
    <n v="80100"/>
    <n v="0"/>
    <n v="8900"/>
    <n v="89000"/>
    <n v="80100"/>
    <n v="0"/>
    <m/>
    <n v="0"/>
    <x v="291"/>
  </r>
  <r>
    <s v="EL JAUJAL PESA 2015"/>
    <s v="NARVAEZ"/>
    <s v="GUARDIOLA"/>
    <s v="SILVIO"/>
    <x v="11"/>
    <m/>
    <s v="EL JAUJAL"/>
    <s v="INFRAESTRUCTURA Y QUIPO PARA LA PRODUCCION DE CAPRINO"/>
    <s v="GENERACIÓN DE INGRESOS"/>
    <n v="2"/>
    <n v="13"/>
    <n v="15"/>
    <s v="AM"/>
    <n v="13260"/>
    <n v="0"/>
    <n v="1971.5"/>
    <n v="15231.5"/>
    <n v="13260"/>
    <n v="0"/>
    <m/>
    <n v="0"/>
    <x v="292"/>
  </r>
  <r>
    <s v="EL JAUJAL PESA 2015"/>
    <s v="NARVAEZ"/>
    <s v="GUARDIOLA"/>
    <s v="SILVIO"/>
    <x v="11"/>
    <m/>
    <s v="EL JAUJAL"/>
    <s v="INFRAESTRUCTURA Y EQUIPO PARA LA PROTECCION Y MANEJO DE LAS AVES"/>
    <s v="PRODUCCIÓN DE ALIMENTOS"/>
    <n v="0"/>
    <n v="0"/>
    <n v="0"/>
    <s v="AM"/>
    <n v="62812"/>
    <n v="0"/>
    <n v="6979.1999999999971"/>
    <n v="69791.199999999997"/>
    <n v="62812"/>
    <n v="0"/>
    <m/>
    <n v="0"/>
    <x v="292"/>
  </r>
  <r>
    <s v="EL JAUJAL PESA 2015"/>
    <s v="NARVAEZ"/>
    <s v="GUARDIOLA"/>
    <s v="SILVIO"/>
    <x v="11"/>
    <m/>
    <s v="EL JAUJAL"/>
    <s v="INFRAESTRUCTURA Y EQUIPO PARA LA PRODUCCION HORTICOLA AGRICULTURA PROTEGIDA"/>
    <s v="PRODUCCIÓN DE ALIMENTOS"/>
    <n v="0"/>
    <n v="0"/>
    <n v="0"/>
    <s v="AM"/>
    <n v="73983"/>
    <n v="0"/>
    <n v="8220.5"/>
    <n v="82203.5"/>
    <n v="73983"/>
    <n v="0"/>
    <m/>
    <n v="0"/>
    <x v="292"/>
  </r>
  <r>
    <s v="SANTA RITA DEL RUCIO PESA 2015"/>
    <s v="LARA"/>
    <s v="TOVAR"/>
    <s v="MARIA INES"/>
    <x v="11"/>
    <m/>
    <s v="SANTA RITA DEL RUCIO"/>
    <s v="INFRAESTRUCTURA Y EQUIPO PARA LA PROTECCION Y MANEJO DE LAS AVES"/>
    <s v="PRODUCCIÓN DE ALIMENTOS"/>
    <n v="10"/>
    <n v="4"/>
    <n v="14"/>
    <s v="AM"/>
    <n v="54960"/>
    <n v="0"/>
    <n v="6107.3000000000029"/>
    <n v="61067.3"/>
    <n v="54960"/>
    <n v="0"/>
    <m/>
    <n v="0"/>
    <x v="293"/>
  </r>
  <r>
    <s v="SANTA RITA DEL RUCIO PESA 2015"/>
    <s v="LARA"/>
    <s v="TOVAR"/>
    <s v="MARIA INES"/>
    <x v="11"/>
    <m/>
    <s v="SANTA RITA DEL RUCIO"/>
    <s v="INFRAESTRUCTURA Y EQUIPO PARA LA PRODUCCION HORTICOLA AGRICULTURA PROTEGIDA"/>
    <s v="PRODUCCIÓN DE ALIMENTOS"/>
    <n v="0"/>
    <n v="0"/>
    <n v="0"/>
    <s v="AM"/>
    <n v="29593"/>
    <n v="0"/>
    <n v="3288.4000000000015"/>
    <n v="32881.4"/>
    <n v="29593"/>
    <n v="0"/>
    <m/>
    <n v="0"/>
    <x v="293"/>
  </r>
  <r>
    <s v="SAN JUAN SIN AGUA PESA 2015"/>
    <s v="GUEVARA"/>
    <s v="CASTILLO"/>
    <s v="NORA HILDA"/>
    <x v="11"/>
    <m/>
    <s v="SAN JUAN SIN AGUA"/>
    <s v="INFRAESTRUCTURA Y EQUIPO PARA LA PRODUCCION HORTICOLA AGRICULTURA PROTEGIDA"/>
    <s v="PRODUCCIÓN DE ALIMENTOS"/>
    <n v="13"/>
    <n v="1"/>
    <n v="14"/>
    <s v="AM"/>
    <n v="103576"/>
    <n v="0"/>
    <n v="11508.899999999994"/>
    <n v="115084.9"/>
    <n v="103576"/>
    <n v="0"/>
    <m/>
    <n v="0"/>
    <x v="294"/>
  </r>
  <r>
    <s v="SAN JUAN SIN AGUA PESA 2015"/>
    <s v="GUEVARA"/>
    <s v="CASTILLO"/>
    <s v="NORA HILDA"/>
    <x v="11"/>
    <m/>
    <s v="SAN JUAN SIN AGUA"/>
    <s v="INFRAESTRUCTURA Y EQUIPO PARA LA PROTECCION Y MANEJO DE LAS AVES"/>
    <s v="PRODUCCIÓN DE ALIMENTOS"/>
    <n v="0"/>
    <n v="0"/>
    <n v="0"/>
    <s v="AM"/>
    <n v="54960"/>
    <n v="0"/>
    <n v="6107.3000000000029"/>
    <n v="61067.3"/>
    <n v="54960"/>
    <n v="0"/>
    <m/>
    <n v="0"/>
    <x v="294"/>
  </r>
  <r>
    <s v="ESTANQUE BLANCO PESA 2015"/>
    <s v="ORTIZ"/>
    <s v="CARREON"/>
    <s v="ERNESTO"/>
    <x v="11"/>
    <m/>
    <s v="ESTANQUE BLANCO"/>
    <s v="INFRAESTRUCTURA Y EQUIPO PARA LA PRODUCCION HORTICOLA AGRICULTURA PROTEGIDA"/>
    <s v="PRODUCCIÓN DE ALIMENTOS"/>
    <n v="6"/>
    <n v="12"/>
    <n v="18"/>
    <s v="AM"/>
    <n v="14796"/>
    <n v="0"/>
    <n v="1644.7000000000007"/>
    <n v="16440.7"/>
    <n v="14796"/>
    <n v="0"/>
    <m/>
    <n v="0"/>
    <x v="295"/>
  </r>
  <r>
    <s v="ESTANQUE BLANCO PESA 2015"/>
    <s v="ORTIZ"/>
    <s v="CARREON"/>
    <s v="ERNESTO"/>
    <x v="11"/>
    <m/>
    <s v="ESTANQUE BLANCO"/>
    <s v="INFRAESTRUCTURA Y EQUIPO PARA LA PRODUCCION HORTICOLA AGRICULTURA PROTEGIDA"/>
    <s v="PRODUCCIÓN DE ALIMENTOS"/>
    <n v="0"/>
    <n v="0"/>
    <n v="0"/>
    <s v="AM"/>
    <n v="4934"/>
    <n v="0"/>
    <n v="548.89999999999964"/>
    <n v="5482.9"/>
    <n v="4934"/>
    <n v="0"/>
    <m/>
    <n v="0"/>
    <x v="295"/>
  </r>
  <r>
    <s v="ESTANQUE BLANCO PESA 2015"/>
    <s v="ORTIZ"/>
    <s v="CARREON"/>
    <s v="ERNESTO"/>
    <x v="11"/>
    <m/>
    <s v="ESTANQUE BLANCO"/>
    <s v="INFRAESTRUCTURA Y QUIPO PARA LA PRODUCCION DE CAPRINO"/>
    <s v="GENERACIÓN DE INGRESOS"/>
    <n v="0"/>
    <n v="0"/>
    <n v="0"/>
    <s v="AM"/>
    <n v="13260"/>
    <n v="0"/>
    <n v="1971.5"/>
    <n v="15231.5"/>
    <n v="13260"/>
    <n v="0"/>
    <m/>
    <n v="0"/>
    <x v="295"/>
  </r>
  <r>
    <s v="ESTANQUE BLANCO PESA 2015"/>
    <s v="ORTIZ"/>
    <s v="CARREON"/>
    <s v="ERNESTO"/>
    <x v="11"/>
    <m/>
    <s v="ESTANQUE BLANCO"/>
    <s v="INFRAESTRUCTURA Y EQUIPO PARA LA PROTECCION Y MANEJO DE LAS AVES"/>
    <s v="PRODUCCIÓN DE ALIMENTOS"/>
    <n v="0"/>
    <n v="0"/>
    <n v="0"/>
    <s v="AM"/>
    <n v="31406"/>
    <n v="0"/>
    <n v="3489.5999999999985"/>
    <n v="34895.599999999999"/>
    <n v="31406"/>
    <n v="0"/>
    <m/>
    <n v="0"/>
    <x v="295"/>
  </r>
  <r>
    <s v="ESTANQUE BLANCO PESA 2015"/>
    <s v="ORTIZ"/>
    <s v="CARREON"/>
    <s v="ERNESTO"/>
    <x v="11"/>
    <m/>
    <s v="ESTANQUE BLANCO"/>
    <s v="INCUBADORA"/>
    <s v="GENERACIÓN DE INGRESOS"/>
    <n v="0"/>
    <n v="0"/>
    <n v="0"/>
    <s v="AM"/>
    <n v="56766"/>
    <n v="0"/>
    <n v="9116.2799999999988"/>
    <n v="65882.28"/>
    <n v="56766"/>
    <n v="0"/>
    <m/>
    <n v="0"/>
    <x v="295"/>
  </r>
  <r>
    <s v="ESTANQUE BLANCO PESA 2015"/>
    <s v="ORTIZ"/>
    <s v="CARREON"/>
    <s v="ERNESTO"/>
    <x v="11"/>
    <m/>
    <s v="ESTANQUE BLANCO"/>
    <s v="INFRAESTRUCTURA Y QUIPO PARA LA PRODUCCION DE CAPRINO"/>
    <s v="GENERACIÓN DE INGRESOS"/>
    <n v="0"/>
    <n v="0"/>
    <n v="0"/>
    <s v="AM"/>
    <n v="82923"/>
    <n v="0"/>
    <n v="14403.699999999997"/>
    <n v="97326.7"/>
    <n v="82923"/>
    <n v="0"/>
    <m/>
    <n v="0"/>
    <x v="295"/>
  </r>
  <r>
    <s v="RANCHO NUEVO PESA 2015"/>
    <s v="GONZALEZ"/>
    <s v="ARGUELLO"/>
    <s v="GUILLERMO"/>
    <x v="11"/>
    <m/>
    <s v="RANCHO NUEVO"/>
    <s v="INFRAESTRUCTURA Y EQUIPO PARA LA PRODUCCION HORTICOLA AGRICULTURA PROTEGIDA"/>
    <s v="PRODUCCIÓN DE ALIMENTOS"/>
    <n v="1"/>
    <n v="18"/>
    <n v="19"/>
    <s v="AM"/>
    <n v="29593"/>
    <n v="0"/>
    <n v="3288.4000000000015"/>
    <n v="32881.4"/>
    <n v="29593"/>
    <n v="0"/>
    <m/>
    <n v="0"/>
    <x v="296"/>
  </r>
  <r>
    <s v="RANCHO NUEVO PESA 2015"/>
    <s v="GONZALEZ"/>
    <s v="ARGUELLO"/>
    <s v="GUILLERMO"/>
    <x v="11"/>
    <m/>
    <s v="RANCHO NUEVO"/>
    <s v="INFRAESTRUCTURA Y EQUIPO PARA LA PROTECCION Y MANEJO DE LAS AVES"/>
    <s v="PRODUCCIÓN DE ALIMENTOS"/>
    <n v="0"/>
    <n v="0"/>
    <n v="0"/>
    <s v="AM"/>
    <n v="109921"/>
    <n v="0"/>
    <n v="12213.600000000006"/>
    <n v="122134.6"/>
    <n v="109921"/>
    <n v="0"/>
    <m/>
    <n v="0"/>
    <x v="296"/>
  </r>
  <r>
    <s v="RANCHO NUEVO PESA 2015"/>
    <s v="GONZALEZ"/>
    <s v="ARGUELLO"/>
    <s v="GUILLERMO"/>
    <x v="11"/>
    <m/>
    <s v="RANCHO NUEVO"/>
    <s v="INFRAESTRUCTURA Y QUIPO PARA LA PRODUCCION DE CAPRINO"/>
    <s v="GENERACIÓN DE INGRESOS"/>
    <n v="0"/>
    <n v="0"/>
    <n v="0"/>
    <s v="AM"/>
    <n v="26520"/>
    <n v="0"/>
    <n v="3943"/>
    <n v="30463"/>
    <n v="26520"/>
    <n v="0"/>
    <m/>
    <n v="0"/>
    <x v="296"/>
  </r>
  <r>
    <s v="LOS AMOLES PESA 2015"/>
    <s v="MARTINEZ"/>
    <s v="PEREZ"/>
    <s v="MARIA"/>
    <x v="11"/>
    <m/>
    <s v="LOS AMOLES"/>
    <s v="INFRAESTRUCTURA Y EQUIPO PARA LA PROTECCION Y MANEJO DE LAS AVES"/>
    <s v="PRODUCCIÓN DE ALIMENTOS"/>
    <n v="9"/>
    <n v="3"/>
    <n v="12"/>
    <s v="AM"/>
    <n v="39257"/>
    <n v="0"/>
    <n v="4362.5"/>
    <n v="43619.5"/>
    <n v="39257"/>
    <n v="0"/>
    <m/>
    <n v="0"/>
    <x v="297"/>
  </r>
  <r>
    <s v="LOS AMOLES PESA 2015"/>
    <s v="MARTINEZ"/>
    <s v="PEREZ"/>
    <s v="MARIA"/>
    <x v="11"/>
    <m/>
    <s v="LOS AMOLES"/>
    <s v="INFRAESTRUCTURA Y EQUIPO PARA LA PRODUCCION HORTICOLA AGRICULTURA PROTEGIDA"/>
    <s v="PRODUCCIÓN DE ALIMENTOS"/>
    <n v="0"/>
    <n v="0"/>
    <n v="0"/>
    <s v="AM"/>
    <n v="103576"/>
    <n v="0"/>
    <n v="11508.899999999994"/>
    <n v="115084.9"/>
    <n v="103576"/>
    <n v="0"/>
    <m/>
    <n v="0"/>
    <x v="297"/>
  </r>
  <r>
    <s v="SANTO DOMINGO PESA 2015"/>
    <s v="PESCINA"/>
    <s v="SEGURA"/>
    <s v="PORFIRIO"/>
    <x v="11"/>
    <m/>
    <s v="SANTO DOMINGO"/>
    <s v="INFRAESTRUCTURA Y EQUIPO PARA LA PRODUCCION HORTICOLA AGRICULTURA PROTEGIDA"/>
    <s v="PRODUCCIÓN DE ALIMENTOS"/>
    <n v="4"/>
    <n v="2"/>
    <n v="6"/>
    <s v="AM"/>
    <n v="29593"/>
    <n v="0"/>
    <n v="3288.4000000000015"/>
    <n v="32881.4"/>
    <n v="29593"/>
    <n v="0"/>
    <m/>
    <n v="0"/>
    <x v="298"/>
  </r>
  <r>
    <s v="SANTO DOMINGO PESA 2015"/>
    <s v="PESCINA"/>
    <s v="SEGURA"/>
    <s v="PORFIRIO"/>
    <x v="11"/>
    <m/>
    <s v="SANTO DOMINGO"/>
    <s v="INFRAESTRUCTURA Y EQUIPO PARA LA PROTECCION Y MANEJO DE LAS AVES"/>
    <s v="PRODUCCIÓN DE ALIMENTOS"/>
    <n v="0"/>
    <n v="0"/>
    <n v="0"/>
    <s v="AM"/>
    <n v="31406"/>
    <n v="0"/>
    <n v="3489.5999999999985"/>
    <n v="34895.599999999999"/>
    <n v="31406"/>
    <n v="0"/>
    <m/>
    <n v="0"/>
    <x v="298"/>
  </r>
  <r>
    <s v="EL PROGRESO PESA 2015"/>
    <s v="ESTRADA"/>
    <s v="RODRIGUEZ"/>
    <s v="J. PAZ"/>
    <x v="11"/>
    <m/>
    <s v="PROGRESO"/>
    <s v="INFRAESTRUCTURA Y EQUIPO PARA LA PROTECCION Y MANEJO DE LAS AVES"/>
    <s v="PRODUCCIÓN DE ALIMENTOS"/>
    <n v="5"/>
    <n v="16"/>
    <n v="21"/>
    <s v="AM"/>
    <n v="94218"/>
    <n v="0"/>
    <n v="10468.800000000003"/>
    <n v="104686.8"/>
    <n v="94218"/>
    <n v="0"/>
    <m/>
    <n v="0"/>
    <x v="299"/>
  </r>
  <r>
    <s v="NORIAS DEL REFUGIO PESA 2015"/>
    <s v="VARGAS"/>
    <s v="TORRES"/>
    <s v="JOSE ABUNDIO"/>
    <x v="11"/>
    <m/>
    <s v="NORIAS DEL REFUGIO"/>
    <s v="INFRAESTRUCTURA Y EQUIPO PARA LA PRODUCCION HORTICOLA AGRICULTURA PROTEGIDA"/>
    <s v="PRODUCCIÓN DE ALIMENTOS"/>
    <n v="5"/>
    <n v="10"/>
    <n v="15"/>
    <s v="AM"/>
    <n v="88779"/>
    <n v="0"/>
    <n v="9865.1999999999971"/>
    <n v="98644.2"/>
    <n v="88779"/>
    <n v="0"/>
    <m/>
    <n v="0"/>
    <x v="300"/>
  </r>
  <r>
    <s v="NORIAS DEL REFUGIO PESA 2015"/>
    <s v="VARGAS"/>
    <s v="TORRES"/>
    <s v="JOSE ABUNDIO"/>
    <x v="11"/>
    <m/>
    <s v="NORIAS DEL REFUGIO"/>
    <s v="INFRAESTRUCTURA Y EQUIPO PARA LA PROTECCION Y MANEJO DE LAS AVES"/>
    <s v="PRODUCCIÓN DE ALIMENTOS"/>
    <n v="0"/>
    <n v="0"/>
    <n v="0"/>
    <s v="AM"/>
    <n v="62812"/>
    <n v="0"/>
    <n v="6979.1999999999971"/>
    <n v="69791.199999999997"/>
    <n v="62812"/>
    <n v="0"/>
    <m/>
    <n v="0"/>
    <x v="300"/>
  </r>
  <r>
    <s v="SAN CARLOS PESA 2015"/>
    <s v="LIMON"/>
    <s v="CRUZ"/>
    <s v="OLIVIA"/>
    <x v="11"/>
    <m/>
    <s v="SAN CARLOS"/>
    <s v="INFRAESTRUCTURA Y EQUIPO PARA LA PRODUCCION HORTICOLA AGRICULTURA PROTEGIDA"/>
    <s v="PRODUCCIÓN DE ALIMENTOS"/>
    <n v="10"/>
    <n v="4"/>
    <n v="14"/>
    <s v="AM"/>
    <n v="44389"/>
    <n v="0"/>
    <n v="4933.0999999999985"/>
    <n v="49322.1"/>
    <n v="44389"/>
    <n v="0"/>
    <m/>
    <n v="0"/>
    <x v="301"/>
  </r>
  <r>
    <s v="SAN CARLOS PESA 2015"/>
    <s v="LIMON"/>
    <s v="CRUZ"/>
    <s v="OLIVIA"/>
    <x v="11"/>
    <m/>
    <s v="SAN CARLOS"/>
    <s v="INFRAESTRUCTURA Y EQUIPO PARA LA PROTECCION Y MANEJO DE LAS AVES"/>
    <s v="PRODUCCIÓN DE ALIMENTOS"/>
    <n v="0"/>
    <n v="0"/>
    <n v="0"/>
    <s v="AM"/>
    <n v="39257"/>
    <n v="0"/>
    <n v="4362.5"/>
    <n v="43619.5"/>
    <n v="39257"/>
    <n v="0"/>
    <m/>
    <n v="0"/>
    <x v="301"/>
  </r>
  <r>
    <s v="SAN CARLOS PESA 2015"/>
    <s v="LIMON"/>
    <s v="CRUZ"/>
    <s v="OLIVIA"/>
    <x v="11"/>
    <m/>
    <s v="SAN CARLOS"/>
    <s v="INFRAESTRUCTURA Y QUIPO PARA LA PRODUCCION DE CAPRINO"/>
    <s v="GENERACIÓN DE INGRESOS"/>
    <n v="0"/>
    <n v="0"/>
    <n v="0"/>
    <s v="AM"/>
    <n v="13260"/>
    <n v="0"/>
    <n v="1971.5"/>
    <n v="15231.5"/>
    <n v="13260"/>
    <n v="0"/>
    <m/>
    <n v="0"/>
    <x v="301"/>
  </r>
  <r>
    <s v="GRUPO DE TRABAJO EL PUENTE"/>
    <s v="HERNANDEZ"/>
    <s v="FLORES"/>
    <s v="FULGENCIO"/>
    <x v="1"/>
    <m/>
    <s v="EL PUENTE DOS (LA CURVA CHICA)"/>
    <s v="ARBOLES FRUTALES"/>
    <s v="PRODUCCIÓN DE ALIMENTOS"/>
    <n v="4"/>
    <n v="6"/>
    <n v="10"/>
    <s v="AM"/>
    <n v="13230"/>
    <n v="0"/>
    <n v="1470"/>
    <n v="14700"/>
    <n v="13230"/>
    <n v="0"/>
    <m/>
    <n v="0"/>
    <x v="302"/>
  </r>
  <r>
    <s v="GRUPO DE TRABAJO EL PUENTE"/>
    <s v="HERNANDEZ"/>
    <s v="FLORES"/>
    <s v="FULGENCIO"/>
    <x v="1"/>
    <m/>
    <s v="EL PUENTE DOS (LA CURVA CHICA)"/>
    <s v="CONSERVACION"/>
    <s v="GENERACIÓN DE INGRESOS"/>
    <n v="0"/>
    <n v="0"/>
    <n v="0"/>
    <s v="AM"/>
    <n v="4528"/>
    <n v="0"/>
    <n v="504"/>
    <n v="5032"/>
    <n v="4528"/>
    <n v="0"/>
    <m/>
    <n v="0"/>
    <x v="302"/>
  </r>
  <r>
    <s v="GRUPO DE TRABAJO EL PUENTE"/>
    <s v="HERNANDEZ"/>
    <s v="FLORES"/>
    <s v="FULGENCIO"/>
    <x v="1"/>
    <m/>
    <s v="EL PUENTE DOS (LA CURVA CHICA)"/>
    <s v="INFRAESTRUCTURA Y EQUIPO PARA LA PRODUCCION DE CERDOS"/>
    <s v="GENERACIÓN DE INGRESOS"/>
    <n v="0"/>
    <n v="0"/>
    <n v="0"/>
    <s v="AM"/>
    <n v="12816"/>
    <n v="0"/>
    <n v="1424"/>
    <n v="14240"/>
    <n v="12816"/>
    <n v="0"/>
    <m/>
    <n v="0"/>
    <x v="302"/>
  </r>
  <r>
    <s v="GRUPO DE TRABAJO EL PUENTE"/>
    <s v="HERNANDEZ"/>
    <s v="FLORES"/>
    <s v="FULGENCIO"/>
    <x v="1"/>
    <m/>
    <s v="EL PUENTE DOS (LA CURVA CHICA)"/>
    <s v="TRAPICHE"/>
    <s v="GENERACIÓN DE INGRESOS"/>
    <n v="0"/>
    <n v="0"/>
    <n v="0"/>
    <s v="AM"/>
    <n v="6750"/>
    <n v="0"/>
    <n v="750"/>
    <n v="7500"/>
    <n v="6750"/>
    <n v="0"/>
    <m/>
    <n v="0"/>
    <x v="302"/>
  </r>
  <r>
    <s v="GRUPO DE TRABAJO EL PUENTE"/>
    <s v="HERNANDEZ"/>
    <s v="FLORES"/>
    <s v="FULGENCIO"/>
    <x v="1"/>
    <m/>
    <s v="EL PUENTE DOS (LA CURVA CHICA)"/>
    <s v="TRAPICHE"/>
    <s v="GENERACIÓN DE INGRESOS"/>
    <n v="0"/>
    <n v="0"/>
    <n v="0"/>
    <s v="AM"/>
    <n v="10260"/>
    <n v="0"/>
    <n v="1140"/>
    <n v="11400"/>
    <n v="10260"/>
    <n v="0"/>
    <m/>
    <n v="0"/>
    <x v="302"/>
  </r>
  <r>
    <s v="GRUPO DE TRABAJO EL PUENTE"/>
    <s v="HERNANDEZ"/>
    <s v="FLORES"/>
    <s v="FULGENCIO"/>
    <x v="1"/>
    <m/>
    <s v="EL PUENTE DOS (LA CURVA CHICA)"/>
    <s v="BODEGA"/>
    <s v="GENERACIÓN DE INGRESOS"/>
    <n v="0"/>
    <n v="0"/>
    <n v="0"/>
    <s v="AM"/>
    <n v="44010"/>
    <n v="0"/>
    <n v="4890"/>
    <n v="48900"/>
    <n v="44010"/>
    <n v="0"/>
    <m/>
    <n v="0"/>
    <x v="302"/>
  </r>
  <r>
    <s v="GRUPO DE TRABAJO EL PUENTE"/>
    <s v="HERNANDEZ"/>
    <s v="FLORES"/>
    <s v="FULGENCIO"/>
    <x v="1"/>
    <m/>
    <s v="EL PUENTE DOS (LA CURVA CHICA)"/>
    <s v="MATERIAL VEGETATIVO"/>
    <s v="PRODUCCIÓN DE ALIMENTOS"/>
    <n v="0"/>
    <n v="0"/>
    <n v="0"/>
    <s v="AM"/>
    <n v="10530"/>
    <n v="0"/>
    <n v="1170"/>
    <n v="11700"/>
    <n v="10530"/>
    <n v="0"/>
    <m/>
    <n v="0"/>
    <x v="302"/>
  </r>
  <r>
    <s v="LA POLVORA PESA 2015"/>
    <s v="IBARRA"/>
    <s v="FLORES"/>
    <s v="NOEMI"/>
    <x v="11"/>
    <m/>
    <s v="LA PÓLVORA"/>
    <s v="INFRAESTRUCTURA Y EQUIPO PARA LA PRODUCCION HORTICOLA AGRICULTURA PROTEGIDA"/>
    <s v="PRODUCCIÓN DE ALIMENTOS"/>
    <n v="9"/>
    <n v="1"/>
    <n v="10"/>
    <s v="AM"/>
    <n v="103576"/>
    <n v="0"/>
    <n v="11508.899999999994"/>
    <n v="115084.9"/>
    <n v="103576"/>
    <n v="0"/>
    <m/>
    <n v="0"/>
    <x v="303"/>
  </r>
  <r>
    <s v="LA POLVORA PESA 2015"/>
    <s v="IBARRA"/>
    <s v="FLORES"/>
    <s v="NOEMI"/>
    <x v="11"/>
    <m/>
    <s v="LA PÓLVORA"/>
    <s v="INFRAESTRUCTURA Y EQUIPO PARA LA PROTECCION Y MANEJO DE LAS AVES"/>
    <s v="PRODUCCIÓN DE ALIMENTOS"/>
    <n v="0"/>
    <n v="0"/>
    <n v="0"/>
    <s v="AM"/>
    <n v="15703"/>
    <n v="0"/>
    <n v="1744.7999999999993"/>
    <n v="17447.8"/>
    <n v="15703"/>
    <n v="0"/>
    <m/>
    <n v="0"/>
    <x v="303"/>
  </r>
  <r>
    <s v="LA POLVORA PESA 2015"/>
    <s v="IBARRA"/>
    <s v="FLORES"/>
    <s v="NOEMI"/>
    <x v="11"/>
    <m/>
    <s v="LA PÓLVORA"/>
    <s v="INFRAESTRUCTURA Y QUIPO PARA LA PRODUCCION DE CAPRINO"/>
    <s v="GENERACIÓN DE INGRESOS"/>
    <n v="0"/>
    <n v="0"/>
    <n v="0"/>
    <s v="AM"/>
    <n v="13260"/>
    <n v="0"/>
    <n v="1971.5"/>
    <n v="15231.5"/>
    <n v="13260"/>
    <n v="0"/>
    <m/>
    <n v="0"/>
    <x v="303"/>
  </r>
  <r>
    <s v="NORIA DE LAS FLORES PESA 2015"/>
    <s v="ALONSO"/>
    <s v="LOPEZ"/>
    <s v="ALICIA"/>
    <x v="11"/>
    <m/>
    <s v="LA NORIA DE LAS FLORES"/>
    <s v="INFRAESTRUCTURA Y EQUIPO PARA LA PRODUCCION HORTICOLA AGRICULTURA PROTEGIDA"/>
    <s v="PRODUCCIÓN DE ALIMENTOS"/>
    <n v="9"/>
    <n v="7"/>
    <n v="16"/>
    <s v="AM"/>
    <n v="88779"/>
    <n v="0"/>
    <n v="9865.1999999999971"/>
    <n v="98644.2"/>
    <n v="88779"/>
    <n v="0"/>
    <m/>
    <n v="0"/>
    <x v="304"/>
  </r>
  <r>
    <s v="NORIA DE LAS FLORES PESA 2015"/>
    <s v="ALONSO"/>
    <s v="LOPEZ"/>
    <s v="ALICIA"/>
    <x v="11"/>
    <m/>
    <s v="LA NORIA DE LAS FLORES"/>
    <s v="INFRAESTRUCTURA Y EQUIPO PARA LA PROTECCION Y MANEJO DE LAS AVES"/>
    <s v="PRODUCCIÓN DE ALIMENTOS"/>
    <n v="0"/>
    <n v="0"/>
    <n v="0"/>
    <s v="AM"/>
    <n v="62812"/>
    <n v="0"/>
    <n v="6979.1999999999971"/>
    <n v="69791.199999999997"/>
    <n v="62812"/>
    <n v="0"/>
    <m/>
    <n v="0"/>
    <x v="304"/>
  </r>
  <r>
    <s v="LA VENTANA PESA 2015"/>
    <s v="LINARES"/>
    <s v="AMAYA"/>
    <s v="ILDEFONSA"/>
    <x v="11"/>
    <m/>
    <s v="LA VENTANA"/>
    <s v="INFRAESTRUCTURA Y EQUIPO PARA LA PRODUCCION HORTICOLA AGRICULTURA PROTEGIDA"/>
    <s v="PRODUCCIÓN DE ALIMENTOS"/>
    <n v="7"/>
    <n v="8"/>
    <n v="15"/>
    <s v="AM"/>
    <n v="59186"/>
    <n v="0"/>
    <n v="6576.8000000000029"/>
    <n v="65762.8"/>
    <n v="59186"/>
    <n v="0"/>
    <m/>
    <n v="0"/>
    <x v="305"/>
  </r>
  <r>
    <s v="LA VENTANA PESA 2015"/>
    <s v="LINARES"/>
    <s v="AMAYA"/>
    <s v="ILDEFONSA"/>
    <x v="11"/>
    <m/>
    <s v="LA VENTANA"/>
    <s v="INFRAESTRUCTURA Y EQUIPO PARA LA PROTECCION Y MANEJO DE LAS AVES"/>
    <s v="PRODUCCIÓN DE ALIMENTOS"/>
    <n v="0"/>
    <n v="0"/>
    <n v="0"/>
    <s v="AM"/>
    <n v="31406"/>
    <n v="0"/>
    <n v="3489.5999999999985"/>
    <n v="34895.599999999999"/>
    <n v="31406"/>
    <n v="0"/>
    <m/>
    <n v="0"/>
    <x v="305"/>
  </r>
  <r>
    <s v="LA VENTANA PESA 2015"/>
    <s v="LINARES"/>
    <s v="AMAYA"/>
    <s v="ILDEFONSA"/>
    <x v="11"/>
    <m/>
    <s v="LA VENTANA"/>
    <s v="INFRAESTRUCTURA Y EQUIPO PARA LA PRODUCCION DE CERDOS"/>
    <s v="GENERACIÓN DE INGRESOS"/>
    <n v="0"/>
    <n v="0"/>
    <n v="0"/>
    <s v="AM"/>
    <n v="229603"/>
    <n v="0"/>
    <n v="31391.700000000012"/>
    <n v="260994.7"/>
    <n v="229603"/>
    <n v="0"/>
    <m/>
    <n v="0"/>
    <x v="305"/>
  </r>
  <r>
    <s v="LA VENTANA PESA 2015"/>
    <s v="LINARES"/>
    <s v="AMAYA"/>
    <s v="ILDEFONSA"/>
    <x v="11"/>
    <m/>
    <s v="LA VENTANA"/>
    <s v="INFRAESTRUCTURA Y QUIPO PARA LA PRODUCCION DE CAPRINO"/>
    <s v="GENERACIÓN DE INGRESOS"/>
    <n v="0"/>
    <n v="0"/>
    <n v="0"/>
    <s v="AM"/>
    <n v="39780"/>
    <n v="0"/>
    <n v="5914.5"/>
    <n v="45694.5"/>
    <n v="39780"/>
    <n v="0"/>
    <m/>
    <n v="0"/>
    <x v="305"/>
  </r>
  <r>
    <s v="PRESA DE GUADALUPE PESA 2015"/>
    <s v="RODRIGUEZ"/>
    <s v="ZAPATA"/>
    <s v="ISIDRA"/>
    <x v="11"/>
    <m/>
    <s v="PRESA DE GUADALUPE"/>
    <s v="INFRAESTRUCTURA Y EQUIPO PARA LA PRODUCCION HORTICOLA AGRICULTURA PROTEGIDA"/>
    <s v="PRODUCCIÓN DE ALIMENTOS"/>
    <n v="17"/>
    <n v="3"/>
    <n v="20"/>
    <s v="AM"/>
    <n v="4934"/>
    <n v="0"/>
    <n v="548.89999999999964"/>
    <n v="5482.9"/>
    <n v="4934"/>
    <n v="0"/>
    <m/>
    <n v="0"/>
    <x v="306"/>
  </r>
  <r>
    <s v="PRESA DE GUADALUPE PESA 2015"/>
    <s v="RODRIGUEZ"/>
    <s v="ZAPATA"/>
    <s v="ISIDRA"/>
    <x v="11"/>
    <m/>
    <s v="PRESA DE GUADALUPE"/>
    <s v="INFRAESTRUCTURA Y EQUIPO PARA LA PROTECCION Y MANEJO DE LAS AVES"/>
    <s v="PRODUCCIÓN DE ALIMENTOS"/>
    <n v="0"/>
    <n v="0"/>
    <n v="0"/>
    <s v="AM"/>
    <n v="70663"/>
    <n v="0"/>
    <n v="7852.1000000000058"/>
    <n v="78515.100000000006"/>
    <n v="70663"/>
    <n v="0"/>
    <m/>
    <n v="0"/>
    <x v="306"/>
  </r>
  <r>
    <s v="PRESA DE GUADALUPE PESA 2015"/>
    <s v="RODRIGUEZ"/>
    <s v="ZAPATA"/>
    <s v="ISIDRA"/>
    <x v="11"/>
    <m/>
    <s v="PRESA DE GUADALUPE"/>
    <s v="INFRAESTRUCTURA Y EQUIPO PARA LA PRODUCCION HORTICOLA AGRICULTURA PROTEGIDA"/>
    <s v="PRODUCCIÓN DE ALIMENTOS"/>
    <n v="0"/>
    <n v="0"/>
    <n v="0"/>
    <s v="AM"/>
    <n v="88779"/>
    <n v="0"/>
    <n v="9865.1999999999971"/>
    <n v="98644.2"/>
    <n v="88779"/>
    <n v="0"/>
    <m/>
    <n v="0"/>
    <x v="306"/>
  </r>
  <r>
    <s v="PRESITA DEL TEPETATE PESA 2015"/>
    <s v="AGUNDIZ"/>
    <s v="PECINA"/>
    <s v="J. TITO"/>
    <x v="11"/>
    <m/>
    <s v="PRESITA DEL TEPETATE"/>
    <s v="INFRAESTRUCTURA Y EQUIPO PARA LA PROTECCION Y MANEJO DE LAS AVES"/>
    <s v="PRODUCCIÓN DE ALIMENTOS"/>
    <n v="10"/>
    <n v="5"/>
    <n v="15"/>
    <s v="AM"/>
    <n v="62812"/>
    <n v="0"/>
    <n v="6979.1999999999971"/>
    <n v="69791.199999999997"/>
    <n v="62812"/>
    <n v="0"/>
    <m/>
    <n v="0"/>
    <x v="307"/>
  </r>
  <r>
    <s v="PRESITA DEL TEPETATE PESA 2015"/>
    <s v="AGUNDIZ"/>
    <s v="PECINA"/>
    <s v="J. TITO"/>
    <x v="11"/>
    <m/>
    <s v="PRESITA DEL TEPETATE"/>
    <s v="INFRAESTRUCTURA Y QUIPO PARA LA PRODUCCION DE CAPRINO"/>
    <s v="GENERACIÓN DE INGRESOS"/>
    <n v="0"/>
    <n v="0"/>
    <n v="0"/>
    <s v="AM"/>
    <n v="39780"/>
    <n v="0"/>
    <n v="5914.5"/>
    <n v="45694.5"/>
    <n v="39780"/>
    <n v="0"/>
    <m/>
    <n v="0"/>
    <x v="307"/>
  </r>
  <r>
    <s v="PRESITA DEL TEPETATE PESA 2015"/>
    <s v="AGUNDIZ"/>
    <s v="PECINA"/>
    <s v="J. TITO"/>
    <x v="11"/>
    <m/>
    <s v="PRESITA DEL TEPETATE"/>
    <s v="INFRAESTRUCTURA Y EQUIPO PARA LA PRODUCCION HORTICOLA AGRICULTURA PROTEGIDA"/>
    <s v="PRODUCCIÓN DE ALIMENTOS"/>
    <n v="0"/>
    <n v="0"/>
    <n v="0"/>
    <s v="AM"/>
    <n v="44389"/>
    <n v="0"/>
    <n v="4933.0999999999985"/>
    <n v="49322.1"/>
    <n v="44389"/>
    <n v="0"/>
    <m/>
    <n v="0"/>
    <x v="307"/>
  </r>
  <r>
    <s v="SOLEDAD DE LA BIZNAGA PESA 2015"/>
    <s v="SALAZAR"/>
    <s v="PEREZ"/>
    <s v="JUANA MARIA"/>
    <x v="11"/>
    <m/>
    <s v="SOLEDAD DE LA BIZNAGA"/>
    <s v="INFRAESTRUCTURA Y QUIPO PARA LA PRODUCCION DE CAPRINO"/>
    <s v="GENERACIÓN DE INGRESOS"/>
    <n v="12"/>
    <n v="7"/>
    <n v="19"/>
    <s v="AM"/>
    <n v="39780"/>
    <n v="0"/>
    <n v="5914.5"/>
    <n v="45694.5"/>
    <n v="39780"/>
    <n v="0"/>
    <m/>
    <n v="0"/>
    <x v="308"/>
  </r>
  <r>
    <s v="SOLEDAD DE LA BIZNAGA PESA 2015"/>
    <s v="SALAZAR"/>
    <s v="PEREZ"/>
    <s v="JUANA MARIA"/>
    <x v="11"/>
    <m/>
    <s v="SOLEDAD DE LA BIZNAGA"/>
    <s v="INFRAESTRUCTURA Y EQUIPO PARA LA PROTECCION Y MANEJO DE LAS AVES"/>
    <s v="PRODUCCIÓN DE ALIMENTOS"/>
    <n v="0"/>
    <n v="0"/>
    <n v="0"/>
    <s v="AM"/>
    <n v="54960"/>
    <n v="0"/>
    <n v="6107.3000000000029"/>
    <n v="61067.3"/>
    <n v="54960"/>
    <n v="0"/>
    <m/>
    <n v="0"/>
    <x v="308"/>
  </r>
  <r>
    <s v="SOLEDAD DE LA BIZNAGA PESA 2015"/>
    <s v="SALAZAR"/>
    <s v="PEREZ"/>
    <s v="JUANA MARIA"/>
    <x v="11"/>
    <m/>
    <s v="SOLEDAD DE LA BIZNAGA"/>
    <s v="INFRAESTRUCTURA Y EQUIPO PARA LA PRODUCCION HORTICOLA AGRICULTURA PROTEGIDA"/>
    <s v="PRODUCCIÓN DE ALIMENTOS"/>
    <n v="0"/>
    <n v="0"/>
    <n v="0"/>
    <s v="AM"/>
    <n v="44389"/>
    <n v="0"/>
    <n v="4933.0999999999985"/>
    <n v="49322.1"/>
    <n v="44389"/>
    <n v="0"/>
    <m/>
    <n v="0"/>
    <x v="308"/>
  </r>
  <r>
    <s v="EL HUIZACHE PESA 2015"/>
    <s v="TORRES"/>
    <s v="TREJO"/>
    <s v="ANTONIA"/>
    <x v="11"/>
    <m/>
    <s v="EL HUIZACHE"/>
    <s v="INFRAESTRUCTURA Y EQUIPO PARA LA PRODUCCION HORTICOLA AGRICULTURA PROTEGIDA"/>
    <s v="PRODUCCIÓN DE ALIMENTOS"/>
    <n v="12"/>
    <n v="2"/>
    <n v="14"/>
    <s v="AM"/>
    <n v="73983"/>
    <n v="0"/>
    <n v="8220.5"/>
    <n v="82203.5"/>
    <n v="73983"/>
    <n v="0"/>
    <m/>
    <n v="0"/>
    <x v="309"/>
  </r>
  <r>
    <s v="EL HUIZACHE PESA 2015"/>
    <s v="TORRES"/>
    <s v="TREJO"/>
    <s v="ANTONIA"/>
    <x v="11"/>
    <m/>
    <s v="EL HUIZACHE"/>
    <s v="INFRAESTRUCTURA Y QUIPO PARA LA PRODUCCION DE CAPRINO"/>
    <s v="GENERACIÓN DE INGRESOS"/>
    <n v="0"/>
    <n v="0"/>
    <n v="0"/>
    <s v="AM"/>
    <n v="13260"/>
    <n v="0"/>
    <n v="1971.5"/>
    <n v="15231.5"/>
    <n v="13260"/>
    <n v="0"/>
    <m/>
    <n v="0"/>
    <x v="309"/>
  </r>
  <r>
    <s v="EL HUIZACHE PESA 2015"/>
    <s v="TORRES"/>
    <s v="TREJO"/>
    <s v="ANTONIA"/>
    <x v="11"/>
    <m/>
    <s v="EL HUIZACHE"/>
    <s v="INFRAESTRUCTURA Y EQUIPO PARA LA PROTECCION Y MANEJO DE LAS AVES"/>
    <s v="PRODUCCIÓN DE ALIMENTOS"/>
    <n v="0"/>
    <n v="0"/>
    <n v="0"/>
    <s v="AM"/>
    <n v="47109"/>
    <n v="0"/>
    <n v="5234.4000000000015"/>
    <n v="52343.4"/>
    <n v="47109"/>
    <n v="0"/>
    <m/>
    <n v="0"/>
    <x v="309"/>
  </r>
  <r>
    <s v="EL FRAILE PESA 2015"/>
    <s v="CASTILLO"/>
    <s v="CRUZ"/>
    <s v="YECENIA"/>
    <x v="11"/>
    <m/>
    <s v="EL FRAILE"/>
    <s v="INFRAESTRUCTURA Y EQUIPO PARA LA PROTECCION Y MANEJO DE LAS AVES"/>
    <s v="PRODUCCIÓN DE ALIMENTOS"/>
    <n v="18"/>
    <n v="4"/>
    <n v="22"/>
    <s v="AM"/>
    <n v="94218"/>
    <n v="0"/>
    <n v="10468.800000000003"/>
    <n v="104686.8"/>
    <n v="94218"/>
    <n v="0"/>
    <m/>
    <n v="0"/>
    <x v="310"/>
  </r>
  <r>
    <s v="EL FRAILE PESA 2015"/>
    <s v="CASTILLO"/>
    <s v="CRUZ"/>
    <s v="YECENIA"/>
    <x v="11"/>
    <m/>
    <s v="EL FRAILE"/>
    <s v="INFRAESTRUCTURA Y EQUIPO PARA LA PRODUCCION HORTICOLA AGRICULTURA PROTEGIDA"/>
    <s v="PRODUCCIÓN DE ALIMENTOS"/>
    <n v="0"/>
    <n v="0"/>
    <n v="0"/>
    <s v="AM"/>
    <n v="4934"/>
    <n v="0"/>
    <n v="548.89999999999964"/>
    <n v="5482.9"/>
    <n v="4934"/>
    <n v="0"/>
    <m/>
    <n v="0"/>
    <x v="310"/>
  </r>
  <r>
    <s v="EL FRAILE PESA 2015"/>
    <s v="CASTILLO"/>
    <s v="CRUZ"/>
    <s v="YECENIA"/>
    <x v="11"/>
    <m/>
    <s v="EL FRAILE"/>
    <s v="INFRAESTRUCTURA Y EQUIPO PARA LA PRODUCCION HORTICOLA AGRICULTURA PROTEGIDA"/>
    <s v="PRODUCCIÓN DE ALIMENTOS"/>
    <n v="0"/>
    <n v="0"/>
    <n v="0"/>
    <s v="AM"/>
    <n v="14796"/>
    <n v="0"/>
    <n v="1644.7000000000007"/>
    <n v="16440.7"/>
    <n v="14796"/>
    <n v="0"/>
    <m/>
    <n v="0"/>
    <x v="310"/>
  </r>
  <r>
    <s v="EL FRAILE PESA 2015"/>
    <s v="CASTILLO"/>
    <s v="CRUZ"/>
    <s v="YECENIA"/>
    <x v="11"/>
    <m/>
    <s v="EL FRAILE"/>
    <s v="INFRAESTRUCTURA Y QUIPO PARA LA PRODUCCION DE CAPRINO"/>
    <s v="GENERACIÓN DE INGRESOS"/>
    <n v="0"/>
    <n v="0"/>
    <n v="0"/>
    <s v="AM"/>
    <n v="13260"/>
    <n v="0"/>
    <n v="1971.5"/>
    <n v="15231.5"/>
    <n v="13260"/>
    <n v="0"/>
    <m/>
    <n v="0"/>
    <x v="310"/>
  </r>
  <r>
    <s v="EL MILAGRO DE GUADALUPE PESA 2015"/>
    <s v="ROJAS"/>
    <s v="LOPEZ"/>
    <s v="MARIA DE LA PAZ"/>
    <x v="11"/>
    <m/>
    <s v="EL MILAGRO DE GUADALUPE"/>
    <s v="INFRAESTRUCTURA Y EQUIPO PARA LA PROTECCION Y MANEJO DE LAS AVES"/>
    <s v="PRODUCCIÓN DE ALIMENTOS"/>
    <n v="15"/>
    <n v="3"/>
    <n v="18"/>
    <s v="AM"/>
    <n v="78515"/>
    <n v="0"/>
    <n v="8724"/>
    <n v="87239"/>
    <n v="78515"/>
    <n v="0"/>
    <m/>
    <n v="0"/>
    <x v="311"/>
  </r>
  <r>
    <s v="EL MILAGRO DE GUADALUPE PESA 2015"/>
    <s v="ROJAS"/>
    <s v="LOPEZ"/>
    <s v="MARIA DE LA PAZ"/>
    <x v="11"/>
    <m/>
    <s v="EL MILAGRO DE GUADALUPE"/>
    <s v="INFRAESTRUCTURA Y EQUIPO PARA LA PRODUCCION HORTICOLA AGRICULTURA PROTEGIDA"/>
    <s v="PRODUCCIÓN DE ALIMENTOS"/>
    <n v="0"/>
    <n v="0"/>
    <n v="0"/>
    <s v="AM"/>
    <n v="88779"/>
    <n v="0"/>
    <n v="9865.1999999999971"/>
    <n v="98644.2"/>
    <n v="88779"/>
    <n v="0"/>
    <m/>
    <n v="0"/>
    <x v="311"/>
  </r>
  <r>
    <s v="SAN IGNACIO PESA 2015"/>
    <s v="HERNANDEZ"/>
    <s v="GONZALEZ"/>
    <s v="ARNULFO"/>
    <x v="11"/>
    <m/>
    <s v="SAN IGNACIO"/>
    <s v="INFRAESTRUCTURA Y EQUIPO PARA LA PRODUCCION HORTICOLA AGRICULTURA PROTEGIDA"/>
    <s v="PRODUCCIÓN DE ALIMENTOS"/>
    <n v="8"/>
    <n v="4"/>
    <n v="12"/>
    <s v="AM"/>
    <n v="133169"/>
    <n v="0"/>
    <n v="14797.299999999988"/>
    <n v="147966.29999999999"/>
    <n v="133169"/>
    <n v="0"/>
    <m/>
    <n v="0"/>
    <x v="312"/>
  </r>
  <r>
    <s v="SAN IGNACIO PESA 2015"/>
    <s v="HERNANDEZ"/>
    <s v="GONZALEZ"/>
    <s v="ARNULFO"/>
    <x v="11"/>
    <m/>
    <s v="SAN IGNACIO"/>
    <s v="INFRAESTRUCTURA Y EQUIPO PARA LA PROTECCION Y MANEJO DE LAS AVES"/>
    <s v="PRODUCCIÓN DE ALIMENTOS"/>
    <n v="0"/>
    <n v="0"/>
    <n v="0"/>
    <s v="AM"/>
    <n v="23554"/>
    <n v="0"/>
    <n v="2617.7000000000007"/>
    <n v="26171.7"/>
    <n v="23554"/>
    <n v="0"/>
    <m/>
    <n v="0"/>
    <x v="312"/>
  </r>
  <r>
    <s v="SAN FRANCISCO DEL TULILLO PESA 2015"/>
    <s v="PEREZ"/>
    <s v="NARVAEZ"/>
    <s v="ESPERANZA"/>
    <x v="11"/>
    <m/>
    <s v="SAN FRANCISCO DEL TULILLO"/>
    <s v="INFRAESTRUCTURA Y EQUIPO PARA LA PRODUCCION HORTICOLA AGRICULTURA PROTEGIDA"/>
    <s v="PRODUCCIÓN DE ALIMENTOS"/>
    <n v="10"/>
    <n v="9"/>
    <n v="19"/>
    <s v="AM"/>
    <n v="44389"/>
    <n v="0"/>
    <n v="4933.0999999999985"/>
    <n v="49322.1"/>
    <n v="44389"/>
    <n v="0"/>
    <m/>
    <n v="0"/>
    <x v="313"/>
  </r>
  <r>
    <s v="SAN FRANCISCO DEL TULILLO PESA 2015"/>
    <s v="PEREZ"/>
    <s v="NARVAEZ"/>
    <s v="ESPERANZA"/>
    <x v="11"/>
    <m/>
    <s v="SAN FRANCISCO DEL TULILLO"/>
    <s v="INFRAESTRUCTURA Y EQUIPO PARA LA PROTECCION Y MANEJO DE LAS AVES"/>
    <s v="PRODUCCIÓN DE ALIMENTOS"/>
    <n v="0"/>
    <n v="0"/>
    <n v="0"/>
    <s v="AM"/>
    <n v="62812"/>
    <n v="0"/>
    <n v="6979.1999999999971"/>
    <n v="69791.199999999997"/>
    <n v="62812"/>
    <n v="0"/>
    <m/>
    <n v="0"/>
    <x v="313"/>
  </r>
  <r>
    <s v="SAN FRANCISCO DEL TULILLO PESA 2015"/>
    <s v="PEREZ"/>
    <s v="NARVAEZ"/>
    <s v="ESPERANZA"/>
    <x v="11"/>
    <m/>
    <s v="SAN FRANCISCO DEL TULILLO"/>
    <s v="INFRAESTRUCTURA Y QUIPO PARA LA PRODUCCION DE CAPRINO"/>
    <s v="GENERACIÓN DE INGRESOS"/>
    <n v="0"/>
    <n v="0"/>
    <n v="0"/>
    <s v="AM"/>
    <n v="26520"/>
    <n v="0"/>
    <n v="3943"/>
    <n v="30463"/>
    <n v="26520"/>
    <n v="0"/>
    <m/>
    <n v="0"/>
    <x v="313"/>
  </r>
  <r>
    <s v="SAN ANTONIO DEL TULILLO PESA 2015"/>
    <s v="RODRIGUEZ"/>
    <s v="PECINA"/>
    <s v="MARIA"/>
    <x v="11"/>
    <m/>
    <s v="SAN ANTONIO DEL TULILLO"/>
    <s v="INFRAESTRUCTURA Y QUIPO PARA LA PRODUCCION DE CAPRINO"/>
    <s v="GENERACIÓN DE INGRESOS"/>
    <n v="8"/>
    <n v="9"/>
    <n v="17"/>
    <s v="AM"/>
    <n v="13260"/>
    <n v="0"/>
    <n v="1971.5"/>
    <n v="15231.5"/>
    <n v="13260"/>
    <n v="0"/>
    <m/>
    <n v="0"/>
    <x v="314"/>
  </r>
  <r>
    <s v="SAN ANTONIO DEL TULILLO PESA 2015"/>
    <s v="RODRIGUEZ"/>
    <s v="PECINA"/>
    <s v="MARIA"/>
    <x v="11"/>
    <m/>
    <s v="SAN ANTONIO DEL TULILLO"/>
    <s v="INFRAESTRUCTURA Y EQUIPO PARA LA PRODUCCION HORTICOLA AGRICULTURA PROTEGIDA"/>
    <s v="PRODUCCIÓN DE ALIMENTOS"/>
    <n v="0"/>
    <n v="0"/>
    <n v="0"/>
    <s v="AM"/>
    <n v="14796"/>
    <n v="0"/>
    <n v="1644.7000000000007"/>
    <n v="16440.7"/>
    <n v="14796"/>
    <n v="0"/>
    <m/>
    <n v="0"/>
    <x v="314"/>
  </r>
  <r>
    <s v="SAN ANTONIO DEL TULILLO PESA 2015"/>
    <s v="RODRIGUEZ"/>
    <s v="PECINA"/>
    <s v="MARIA"/>
    <x v="11"/>
    <m/>
    <s v="SAN ANTONIO DEL TULILLO"/>
    <s v="INFRAESTRUCTURA Y EQUIPO PARA LA PROTECCION Y MANEJO DE LAS AVES"/>
    <s v="PRODUCCIÓN DE ALIMENTOS"/>
    <n v="0"/>
    <n v="0"/>
    <n v="0"/>
    <s v="AM"/>
    <n v="94218"/>
    <n v="0"/>
    <n v="10468.800000000003"/>
    <n v="104686.8"/>
    <n v="94218"/>
    <n v="0"/>
    <m/>
    <n v="0"/>
    <x v="314"/>
  </r>
  <r>
    <s v="LAS NEGRITAS PESA 2015"/>
    <s v="PAREDES"/>
    <s v="CRUZ"/>
    <s v="JUANA"/>
    <x v="11"/>
    <m/>
    <s v="LAS NEGRITAS"/>
    <s v="INFRAESTRUCTURA Y QUIPO PARA LA PRODUCCION DE CAPRINO"/>
    <s v="GENERACIÓN DE INGRESOS"/>
    <n v="9"/>
    <n v="11"/>
    <n v="20"/>
    <s v="AM"/>
    <n v="26520"/>
    <n v="0"/>
    <n v="3943"/>
    <n v="30463"/>
    <n v="26520"/>
    <n v="0"/>
    <m/>
    <n v="0"/>
    <x v="315"/>
  </r>
  <r>
    <s v="LAS NEGRITAS PESA 2015"/>
    <s v="PAREDES"/>
    <s v="CRUZ"/>
    <s v="JUANA"/>
    <x v="11"/>
    <m/>
    <s v="LAS NEGRITAS"/>
    <s v="INFRAESTRUCTURA Y EQUIPO PARA LA PROTECCION Y MANEJO DE LAS AVES"/>
    <s v="PRODUCCIÓN DE ALIMENTOS"/>
    <n v="0"/>
    <n v="0"/>
    <n v="0"/>
    <s v="AM"/>
    <n v="47109"/>
    <n v="0"/>
    <n v="5234.4000000000015"/>
    <n v="52343.4"/>
    <n v="47109"/>
    <n v="0"/>
    <m/>
    <n v="0"/>
    <x v="315"/>
  </r>
  <r>
    <s v="LAS NEGRITAS PESA 2015"/>
    <s v="PAREDES"/>
    <s v="CRUZ"/>
    <s v="JUANA"/>
    <x v="11"/>
    <m/>
    <s v="LAS NEGRITAS"/>
    <s v="INFRAESTRUCTURA Y EQUIPO PARA LA PRODUCCION HORTICOLA AGRICULTURA PROTEGIDA"/>
    <s v="PRODUCCIÓN DE ALIMENTOS"/>
    <n v="0"/>
    <n v="0"/>
    <n v="0"/>
    <s v="AM"/>
    <n v="118373"/>
    <n v="0"/>
    <n v="13152.600000000006"/>
    <n v="131525.6"/>
    <n v="118373"/>
    <n v="0"/>
    <m/>
    <n v="0"/>
    <x v="315"/>
  </r>
  <r>
    <s v="SAN GREGORIO PESA 2015"/>
    <s v="MARTINEZ"/>
    <s v="SALAZAR"/>
    <s v="HILDA ALICIA"/>
    <x v="11"/>
    <m/>
    <s v="SAN GREGORIO"/>
    <s v="INFRAESTRUCTURA Y EQUIPO PARA LA PROTECCION Y MANEJO DE LAS AVES"/>
    <s v="PRODUCCIÓN DE ALIMENTOS"/>
    <n v="13"/>
    <n v="6"/>
    <n v="19"/>
    <s v="AM"/>
    <n v="78515"/>
    <n v="0"/>
    <n v="8724"/>
    <n v="87239"/>
    <n v="78515"/>
    <n v="0"/>
    <m/>
    <n v="0"/>
    <x v="316"/>
  </r>
  <r>
    <s v="SAN GREGORIO PESA 2015"/>
    <s v="MARTINEZ"/>
    <s v="SALAZAR"/>
    <s v="HILDA ALICIA"/>
    <x v="11"/>
    <m/>
    <s v="SAN GREGORIO"/>
    <s v="INFRAESTRUCTURA Y EQUIPO PARA LA PRODUCCION HORTICOLA AGRICULTURA PROTEGIDA"/>
    <s v="PRODUCCIÓN DE ALIMENTOS"/>
    <n v="0"/>
    <n v="0"/>
    <n v="0"/>
    <s v="AM"/>
    <n v="14796"/>
    <n v="0"/>
    <n v="1644.7000000000007"/>
    <n v="16440.7"/>
    <n v="14796"/>
    <n v="0"/>
    <m/>
    <n v="0"/>
    <x v="316"/>
  </r>
  <r>
    <s v="LA NARANJITA PESA 2015"/>
    <s v="CASTILLO"/>
    <s v="PEÑA"/>
    <s v="OCTAVIANO"/>
    <x v="11"/>
    <m/>
    <s v="LA NARANJITA"/>
    <s v="INFRAESTRUCTURA Y EQUIPO PARA LA PRODUCCION HORTICOLA AGRICULTURA PROTEGIDA"/>
    <s v="PRODUCCIÓN DE ALIMENTOS"/>
    <n v="9"/>
    <n v="9"/>
    <n v="18"/>
    <s v="AM"/>
    <n v="44389"/>
    <n v="0"/>
    <n v="4933.0999999999985"/>
    <n v="49322.1"/>
    <n v="44389"/>
    <n v="0"/>
    <m/>
    <n v="0"/>
    <x v="317"/>
  </r>
  <r>
    <s v="LA NARANJITA PESA 2015"/>
    <s v="CASTILLO"/>
    <s v="PEÑA"/>
    <s v="OCTAVIANO"/>
    <x v="11"/>
    <m/>
    <s v="LA NARANJITA"/>
    <s v="INFRAESTRUCTURA Y EQUIPO PARA LA PROTECCION Y MANEJO DE LAS AVES"/>
    <s v="PRODUCCIÓN DE ALIMENTOS"/>
    <n v="0"/>
    <n v="0"/>
    <n v="0"/>
    <s v="AM"/>
    <n v="102069"/>
    <n v="0"/>
    <n v="11341.699999999997"/>
    <n v="113410.7"/>
    <n v="102069"/>
    <n v="0"/>
    <m/>
    <n v="0"/>
    <x v="317"/>
  </r>
  <r>
    <s v="GRUPO TAMALA"/>
    <s v="HERNANDEZ"/>
    <s v="SANTIAGO"/>
    <s v="NICOLASA"/>
    <x v="14"/>
    <m/>
    <s v="TAMALA"/>
    <s v="ARBOLES FRUTALES"/>
    <s v="PRODUCCIÓN DE ALIMENTOS"/>
    <n v="12"/>
    <n v="3"/>
    <n v="15"/>
    <s v="AM"/>
    <n v="37550"/>
    <n v="0"/>
    <n v="8535"/>
    <n v="46085"/>
    <m/>
    <n v="0"/>
    <m/>
    <n v="0"/>
    <x v="318"/>
  </r>
  <r>
    <s v="GRUPO TAMALA"/>
    <s v="HERNANDEZ"/>
    <s v="SANTIAGO"/>
    <s v="NICOLASA"/>
    <x v="14"/>
    <m/>
    <s v="TAMALA"/>
    <s v="INFRAESTRUCTURA PARA POSTPRODUCCION DE CAFE"/>
    <s v="GENERACIÓN DE INGRESOS"/>
    <n v="0"/>
    <n v="0"/>
    <n v="0"/>
    <s v="AM"/>
    <n v="12558"/>
    <n v="0"/>
    <n v="1520"/>
    <n v="14078"/>
    <m/>
    <n v="0"/>
    <m/>
    <n v="0"/>
    <x v="318"/>
  </r>
  <r>
    <s v="GRUPO TAMALA"/>
    <s v="HERNANDEZ"/>
    <s v="SANTIAGO"/>
    <s v="NICOLASA"/>
    <x v="14"/>
    <m/>
    <s v="TAMALA"/>
    <s v="INFRAESTRUCTURA PARA POSTPRODUCCION DE CAFE"/>
    <s v="GENERACIÓN DE INGRESOS"/>
    <n v="0"/>
    <n v="0"/>
    <n v="0"/>
    <s v="AM"/>
    <n v="10836"/>
    <n v="0"/>
    <n v="3414"/>
    <n v="14250"/>
    <m/>
    <n v="0"/>
    <m/>
    <n v="0"/>
    <x v="318"/>
  </r>
  <r>
    <s v="GRUPO TAMALA"/>
    <s v="HERNANDEZ"/>
    <s v="SANTIAGO"/>
    <s v="NICOLASA"/>
    <x v="14"/>
    <m/>
    <s v="TAMALA"/>
    <s v="INFRAESTRUCTURA Y EQUIPO PARA LA PROTECCION Y MANEJO DE LAS AVES"/>
    <s v="PRODUCCIÓN DE ALIMENTOS"/>
    <n v="0"/>
    <n v="0"/>
    <n v="0"/>
    <s v="AM"/>
    <n v="24904"/>
    <n v="0"/>
    <n v="3072"/>
    <n v="27976"/>
    <m/>
    <n v="0"/>
    <m/>
    <n v="0"/>
    <x v="318"/>
  </r>
  <r>
    <s v="GRUPO TAMALA"/>
    <s v="HERNANDEZ"/>
    <s v="SANTIAGO"/>
    <s v="NICOLASA"/>
    <x v="14"/>
    <m/>
    <s v="TAMALA"/>
    <s v="CONSERVACION"/>
    <s v="GENERACIÓN DE INGRESOS"/>
    <n v="0"/>
    <n v="0"/>
    <n v="0"/>
    <s v="AM"/>
    <n v="6318"/>
    <n v="0"/>
    <n v="703"/>
    <n v="7021"/>
    <m/>
    <n v="0"/>
    <m/>
    <n v="0"/>
    <x v="318"/>
  </r>
  <r>
    <s v="GRUPO TAMALA"/>
    <s v="HERNANDEZ"/>
    <s v="SANTIAGO"/>
    <s v="NICOLASA"/>
    <x v="14"/>
    <m/>
    <s v="TAMALA"/>
    <s v="INFRAESTRUCTURA Y EQUIPO PARA LA PRODUCCION DE CULTIVOS ALTERNATIVOS O NO TRADICIONALES PARA VENTA"/>
    <s v="GENERACIÓN DE INGRESOS"/>
    <n v="0"/>
    <n v="0"/>
    <n v="0"/>
    <s v="AM"/>
    <n v="10100"/>
    <n v="0"/>
    <n v="2388"/>
    <n v="12488"/>
    <m/>
    <n v="0"/>
    <m/>
    <n v="0"/>
    <x v="318"/>
  </r>
  <r>
    <s v="GRUPO TAMALA"/>
    <s v="HERNANDEZ"/>
    <s v="SANTIAGO"/>
    <s v="NICOLASA"/>
    <x v="14"/>
    <m/>
    <s v="TAMALA"/>
    <s v="CAJONES, ALZA Y BASTIDORES"/>
    <s v="GENERACIÓN DE INGRESOS"/>
    <n v="0"/>
    <n v="0"/>
    <n v="0"/>
    <s v="AM"/>
    <n v="49554"/>
    <n v="0"/>
    <n v="5506"/>
    <n v="55060"/>
    <m/>
    <n v="0"/>
    <m/>
    <n v="0"/>
    <x v="318"/>
  </r>
  <r>
    <s v="GRUPO PAHUAYO PRIMERO 2"/>
    <s v="HERNANDEZ"/>
    <s v="HERNANDEZ"/>
    <s v="DAMASIO"/>
    <x v="14"/>
    <m/>
    <s v="PAHUAYO PRIMERO"/>
    <s v="INFRAESTRUCTURA PARA POSTPRODUCCION DE CAFE"/>
    <s v="GENERACIÓN DE INGRESOS"/>
    <n v="4"/>
    <n v="5"/>
    <n v="9"/>
    <s v="MAM"/>
    <n v="6279"/>
    <n v="0"/>
    <n v="760"/>
    <n v="7039"/>
    <m/>
    <n v="0"/>
    <m/>
    <n v="0"/>
    <x v="319"/>
  </r>
  <r>
    <s v="GRUPO PAHUAYO PRIMERO 2"/>
    <s v="HERNANDEZ"/>
    <s v="HERNANDEZ"/>
    <s v="DAMASIO"/>
    <x v="14"/>
    <m/>
    <s v="PAHUAYO PRIMERO"/>
    <s v="INFRAESTRUCTURA PARA POSTPRODUCCION DE CAFE"/>
    <s v="GENERACIÓN DE INGRESOS"/>
    <n v="0"/>
    <n v="0"/>
    <n v="0"/>
    <s v="MAM"/>
    <n v="5418"/>
    <n v="0"/>
    <n v="1707"/>
    <n v="7125"/>
    <m/>
    <n v="0"/>
    <m/>
    <n v="0"/>
    <x v="319"/>
  </r>
  <r>
    <s v="GRUPO PAHUAYO PRIMERO 2"/>
    <s v="HERNANDEZ"/>
    <s v="HERNANDEZ"/>
    <s v="DAMASIO"/>
    <x v="14"/>
    <m/>
    <s v="PAHUAYO PRIMERO"/>
    <s v="INFRAESTRUCTURA Y EQUIPO PARA LA PROTECCION Y MANEJO DE LAS AVES"/>
    <s v="PRODUCCIÓN DE ALIMENTOS"/>
    <n v="0"/>
    <n v="0"/>
    <n v="0"/>
    <s v="MAM"/>
    <n v="12452"/>
    <n v="0"/>
    <n v="1536"/>
    <n v="13988"/>
    <m/>
    <n v="0"/>
    <m/>
    <n v="0"/>
    <x v="319"/>
  </r>
  <r>
    <s v="GRUPO PAHUAYO PRIMERO 2"/>
    <s v="HERNANDEZ"/>
    <s v="HERNANDEZ"/>
    <s v="DAMASIO"/>
    <x v="14"/>
    <m/>
    <s v="PAHUAYO PRIMERO"/>
    <s v="CONSERVACION"/>
    <s v="GENERACIÓN DE INGRESOS"/>
    <n v="0"/>
    <n v="0"/>
    <n v="0"/>
    <s v="MAM"/>
    <n v="6318"/>
    <n v="0"/>
    <n v="703"/>
    <n v="7021"/>
    <m/>
    <n v="0"/>
    <m/>
    <n v="0"/>
    <x v="319"/>
  </r>
  <r>
    <s v="GRUPO PAHUAYO PRIMERO 2"/>
    <s v="HERNANDEZ"/>
    <s v="HERNANDEZ"/>
    <s v="DAMASIO"/>
    <x v="14"/>
    <m/>
    <s v="PAHUAYO PRIMERO"/>
    <s v="INFRAESTRUCTURA Y EQUIPO PARA LA PRODUCCION DE CULTIVOS ALTERNATIVOS O NO TRADICIONALES PARA VENTA"/>
    <s v="GENERACIÓN DE INGRESOS"/>
    <n v="0"/>
    <n v="0"/>
    <n v="0"/>
    <s v="MAM"/>
    <n v="15150"/>
    <n v="0"/>
    <n v="3582"/>
    <n v="18732"/>
    <m/>
    <n v="0"/>
    <m/>
    <n v="0"/>
    <x v="319"/>
  </r>
  <r>
    <s v="GRUPO PAHUAYO PRIMERO 2"/>
    <s v="HERNANDEZ"/>
    <s v="HERNANDEZ"/>
    <s v="DAMASIO"/>
    <x v="14"/>
    <m/>
    <s v="PAHUAYO PRIMERO"/>
    <s v="CISTERNA DE FERROCEMENTO EQUIPADA"/>
    <s v="PRODUCCIÓN DE ALIMENTOS"/>
    <n v="0"/>
    <n v="0"/>
    <n v="0"/>
    <s v="MAM"/>
    <n v="10555"/>
    <n v="0"/>
    <n v="1173"/>
    <n v="11728"/>
    <m/>
    <n v="0"/>
    <m/>
    <n v="0"/>
    <x v="319"/>
  </r>
  <r>
    <s v="GRUPO PAHUAYO PRIMERO 2"/>
    <s v="HERNANDEZ"/>
    <s v="HERNANDEZ"/>
    <s v="DAMASIO"/>
    <x v="14"/>
    <m/>
    <s v="PAHUAYO PRIMERO"/>
    <s v="ARBOLES FRUTALES"/>
    <s v="PRODUCCIÓN DE ALIMENTOS"/>
    <n v="0"/>
    <n v="0"/>
    <n v="0"/>
    <s v="MAM"/>
    <n v="22530"/>
    <n v="0"/>
    <n v="5121"/>
    <n v="27651"/>
    <m/>
    <n v="0"/>
    <m/>
    <n v="0"/>
    <x v="319"/>
  </r>
  <r>
    <s v="GRUPO DE PRODUCTORES COATIXTALAB"/>
    <s v="MARCOS"/>
    <s v="BAUTISTA"/>
    <s v="MA. ROSALBA"/>
    <x v="1"/>
    <m/>
    <s v="COATIXTALAB"/>
    <s v="INFRAESTRUCTURA Y EQUIPO PARA LA PRODUCCION DE CERDOS"/>
    <s v="GENERACIÓN DE INGRESOS"/>
    <n v="8"/>
    <n v="2"/>
    <n v="10"/>
    <s v="AM"/>
    <n v="80100"/>
    <n v="0"/>
    <n v="8900"/>
    <n v="89000"/>
    <n v="80100"/>
    <n v="0"/>
    <m/>
    <n v="0"/>
    <x v="320"/>
  </r>
  <r>
    <s v="GRUPO DE PRODUCTORES COATIXTALAB"/>
    <s v="MARCOS"/>
    <s v="BAUTISTA"/>
    <s v="MA. ROSALBA"/>
    <x v="1"/>
    <m/>
    <s v="COATIXTALAB"/>
    <s v="CAJONES, ALZA Y BASTIDORES"/>
    <s v="GENERACIÓN DE INGRESOS"/>
    <n v="0"/>
    <n v="0"/>
    <n v="0"/>
    <s v="AM"/>
    <n v="51098"/>
    <n v="0"/>
    <n v="5678"/>
    <n v="56776"/>
    <n v="51098"/>
    <n v="0"/>
    <m/>
    <n v="0"/>
    <x v="320"/>
  </r>
  <r>
    <s v="GRUPO DE PRODUCTORES COATIXTALAB"/>
    <s v="MARCOS"/>
    <s v="BAUTISTA"/>
    <s v="MA. ROSALBA"/>
    <x v="1"/>
    <m/>
    <s v="COATIXTALAB"/>
    <s v="INFRAESTRUCTURA Y EQUIPO PARA LA PRODUCCION DE CERDOS"/>
    <s v="GENERACIÓN DE INGRESOS"/>
    <n v="0"/>
    <n v="0"/>
    <n v="0"/>
    <s v="AM"/>
    <n v="25632"/>
    <n v="0"/>
    <n v="2848"/>
    <n v="28480"/>
    <n v="25632"/>
    <n v="0"/>
    <m/>
    <n v="0"/>
    <x v="320"/>
  </r>
  <r>
    <s v="GRUPO DE PRODUCTORES COATIXTALAB"/>
    <s v="MARCOS"/>
    <s v="BAUTISTA"/>
    <s v="MA. ROSALBA"/>
    <x v="1"/>
    <m/>
    <s v="COATIXTALAB"/>
    <s v="MATERIAL VEGETATIVO"/>
    <s v="PRODUCCIÓN DE ALIMENTOS"/>
    <n v="0"/>
    <n v="0"/>
    <n v="0"/>
    <s v="AM"/>
    <n v="10530"/>
    <n v="0"/>
    <n v="1170"/>
    <n v="11700"/>
    <n v="10530"/>
    <n v="0"/>
    <m/>
    <n v="0"/>
    <x v="320"/>
  </r>
  <r>
    <s v="GRUPO DE PRODUCTORES COATIXTALAB"/>
    <s v="MARCOS"/>
    <s v="BAUTISTA"/>
    <s v="MA. ROSALBA"/>
    <x v="1"/>
    <m/>
    <s v="COATIXTALAB"/>
    <s v="BODEGA"/>
    <s v="GENERACIÓN DE INGRESOS"/>
    <n v="0"/>
    <n v="0"/>
    <n v="0"/>
    <s v="AM"/>
    <n v="14670"/>
    <n v="0"/>
    <n v="1630"/>
    <n v="16300"/>
    <n v="14670"/>
    <n v="0"/>
    <m/>
    <n v="0"/>
    <x v="320"/>
  </r>
  <r>
    <s v="GRUPO DE PRODUCTORES COATIXTALAB"/>
    <s v="MARCOS"/>
    <s v="BAUTISTA"/>
    <s v="MA. ROSALBA"/>
    <x v="1"/>
    <m/>
    <s v="COATIXTALAB"/>
    <s v="TRAPICHE"/>
    <s v="GENERACIÓN DE INGRESOS"/>
    <n v="0"/>
    <n v="0"/>
    <n v="0"/>
    <s v="AM"/>
    <n v="6750"/>
    <n v="0"/>
    <n v="750"/>
    <n v="7500"/>
    <n v="6750"/>
    <n v="0"/>
    <m/>
    <n v="0"/>
    <x v="320"/>
  </r>
  <r>
    <s v="GRUPO DE PRODUCTORES COATIXTALAB"/>
    <s v="MARCOS"/>
    <s v="BAUTISTA"/>
    <s v="MA. ROSALBA"/>
    <x v="1"/>
    <m/>
    <s v="COATIXTALAB"/>
    <s v="INFRAESTRUCTURA Y EQUIPO PARA LA PROTECCION Y MANEJO DE LAS AVES"/>
    <s v="PRODUCCIÓN DE ALIMENTOS"/>
    <n v="0"/>
    <n v="0"/>
    <n v="0"/>
    <s v="AM"/>
    <n v="4410"/>
    <n v="0"/>
    <n v="490"/>
    <n v="4900"/>
    <n v="4410"/>
    <n v="0"/>
    <m/>
    <n v="0"/>
    <x v="320"/>
  </r>
  <r>
    <s v="LA ESPERANZA"/>
    <s v="RAMON"/>
    <s v="SANTIAGO"/>
    <s v="CESAR"/>
    <x v="1"/>
    <m/>
    <s v="SAN JOSÉ DE LA CRUZ"/>
    <s v="INFRAESTRUCTURA Y EQUIPO PARA LA PRODUCCION DE CERDOS"/>
    <s v="GENERACIÓN DE INGRESOS"/>
    <n v="7"/>
    <n v="2"/>
    <n v="9"/>
    <s v="AM"/>
    <n v="40050"/>
    <n v="0"/>
    <n v="4450"/>
    <n v="44500"/>
    <n v="40050"/>
    <n v="0"/>
    <m/>
    <n v="0"/>
    <x v="321"/>
  </r>
  <r>
    <s v="LA ESPERANZA"/>
    <s v="RAMON"/>
    <s v="SANTIAGO"/>
    <s v="CESAR"/>
    <x v="1"/>
    <m/>
    <s v="SAN JOSÉ DE LA CRUZ"/>
    <s v="MATERIAL VEGETATIVO"/>
    <s v="PRODUCCIÓN DE ALIMENTOS"/>
    <n v="0"/>
    <n v="0"/>
    <n v="0"/>
    <s v="AM"/>
    <n v="10530"/>
    <n v="0"/>
    <n v="1170"/>
    <n v="11700"/>
    <n v="10530"/>
    <n v="0"/>
    <m/>
    <n v="0"/>
    <x v="321"/>
  </r>
  <r>
    <s v="LA ESPERANZA"/>
    <s v="RAMON"/>
    <s v="SANTIAGO"/>
    <s v="CESAR"/>
    <x v="1"/>
    <m/>
    <s v="SAN JOSÉ DE LA CRUZ"/>
    <s v="TRAPICHE"/>
    <s v="GENERACIÓN DE INGRESOS"/>
    <n v="0"/>
    <n v="0"/>
    <n v="0"/>
    <s v="AM"/>
    <n v="13500"/>
    <n v="0"/>
    <n v="1500"/>
    <n v="15000"/>
    <n v="13500"/>
    <n v="0"/>
    <m/>
    <n v="0"/>
    <x v="321"/>
  </r>
  <r>
    <s v="LA ESPERANZA"/>
    <s v="RAMON"/>
    <s v="SANTIAGO"/>
    <s v="CESAR"/>
    <x v="1"/>
    <m/>
    <s v="SAN JOSÉ DE LA CRUZ"/>
    <s v="BODEGA"/>
    <s v="GENERACIÓN DE INGRESOS"/>
    <n v="0"/>
    <n v="0"/>
    <n v="0"/>
    <s v="AM"/>
    <n v="29340"/>
    <n v="0"/>
    <n v="3260"/>
    <n v="32600"/>
    <n v="29340"/>
    <n v="0"/>
    <m/>
    <n v="0"/>
    <x v="321"/>
  </r>
  <r>
    <s v="LA ESPERANZA"/>
    <s v="RAMON"/>
    <s v="SANTIAGO"/>
    <s v="CESAR"/>
    <x v="1"/>
    <m/>
    <s v="SAN JOSÉ DE LA CRUZ"/>
    <s v="ARBOLES FRUTALES"/>
    <s v="PRODUCCIÓN DE ALIMENTOS"/>
    <n v="0"/>
    <n v="0"/>
    <n v="0"/>
    <s v="AM"/>
    <n v="6615"/>
    <n v="0"/>
    <n v="735"/>
    <n v="7350"/>
    <n v="6615"/>
    <n v="0"/>
    <m/>
    <n v="0"/>
    <x v="321"/>
  </r>
  <r>
    <s v="LA ESPERANZA"/>
    <s v="RAMON"/>
    <s v="SANTIAGO"/>
    <s v="CESAR"/>
    <x v="1"/>
    <m/>
    <s v="SAN JOSÉ DE LA CRUZ"/>
    <s v="INFRAESTRUCTURA Y EQUIPO PARA LA PROTECCION Y MANEJO DE LAS AVES"/>
    <s v="PRODUCCIÓN DE ALIMENTOS"/>
    <n v="0"/>
    <n v="0"/>
    <n v="0"/>
    <s v="AM"/>
    <n v="4410"/>
    <n v="0"/>
    <n v="490"/>
    <n v="4900"/>
    <n v="4410"/>
    <n v="0"/>
    <m/>
    <n v="0"/>
    <x v="321"/>
  </r>
  <r>
    <s v="LA ESPERANZA"/>
    <s v="RAMON"/>
    <s v="SANTIAGO"/>
    <s v="CESAR"/>
    <x v="1"/>
    <m/>
    <s v="SAN JOSÉ DE LA CRUZ"/>
    <s v="CAJONES, ALZA Y BASTIDORES"/>
    <s v="GENERACIÓN DE INGRESOS"/>
    <n v="0"/>
    <n v="0"/>
    <n v="0"/>
    <s v="AM"/>
    <n v="25549"/>
    <n v="0"/>
    <n v="2839"/>
    <n v="28388"/>
    <n v="25549"/>
    <n v="0"/>
    <m/>
    <n v="0"/>
    <x v="321"/>
  </r>
  <r>
    <s v="GRUPO PITZOTEYO"/>
    <s v="HERNANDEZ"/>
    <s v="MEDINA"/>
    <s v="MARIA JUANA"/>
    <x v="14"/>
    <m/>
    <s v="PITZOTEYO"/>
    <s v="INFRAESTRUCTURA Y EQUIPO PARA LA PROTECCION Y MANEJO DE LAS AVES"/>
    <s v="PRODUCCIÓN DE ALIMENTOS"/>
    <n v="13"/>
    <n v="1"/>
    <n v="14"/>
    <s v="AM"/>
    <n v="5600"/>
    <n v="0"/>
    <n v="800"/>
    <n v="6400"/>
    <m/>
    <n v="0"/>
    <m/>
    <n v="0"/>
    <x v="322"/>
  </r>
  <r>
    <s v="GRUPO PITZOTEYO"/>
    <s v="HERNANDEZ"/>
    <s v="MEDINA"/>
    <s v="MARIA JUANA"/>
    <x v="14"/>
    <m/>
    <s v="PITZOTEYO"/>
    <s v="CISTERNA DE FERROCEMENTO EQUIPADA"/>
    <s v="PRODUCCIÓN DE ALIMENTOS"/>
    <n v="0"/>
    <n v="0"/>
    <n v="0"/>
    <s v="AM"/>
    <n v="10555"/>
    <n v="0"/>
    <n v="1173"/>
    <n v="11728"/>
    <m/>
    <n v="0"/>
    <m/>
    <n v="0"/>
    <x v="322"/>
  </r>
  <r>
    <s v="GRUPO PITZOTEYO"/>
    <s v="HERNANDEZ"/>
    <s v="MEDINA"/>
    <s v="MARIA JUANA"/>
    <x v="14"/>
    <m/>
    <s v="PITZOTEYO"/>
    <s v="CAJONES, ALZA Y BASTIDORES"/>
    <s v="GENERACIÓN DE INGRESOS"/>
    <n v="0"/>
    <n v="0"/>
    <n v="0"/>
    <s v="AM"/>
    <n v="24777"/>
    <n v="0"/>
    <n v="2753"/>
    <n v="27530"/>
    <m/>
    <n v="0"/>
    <m/>
    <n v="0"/>
    <x v="322"/>
  </r>
  <r>
    <s v="GRUPO PITZOTEYO"/>
    <s v="HERNANDEZ"/>
    <s v="MEDINA"/>
    <s v="MARIA JUANA"/>
    <x v="14"/>
    <m/>
    <s v="PITZOTEYO"/>
    <s v="INFRAESTRUCTURA Y EQUIPO PARA LA PRODUCCION DE CULTIVOS ALTERNATIVOS O NO TRADICIONALES PARA VENTA"/>
    <s v="GENERACIÓN DE INGRESOS"/>
    <n v="0"/>
    <n v="0"/>
    <n v="0"/>
    <s v="AM"/>
    <n v="7100"/>
    <n v="0"/>
    <n v="2498"/>
    <n v="9598"/>
    <m/>
    <n v="0"/>
    <m/>
    <n v="0"/>
    <x v="322"/>
  </r>
  <r>
    <s v="GRUPO PITZOTEYO"/>
    <s v="HERNANDEZ"/>
    <s v="MEDINA"/>
    <s v="MARIA JUANA"/>
    <x v="14"/>
    <m/>
    <s v="PITZOTEYO"/>
    <s v="INFRAESTRUCTURA Y EQUIPO PARA LA PRODUCCION DE CULTIVOS ALTERNATIVOS O NO TRADICIONALES PARA VENTA"/>
    <s v="GENERACIÓN DE INGRESOS"/>
    <n v="0"/>
    <n v="0"/>
    <n v="0"/>
    <s v="AM"/>
    <n v="10100"/>
    <n v="0"/>
    <n v="2388"/>
    <n v="12488"/>
    <m/>
    <n v="0"/>
    <m/>
    <n v="0"/>
    <x v="322"/>
  </r>
  <r>
    <s v="GRUPO PITZOTEYO"/>
    <s v="HERNANDEZ"/>
    <s v="MEDINA"/>
    <s v="MARIA JUANA"/>
    <x v="14"/>
    <m/>
    <s v="PITZOTEYO"/>
    <s v="ARBOLES FRUTALES"/>
    <s v="PRODUCCIÓN DE ALIMENTOS"/>
    <n v="0"/>
    <n v="0"/>
    <n v="0"/>
    <s v="AM"/>
    <n v="22530"/>
    <n v="0"/>
    <n v="5121"/>
    <n v="27651"/>
    <m/>
    <n v="0"/>
    <m/>
    <n v="0"/>
    <x v="322"/>
  </r>
  <r>
    <s v="GRUPO PITZOTEYO"/>
    <s v="HERNANDEZ"/>
    <s v="MEDINA"/>
    <s v="MARIA JUANA"/>
    <x v="14"/>
    <m/>
    <s v="PITZOTEYO"/>
    <s v="INFRAESTRUCTURA Y EQUIPO PARA LA PROTECCION Y MANEJO DE LAS AVES"/>
    <s v="PRODUCCIÓN DE ALIMENTOS"/>
    <n v="0"/>
    <n v="0"/>
    <n v="0"/>
    <s v="AM"/>
    <n v="62260"/>
    <n v="0"/>
    <n v="7680"/>
    <n v="69940"/>
    <m/>
    <n v="0"/>
    <m/>
    <n v="0"/>
    <x v="322"/>
  </r>
  <r>
    <s v="GRUPO SAN JUANCO"/>
    <s v="MANUEL"/>
    <s v="MORALES"/>
    <s v="MARGARITA"/>
    <x v="14"/>
    <m/>
    <s v="SAJUANCO"/>
    <s v="CAJONES, ALZA Y BASTIDORES"/>
    <s v="GENERACIÓN DE INGRESOS"/>
    <n v="11"/>
    <n v="0"/>
    <n v="11"/>
    <s v="AM"/>
    <n v="74331"/>
    <n v="0"/>
    <n v="8259"/>
    <n v="82590"/>
    <m/>
    <n v="0"/>
    <m/>
    <n v="0"/>
    <x v="323"/>
  </r>
  <r>
    <s v="GRUPO SAN JUANCO"/>
    <s v="MANUEL"/>
    <s v="MORALES"/>
    <s v="MARGARITA"/>
    <x v="14"/>
    <m/>
    <s v="SAJUANCO"/>
    <s v="INFRAESTRUCTURA Y EQUIPO PARA LA PRODUCCION DE CULTIVOS ALTERNATIVOS O NO TRADICIONALES PARA VENTA"/>
    <s v="GENERACIÓN DE INGRESOS"/>
    <n v="0"/>
    <n v="0"/>
    <n v="0"/>
    <s v="AM"/>
    <n v="7100"/>
    <n v="0"/>
    <n v="2498"/>
    <n v="9598"/>
    <m/>
    <n v="0"/>
    <m/>
    <n v="0"/>
    <x v="323"/>
  </r>
  <r>
    <s v="GRUPO SAN JUANCO"/>
    <s v="MANUEL"/>
    <s v="MORALES"/>
    <s v="MARGARITA"/>
    <x v="14"/>
    <m/>
    <s v="SAJUANCO"/>
    <s v="ARBOLES FRUTALES"/>
    <s v="PRODUCCIÓN DE ALIMENTOS"/>
    <n v="0"/>
    <n v="0"/>
    <n v="0"/>
    <s v="AM"/>
    <n v="15020"/>
    <n v="0"/>
    <n v="3414"/>
    <n v="18434"/>
    <m/>
    <n v="0"/>
    <m/>
    <n v="0"/>
    <x v="323"/>
  </r>
  <r>
    <s v="GRUPO SAN JUANCO"/>
    <s v="MANUEL"/>
    <s v="MORALES"/>
    <s v="MARGARITA"/>
    <x v="14"/>
    <m/>
    <s v="SAJUANCO"/>
    <s v="INFRAESTRUCTURA Y EQUIPO PARA LA PROTECCION Y MANEJO DE LAS AVES"/>
    <s v="PRODUCCIÓN DE ALIMENTOS"/>
    <n v="0"/>
    <n v="0"/>
    <n v="0"/>
    <s v="AM"/>
    <n v="5600"/>
    <n v="0"/>
    <n v="800"/>
    <n v="6400"/>
    <m/>
    <n v="0"/>
    <m/>
    <n v="0"/>
    <x v="323"/>
  </r>
  <r>
    <s v="GRUPO SAN JUANCO"/>
    <s v="MANUEL"/>
    <s v="MORALES"/>
    <s v="MARGARITA"/>
    <x v="14"/>
    <m/>
    <s v="SAJUANCO"/>
    <s v="INFRAESTRUCTURA Y EQUIPO PARA LA PROTECCION Y MANEJO DE LAS AVES"/>
    <s v="PRODUCCIÓN DE ALIMENTOS"/>
    <n v="0"/>
    <n v="0"/>
    <n v="0"/>
    <s v="AM"/>
    <n v="37356"/>
    <n v="0"/>
    <n v="4608"/>
    <n v="41964"/>
    <m/>
    <n v="0"/>
    <m/>
    <n v="0"/>
    <x v="323"/>
  </r>
  <r>
    <s v="GRUPO SAN JUANCO"/>
    <s v="MANUEL"/>
    <s v="MORALES"/>
    <s v="MARGARITA"/>
    <x v="14"/>
    <m/>
    <s v="SAJUANCO"/>
    <s v="CISTERNA DE FERROCEMENTO EQUIPADA"/>
    <s v="PRODUCCIÓN DE ALIMENTOS"/>
    <n v="0"/>
    <n v="0"/>
    <n v="0"/>
    <s v="AM"/>
    <n v="10555"/>
    <n v="0"/>
    <n v="1173"/>
    <n v="11728"/>
    <m/>
    <n v="0"/>
    <m/>
    <n v="0"/>
    <x v="323"/>
  </r>
  <r>
    <s v="GRUPO DE TRABAJO ARROYO GRANDE"/>
    <s v="DE LA CRUZ"/>
    <s v="HERNANDEZ"/>
    <s v="NOHEMI"/>
    <x v="1"/>
    <m/>
    <s v="ARROYO GRANDE"/>
    <s v="SILO METALICO GALVANIZADO"/>
    <s v="GENERACIÓN DE INGRESOS"/>
    <n v="16"/>
    <n v="1"/>
    <n v="17"/>
    <s v="AM"/>
    <n v="31500"/>
    <n v="0"/>
    <n v="3500"/>
    <n v="35000"/>
    <n v="31500"/>
    <n v="0"/>
    <m/>
    <n v="0"/>
    <x v="324"/>
  </r>
  <r>
    <s v="GRUPO DE TRABAJO ARROYO GRANDE"/>
    <s v="DE LA CRUZ"/>
    <s v="HERNANDEZ"/>
    <s v="NOHEMI"/>
    <x v="1"/>
    <m/>
    <s v="ARROYO GRANDE"/>
    <s v="INFRAESTRUCTURA Y EQUIPO PARA LA PRODUCCION DE CERDOS"/>
    <s v="GENERACIÓN DE INGRESOS"/>
    <n v="0"/>
    <n v="0"/>
    <n v="0"/>
    <s v="AM"/>
    <n v="32040"/>
    <n v="0"/>
    <n v="3560"/>
    <n v="35600"/>
    <n v="32040"/>
    <n v="0"/>
    <m/>
    <n v="0"/>
    <x v="324"/>
  </r>
  <r>
    <s v="GRUPO DE TRABAJO ARROYO GRANDE"/>
    <s v="DE LA CRUZ"/>
    <s v="HERNANDEZ"/>
    <s v="NOHEMI"/>
    <x v="1"/>
    <m/>
    <s v="ARROYO GRANDE"/>
    <s v="INFRAESTRUCTURA Y EQUIPO PARA LA PROTECCION Y MANEJO DE LAS AVES"/>
    <s v="PRODUCCIÓN DE ALIMENTOS"/>
    <n v="0"/>
    <n v="0"/>
    <n v="0"/>
    <s v="AM"/>
    <n v="13230"/>
    <n v="0"/>
    <n v="1470"/>
    <n v="14700"/>
    <n v="13230"/>
    <n v="0"/>
    <m/>
    <n v="0"/>
    <x v="324"/>
  </r>
  <r>
    <s v="GRUPO DE TRABAJO ARROYO GRANDE"/>
    <s v="DE LA CRUZ"/>
    <s v="HERNANDEZ"/>
    <s v="NOHEMI"/>
    <x v="1"/>
    <m/>
    <s v="ARROYO GRANDE"/>
    <s v="ARBOLES FRUTALES"/>
    <s v="PRODUCCIÓN DE ALIMENTOS"/>
    <n v="0"/>
    <n v="0"/>
    <n v="0"/>
    <s v="AM"/>
    <n v="6615"/>
    <n v="0"/>
    <n v="735"/>
    <n v="7350"/>
    <n v="6615"/>
    <n v="0"/>
    <m/>
    <n v="0"/>
    <x v="324"/>
  </r>
  <r>
    <s v="GRUPO DE TRABAJO ARROYO GRANDE"/>
    <s v="DE LA CRUZ"/>
    <s v="HERNANDEZ"/>
    <s v="NOHEMI"/>
    <x v="1"/>
    <m/>
    <s v="ARROYO GRANDE"/>
    <s v="ARBOLES FRUTALES"/>
    <s v="PRODUCCIÓN DE ALIMENTOS"/>
    <n v="0"/>
    <n v="0"/>
    <n v="0"/>
    <s v="AM"/>
    <n v="33075"/>
    <n v="0"/>
    <n v="3675"/>
    <n v="36750"/>
    <n v="33075"/>
    <n v="0"/>
    <m/>
    <n v="0"/>
    <x v="324"/>
  </r>
  <r>
    <s v="GRUPO DE TRABAJO ARROYO GRANDE"/>
    <s v="DE LA CRUZ"/>
    <s v="HERNANDEZ"/>
    <s v="NOHEMI"/>
    <x v="1"/>
    <m/>
    <s v="ARROYO GRANDE"/>
    <s v="MATERIAL VEGETATIVO"/>
    <s v="PRODUCCIÓN DE ALIMENTOS"/>
    <n v="0"/>
    <n v="0"/>
    <n v="0"/>
    <s v="AM"/>
    <n v="10530"/>
    <n v="0"/>
    <n v="1170"/>
    <n v="11700"/>
    <n v="10530"/>
    <n v="0"/>
    <m/>
    <n v="0"/>
    <x v="324"/>
  </r>
  <r>
    <s v="GRUPO DE TRABAJO RIO FLORIDO"/>
    <s v="HERNANDEZ"/>
    <s v="."/>
    <s v="AGUSTIN"/>
    <x v="1"/>
    <m/>
    <s v="RÍO FLORIDO"/>
    <s v="INFRAESTRUCTURA Y EQUIPO PARA LA PRODUCCION DE CERDOS"/>
    <s v="GENERACIÓN DE INGRESOS"/>
    <n v="7"/>
    <n v="6"/>
    <n v="13"/>
    <s v="AM"/>
    <n v="38448"/>
    <n v="0"/>
    <n v="4272"/>
    <n v="42720"/>
    <n v="38448"/>
    <n v="0"/>
    <m/>
    <n v="0"/>
    <x v="325"/>
  </r>
  <r>
    <s v="GRUPO DE TRABAJO RIO FLORIDO"/>
    <s v="HERNANDEZ"/>
    <s v="."/>
    <s v="AGUSTIN"/>
    <x v="1"/>
    <m/>
    <s v="RÍO FLORIDO"/>
    <s v="ARBOLES FRUTALES"/>
    <s v="PRODUCCIÓN DE ALIMENTOS"/>
    <n v="0"/>
    <n v="0"/>
    <n v="0"/>
    <s v="AM"/>
    <n v="13230"/>
    <n v="0"/>
    <n v="1470"/>
    <n v="14700"/>
    <n v="13230"/>
    <n v="0"/>
    <m/>
    <n v="0"/>
    <x v="325"/>
  </r>
  <r>
    <s v="GRUPO DE TRABAJO RIO FLORIDO"/>
    <s v="HERNANDEZ"/>
    <s v="."/>
    <s v="AGUSTIN"/>
    <x v="1"/>
    <m/>
    <s v="RÍO FLORIDO"/>
    <s v="INFRAESTRUCTURA Y EQUIPO PARA LA PRODUCCION DE CERDOS"/>
    <s v="GENERACIÓN DE INGRESOS"/>
    <n v="0"/>
    <n v="0"/>
    <n v="0"/>
    <s v="AM"/>
    <n v="200250"/>
    <n v="0"/>
    <n v="22250"/>
    <n v="222500"/>
    <n v="200250"/>
    <n v="0"/>
    <m/>
    <n v="0"/>
    <x v="325"/>
  </r>
  <r>
    <s v="GRUPO SAN JUAN TLAJUMPAL"/>
    <s v="FLORES"/>
    <s v="BAUTISTA"/>
    <s v="GREGORIO"/>
    <x v="14"/>
    <m/>
    <s v="BARRIO SAN JUAN (TLAJUMPAL)"/>
    <s v="CISTERNA DE FERROCEMENTO EQUIPADA"/>
    <s v="PRODUCCIÓN DE ALIMENTOS"/>
    <n v="4"/>
    <n v="11"/>
    <n v="15"/>
    <s v="AM"/>
    <n v="52775"/>
    <n v="0"/>
    <n v="5865"/>
    <n v="58640"/>
    <m/>
    <n v="0"/>
    <m/>
    <n v="0"/>
    <x v="326"/>
  </r>
  <r>
    <s v="GRUPO SAN JUAN TLAJUMPAL"/>
    <s v="FLORES"/>
    <s v="BAUTISTA"/>
    <s v="GREGORIO"/>
    <x v="14"/>
    <m/>
    <s v="BARRIO SAN JUAN (TLAJUMPAL)"/>
    <s v="INFRAESTRUCTURA Y EQUIPO PARA LA PROTECCION Y MANEJO DE LAS AVES"/>
    <s v="PRODUCCIÓN DE ALIMENTOS"/>
    <n v="0"/>
    <n v="0"/>
    <n v="0"/>
    <s v="AM"/>
    <n v="5600"/>
    <n v="0"/>
    <n v="800"/>
    <n v="6400"/>
    <m/>
    <n v="0"/>
    <m/>
    <n v="0"/>
    <x v="326"/>
  </r>
  <r>
    <s v="GRUPO SAN JUAN TLAJUMPAL"/>
    <s v="FLORES"/>
    <s v="BAUTISTA"/>
    <s v="GREGORIO"/>
    <x v="14"/>
    <m/>
    <s v="BARRIO SAN JUAN (TLAJUMPAL)"/>
    <s v="CONSERVACION"/>
    <s v="GENERACIÓN DE INGRESOS"/>
    <n v="0"/>
    <n v="0"/>
    <n v="0"/>
    <s v="AM"/>
    <n v="12637"/>
    <n v="0"/>
    <n v="1405"/>
    <n v="14042"/>
    <m/>
    <n v="0"/>
    <m/>
    <n v="0"/>
    <x v="326"/>
  </r>
  <r>
    <s v="GRUPO SAN JUAN TLAJUMPAL"/>
    <s v="FLORES"/>
    <s v="BAUTISTA"/>
    <s v="GREGORIO"/>
    <x v="14"/>
    <m/>
    <s v="BARRIO SAN JUAN (TLAJUMPAL)"/>
    <s v="INFRAESTRUCTURA Y EQUIPO PARA LA PROTECCION Y MANEJO DE LAS AVES"/>
    <s v="PRODUCCIÓN DE ALIMENTOS"/>
    <n v="0"/>
    <n v="0"/>
    <n v="0"/>
    <s v="AM"/>
    <n v="62260"/>
    <n v="0"/>
    <n v="7680"/>
    <n v="69940"/>
    <m/>
    <n v="0"/>
    <m/>
    <n v="0"/>
    <x v="326"/>
  </r>
  <r>
    <s v="GRUPO SAN JUAN TLAJUMPAL"/>
    <s v="FLORES"/>
    <s v="BAUTISTA"/>
    <s v="GREGORIO"/>
    <x v="14"/>
    <m/>
    <s v="BARRIO SAN JUAN (TLAJUMPAL)"/>
    <s v="ARBOLES FRUTALES"/>
    <s v="PRODUCCIÓN DE ALIMENTOS"/>
    <n v="0"/>
    <n v="0"/>
    <n v="0"/>
    <s v="AM"/>
    <n v="45060"/>
    <n v="0"/>
    <n v="10242"/>
    <n v="55302"/>
    <m/>
    <n v="0"/>
    <m/>
    <n v="0"/>
    <x v="326"/>
  </r>
  <r>
    <s v="GRUPO SAN JUAN TLAJUMPAL"/>
    <s v="FLORES"/>
    <s v="BAUTISTA"/>
    <s v="GREGORIO"/>
    <x v="14"/>
    <m/>
    <s v="BARRIO SAN JUAN (TLAJUMPAL)"/>
    <s v="INFRAESTRUCTURA Y EQUIPO PARA LA PRODUCCION DE CULTIVOS ALTERNATIVOS O NO TRADICIONALES PARA VENTA"/>
    <s v="GENERACIÓN DE INGRESOS"/>
    <n v="0"/>
    <n v="0"/>
    <n v="0"/>
    <s v="AM"/>
    <n v="5050"/>
    <n v="0"/>
    <n v="1194"/>
    <n v="6244"/>
    <m/>
    <n v="0"/>
    <m/>
    <n v="0"/>
    <x v="326"/>
  </r>
  <r>
    <s v="GRUPO SAN JUAN TLAJUMPAL"/>
    <s v="FLORES"/>
    <s v="BAUTISTA"/>
    <s v="GREGORIO"/>
    <x v="14"/>
    <m/>
    <s v="BARRIO SAN JUAN (TLAJUMPAL)"/>
    <s v="CAJONES, ALZA Y BASTIDORES"/>
    <s v="GENERACIÓN DE INGRESOS"/>
    <n v="0"/>
    <n v="0"/>
    <n v="0"/>
    <s v="AM"/>
    <n v="24777"/>
    <n v="0"/>
    <n v="2753"/>
    <n v="27530"/>
    <m/>
    <n v="0"/>
    <m/>
    <n v="0"/>
    <x v="326"/>
  </r>
  <r>
    <s v="GRUPO DE TRABAJO COAXINQUILA"/>
    <s v="GONZALEZ"/>
    <s v="SANTOS"/>
    <s v="JOSE"/>
    <x v="1"/>
    <m/>
    <s v="COAXINQUILA"/>
    <s v="TRAPICHE"/>
    <s v="GENERACIÓN DE INGRESOS"/>
    <n v="7"/>
    <n v="7"/>
    <n v="14"/>
    <s v="AM"/>
    <n v="27000"/>
    <n v="0"/>
    <n v="3000"/>
    <n v="30000"/>
    <n v="27000"/>
    <n v="0"/>
    <m/>
    <n v="0"/>
    <x v="327"/>
  </r>
  <r>
    <s v="GRUPO DE TRABAJO COAXINQUILA"/>
    <s v="GONZALEZ"/>
    <s v="SANTOS"/>
    <s v="JOSE"/>
    <x v="1"/>
    <m/>
    <s v="COAXINQUILA"/>
    <s v="BODEGA"/>
    <s v="GENERACIÓN DE INGRESOS"/>
    <n v="0"/>
    <n v="0"/>
    <n v="0"/>
    <s v="AM"/>
    <n v="58680"/>
    <n v="0"/>
    <n v="6520"/>
    <n v="65200"/>
    <n v="58680"/>
    <n v="0"/>
    <m/>
    <n v="0"/>
    <x v="327"/>
  </r>
  <r>
    <s v="GRUPO DE TRABAJO COAXINQUILA"/>
    <s v="GONZALEZ"/>
    <s v="SANTOS"/>
    <s v="JOSE"/>
    <x v="1"/>
    <m/>
    <s v="COAXINQUILA"/>
    <s v="MATERIAL VEGETATIVO"/>
    <s v="PRODUCCIÓN DE ALIMENTOS"/>
    <n v="0"/>
    <n v="0"/>
    <n v="0"/>
    <s v="AM"/>
    <n v="14040"/>
    <n v="0"/>
    <n v="1560"/>
    <n v="15600"/>
    <n v="14040"/>
    <n v="0"/>
    <m/>
    <n v="0"/>
    <x v="327"/>
  </r>
  <r>
    <s v="GRUPO DE TRABAJO COAXINQUILA"/>
    <s v="GONZALEZ"/>
    <s v="SANTOS"/>
    <s v="JOSE"/>
    <x v="1"/>
    <m/>
    <s v="COAXINQUILA"/>
    <s v="INFRAESTRUCTURA Y EQUIPO PARA LA PRODUCCION DE CERDOS"/>
    <s v="GENERACIÓN DE INGRESOS"/>
    <n v="0"/>
    <n v="0"/>
    <n v="0"/>
    <s v="AM"/>
    <n v="40050"/>
    <n v="0"/>
    <n v="4450"/>
    <n v="44500"/>
    <n v="40050"/>
    <n v="0"/>
    <m/>
    <n v="0"/>
    <x v="327"/>
  </r>
  <r>
    <s v="GRUPO DE TRABAJO COAXINQUILA"/>
    <s v="GONZALEZ"/>
    <s v="SANTOS"/>
    <s v="JOSE"/>
    <x v="1"/>
    <m/>
    <s v="COAXINQUILA"/>
    <s v="SILO METALICO GALVANIZADO"/>
    <s v="GENERACIÓN DE INGRESOS"/>
    <n v="0"/>
    <n v="0"/>
    <n v="0"/>
    <s v="AM"/>
    <n v="44100"/>
    <n v="0"/>
    <n v="4900"/>
    <n v="49000"/>
    <n v="44100"/>
    <n v="0"/>
    <m/>
    <n v="0"/>
    <x v="327"/>
  </r>
  <r>
    <s v="GRUPO DE TRABAJO COAXINQUILA"/>
    <s v="GONZALEZ"/>
    <s v="SANTOS"/>
    <s v="JOSE"/>
    <x v="1"/>
    <m/>
    <s v="COAXINQUILA"/>
    <s v="ARBOLES FRUTALES"/>
    <s v="PRODUCCIÓN DE ALIMENTOS"/>
    <n v="0"/>
    <n v="0"/>
    <n v="0"/>
    <s v="AM"/>
    <n v="26460"/>
    <n v="0"/>
    <n v="2940"/>
    <n v="29400"/>
    <n v="26460"/>
    <n v="0"/>
    <m/>
    <n v="0"/>
    <x v="327"/>
  </r>
  <r>
    <s v="GRUPO DE TRABAJO COL. GONZALEZ MAZO"/>
    <s v="OCEJO"/>
    <s v="HERNANDEZ"/>
    <s v="VICTORIA"/>
    <x v="1"/>
    <m/>
    <s v="COLONIA GONZÁLEZ MAZO"/>
    <s v="EQUIPO PARA LA CONSERVACION DE ALIMENTOS CARNICOS"/>
    <s v="GENERACIÓN DE INGRESOS"/>
    <n v="5"/>
    <n v="2"/>
    <n v="7"/>
    <s v="AM"/>
    <n v="26820"/>
    <n v="0"/>
    <n v="2980"/>
    <n v="29800"/>
    <n v="26820"/>
    <n v="0"/>
    <m/>
    <n v="0"/>
    <x v="328"/>
  </r>
  <r>
    <s v="GRUPO DE TRABAJO COL. GONZALEZ MAZO"/>
    <s v="OCEJO"/>
    <s v="HERNANDEZ"/>
    <s v="VICTORIA"/>
    <x v="1"/>
    <m/>
    <s v="COLONIA GONZÁLEZ MAZO"/>
    <s v="INCUBADORA"/>
    <s v="GENERACIÓN DE INGRESOS"/>
    <n v="0"/>
    <n v="0"/>
    <n v="0"/>
    <s v="AM"/>
    <n v="11700"/>
    <n v="0"/>
    <n v="1300"/>
    <n v="13000"/>
    <n v="11700"/>
    <n v="0"/>
    <m/>
    <n v="0"/>
    <x v="328"/>
  </r>
  <r>
    <s v="GRUPO DE TRABAJO COL. GONZALEZ MAZO"/>
    <s v="OCEJO"/>
    <s v="HERNANDEZ"/>
    <s v="VICTORIA"/>
    <x v="1"/>
    <m/>
    <s v="COLONIA GONZÁLEZ MAZO"/>
    <s v="INFRAESTRUCTURA Y EQUIPO PARA LA PRODUCCION DE CERDOS"/>
    <s v="GENERACIÓN DE INGRESOS"/>
    <n v="0"/>
    <n v="0"/>
    <n v="0"/>
    <s v="AM"/>
    <n v="19224"/>
    <n v="0"/>
    <n v="2136"/>
    <n v="21360"/>
    <n v="19224"/>
    <n v="0"/>
    <m/>
    <n v="0"/>
    <x v="328"/>
  </r>
  <r>
    <s v="GRUPO DE TRABAJO COL. GONZALEZ MAZO"/>
    <s v="OCEJO"/>
    <s v="HERNANDEZ"/>
    <s v="VICTORIA"/>
    <x v="1"/>
    <m/>
    <s v="COLONIA GONZÁLEZ MAZO"/>
    <s v="MATERIAL VEGETATIVO"/>
    <s v="PRODUCCIÓN DE ALIMENTOS"/>
    <n v="0"/>
    <n v="0"/>
    <n v="0"/>
    <s v="AM"/>
    <n v="7020"/>
    <n v="0"/>
    <n v="780"/>
    <n v="7800"/>
    <n v="7020"/>
    <n v="0"/>
    <m/>
    <n v="0"/>
    <x v="328"/>
  </r>
  <r>
    <s v="GRUPO DE TRABAJO COL. GONZALEZ MAZO"/>
    <s v="OCEJO"/>
    <s v="HERNANDEZ"/>
    <s v="VICTORIA"/>
    <x v="1"/>
    <m/>
    <s v="COLONIA GONZÁLEZ MAZO"/>
    <s v="INFRAESTRUCTURA Y EQUIPO PARA LA PROTECCION Y MANEJO DE LAS AVES"/>
    <s v="PRODUCCIÓN DE ALIMENTOS"/>
    <n v="0"/>
    <n v="0"/>
    <n v="0"/>
    <s v="AM"/>
    <n v="8820"/>
    <n v="0"/>
    <n v="980"/>
    <n v="9800"/>
    <n v="8820"/>
    <n v="0"/>
    <m/>
    <n v="0"/>
    <x v="328"/>
  </r>
  <r>
    <s v="GRUPO CHALCHITEPETL"/>
    <s v="ANTONIO"/>
    <s v="CRUZ"/>
    <s v="ALEJANDRO"/>
    <x v="14"/>
    <m/>
    <s v="CHALCHITÉPETL"/>
    <s v="INFRAESTRUCTURA Y EQUIPO PARA LA PRODUCCION DE CULTIVOS ALTERNATIVOS O NO TRADICIONALES PARA VENTA"/>
    <s v="GENERACIÓN DE INGRESOS"/>
    <n v="3"/>
    <n v="3"/>
    <n v="6"/>
    <s v="AM"/>
    <n v="5050"/>
    <n v="0"/>
    <n v="1194"/>
    <n v="6244"/>
    <m/>
    <n v="0"/>
    <m/>
    <n v="0"/>
    <x v="329"/>
  </r>
  <r>
    <s v="GRUPO CHALCHITEPETL"/>
    <s v="ANTONIO"/>
    <s v="CRUZ"/>
    <s v="ALEJANDRO"/>
    <x v="14"/>
    <m/>
    <s v="CHALCHITÉPETL"/>
    <s v="ARBOLES FRUTALES"/>
    <s v="PRODUCCIÓN DE ALIMENTOS"/>
    <n v="0"/>
    <n v="0"/>
    <n v="0"/>
    <s v="AM"/>
    <n v="30040"/>
    <n v="0"/>
    <n v="6828"/>
    <n v="36868"/>
    <m/>
    <n v="0"/>
    <m/>
    <n v="0"/>
    <x v="329"/>
  </r>
  <r>
    <s v="GRUPO CHALCHITEPETL"/>
    <s v="ANTONIO"/>
    <s v="CRUZ"/>
    <s v="ALEJANDRO"/>
    <x v="14"/>
    <m/>
    <s v="CHALCHITÉPETL"/>
    <s v="INFRAESTRUCTURA Y EQUIPO PARA LA PROTECCION Y MANEJO DE LAS AVES"/>
    <s v="PRODUCCIÓN DE ALIMENTOS"/>
    <n v="0"/>
    <n v="0"/>
    <n v="0"/>
    <s v="AM"/>
    <n v="5600"/>
    <n v="0"/>
    <n v="800"/>
    <n v="6400"/>
    <m/>
    <n v="0"/>
    <m/>
    <n v="0"/>
    <x v="329"/>
  </r>
  <r>
    <s v="GRUPO TLAMAXAC"/>
    <s v="PATRICIO"/>
    <m/>
    <s v="ISABEL CARMEN"/>
    <x v="14"/>
    <m/>
    <s v="TLAMAXAC"/>
    <s v="ARBOLES FRUTALES"/>
    <s v="PRODUCCIÓN DE ALIMENTOS"/>
    <n v="5"/>
    <n v="3"/>
    <n v="8"/>
    <s v="AM"/>
    <n v="7510"/>
    <n v="0"/>
    <n v="1707"/>
    <n v="9217"/>
    <m/>
    <n v="0"/>
    <m/>
    <n v="0"/>
    <x v="330"/>
  </r>
  <r>
    <s v="GRUPO TLAMAXAC"/>
    <s v="PATRICIO"/>
    <m/>
    <s v="ISABEL CARMEN"/>
    <x v="14"/>
    <m/>
    <s v="TLAMAXAC"/>
    <s v="INFRAESTRUCTURA Y EQUIPO PARA LA PROTECCION Y MANEJO DE LAS AVES"/>
    <s v="PRODUCCIÓN DE ALIMENTOS"/>
    <n v="0"/>
    <n v="0"/>
    <n v="0"/>
    <s v="AM"/>
    <n v="12452"/>
    <n v="0"/>
    <n v="1536"/>
    <n v="13988"/>
    <m/>
    <n v="0"/>
    <m/>
    <n v="0"/>
    <x v="330"/>
  </r>
  <r>
    <s v="GRUPO TLAMAXAC"/>
    <s v="PATRICIO"/>
    <m/>
    <s v="ISABEL CARMEN"/>
    <x v="14"/>
    <m/>
    <s v="TLAMAXAC"/>
    <s v="INFRAESTRUCTURA Y EQUIPO PARA LA PRODUCCION DE CULTIVOS ALTERNATIVOS O NO TRADICIONALES PARA VENTA"/>
    <s v="GENERACIÓN DE INGRESOS"/>
    <n v="0"/>
    <n v="0"/>
    <n v="0"/>
    <s v="AM"/>
    <n v="5050"/>
    <n v="0"/>
    <n v="1194"/>
    <n v="6244"/>
    <m/>
    <n v="0"/>
    <m/>
    <n v="0"/>
    <x v="330"/>
  </r>
  <r>
    <s v="GRUPO TLAMAXAC"/>
    <s v="PATRICIO"/>
    <m/>
    <s v="ISABEL CARMEN"/>
    <x v="14"/>
    <m/>
    <s v="TLAMAXAC"/>
    <s v="INFRAESTRUCTURA Y EQUIPO PARA LA PRODUCCION DE CULTIVOS ALTERNATIVOS O NO TRADICIONALES PARA VENTA"/>
    <s v="GENERACIÓN DE INGRESOS"/>
    <n v="0"/>
    <n v="0"/>
    <n v="0"/>
    <s v="AM"/>
    <n v="7100"/>
    <n v="0"/>
    <n v="2498"/>
    <n v="9598"/>
    <m/>
    <n v="0"/>
    <m/>
    <n v="0"/>
    <x v="330"/>
  </r>
  <r>
    <s v="GRUPO TLAMAXAC"/>
    <s v="PATRICIO"/>
    <m/>
    <s v="ISABEL CARMEN"/>
    <x v="14"/>
    <m/>
    <s v="TLAMAXAC"/>
    <s v="CISTERNA DE FERROCEMENTO EQUIPADA"/>
    <s v="PRODUCCIÓN DE ALIMENTOS"/>
    <n v="0"/>
    <n v="0"/>
    <n v="0"/>
    <s v="AM"/>
    <n v="10555"/>
    <n v="0"/>
    <n v="1173"/>
    <n v="11728"/>
    <m/>
    <n v="0"/>
    <m/>
    <n v="0"/>
    <x v="330"/>
  </r>
  <r>
    <s v="GRUPO TLAMAXAC"/>
    <s v="PATRICIO"/>
    <m/>
    <s v="ISABEL CARMEN"/>
    <x v="14"/>
    <m/>
    <s v="TLAMAXAC"/>
    <s v="CAJONES, ALZA Y BASTIDORES"/>
    <s v="GENERACIÓN DE INGRESOS"/>
    <n v="0"/>
    <n v="0"/>
    <n v="0"/>
    <s v="AM"/>
    <n v="24777"/>
    <n v="0"/>
    <n v="2753"/>
    <n v="27530"/>
    <m/>
    <n v="0"/>
    <m/>
    <n v="0"/>
    <x v="330"/>
  </r>
  <r>
    <s v="GRUPO ZACAYO"/>
    <s v="MARCELINO"/>
    <s v="SANTIAGO"/>
    <s v="MARTIN"/>
    <x v="14"/>
    <m/>
    <s v="ZACAYO"/>
    <s v="CISTERNA DE FERROCEMENTO EQUIPADA"/>
    <s v="PRODUCCIÓN DE ALIMENTOS"/>
    <n v="11"/>
    <n v="3"/>
    <n v="14"/>
    <s v="AM"/>
    <n v="21110"/>
    <n v="0"/>
    <n v="2346"/>
    <n v="23456"/>
    <m/>
    <n v="0"/>
    <m/>
    <n v="0"/>
    <x v="331"/>
  </r>
  <r>
    <s v="GRUPO ZACAYO"/>
    <s v="MARCELINO"/>
    <s v="SANTIAGO"/>
    <s v="MARTIN"/>
    <x v="14"/>
    <m/>
    <s v="ZACAYO"/>
    <s v="INFRAESTRUCTURA Y EQUIPO PARA LA PRODUCCION DE CULTIVOS ALTERNATIVOS O NO TRADICIONALES PARA VENTA"/>
    <s v="GENERACIÓN DE INGRESOS"/>
    <n v="0"/>
    <n v="0"/>
    <n v="0"/>
    <s v="AM"/>
    <n v="25250"/>
    <n v="0"/>
    <n v="5970"/>
    <n v="31220"/>
    <m/>
    <n v="0"/>
    <m/>
    <n v="0"/>
    <x v="331"/>
  </r>
  <r>
    <s v="GRUPO ZACAYO"/>
    <s v="MARCELINO"/>
    <s v="SANTIAGO"/>
    <s v="MARTIN"/>
    <x v="14"/>
    <m/>
    <s v="ZACAYO"/>
    <s v="CONSERVACION"/>
    <s v="GENERACIÓN DE INGRESOS"/>
    <n v="0"/>
    <n v="0"/>
    <n v="0"/>
    <s v="AM"/>
    <n v="6318"/>
    <n v="0"/>
    <n v="703"/>
    <n v="7021"/>
    <m/>
    <n v="0"/>
    <m/>
    <n v="0"/>
    <x v="331"/>
  </r>
  <r>
    <s v="GRUPO ZACAYO"/>
    <s v="MARCELINO"/>
    <s v="SANTIAGO"/>
    <s v="MARTIN"/>
    <x v="14"/>
    <m/>
    <s v="ZACAYO"/>
    <s v="CAJONES, ALZA Y BASTIDORES"/>
    <s v="GENERACIÓN DE INGRESOS"/>
    <n v="0"/>
    <n v="0"/>
    <n v="0"/>
    <s v="AM"/>
    <n v="18736"/>
    <n v="0"/>
    <n v="2082"/>
    <n v="20818"/>
    <m/>
    <n v="0"/>
    <m/>
    <n v="0"/>
    <x v="331"/>
  </r>
  <r>
    <s v="GRUPO ZACAYO"/>
    <s v="MARCELINO"/>
    <s v="SANTIAGO"/>
    <s v="MARTIN"/>
    <x v="14"/>
    <m/>
    <s v="ZACAYO"/>
    <s v="ARBOLES FRUTALES"/>
    <s v="PRODUCCIÓN DE ALIMENTOS"/>
    <n v="0"/>
    <n v="0"/>
    <n v="0"/>
    <s v="AM"/>
    <n v="37550"/>
    <n v="0"/>
    <n v="8535"/>
    <n v="46085"/>
    <m/>
    <n v="0"/>
    <m/>
    <n v="0"/>
    <x v="331"/>
  </r>
  <r>
    <s v="GRUPO ZACAYO"/>
    <s v="MARCELINO"/>
    <s v="SANTIAGO"/>
    <s v="MARTIN"/>
    <x v="14"/>
    <m/>
    <s v="ZACAYO"/>
    <s v="INFRAESTRUCTURA Y EQUIPO PARA LA PROTECCION Y MANEJO DE LAS AVES"/>
    <s v="PRODUCCIÓN DE ALIMENTOS"/>
    <n v="0"/>
    <n v="0"/>
    <n v="0"/>
    <s v="AM"/>
    <n v="12452"/>
    <n v="0"/>
    <n v="1536"/>
    <n v="13988"/>
    <m/>
    <n v="0"/>
    <m/>
    <n v="0"/>
    <x v="331"/>
  </r>
  <r>
    <s v="GRUPO DE TRABAJO LA PALIZADA 2"/>
    <s v="HERNANDEZ"/>
    <s v="CATARINA"/>
    <s v="MARIA CONCEPCION"/>
    <x v="1"/>
    <m/>
    <s v="LA PALIZADA"/>
    <s v="MATERIAL VEGETATIVO"/>
    <s v="PRODUCCIÓN DE ALIMENTOS"/>
    <n v="12"/>
    <n v="0"/>
    <n v="12"/>
    <s v="AM"/>
    <n v="14040"/>
    <n v="0"/>
    <n v="1560"/>
    <n v="15600"/>
    <n v="14040"/>
    <n v="0"/>
    <m/>
    <n v="0"/>
    <x v="332"/>
  </r>
  <r>
    <s v="GRUPO DE TRABAJO LA PALIZADA 2"/>
    <s v="HERNANDEZ"/>
    <s v="CATARINA"/>
    <s v="MARIA CONCEPCION"/>
    <x v="1"/>
    <m/>
    <s v="LA PALIZADA"/>
    <s v="ARBOLES FRUTALES"/>
    <s v="PRODUCCIÓN DE ALIMENTOS"/>
    <n v="0"/>
    <n v="0"/>
    <n v="0"/>
    <s v="AM"/>
    <n v="6615"/>
    <n v="0"/>
    <n v="735"/>
    <n v="7350"/>
    <n v="6615"/>
    <n v="0"/>
    <m/>
    <n v="0"/>
    <x v="332"/>
  </r>
  <r>
    <s v="GRUPO DE TRABAJO LA PALIZADA 2"/>
    <s v="HERNANDEZ"/>
    <s v="CATARINA"/>
    <s v="MARIA CONCEPCION"/>
    <x v="1"/>
    <m/>
    <s v="LA PALIZADA"/>
    <s v="INFRAESTRUCTURA Y EQUIPO PARA LA PROTECCION Y MANEJO DE LAS AVES"/>
    <s v="PRODUCCIÓN DE ALIMENTOS"/>
    <n v="0"/>
    <n v="0"/>
    <n v="0"/>
    <s v="AM"/>
    <n v="13230"/>
    <n v="0"/>
    <n v="1470"/>
    <n v="14700"/>
    <n v="13230"/>
    <n v="0"/>
    <m/>
    <n v="0"/>
    <x v="332"/>
  </r>
  <r>
    <s v="GRUPO DE TRABAJO LA PALIZADA 2"/>
    <s v="HERNANDEZ"/>
    <s v="CATARINA"/>
    <s v="MARIA CONCEPCION"/>
    <x v="1"/>
    <m/>
    <s v="LA PALIZADA"/>
    <s v="CONSERVACION"/>
    <s v="GENERACIÓN DE INGRESOS"/>
    <n v="0"/>
    <n v="0"/>
    <n v="0"/>
    <s v="AM"/>
    <n v="4528"/>
    <n v="0"/>
    <n v="504"/>
    <n v="5032"/>
    <n v="4528"/>
    <n v="0"/>
    <m/>
    <n v="0"/>
    <x v="332"/>
  </r>
  <r>
    <s v="GRUPO DE TRABAJO LA PALIZADA 2"/>
    <s v="HERNANDEZ"/>
    <s v="CATARINA"/>
    <s v="MARIA CONCEPCION"/>
    <x v="1"/>
    <m/>
    <s v="LA PALIZADA"/>
    <s v="SILO METALICO GALVANIZADO"/>
    <s v="GENERACIÓN DE INGRESOS"/>
    <n v="0"/>
    <n v="0"/>
    <n v="0"/>
    <s v="AM"/>
    <n v="3150"/>
    <n v="0"/>
    <n v="350"/>
    <n v="3500"/>
    <n v="3150"/>
    <n v="0"/>
    <m/>
    <n v="0"/>
    <x v="332"/>
  </r>
  <r>
    <s v="GRUPO DE TRABAJO LA PALIZADA 2"/>
    <s v="HERNANDEZ"/>
    <s v="CATARINA"/>
    <s v="MARIA CONCEPCION"/>
    <x v="1"/>
    <m/>
    <s v="LA PALIZADA"/>
    <s v="INFRAESTRUCTURA Y EQUIPO PARA LA PRODUCCION DE CERDOS"/>
    <s v="GENERACIÓN DE INGRESOS"/>
    <n v="0"/>
    <n v="0"/>
    <n v="0"/>
    <s v="AM"/>
    <n v="19224"/>
    <n v="0"/>
    <n v="2136"/>
    <n v="21360"/>
    <n v="19224"/>
    <n v="0"/>
    <m/>
    <n v="0"/>
    <x v="332"/>
  </r>
  <r>
    <s v="GRUPO DE TRABAJO LA PALIZADA 2"/>
    <s v="HERNANDEZ"/>
    <s v="CATARINA"/>
    <s v="MARIA CONCEPCION"/>
    <x v="1"/>
    <m/>
    <s v="LA PALIZADA"/>
    <s v="INFRAESTRUCTURA Y EQUIPO PARA LA PRODUCCION DE CERDOS"/>
    <s v="GENERACIÓN DE INGRESOS"/>
    <n v="0"/>
    <n v="0"/>
    <n v="0"/>
    <s v="AM"/>
    <n v="40050"/>
    <n v="0"/>
    <n v="4450"/>
    <n v="44500"/>
    <n v="40050"/>
    <n v="0"/>
    <m/>
    <n v="0"/>
    <x v="332"/>
  </r>
  <r>
    <s v="GRUPO TEPETZINTLA"/>
    <s v="MARTINEZ"/>
    <m/>
    <s v="ALEJANDRO"/>
    <x v="14"/>
    <m/>
    <s v="TEPETZINTLA"/>
    <s v="CAJONES, ALZA Y BASTIDORES"/>
    <s v="GENERACIÓN DE INGRESOS"/>
    <n v="10"/>
    <n v="5"/>
    <n v="15"/>
    <s v="AM"/>
    <n v="49554"/>
    <n v="0"/>
    <n v="5506"/>
    <n v="55060"/>
    <m/>
    <n v="0"/>
    <m/>
    <n v="0"/>
    <x v="333"/>
  </r>
  <r>
    <s v="GRUPO TEPETZINTLA"/>
    <s v="MARTINEZ"/>
    <m/>
    <s v="ALEJANDRO"/>
    <x v="14"/>
    <m/>
    <s v="TEPETZINTLA"/>
    <s v="INFRAESTRUCTURA Y EQUIPO PARA LA PROTECCION Y MANEJO DE LAS AVES"/>
    <s v="PRODUCCIÓN DE ALIMENTOS"/>
    <n v="0"/>
    <n v="0"/>
    <n v="0"/>
    <s v="AM"/>
    <n v="24904"/>
    <n v="0"/>
    <n v="3072"/>
    <n v="27976"/>
    <m/>
    <n v="0"/>
    <m/>
    <n v="0"/>
    <x v="333"/>
  </r>
  <r>
    <s v="GRUPO TEPETZINTLA"/>
    <s v="MARTINEZ"/>
    <m/>
    <s v="ALEJANDRO"/>
    <x v="14"/>
    <m/>
    <s v="TEPETZINTLA"/>
    <s v="ARBOLES FRUTALES"/>
    <s v="PRODUCCIÓN DE ALIMENTOS"/>
    <n v="0"/>
    <n v="0"/>
    <n v="0"/>
    <s v="AM"/>
    <n v="30040"/>
    <n v="0"/>
    <n v="6828"/>
    <n v="36868"/>
    <m/>
    <n v="0"/>
    <m/>
    <n v="0"/>
    <x v="333"/>
  </r>
  <r>
    <s v="GRUPO TEPETZINTLA"/>
    <s v="MARTINEZ"/>
    <m/>
    <s v="ALEJANDRO"/>
    <x v="14"/>
    <m/>
    <s v="TEPETZINTLA"/>
    <s v="INFRAESTRUCTURA Y EQUIPO PARA LA PRODUCCION DE CULTIVOS ALTERNATIVOS O NO TRADICIONALES PARA VENTA"/>
    <s v="GENERACIÓN DE INGRESOS"/>
    <n v="0"/>
    <n v="0"/>
    <n v="0"/>
    <s v="AM"/>
    <n v="10100"/>
    <n v="0"/>
    <n v="2388"/>
    <n v="12488"/>
    <m/>
    <n v="0"/>
    <m/>
    <n v="0"/>
    <x v="333"/>
  </r>
  <r>
    <s v="GRUPO TEPETZINTLA"/>
    <s v="MARTINEZ"/>
    <m/>
    <s v="ALEJANDRO"/>
    <x v="14"/>
    <m/>
    <s v="TEPETZINTLA"/>
    <s v="INFRAESTRUCTURA Y EQUIPO PARA LA PROTECCION Y MANEJO DE LAS AVES"/>
    <s v="PRODUCCIÓN DE ALIMENTOS"/>
    <n v="0"/>
    <n v="0"/>
    <n v="0"/>
    <s v="AM"/>
    <n v="5600"/>
    <n v="0"/>
    <n v="800"/>
    <n v="6400"/>
    <m/>
    <n v="0"/>
    <m/>
    <n v="0"/>
    <x v="333"/>
  </r>
  <r>
    <s v="GRUPO TEPETZINTLA"/>
    <s v="MARTINEZ"/>
    <m/>
    <s v="ALEJANDRO"/>
    <x v="14"/>
    <m/>
    <s v="TEPETZINTLA"/>
    <s v="CONSERVACION"/>
    <s v="GENERACIÓN DE INGRESOS"/>
    <n v="0"/>
    <n v="0"/>
    <n v="0"/>
    <s v="AM"/>
    <n v="12637"/>
    <n v="0"/>
    <n v="1405"/>
    <n v="14042"/>
    <m/>
    <n v="0"/>
    <m/>
    <n v="0"/>
    <x v="333"/>
  </r>
  <r>
    <s v="GRUPO AGUACATITLA"/>
    <s v="MARTINEZ"/>
    <s v="CRESENCIANA"/>
    <s v="ESTHER"/>
    <x v="14"/>
    <m/>
    <s v="AGUACATITLA"/>
    <s v="INFRAESTRUCTURA Y EQUIPO PARA LA PROTECCION Y MANEJO DE LAS AVES"/>
    <s v="PRODUCCIÓN DE ALIMENTOS"/>
    <n v="11"/>
    <n v="1"/>
    <n v="12"/>
    <s v="AM"/>
    <n v="24904"/>
    <n v="0"/>
    <n v="3072"/>
    <n v="27976"/>
    <m/>
    <n v="0"/>
    <m/>
    <n v="0"/>
    <x v="334"/>
  </r>
  <r>
    <s v="GRUPO AGUACATITLA"/>
    <s v="MARTINEZ"/>
    <s v="CRESENCIANA"/>
    <s v="ESTHER"/>
    <x v="14"/>
    <m/>
    <s v="AGUACATITLA"/>
    <s v="INFRAESTRUCTURA Y EQUIPO PARA LA PROTECCION Y MANEJO DE LAS AVES"/>
    <s v="PRODUCCIÓN DE ALIMENTOS"/>
    <n v="0"/>
    <n v="0"/>
    <n v="0"/>
    <s v="AM"/>
    <n v="5600"/>
    <n v="0"/>
    <n v="800"/>
    <n v="6400"/>
    <m/>
    <n v="0"/>
    <m/>
    <n v="0"/>
    <x v="334"/>
  </r>
  <r>
    <s v="GRUPO AGUACATITLA"/>
    <s v="MARTINEZ"/>
    <s v="CRESENCIANA"/>
    <s v="ESTHER"/>
    <x v="14"/>
    <m/>
    <s v="AGUACATITLA"/>
    <s v="ARBOLES FRUTALES"/>
    <s v="PRODUCCIÓN DE ALIMENTOS"/>
    <n v="0"/>
    <n v="0"/>
    <n v="0"/>
    <s v="AM"/>
    <n v="15020"/>
    <n v="0"/>
    <n v="3414"/>
    <n v="18434"/>
    <m/>
    <n v="0"/>
    <m/>
    <n v="0"/>
    <x v="334"/>
  </r>
  <r>
    <s v="GRUPO PAPATLAS"/>
    <s v="NICASIO"/>
    <s v="FELIX"/>
    <s v="ERGODIO"/>
    <x v="14"/>
    <m/>
    <s v="PAPATLAS"/>
    <s v="INFRAESTRUCTURA Y EQUIPO PARA LA PROTECCION Y MANEJO DE LAS AVES"/>
    <s v="PRODUCCIÓN DE ALIMENTOS"/>
    <n v="12"/>
    <n v="11"/>
    <n v="23"/>
    <s v="AM"/>
    <n v="33600"/>
    <n v="0"/>
    <n v="4800"/>
    <n v="38400"/>
    <m/>
    <n v="0"/>
    <m/>
    <n v="0"/>
    <x v="335"/>
  </r>
  <r>
    <s v="GRUPO PAPATLAS"/>
    <s v="NICASIO"/>
    <s v="FELIX"/>
    <s v="ERGODIO"/>
    <x v="14"/>
    <m/>
    <s v="PAPATLAS"/>
    <s v="INFRAESTRUCTURA Y EQUIPO PARA LA PROTECCION Y MANEJO DE LAS AVES"/>
    <s v="PRODUCCIÓN DE ALIMENTOS"/>
    <n v="0"/>
    <n v="0"/>
    <n v="0"/>
    <s v="AM"/>
    <n v="74712"/>
    <n v="0"/>
    <n v="9216"/>
    <n v="83928"/>
    <m/>
    <n v="0"/>
    <m/>
    <n v="0"/>
    <x v="335"/>
  </r>
  <r>
    <s v="GRUPO PAPATLAS"/>
    <s v="NICASIO"/>
    <s v="FELIX"/>
    <s v="ERGODIO"/>
    <x v="14"/>
    <m/>
    <s v="PAPATLAS"/>
    <s v="CONSERVACION"/>
    <s v="GENERACIÓN DE INGRESOS"/>
    <n v="0"/>
    <n v="0"/>
    <n v="0"/>
    <s v="AM"/>
    <n v="12637"/>
    <n v="0"/>
    <n v="1405"/>
    <n v="14042"/>
    <m/>
    <n v="0"/>
    <m/>
    <n v="0"/>
    <x v="335"/>
  </r>
  <r>
    <s v="GRUPO PAPATLAS"/>
    <s v="NICASIO"/>
    <s v="FELIX"/>
    <s v="ERGODIO"/>
    <x v="14"/>
    <m/>
    <s v="PAPATLAS"/>
    <s v="CISTERNA DE FERROCEMENTO EQUIPADA"/>
    <s v="PRODUCCIÓN DE ALIMENTOS"/>
    <n v="0"/>
    <n v="0"/>
    <n v="0"/>
    <s v="AM"/>
    <n v="10555"/>
    <n v="0"/>
    <n v="1173"/>
    <n v="11728"/>
    <m/>
    <n v="0"/>
    <m/>
    <n v="0"/>
    <x v="335"/>
  </r>
  <r>
    <s v="GRUPO PAPATLAS"/>
    <s v="NICASIO"/>
    <s v="FELIX"/>
    <s v="ERGODIO"/>
    <x v="14"/>
    <m/>
    <s v="PAPATLAS"/>
    <s v="CAJONES, ALZA Y BASTIDORES"/>
    <s v="GENERACIÓN DE INGRESOS"/>
    <n v="0"/>
    <n v="0"/>
    <n v="0"/>
    <s v="AM"/>
    <n v="24777"/>
    <n v="0"/>
    <n v="2753"/>
    <n v="27530"/>
    <m/>
    <n v="0"/>
    <m/>
    <n v="0"/>
    <x v="335"/>
  </r>
  <r>
    <s v="GRUPO PAPATLAS"/>
    <s v="NICASIO"/>
    <s v="FELIX"/>
    <s v="ERGODIO"/>
    <x v="14"/>
    <m/>
    <s v="PAPATLAS"/>
    <s v="ARBOLES FRUTALES"/>
    <s v="PRODUCCIÓN DE ALIMENTOS"/>
    <n v="0"/>
    <n v="0"/>
    <n v="0"/>
    <s v="AM"/>
    <n v="22530"/>
    <n v="0"/>
    <n v="5121"/>
    <n v="27651"/>
    <m/>
    <n v="0"/>
    <m/>
    <n v="0"/>
    <x v="335"/>
  </r>
  <r>
    <s v="GRUPO SAN JOSE TLAJUMPAL"/>
    <s v="ZAMORA"/>
    <s v="FLORES"/>
    <s v="ANGEL"/>
    <x v="14"/>
    <m/>
    <s v="TLAJUMPAL (SAN JOSÉ)"/>
    <s v="INFRAESTRUCTURA Y EQUIPO PARA LA PROTECCION Y MANEJO DE LAS AVES"/>
    <s v="PRODUCCIÓN DE ALIMENTOS"/>
    <n v="6"/>
    <n v="4"/>
    <n v="10"/>
    <s v="AM"/>
    <n v="37356"/>
    <n v="0"/>
    <n v="4608"/>
    <n v="41964"/>
    <m/>
    <n v="0"/>
    <m/>
    <n v="0"/>
    <x v="336"/>
  </r>
  <r>
    <s v="GRUPO SAN JOSE TLAJUMPAL"/>
    <s v="ZAMORA"/>
    <s v="FLORES"/>
    <s v="ANGEL"/>
    <x v="14"/>
    <m/>
    <s v="TLAJUMPAL (SAN JOSÉ)"/>
    <s v="INFRAESTRUCTURA Y EQUIPO PARA LA PRODUCCION DE CULTIVOS ALTERNATIVOS O NO TRADICIONALES PARA VENTA"/>
    <s v="GENERACIÓN DE INGRESOS"/>
    <n v="0"/>
    <n v="0"/>
    <n v="0"/>
    <s v="AM"/>
    <n v="7100"/>
    <n v="0"/>
    <n v="2498"/>
    <n v="9598"/>
    <m/>
    <n v="0"/>
    <m/>
    <n v="0"/>
    <x v="336"/>
  </r>
  <r>
    <s v="GRUPO SAN JOSE TLAJUMPAL"/>
    <s v="ZAMORA"/>
    <s v="FLORES"/>
    <s v="ANGEL"/>
    <x v="14"/>
    <m/>
    <s v="TLAJUMPAL (SAN JOSÉ)"/>
    <s v="ARBOLES FRUTALES"/>
    <s v="PRODUCCIÓN DE ALIMENTOS"/>
    <n v="0"/>
    <n v="0"/>
    <n v="0"/>
    <s v="AM"/>
    <n v="7510"/>
    <n v="0"/>
    <n v="1707"/>
    <n v="9217"/>
    <m/>
    <n v="0"/>
    <m/>
    <n v="0"/>
    <x v="336"/>
  </r>
  <r>
    <s v="GRUPO SAN JOSE TLAJUMPAL"/>
    <s v="ZAMORA"/>
    <s v="FLORES"/>
    <s v="ANGEL"/>
    <x v="14"/>
    <m/>
    <s v="TLAJUMPAL (SAN JOSÉ)"/>
    <s v="INFRAESTRUCTURA Y EQUIPO PARA LA PROTECCION Y MANEJO DE LAS AVES"/>
    <s v="PRODUCCIÓN DE ALIMENTOS"/>
    <n v="0"/>
    <n v="0"/>
    <n v="0"/>
    <s v="AM"/>
    <n v="16800"/>
    <n v="0"/>
    <n v="2400"/>
    <n v="19200"/>
    <m/>
    <n v="0"/>
    <m/>
    <n v="0"/>
    <x v="336"/>
  </r>
  <r>
    <s v="GRUPO SAN JOSE TLAJUMPAL"/>
    <s v="ZAMORA"/>
    <s v="FLORES"/>
    <s v="ANGEL"/>
    <x v="14"/>
    <m/>
    <s v="TLAJUMPAL (SAN JOSÉ)"/>
    <s v="CISTERNA DE FERROCEMENTO EQUIPADA"/>
    <s v="PRODUCCIÓN DE ALIMENTOS"/>
    <n v="0"/>
    <n v="0"/>
    <n v="0"/>
    <s v="AM"/>
    <n v="10555"/>
    <n v="0"/>
    <n v="1173"/>
    <n v="11728"/>
    <m/>
    <n v="0"/>
    <m/>
    <n v="0"/>
    <x v="336"/>
  </r>
  <r>
    <s v="GRUPO LA PEÑITA"/>
    <s v="RUBIO"/>
    <s v="HERNANDEZ"/>
    <s v="JUAN"/>
    <x v="14"/>
    <m/>
    <s v="LA PEÑITA (LA PEÑA)"/>
    <s v="ARBOLES FRUTALES"/>
    <s v="PRODUCCIÓN DE ALIMENTOS"/>
    <n v="10"/>
    <n v="5"/>
    <n v="15"/>
    <s v="AM"/>
    <n v="37550"/>
    <n v="0"/>
    <n v="8535"/>
    <n v="46085"/>
    <m/>
    <n v="0"/>
    <m/>
    <n v="0"/>
    <x v="337"/>
  </r>
  <r>
    <s v="GRUPO LA PEÑITA"/>
    <s v="RUBIO"/>
    <s v="HERNANDEZ"/>
    <s v="JUAN"/>
    <x v="14"/>
    <m/>
    <s v="LA PEÑITA (LA PEÑA)"/>
    <s v="INFRAESTRUCTURA Y EQUIPO PARA LA PROTECCION Y MANEJO DE LAS AVES"/>
    <s v="PRODUCCIÓN DE ALIMENTOS"/>
    <n v="0"/>
    <n v="0"/>
    <n v="0"/>
    <s v="AM"/>
    <n v="49808"/>
    <n v="0"/>
    <n v="6144"/>
    <n v="55952"/>
    <m/>
    <n v="0"/>
    <m/>
    <n v="0"/>
    <x v="337"/>
  </r>
  <r>
    <s v="GRUPO LA PEÑITA"/>
    <s v="RUBIO"/>
    <s v="HERNANDEZ"/>
    <s v="JUAN"/>
    <x v="14"/>
    <m/>
    <s v="LA PEÑITA (LA PEÑA)"/>
    <s v="INFRAESTRUCTURA PARA POSTPRODUCCION DE CAFE"/>
    <s v="GENERACIÓN DE INGRESOS"/>
    <n v="0"/>
    <n v="0"/>
    <n v="0"/>
    <s v="AM"/>
    <n v="12558"/>
    <n v="0"/>
    <n v="1520"/>
    <n v="14078"/>
    <m/>
    <n v="0"/>
    <m/>
    <n v="0"/>
    <x v="337"/>
  </r>
  <r>
    <s v="GRUPO LA PEÑITA"/>
    <s v="RUBIO"/>
    <s v="HERNANDEZ"/>
    <s v="JUAN"/>
    <x v="14"/>
    <m/>
    <s v="LA PEÑITA (LA PEÑA)"/>
    <s v="INFRAESTRUCTURA Y EQUIPO PARA LA PRODUCCION DE CULTIVOS ALTERNATIVOS O NO TRADICIONALES PARA VENTA"/>
    <s v="GENERACIÓN DE INGRESOS"/>
    <n v="0"/>
    <n v="0"/>
    <n v="0"/>
    <s v="AM"/>
    <n v="7100"/>
    <n v="0"/>
    <n v="2498"/>
    <n v="9598"/>
    <m/>
    <n v="0"/>
    <m/>
    <n v="0"/>
    <x v="337"/>
  </r>
  <r>
    <s v="GRUPO LA PEÑITA"/>
    <s v="RUBIO"/>
    <s v="HERNANDEZ"/>
    <s v="JUAN"/>
    <x v="14"/>
    <m/>
    <s v="LA PEÑITA (LA PEÑA)"/>
    <s v="INFRAESTRUCTURA PARA POSTPRODUCCION DE CAFE"/>
    <s v="GENERACIÓN DE INGRESOS"/>
    <n v="0"/>
    <n v="0"/>
    <n v="0"/>
    <s v="AM"/>
    <n v="10836"/>
    <n v="0"/>
    <n v="3414"/>
    <n v="14250"/>
    <m/>
    <n v="0"/>
    <m/>
    <n v="0"/>
    <x v="337"/>
  </r>
  <r>
    <s v="GRUPO BARRIO ARRIBA"/>
    <s v="ANGELES"/>
    <s v="SAGAHON"/>
    <s v="MARIA"/>
    <x v="14"/>
    <m/>
    <s v="BARRIO DE ARRIBA"/>
    <s v="INFRAESTRUCTURA Y EQUIPO PARA LA PROTECCION Y MANEJO DE LAS AVES"/>
    <s v="PRODUCCIÓN DE ALIMENTOS"/>
    <n v="6"/>
    <n v="1"/>
    <n v="7"/>
    <s v="AM"/>
    <n v="24904"/>
    <n v="0"/>
    <n v="3072"/>
    <n v="27976"/>
    <m/>
    <n v="0"/>
    <m/>
    <n v="0"/>
    <x v="338"/>
  </r>
  <r>
    <s v="GRUPO BARRIO ARRIBA"/>
    <s v="ANGELES"/>
    <s v="SAGAHON"/>
    <s v="MARIA"/>
    <x v="14"/>
    <m/>
    <s v="BARRIO DE ARRIBA"/>
    <s v="ARBOLES FRUTALES"/>
    <s v="PRODUCCIÓN DE ALIMENTOS"/>
    <n v="0"/>
    <n v="0"/>
    <n v="0"/>
    <s v="AM"/>
    <n v="7510"/>
    <n v="0"/>
    <n v="1707"/>
    <n v="9217"/>
    <m/>
    <n v="0"/>
    <m/>
    <n v="0"/>
    <x v="338"/>
  </r>
  <r>
    <s v="GRUPO BARRIO ARRIBA"/>
    <s v="ANGELES"/>
    <s v="SAGAHON"/>
    <s v="MARIA"/>
    <x v="14"/>
    <m/>
    <s v="BARRIO DE ARRIBA"/>
    <s v="INFRAESTRUCTURA Y EQUIPO PARA LA PRODUCCION DE CULTIVOS ALTERNATIVOS O NO TRADICIONALES PARA VENTA"/>
    <s v="GENERACIÓN DE INGRESOS"/>
    <n v="0"/>
    <n v="0"/>
    <n v="0"/>
    <s v="AM"/>
    <n v="7100"/>
    <n v="0"/>
    <n v="2498"/>
    <n v="9598"/>
    <m/>
    <n v="0"/>
    <m/>
    <n v="0"/>
    <x v="338"/>
  </r>
  <r>
    <s v="GRUPO BARRIO ARRIBA"/>
    <s v="ANGELES"/>
    <s v="SAGAHON"/>
    <s v="MARIA"/>
    <x v="14"/>
    <m/>
    <s v="BARRIO DE ARRIBA"/>
    <s v="CONSERVACION"/>
    <s v="GENERACIÓN DE INGRESOS"/>
    <n v="0"/>
    <n v="0"/>
    <n v="0"/>
    <s v="AM"/>
    <n v="12637"/>
    <n v="0"/>
    <n v="1405"/>
    <n v="14042"/>
    <m/>
    <n v="0"/>
    <m/>
    <n v="0"/>
    <x v="338"/>
  </r>
  <r>
    <s v="GRUPO APANCO"/>
    <s v="NICOLAS"/>
    <s v="ANTONIO"/>
    <s v="ROSA"/>
    <x v="14"/>
    <m/>
    <s v="APANCO"/>
    <s v="INFRAESTRUCTURA Y EQUIPO PARA LA PROTECCION Y MANEJO DE LAS AVES"/>
    <s v="PRODUCCIÓN DE ALIMENTOS"/>
    <n v="9"/>
    <n v="4"/>
    <n v="13"/>
    <s v="AM"/>
    <n v="24904"/>
    <n v="0"/>
    <n v="3072"/>
    <n v="27976"/>
    <m/>
    <n v="0"/>
    <m/>
    <n v="0"/>
    <x v="339"/>
  </r>
  <r>
    <s v="GRUPO APANCO"/>
    <s v="NICOLAS"/>
    <s v="ANTONIO"/>
    <s v="ROSA"/>
    <x v="14"/>
    <m/>
    <s v="APANCO"/>
    <s v="ARBOLES FRUTALES"/>
    <s v="PRODUCCIÓN DE ALIMENTOS"/>
    <n v="0"/>
    <n v="0"/>
    <n v="0"/>
    <s v="AM"/>
    <n v="37550"/>
    <n v="0"/>
    <n v="8535"/>
    <n v="46085"/>
    <m/>
    <n v="0"/>
    <m/>
    <n v="0"/>
    <x v="339"/>
  </r>
  <r>
    <s v="GRUPO APANCO"/>
    <s v="NICOLAS"/>
    <s v="ANTONIO"/>
    <s v="ROSA"/>
    <x v="14"/>
    <m/>
    <s v="APANCO"/>
    <s v="INFRAESTRUCTURA Y EQUIPO PARA LA PRODUCCION DE CULTIVOS ALTERNATIVOS O NO TRADICIONALES PARA VENTA"/>
    <s v="GENERACIÓN DE INGRESOS"/>
    <n v="0"/>
    <n v="0"/>
    <n v="0"/>
    <s v="AM"/>
    <n v="5050"/>
    <n v="0"/>
    <n v="1194"/>
    <n v="6244"/>
    <m/>
    <n v="0"/>
    <m/>
    <n v="0"/>
    <x v="339"/>
  </r>
  <r>
    <s v="GRUPO APANCO"/>
    <s v="NICOLAS"/>
    <s v="ANTONIO"/>
    <s v="ROSA"/>
    <x v="14"/>
    <m/>
    <s v="APANCO"/>
    <s v="INFRAESTRUCTURA Y EQUIPO PARA LA PRODUCCION DE CULTIVOS ALTERNATIVOS O NO TRADICIONALES PARA VENTA"/>
    <s v="GENERACIÓN DE INGRESOS"/>
    <n v="0"/>
    <n v="0"/>
    <n v="0"/>
    <s v="AM"/>
    <n v="14200"/>
    <n v="0"/>
    <n v="4996"/>
    <n v="19196"/>
    <m/>
    <n v="0"/>
    <m/>
    <n v="0"/>
    <x v="339"/>
  </r>
  <r>
    <s v="GRUPO APANCO"/>
    <s v="NICOLAS"/>
    <s v="ANTONIO"/>
    <s v="ROSA"/>
    <x v="14"/>
    <m/>
    <s v="APANCO"/>
    <s v="CAJONES, ALZA Y BASTIDORES"/>
    <s v="GENERACIÓN DE INGRESOS"/>
    <n v="0"/>
    <n v="0"/>
    <n v="0"/>
    <s v="AM"/>
    <n v="24777"/>
    <n v="0"/>
    <n v="2753"/>
    <n v="27530"/>
    <m/>
    <n v="0"/>
    <m/>
    <n v="0"/>
    <x v="339"/>
  </r>
  <r>
    <s v="GRUPO CUICHAPA"/>
    <s v="GONZALEZ"/>
    <s v="AQUINO"/>
    <s v="VERONICA"/>
    <x v="14"/>
    <m/>
    <s v="CUICHAPA"/>
    <s v="INFRAESTRUCTURA Y EQUIPO PARA LA PRODUCCION DE CULTIVOS ALTERNATIVOS O NO TRADICIONALES PARA VENTA"/>
    <s v="GENERACIÓN DE INGRESOS"/>
    <n v="8"/>
    <n v="2"/>
    <n v="10"/>
    <s v="AM"/>
    <n v="28400"/>
    <n v="0"/>
    <n v="9992"/>
    <n v="38392"/>
    <m/>
    <n v="0"/>
    <m/>
    <n v="0"/>
    <x v="340"/>
  </r>
  <r>
    <s v="GRUPO CUICHAPA"/>
    <s v="GONZALEZ"/>
    <s v="AQUINO"/>
    <s v="VERONICA"/>
    <x v="14"/>
    <m/>
    <s v="CUICHAPA"/>
    <s v="ARBOLES FRUTALES"/>
    <s v="PRODUCCIÓN DE ALIMENTOS"/>
    <n v="0"/>
    <n v="0"/>
    <n v="0"/>
    <s v="AM"/>
    <n v="7510"/>
    <n v="0"/>
    <n v="1707"/>
    <n v="9217"/>
    <m/>
    <n v="0"/>
    <m/>
    <n v="0"/>
    <x v="340"/>
  </r>
  <r>
    <s v="GRUPO CUICHAPA"/>
    <s v="GONZALEZ"/>
    <s v="AQUINO"/>
    <s v="VERONICA"/>
    <x v="14"/>
    <m/>
    <s v="CUICHAPA"/>
    <s v="CONSERVACION"/>
    <s v="GENERACIÓN DE INGRESOS"/>
    <n v="0"/>
    <n v="0"/>
    <n v="0"/>
    <s v="AM"/>
    <n v="6318"/>
    <n v="0"/>
    <n v="703"/>
    <n v="7021"/>
    <m/>
    <n v="0"/>
    <m/>
    <n v="0"/>
    <x v="340"/>
  </r>
  <r>
    <s v="GRUPO CUICHAPA"/>
    <s v="GONZALEZ"/>
    <s v="AQUINO"/>
    <s v="VERONICA"/>
    <x v="14"/>
    <m/>
    <s v="CUICHAPA"/>
    <s v="CAJONES, ALZA Y BASTIDORES"/>
    <s v="GENERACIÓN DE INGRESOS"/>
    <n v="0"/>
    <n v="0"/>
    <n v="0"/>
    <s v="AM"/>
    <n v="99108"/>
    <n v="0"/>
    <n v="11012"/>
    <n v="110120"/>
    <m/>
    <n v="0"/>
    <m/>
    <n v="0"/>
    <x v="340"/>
  </r>
  <r>
    <s v="GRUPO CHILTZAPOYO 2"/>
    <s v="FLORES"/>
    <s v="BARTOLO"/>
    <s v="MARIA ANTONIA"/>
    <x v="14"/>
    <m/>
    <s v="BARRIO CHILTZAPOYO"/>
    <s v="INFRAESTRUCTURA Y EQUIPO PARA LA PRODUCCION DE CULTIVOS ALTERNATIVOS O NO TRADICIONALES PARA VENTA"/>
    <s v="GENERACIÓN DE INGRESOS"/>
    <n v="10"/>
    <n v="5"/>
    <n v="15"/>
    <s v="AM"/>
    <n v="21300"/>
    <n v="0"/>
    <n v="7494"/>
    <n v="28794"/>
    <m/>
    <n v="0"/>
    <m/>
    <n v="0"/>
    <x v="341"/>
  </r>
  <r>
    <s v="GRUPO CHILTZAPOYO 2"/>
    <s v="FLORES"/>
    <s v="BARTOLO"/>
    <s v="MARIA ANTONIA"/>
    <x v="14"/>
    <m/>
    <s v="BARRIO CHILTZAPOYO"/>
    <s v="CAJONES, ALZA Y BASTIDORES"/>
    <s v="GENERACIÓN DE INGRESOS"/>
    <n v="0"/>
    <n v="0"/>
    <n v="0"/>
    <s v="AM"/>
    <n v="24777"/>
    <n v="0"/>
    <n v="2753"/>
    <n v="27530"/>
    <m/>
    <n v="0"/>
    <m/>
    <n v="0"/>
    <x v="341"/>
  </r>
  <r>
    <s v="GRUPO CHILTZAPOYO 2"/>
    <s v="FLORES"/>
    <s v="BARTOLO"/>
    <s v="MARIA ANTONIA"/>
    <x v="14"/>
    <m/>
    <s v="BARRIO CHILTZAPOYO"/>
    <s v="INFRAESTRUCTURA Y EQUIPO PARA LA PRODUCCION DE CULTIVOS ALTERNATIVOS O NO TRADICIONALES PARA VENTA"/>
    <s v="GENERACIÓN DE INGRESOS"/>
    <n v="0"/>
    <n v="0"/>
    <n v="0"/>
    <s v="AM"/>
    <n v="5050"/>
    <n v="0"/>
    <n v="1194"/>
    <n v="6244"/>
    <m/>
    <n v="0"/>
    <m/>
    <n v="0"/>
    <x v="341"/>
  </r>
  <r>
    <s v="GRUPO CHILTZAPOYO 2"/>
    <s v="FLORES"/>
    <s v="BARTOLO"/>
    <s v="MARIA ANTONIA"/>
    <x v="14"/>
    <m/>
    <s v="BARRIO CHILTZAPOYO"/>
    <s v="ARBOLES FRUTALES"/>
    <s v="PRODUCCIÓN DE ALIMENTOS"/>
    <n v="0"/>
    <n v="0"/>
    <n v="0"/>
    <s v="AM"/>
    <n v="22530"/>
    <n v="0"/>
    <n v="5121"/>
    <n v="27651"/>
    <m/>
    <n v="0"/>
    <m/>
    <n v="0"/>
    <x v="341"/>
  </r>
  <r>
    <s v="GRUPO CHILTZAPOYO 2"/>
    <s v="FLORES"/>
    <s v="BARTOLO"/>
    <s v="MARIA ANTONIA"/>
    <x v="14"/>
    <m/>
    <s v="BARRIO CHILTZAPOYO"/>
    <s v="INFRAESTRUCTURA Y EQUIPO PARA LA PROTECCION Y MANEJO DE LAS AVES"/>
    <s v="PRODUCCIÓN DE ALIMENTOS"/>
    <n v="0"/>
    <n v="0"/>
    <n v="0"/>
    <s v="AM"/>
    <n v="5600"/>
    <n v="0"/>
    <n v="800"/>
    <n v="6400"/>
    <m/>
    <n v="0"/>
    <m/>
    <n v="0"/>
    <x v="341"/>
  </r>
  <r>
    <s v="GRUPO CHILTZAPOYO 2"/>
    <s v="FLORES"/>
    <s v="BARTOLO"/>
    <s v="MARIA ANTONIA"/>
    <x v="14"/>
    <m/>
    <s v="BARRIO CHILTZAPOYO"/>
    <s v="CISTERNA DE FERROCEMENTO EQUIPADA"/>
    <s v="PRODUCCIÓN DE ALIMENTOS"/>
    <n v="0"/>
    <n v="0"/>
    <n v="0"/>
    <s v="AM"/>
    <n v="21110"/>
    <n v="0"/>
    <n v="2346"/>
    <n v="23456"/>
    <m/>
    <n v="0"/>
    <m/>
    <n v="0"/>
    <x v="341"/>
  </r>
  <r>
    <s v="GRUPO CHILTZAPOYO 2"/>
    <s v="FLORES"/>
    <s v="BARTOLO"/>
    <s v="MARIA ANTONIA"/>
    <x v="14"/>
    <m/>
    <s v="BARRIO CHILTZAPOYO"/>
    <s v="INFRAESTRUCTURA Y EQUIPO PARA LA PROTECCION Y MANEJO DE LAS AVES"/>
    <s v="PRODUCCIÓN DE ALIMENTOS"/>
    <n v="0"/>
    <n v="0"/>
    <n v="0"/>
    <s v="AM"/>
    <n v="12452"/>
    <n v="0"/>
    <n v="1536"/>
    <n v="13988"/>
    <m/>
    <n v="0"/>
    <m/>
    <n v="0"/>
    <x v="341"/>
  </r>
  <r>
    <s v="GRUPO TZOPELACO"/>
    <s v="SANCHEZ"/>
    <s v="HERNANDEZ"/>
    <s v="VERONICA"/>
    <x v="14"/>
    <m/>
    <s v="TZOPELACO"/>
    <s v="ARBOLES FRUTALES"/>
    <s v="PRODUCCIÓN DE ALIMENTOS"/>
    <n v="9"/>
    <n v="1"/>
    <n v="10"/>
    <s v="AM"/>
    <n v="7510"/>
    <n v="0"/>
    <n v="1707"/>
    <n v="9217"/>
    <m/>
    <n v="0"/>
    <m/>
    <n v="0"/>
    <x v="342"/>
  </r>
  <r>
    <s v="GRUPO TZOPELACO"/>
    <s v="SANCHEZ"/>
    <s v="HERNANDEZ"/>
    <s v="VERONICA"/>
    <x v="14"/>
    <m/>
    <s v="TZOPELACO"/>
    <s v="INFRAESTRUCTURA Y EQUIPO PARA LA PROTECCION Y MANEJO DE LAS AVES"/>
    <s v="PRODUCCIÓN DE ALIMENTOS"/>
    <n v="0"/>
    <n v="0"/>
    <n v="0"/>
    <s v="AM"/>
    <n v="5600"/>
    <n v="0"/>
    <n v="800"/>
    <n v="6400"/>
    <m/>
    <n v="0"/>
    <m/>
    <n v="0"/>
    <x v="342"/>
  </r>
  <r>
    <s v="GRUPO TZOPELACO"/>
    <s v="SANCHEZ"/>
    <s v="HERNANDEZ"/>
    <s v="VERONICA"/>
    <x v="14"/>
    <m/>
    <s v="TZOPELACO"/>
    <s v="INFRAESTRUCTURA Y EQUIPO PARA LA PROTECCION Y MANEJO DE LAS AVES"/>
    <s v="PRODUCCIÓN DE ALIMENTOS"/>
    <n v="0"/>
    <n v="0"/>
    <n v="0"/>
    <s v="AM"/>
    <n v="87164"/>
    <n v="0"/>
    <n v="10752"/>
    <n v="97916"/>
    <m/>
    <n v="0"/>
    <m/>
    <n v="0"/>
    <x v="342"/>
  </r>
  <r>
    <s v="GRUPO TZOPELACO"/>
    <s v="SANCHEZ"/>
    <s v="HERNANDEZ"/>
    <s v="VERONICA"/>
    <x v="14"/>
    <m/>
    <s v="TZOPELACO"/>
    <s v="CISTERNA DE FERROCEMENTO EQUIPADA"/>
    <s v="PRODUCCIÓN DE ALIMENTOS"/>
    <n v="0"/>
    <n v="0"/>
    <n v="0"/>
    <s v="AM"/>
    <n v="21110"/>
    <n v="0"/>
    <n v="2346"/>
    <n v="23456"/>
    <m/>
    <n v="0"/>
    <m/>
    <n v="0"/>
    <x v="342"/>
  </r>
  <r>
    <s v="GRUPO IGLESIA VIEJA"/>
    <s v="ALCANTARA"/>
    <s v="HERNANDEZ"/>
    <s v="LIDIA ANGELINA"/>
    <x v="14"/>
    <m/>
    <s v="IGLESIA VIEJA"/>
    <s v="ARBOLES FRUTALES"/>
    <s v="PRODUCCIÓN DE ALIMENTOS"/>
    <n v="4"/>
    <n v="1"/>
    <n v="5"/>
    <s v="MAM"/>
    <n v="7510"/>
    <n v="0"/>
    <n v="1707"/>
    <n v="9217"/>
    <m/>
    <n v="0"/>
    <m/>
    <n v="0"/>
    <x v="343"/>
  </r>
  <r>
    <s v="GRUPO SAN ISIDRO TLAJUMPAL"/>
    <s v="BAUTISTA"/>
    <s v="ANTONIO"/>
    <s v="JULIANA"/>
    <x v="14"/>
    <m/>
    <s v="BARRIO SAN ISIDRO (TLAJUMPAL)"/>
    <s v="INFRAESTRUCTURA Y EQUIPO PARA LA PROTECCION Y MANEJO DE LAS AVES"/>
    <s v="PRODUCCIÓN DE ALIMENTOS"/>
    <n v="9"/>
    <n v="1"/>
    <n v="10"/>
    <s v="AM"/>
    <n v="12452"/>
    <n v="0"/>
    <n v="1536"/>
    <n v="13988"/>
    <m/>
    <n v="0"/>
    <m/>
    <n v="0"/>
    <x v="344"/>
  </r>
  <r>
    <s v="GRUPO SAN ISIDRO TLAJUMPAL"/>
    <s v="BAUTISTA"/>
    <s v="ANTONIO"/>
    <s v="JULIANA"/>
    <x v="14"/>
    <m/>
    <s v="BARRIO SAN ISIDRO (TLAJUMPAL)"/>
    <s v="INFRAESTRUCTURA Y EQUIPO PARA LA PROTECCION Y MANEJO DE LAS AVES"/>
    <s v="PRODUCCIÓN DE ALIMENTOS"/>
    <n v="0"/>
    <n v="0"/>
    <n v="0"/>
    <s v="AM"/>
    <n v="5600"/>
    <n v="0"/>
    <n v="800"/>
    <n v="6400"/>
    <m/>
    <n v="0"/>
    <m/>
    <n v="0"/>
    <x v="344"/>
  </r>
  <r>
    <s v="GRUPO SAN ISIDRO TLAJUMPAL"/>
    <s v="BAUTISTA"/>
    <s v="ANTONIO"/>
    <s v="JULIANA"/>
    <x v="14"/>
    <m/>
    <s v="BARRIO SAN ISIDRO (TLAJUMPAL)"/>
    <s v="ARBOLES FRUTALES"/>
    <s v="PRODUCCIÓN DE ALIMENTOS"/>
    <n v="0"/>
    <n v="0"/>
    <n v="0"/>
    <s v="AM"/>
    <n v="15020"/>
    <n v="0"/>
    <n v="3414"/>
    <n v="18434"/>
    <m/>
    <n v="0"/>
    <m/>
    <n v="0"/>
    <x v="344"/>
  </r>
  <r>
    <s v="GRUPO PILAXTLA"/>
    <s v="MANUEL"/>
    <s v="FRANCISCA"/>
    <s v="SANTOS"/>
    <x v="14"/>
    <m/>
    <s v="PILAXTLA"/>
    <s v="ARBOLES FRUTALES"/>
    <s v="PRODUCCIÓN DE ALIMENTOS"/>
    <n v="8"/>
    <n v="5"/>
    <n v="13"/>
    <s v="MAM"/>
    <n v="15020"/>
    <n v="0"/>
    <n v="3414"/>
    <n v="18434"/>
    <m/>
    <n v="0"/>
    <m/>
    <n v="0"/>
    <x v="345"/>
  </r>
  <r>
    <s v="GRUPO PILAXTLA"/>
    <s v="MANUEL"/>
    <s v="FRANCISCA"/>
    <s v="SANTOS"/>
    <x v="14"/>
    <m/>
    <s v="PILAXTLA"/>
    <s v="INFRAESTRUCTURA Y EQUIPO PARA LA PRODUCCION DE CULTIVOS ALTERNATIVOS O NO TRADICIONALES PARA VENTA"/>
    <s v="GENERACIÓN DE INGRESOS"/>
    <n v="0"/>
    <n v="0"/>
    <n v="0"/>
    <s v="MAM"/>
    <n v="14200"/>
    <n v="0"/>
    <n v="4996"/>
    <n v="19196"/>
    <m/>
    <n v="0"/>
    <m/>
    <n v="0"/>
    <x v="345"/>
  </r>
  <r>
    <s v="GRUPO PILAXTLA"/>
    <s v="MANUEL"/>
    <s v="FRANCISCA"/>
    <s v="SANTOS"/>
    <x v="14"/>
    <m/>
    <s v="PILAXTLA"/>
    <s v="INFRAESTRUCTURA Y EQUIPO PARA LA PROTECCION Y MANEJO DE LAS AVES"/>
    <s v="PRODUCCIÓN DE ALIMENTOS"/>
    <n v="0"/>
    <n v="0"/>
    <n v="0"/>
    <s v="MAM"/>
    <n v="12452"/>
    <n v="0"/>
    <n v="1536"/>
    <n v="13988"/>
    <m/>
    <n v="0"/>
    <m/>
    <n v="0"/>
    <x v="345"/>
  </r>
  <r>
    <s v="GRUPO PILAXTLA"/>
    <s v="MANUEL"/>
    <s v="FRANCISCA"/>
    <s v="SANTOS"/>
    <x v="14"/>
    <m/>
    <s v="PILAXTLA"/>
    <s v="CONSERVACION"/>
    <s v="GENERACIÓN DE INGRESOS"/>
    <n v="0"/>
    <n v="0"/>
    <n v="0"/>
    <s v="MAM"/>
    <n v="6318"/>
    <n v="0"/>
    <n v="703"/>
    <n v="7021"/>
    <m/>
    <n v="0"/>
    <m/>
    <n v="0"/>
    <x v="345"/>
  </r>
  <r>
    <s v="GRUPO AHUEHUEYO SEGUNDO"/>
    <s v="REYES"/>
    <s v="RUBIO"/>
    <s v="MARIA DEL CARMEN"/>
    <x v="14"/>
    <m/>
    <s v="AHUEHUEYO SEGUNDO"/>
    <s v="ARBOLES FRUTALES"/>
    <s v="PRODUCCIÓN DE ALIMENTOS"/>
    <n v="7"/>
    <n v="1"/>
    <n v="8"/>
    <s v="AM"/>
    <n v="15020"/>
    <n v="0"/>
    <n v="3414"/>
    <n v="18434"/>
    <m/>
    <n v="0"/>
    <m/>
    <n v="0"/>
    <x v="346"/>
  </r>
  <r>
    <s v="GRUPO AHUEHUEYO SEGUNDO"/>
    <s v="REYES"/>
    <s v="RUBIO"/>
    <s v="MARIA DEL CARMEN"/>
    <x v="14"/>
    <m/>
    <s v="AHUEHUEYO SEGUNDO"/>
    <s v="INFRAESTRUCTURA Y EQUIPO PARA LA PROTECCION Y MANEJO DE LAS AVES"/>
    <s v="PRODUCCIÓN DE ALIMENTOS"/>
    <n v="0"/>
    <n v="0"/>
    <n v="0"/>
    <s v="AM"/>
    <n v="11200"/>
    <n v="0"/>
    <n v="1600"/>
    <n v="12800"/>
    <m/>
    <n v="0"/>
    <m/>
    <n v="0"/>
    <x v="346"/>
  </r>
  <r>
    <s v="GRUPO AHUEHUEYO SEGUNDO"/>
    <s v="REYES"/>
    <s v="RUBIO"/>
    <s v="MARIA DEL CARMEN"/>
    <x v="14"/>
    <m/>
    <s v="AHUEHUEYO SEGUNDO"/>
    <s v="CONSERVACION"/>
    <s v="GENERACIÓN DE INGRESOS"/>
    <n v="0"/>
    <n v="0"/>
    <n v="0"/>
    <s v="AM"/>
    <n v="12637"/>
    <n v="0"/>
    <n v="1405"/>
    <n v="14042"/>
    <m/>
    <n v="0"/>
    <m/>
    <n v="0"/>
    <x v="346"/>
  </r>
  <r>
    <s v="GRUPO AHUEHUEYO SEGUNDO"/>
    <s v="REYES"/>
    <s v="RUBIO"/>
    <s v="MARIA DEL CARMEN"/>
    <x v="14"/>
    <m/>
    <s v="AHUEHUEYO SEGUNDO"/>
    <s v="INFRAESTRUCTURA Y EQUIPO PARA LA PRODUCCION DE CULTIVOS ALTERNATIVOS O NO TRADICIONALES PARA VENTA"/>
    <s v="GENERACIÓN DE INGRESOS"/>
    <n v="0"/>
    <n v="0"/>
    <n v="0"/>
    <s v="AM"/>
    <n v="10100"/>
    <n v="0"/>
    <n v="2388"/>
    <n v="12488"/>
    <m/>
    <n v="0"/>
    <m/>
    <n v="0"/>
    <x v="346"/>
  </r>
  <r>
    <s v="GRUPO TLACOHUAQUE 1"/>
    <s v="FELIX"/>
    <s v="HERNANDEZ"/>
    <s v="JUVENTINO"/>
    <x v="14"/>
    <m/>
    <s v="TLACOHUAQUE"/>
    <s v="CISTERNA DE FERROCEMENTO EQUIPADA"/>
    <s v="PRODUCCIÓN DE ALIMENTOS"/>
    <n v="5"/>
    <n v="13"/>
    <n v="18"/>
    <s v="AM"/>
    <n v="42220"/>
    <n v="0"/>
    <n v="4692"/>
    <n v="46912"/>
    <m/>
    <n v="0"/>
    <m/>
    <n v="0"/>
    <x v="347"/>
  </r>
  <r>
    <s v="GRUPO TLACOHUAQUE 1"/>
    <s v="FELIX"/>
    <s v="HERNANDEZ"/>
    <s v="JUVENTINO"/>
    <x v="14"/>
    <m/>
    <s v="TLACOHUAQUE"/>
    <s v="CAJONES, ALZA Y BASTIDORES"/>
    <s v="GENERACIÓN DE INGRESOS"/>
    <n v="0"/>
    <n v="0"/>
    <n v="0"/>
    <s v="AM"/>
    <n v="74331"/>
    <n v="0"/>
    <n v="8259"/>
    <n v="82590"/>
    <m/>
    <n v="0"/>
    <m/>
    <n v="0"/>
    <x v="347"/>
  </r>
  <r>
    <s v="GRUPO TLACOHUAQUE 1"/>
    <s v="FELIX"/>
    <s v="HERNANDEZ"/>
    <s v="JUVENTINO"/>
    <x v="14"/>
    <m/>
    <s v="TLACOHUAQUE"/>
    <s v="INFRAESTRUCTURA Y EQUIPO PARA LA PRODUCCION DE CULTIVOS ALTERNATIVOS O NO TRADICIONALES PARA VENTA"/>
    <s v="GENERACIÓN DE INGRESOS"/>
    <n v="0"/>
    <n v="0"/>
    <n v="0"/>
    <s v="AM"/>
    <n v="5050"/>
    <n v="0"/>
    <n v="1194"/>
    <n v="6244"/>
    <m/>
    <n v="0"/>
    <m/>
    <n v="0"/>
    <x v="347"/>
  </r>
  <r>
    <s v="GRUPO TLACOHUAQUE 1"/>
    <s v="FELIX"/>
    <s v="HERNANDEZ"/>
    <s v="JUVENTINO"/>
    <x v="14"/>
    <m/>
    <s v="TLACOHUAQUE"/>
    <s v="INFRAESTRUCTURA Y EQUIPO PARA LA PROTECCION Y MANEJO DE LAS AVES"/>
    <s v="PRODUCCIÓN DE ALIMENTOS"/>
    <n v="0"/>
    <n v="0"/>
    <n v="0"/>
    <s v="AM"/>
    <n v="5760"/>
    <n v="0"/>
    <n v="640"/>
    <n v="6400"/>
    <m/>
    <n v="0"/>
    <m/>
    <n v="0"/>
    <x v="347"/>
  </r>
  <r>
    <s v="GRUPO TLACOHUAQUE 1"/>
    <s v="FELIX"/>
    <s v="HERNANDEZ"/>
    <s v="JUVENTINO"/>
    <x v="14"/>
    <m/>
    <s v="TLACOHUAQUE"/>
    <s v="ARBOLES FRUTALES"/>
    <s v="PRODUCCIÓN DE ALIMENTOS"/>
    <n v="0"/>
    <n v="0"/>
    <n v="0"/>
    <s v="AM"/>
    <n v="7510"/>
    <n v="0"/>
    <n v="1707"/>
    <n v="9217"/>
    <m/>
    <n v="0"/>
    <m/>
    <n v="0"/>
    <x v="347"/>
  </r>
  <r>
    <s v="GRUPO TLACOHUAQUE 1"/>
    <s v="FELIX"/>
    <s v="HERNANDEZ"/>
    <s v="JUVENTINO"/>
    <x v="14"/>
    <m/>
    <s v="TLACOHUAQUE"/>
    <s v="INFRAESTRUCTURA Y EQUIPO PARA LA PROTECCION Y MANEJO DE LAS AVES"/>
    <s v="PRODUCCIÓN DE ALIMENTOS"/>
    <n v="0"/>
    <n v="0"/>
    <n v="0"/>
    <s v="AM"/>
    <n v="124520"/>
    <n v="0"/>
    <n v="15360"/>
    <n v="139880"/>
    <m/>
    <n v="0"/>
    <m/>
    <n v="0"/>
    <x v="347"/>
  </r>
  <r>
    <s v="GRUPO TLAXCO"/>
    <s v="HERNANDEZ"/>
    <s v="HERNANDEZ"/>
    <s v="ALMA DELIA"/>
    <x v="14"/>
    <m/>
    <s v="TLAXCO"/>
    <s v="INFRAESTRUCTURA Y EQUIPO PARA LA PROTECCION Y MANEJO DE LAS AVES"/>
    <s v="PRODUCCIÓN DE ALIMENTOS"/>
    <n v="6"/>
    <n v="5"/>
    <n v="11"/>
    <s v="AM"/>
    <n v="11200"/>
    <n v="0"/>
    <n v="1600"/>
    <n v="12800"/>
    <m/>
    <n v="0"/>
    <m/>
    <n v="0"/>
    <x v="348"/>
  </r>
  <r>
    <s v="GRUPO TLAXCO"/>
    <s v="HERNANDEZ"/>
    <s v="HERNANDEZ"/>
    <s v="ALMA DELIA"/>
    <x v="14"/>
    <m/>
    <s v="TLAXCO"/>
    <s v="INFRAESTRUCTURA Y EQUIPO PARA LA PROTECCION Y MANEJO DE LAS AVES"/>
    <s v="PRODUCCIÓN DE ALIMENTOS"/>
    <n v="0"/>
    <n v="0"/>
    <n v="0"/>
    <s v="AM"/>
    <n v="12452"/>
    <n v="0"/>
    <n v="1536"/>
    <n v="13988"/>
    <m/>
    <n v="0"/>
    <m/>
    <n v="0"/>
    <x v="348"/>
  </r>
  <r>
    <s v="GRUPO TLAXCO"/>
    <s v="HERNANDEZ"/>
    <s v="HERNANDEZ"/>
    <s v="ALMA DELIA"/>
    <x v="14"/>
    <m/>
    <s v="TLAXCO"/>
    <s v="CISTERNA DE FERROCEMENTO EQUIPADA"/>
    <s v="PRODUCCIÓN DE ALIMENTOS"/>
    <n v="0"/>
    <n v="0"/>
    <n v="0"/>
    <s v="AM"/>
    <n v="10555"/>
    <n v="0"/>
    <n v="1173"/>
    <n v="11728"/>
    <m/>
    <n v="0"/>
    <m/>
    <n v="0"/>
    <x v="348"/>
  </r>
  <r>
    <s v="GRUPO TLAXCO"/>
    <s v="HERNANDEZ"/>
    <s v="HERNANDEZ"/>
    <s v="ALMA DELIA"/>
    <x v="14"/>
    <m/>
    <s v="TLAXCO"/>
    <s v="CAJONES, ALZA Y BASTIDORES"/>
    <s v="GENERACIÓN DE INGRESOS"/>
    <n v="0"/>
    <n v="0"/>
    <n v="0"/>
    <s v="AM"/>
    <n v="49554"/>
    <n v="0"/>
    <n v="5506"/>
    <n v="55060"/>
    <m/>
    <n v="0"/>
    <m/>
    <n v="0"/>
    <x v="348"/>
  </r>
  <r>
    <s v="GRUPO TLAXCO"/>
    <s v="HERNANDEZ"/>
    <s v="HERNANDEZ"/>
    <s v="ALMA DELIA"/>
    <x v="14"/>
    <m/>
    <s v="TLAXCO"/>
    <s v="ARBOLES FRUTALES"/>
    <s v="PRODUCCIÓN DE ALIMENTOS"/>
    <n v="0"/>
    <n v="0"/>
    <n v="0"/>
    <s v="AM"/>
    <n v="22530"/>
    <n v="0"/>
    <n v="5121"/>
    <n v="27651"/>
    <m/>
    <n v="0"/>
    <m/>
    <n v="0"/>
    <x v="348"/>
  </r>
  <r>
    <s v="GRUPO COAQUENTLA"/>
    <s v="RODRIGUEZ"/>
    <s v="OLGUIN"/>
    <s v="DORA"/>
    <x v="14"/>
    <m/>
    <s v="COAQUENTLA"/>
    <s v="CAJONES, ALZA Y BASTIDORES"/>
    <s v="GENERACIÓN DE INGRESOS"/>
    <n v="11"/>
    <n v="8"/>
    <n v="19"/>
    <s v="AM"/>
    <n v="49554"/>
    <n v="0"/>
    <n v="5506"/>
    <n v="55060"/>
    <m/>
    <n v="0"/>
    <m/>
    <n v="0"/>
    <x v="349"/>
  </r>
  <r>
    <s v="GRUPO COAQUENTLA"/>
    <s v="RODRIGUEZ"/>
    <s v="OLGUIN"/>
    <s v="DORA"/>
    <x v="14"/>
    <m/>
    <s v="COAQUENTLA"/>
    <s v="ARBOLES FRUTALES"/>
    <s v="PRODUCCIÓN DE ALIMENTOS"/>
    <n v="0"/>
    <n v="0"/>
    <n v="0"/>
    <s v="AM"/>
    <n v="30040"/>
    <n v="0"/>
    <n v="6828"/>
    <n v="36868"/>
    <m/>
    <n v="0"/>
    <m/>
    <n v="0"/>
    <x v="349"/>
  </r>
  <r>
    <s v="GRUPO COAQUENTLA"/>
    <s v="RODRIGUEZ"/>
    <s v="OLGUIN"/>
    <s v="DORA"/>
    <x v="14"/>
    <m/>
    <s v="COAQUENTLA"/>
    <s v="INFRAESTRUCTURA Y EQUIPO PARA LA PRODUCCION DE CULTIVOS ALTERNATIVOS O NO TRADICIONALES PARA VENTA"/>
    <s v="GENERACIÓN DE INGRESOS"/>
    <n v="0"/>
    <n v="0"/>
    <n v="0"/>
    <s v="AM"/>
    <n v="5050"/>
    <n v="0"/>
    <n v="1194"/>
    <n v="6244"/>
    <m/>
    <n v="0"/>
    <m/>
    <n v="0"/>
    <x v="349"/>
  </r>
  <r>
    <s v="GRUPO COAQUENTLA"/>
    <s v="RODRIGUEZ"/>
    <s v="OLGUIN"/>
    <s v="DORA"/>
    <x v="14"/>
    <m/>
    <s v="COAQUENTLA"/>
    <s v="CONSERVACION"/>
    <s v="GENERACIÓN DE INGRESOS"/>
    <n v="0"/>
    <n v="0"/>
    <n v="0"/>
    <s v="AM"/>
    <n v="18956"/>
    <n v="0"/>
    <n v="2107"/>
    <n v="21063"/>
    <m/>
    <n v="0"/>
    <m/>
    <n v="0"/>
    <x v="349"/>
  </r>
  <r>
    <s v="GRUPO COAQUENTLA"/>
    <s v="RODRIGUEZ"/>
    <s v="OLGUIN"/>
    <s v="DORA"/>
    <x v="14"/>
    <m/>
    <s v="COAQUENTLA"/>
    <s v="INFRAESTRUCTURA Y EQUIPO PARA LA PROTECCION Y MANEJO DE LAS AVES"/>
    <s v="PRODUCCIÓN DE ALIMENTOS"/>
    <n v="0"/>
    <n v="0"/>
    <n v="0"/>
    <s v="AM"/>
    <n v="5600"/>
    <n v="0"/>
    <n v="800"/>
    <n v="6400"/>
    <m/>
    <n v="0"/>
    <m/>
    <n v="0"/>
    <x v="349"/>
  </r>
  <r>
    <s v="GRUPO COAQUENTLA"/>
    <s v="RODRIGUEZ"/>
    <s v="OLGUIN"/>
    <s v="DORA"/>
    <x v="14"/>
    <m/>
    <s v="COAQUENTLA"/>
    <s v="INFRAESTRUCTURA Y EQUIPO PARA LA PROTECCION Y MANEJO DE LAS AVES"/>
    <s v="PRODUCCIÓN DE ALIMENTOS"/>
    <n v="0"/>
    <n v="0"/>
    <n v="0"/>
    <s v="AM"/>
    <n v="12452"/>
    <n v="0"/>
    <n v="1536"/>
    <n v="13988"/>
    <m/>
    <n v="0"/>
    <m/>
    <n v="0"/>
    <x v="349"/>
  </r>
  <r>
    <s v="GRUPO COAQUENTLA"/>
    <s v="RODRIGUEZ"/>
    <s v="OLGUIN"/>
    <s v="DORA"/>
    <x v="14"/>
    <m/>
    <s v="COAQUENTLA"/>
    <s v="INFRAESTRUCTURA PARA POSTPRODUCCION DE CAFE"/>
    <s v="GENERACIÓN DE INGRESOS"/>
    <n v="0"/>
    <n v="0"/>
    <n v="0"/>
    <s v="AM"/>
    <n v="16254"/>
    <n v="0"/>
    <n v="5121"/>
    <n v="21375"/>
    <m/>
    <n v="0"/>
    <m/>
    <n v="0"/>
    <x v="349"/>
  </r>
  <r>
    <s v="GRUPO COAQUENTLA"/>
    <s v="RODRIGUEZ"/>
    <s v="OLGUIN"/>
    <s v="DORA"/>
    <x v="14"/>
    <m/>
    <s v="COAQUENTLA"/>
    <s v="INFRAESTRUCTURA PARA POSTPRODUCCION DE CAFE"/>
    <s v="GENERACIÓN DE INGRESOS"/>
    <n v="0"/>
    <n v="0"/>
    <n v="0"/>
    <s v="AM"/>
    <n v="18837"/>
    <n v="0"/>
    <n v="2280"/>
    <n v="21117"/>
    <m/>
    <n v="0"/>
    <m/>
    <n v="0"/>
    <x v="349"/>
  </r>
  <r>
    <s v="FORTALEZA HUASTECA"/>
    <s v="DE LA CRUZ"/>
    <s v="SANTIAGO"/>
    <s v="ANSELMO"/>
    <x v="1"/>
    <m/>
    <s v="PUCTÉ"/>
    <s v="INFRAESTRUCTURA Y EQUIPO PARA LA PRODUCCION DE CERDOS"/>
    <s v="GENERACIÓN DE INGRESOS"/>
    <n v="6"/>
    <n v="12"/>
    <n v="18"/>
    <s v="AM"/>
    <n v="12816"/>
    <n v="0"/>
    <n v="1424"/>
    <n v="14240"/>
    <n v="12816"/>
    <n v="0"/>
    <m/>
    <n v="0"/>
    <x v="350"/>
  </r>
  <r>
    <s v="FORTALEZA HUASTECA"/>
    <s v="DE LA CRUZ"/>
    <s v="SANTIAGO"/>
    <s v="ANSELMO"/>
    <x v="1"/>
    <m/>
    <s v="PUCTÉ"/>
    <s v="INFRAESTRUCTURA Y EQUIPO PARA LA PROTECCION Y MANEJO DE LAS AVES"/>
    <s v="PRODUCCIÓN DE ALIMENTOS"/>
    <n v="0"/>
    <n v="0"/>
    <n v="0"/>
    <s v="AM"/>
    <n v="22050"/>
    <n v="0"/>
    <n v="2450"/>
    <n v="24500"/>
    <n v="22050"/>
    <n v="0"/>
    <m/>
    <n v="0"/>
    <x v="350"/>
  </r>
  <r>
    <s v="FORTALEZA HUASTECA"/>
    <s v="DE LA CRUZ"/>
    <s v="SANTIAGO"/>
    <s v="ANSELMO"/>
    <x v="1"/>
    <m/>
    <s v="PUCTÉ"/>
    <s v="EQUIPO PARA LA CONSERVACION DE ALIMENTOS CARNICOS"/>
    <s v="GENERACIÓN DE INGRESOS"/>
    <n v="0"/>
    <n v="0"/>
    <n v="0"/>
    <s v="AM"/>
    <n v="26820"/>
    <n v="0"/>
    <n v="2980"/>
    <n v="29800"/>
    <n v="26820"/>
    <n v="0"/>
    <m/>
    <n v="0"/>
    <x v="350"/>
  </r>
  <r>
    <s v="FORTALEZA HUASTECA"/>
    <s v="DE LA CRUZ"/>
    <s v="SANTIAGO"/>
    <s v="ANSELMO"/>
    <x v="1"/>
    <m/>
    <s v="PUCTÉ"/>
    <s v="INFRAESTRUCTURA Y EQUIPO PARA LA PRODUCCION DE CERDOS"/>
    <s v="GENERACIÓN DE INGRESOS"/>
    <n v="0"/>
    <n v="0"/>
    <n v="0"/>
    <s v="AM"/>
    <n v="160200"/>
    <n v="0"/>
    <n v="17800"/>
    <n v="178000"/>
    <n v="160200"/>
    <n v="0"/>
    <m/>
    <n v="0"/>
    <x v="350"/>
  </r>
  <r>
    <s v="FORTALEZA HUASTECA"/>
    <s v="DE LA CRUZ"/>
    <s v="SANTIAGO"/>
    <s v="ANSELMO"/>
    <x v="1"/>
    <m/>
    <s v="PUCTÉ"/>
    <s v="MATERIAL VEGETATIVO"/>
    <s v="PRODUCCIÓN DE ALIMENTOS"/>
    <n v="0"/>
    <n v="0"/>
    <n v="0"/>
    <s v="AM"/>
    <n v="7020"/>
    <n v="0"/>
    <n v="780"/>
    <n v="7800"/>
    <n v="7020"/>
    <n v="0"/>
    <m/>
    <n v="0"/>
    <x v="350"/>
  </r>
  <r>
    <s v="FORTALEZA HUASTECA"/>
    <s v="DE LA CRUZ"/>
    <s v="SANTIAGO"/>
    <s v="ANSELMO"/>
    <x v="1"/>
    <m/>
    <s v="PUCTÉ"/>
    <s v="TRAPICHE"/>
    <s v="GENERACIÓN DE INGRESOS"/>
    <n v="0"/>
    <n v="0"/>
    <n v="0"/>
    <s v="AM"/>
    <n v="6750"/>
    <n v="0"/>
    <n v="750"/>
    <n v="7500"/>
    <n v="6750"/>
    <n v="0"/>
    <m/>
    <n v="0"/>
    <x v="350"/>
  </r>
  <r>
    <s v="FORTALEZA HUASTECA"/>
    <s v="DE LA CRUZ"/>
    <s v="SANTIAGO"/>
    <s v="ANSELMO"/>
    <x v="1"/>
    <m/>
    <s v="PUCTÉ"/>
    <s v="ARBOLES FRUTALES"/>
    <s v="PRODUCCIÓN DE ALIMENTOS"/>
    <n v="0"/>
    <n v="0"/>
    <n v="0"/>
    <s v="AM"/>
    <n v="13494"/>
    <n v="0"/>
    <n v="1500"/>
    <n v="14994"/>
    <n v="13494"/>
    <n v="0"/>
    <m/>
    <n v="0"/>
    <x v="350"/>
  </r>
  <r>
    <s v="GRUPO PESA CALABAZAS"/>
    <s v="RUBIO"/>
    <s v="ANDRADE"/>
    <s v="MA. HIRENE"/>
    <x v="15"/>
    <m/>
    <s v="CALABAZAS (SAN FRANCISCO DEL SAUCE)"/>
    <s v="PICADORA DE FORRAJE"/>
    <s v="GENERACIÓN DE INGRESOS"/>
    <n v="5"/>
    <n v="1"/>
    <n v="6"/>
    <s v="AM"/>
    <n v="66420"/>
    <n v="0"/>
    <n v="7380"/>
    <n v="73800"/>
    <n v="0"/>
    <n v="0"/>
    <m/>
    <n v="0"/>
    <x v="351"/>
  </r>
  <r>
    <s v="GRUPO PESA CALABAZAS"/>
    <s v="RUBIO"/>
    <s v="ANDRADE"/>
    <s v="MA. HIRENE"/>
    <x v="15"/>
    <m/>
    <s v="CALABAZAS (SAN FRANCISCO DEL SAUCE)"/>
    <s v="INFRAESTRUCTURA Y EQUIPO PARA LA PROTECCION Y MANEJO DE LAS AVES"/>
    <s v="PRODUCCIÓN DE ALIMENTOS"/>
    <n v="0"/>
    <n v="0"/>
    <n v="0"/>
    <s v="AM"/>
    <n v="23616"/>
    <n v="0"/>
    <n v="2625"/>
    <n v="26241"/>
    <n v="0"/>
    <n v="0"/>
    <m/>
    <n v="0"/>
    <x v="351"/>
  </r>
  <r>
    <s v="GRUPO PESA MESA DEL JUNCO"/>
    <s v="DURAN"/>
    <s v="BOTELLO"/>
    <s v="ERACLIO"/>
    <x v="15"/>
    <m/>
    <s v="MESA DEL JUNCO"/>
    <s v="DESGRANADORA"/>
    <s v="GENERACIÓN DE INGRESOS"/>
    <n v="3"/>
    <n v="4"/>
    <n v="7"/>
    <s v="AM"/>
    <n v="14400"/>
    <n v="0"/>
    <n v="1600"/>
    <n v="16000"/>
    <n v="0"/>
    <n v="0"/>
    <m/>
    <n v="0"/>
    <x v="352"/>
  </r>
  <r>
    <s v="GRUPO PESA MESA DEL JUNCO"/>
    <s v="DURAN"/>
    <s v="BOTELLO"/>
    <s v="ERACLIO"/>
    <x v="15"/>
    <m/>
    <s v="MESA DEL JUNCO"/>
    <s v="INFRAESTRUCTURA Y EQUIPO PARA LA PROTECCION Y MANEJO DE LAS AVES"/>
    <s v="PRODUCCIÓN DE ALIMENTOS"/>
    <n v="0"/>
    <n v="0"/>
    <n v="0"/>
    <s v="AM"/>
    <n v="39361"/>
    <n v="0"/>
    <n v="4374"/>
    <n v="43735"/>
    <n v="0"/>
    <n v="0"/>
    <m/>
    <n v="0"/>
    <x v="352"/>
  </r>
  <r>
    <s v="CABALLOS"/>
    <s v="SOLIS"/>
    <s v="MEDINA"/>
    <s v="SERGIA"/>
    <x v="15"/>
    <m/>
    <s v="CABALLOS"/>
    <s v="INCUBADORA"/>
    <s v="GENERACIÓN DE INGRESOS"/>
    <n v="5"/>
    <n v="1"/>
    <n v="6"/>
    <s v="AM"/>
    <n v="65395"/>
    <n v="0"/>
    <n v="7267"/>
    <n v="72662"/>
    <n v="0"/>
    <n v="0"/>
    <m/>
    <n v="0"/>
    <x v="353"/>
  </r>
  <r>
    <s v="CABALLOS"/>
    <s v="SOLIS"/>
    <s v="MEDINA"/>
    <s v="SERGIA"/>
    <x v="15"/>
    <m/>
    <s v="CABALLOS"/>
    <s v="INFRAESTRUCTURA Y EQUIPO PARA LA PROTECCION Y MANEJO DE LAS AVES"/>
    <s v="PRODUCCIÓN DE ALIMENTOS"/>
    <n v="0"/>
    <n v="0"/>
    <n v="0"/>
    <s v="AM"/>
    <n v="7872"/>
    <n v="0"/>
    <n v="875"/>
    <n v="8747"/>
    <n v="0"/>
    <n v="0"/>
    <m/>
    <n v="0"/>
    <x v="353"/>
  </r>
  <r>
    <s v="GRUPO PESA SAN DIEGO"/>
    <s v="MEDINA"/>
    <s v="MEDINA"/>
    <s v="DAMIAN"/>
    <x v="15"/>
    <m/>
    <s v="SAN DIEGO (PUEBLO VIEJO)"/>
    <s v="INCUBADORA"/>
    <s v="GENERACIÓN DE INGRESOS"/>
    <n v="6"/>
    <n v="1"/>
    <n v="7"/>
    <s v="MAM"/>
    <n v="65395"/>
    <n v="0"/>
    <n v="7267"/>
    <n v="72662"/>
    <n v="0"/>
    <n v="0"/>
    <m/>
    <n v="0"/>
    <x v="354"/>
  </r>
  <r>
    <s v="GRUPO PESA SAN DIEGO"/>
    <s v="MEDINA"/>
    <s v="MEDINA"/>
    <s v="DAMIAN"/>
    <x v="15"/>
    <m/>
    <s v="SAN DIEGO (PUEBLO VIEJO)"/>
    <s v="INFRAESTRUCTURA Y EQUIPO PARA LA PROTECCION Y MANEJO DE LAS AVES"/>
    <s v="PRODUCCIÓN DE ALIMENTOS"/>
    <n v="0"/>
    <n v="0"/>
    <n v="0"/>
    <s v="MAM"/>
    <n v="7872"/>
    <n v="0"/>
    <n v="875"/>
    <n v="8747"/>
    <n v="0"/>
    <n v="0"/>
    <m/>
    <n v="0"/>
    <x v="354"/>
  </r>
  <r>
    <s v="GRUPO PESA LA ENCANTADA"/>
    <s v="RUBIO"/>
    <s v="MENDEZ"/>
    <s v="MARIA ALEJANDRA"/>
    <x v="15"/>
    <m/>
    <s v="LA ENCANTADA"/>
    <s v="INFRAESTRUCTURA Y EQUIPO PARA LA PROTECCION Y MANEJO DE LAS AVES"/>
    <s v="PRODUCCIÓN DE ALIMENTOS"/>
    <n v="8"/>
    <n v="1"/>
    <n v="9"/>
    <s v="MAM"/>
    <n v="15744"/>
    <n v="0"/>
    <n v="1750"/>
    <n v="17494"/>
    <n v="0"/>
    <n v="0"/>
    <m/>
    <n v="0"/>
    <x v="355"/>
  </r>
  <r>
    <s v="GRUPO PESA LA ENCANTADA"/>
    <s v="RUBIO"/>
    <s v="MENDEZ"/>
    <s v="MARIA ALEJANDRA"/>
    <x v="15"/>
    <m/>
    <s v="LA ENCANTADA"/>
    <s v="INCUBADORA"/>
    <s v="GENERACIÓN DE INGRESOS"/>
    <n v="0"/>
    <n v="0"/>
    <n v="0"/>
    <s v="MAM"/>
    <n v="65395"/>
    <n v="0"/>
    <n v="7267"/>
    <n v="72662"/>
    <n v="0"/>
    <n v="0"/>
    <m/>
    <n v="0"/>
    <x v="355"/>
  </r>
  <r>
    <s v="GRUPO PESA LA PARADA"/>
    <s v="RAMOS"/>
    <s v="RAMOS"/>
    <s v="LEOCADIO"/>
    <x v="15"/>
    <m/>
    <s v="LA PARADA"/>
    <s v="INFRAESTRUCTURA Y EQUIPO PARA LA PROTECCION Y MANEJO DE LAS AVES"/>
    <s v="PRODUCCIÓN DE ALIMENTOS"/>
    <n v="10"/>
    <n v="2"/>
    <n v="12"/>
    <s v="AM"/>
    <n v="15744"/>
    <n v="0"/>
    <n v="1750"/>
    <n v="17494"/>
    <n v="0"/>
    <n v="0"/>
    <m/>
    <n v="0"/>
    <x v="356"/>
  </r>
  <r>
    <s v="GRUPO PESA LA PARADA"/>
    <s v="RAMOS"/>
    <s v="RAMOS"/>
    <s v="LEOCADIO"/>
    <x v="15"/>
    <m/>
    <s v="LA PARADA"/>
    <s v="INFRAESTRUCTURA Y EQUIPO PARA LA PRODUCCION DE PLANTULA"/>
    <s v="GENERACIÓN DE INGRESOS"/>
    <n v="0"/>
    <n v="0"/>
    <n v="0"/>
    <s v="AM"/>
    <n v="23779"/>
    <n v="0"/>
    <n v="2643"/>
    <n v="26422"/>
    <n v="23779"/>
    <n v="0"/>
    <m/>
    <n v="0"/>
    <x v="356"/>
  </r>
  <r>
    <s v="GRUPO PESA LA PARADA"/>
    <s v="RAMOS"/>
    <s v="RAMOS"/>
    <s v="LEOCADIO"/>
    <x v="15"/>
    <m/>
    <s v="LA PARADA"/>
    <s v="INCUBADORA"/>
    <s v="GENERACIÓN DE INGRESOS"/>
    <n v="0"/>
    <n v="0"/>
    <n v="0"/>
    <s v="AM"/>
    <n v="65395"/>
    <n v="0"/>
    <n v="7267"/>
    <n v="72662"/>
    <n v="0"/>
    <n v="0"/>
    <m/>
    <n v="0"/>
    <x v="356"/>
  </r>
  <r>
    <s v="GRUPO PESA LAS LAGUNITAS"/>
    <s v="MEDINA"/>
    <s v="RUBIO"/>
    <s v="IGNACIO"/>
    <x v="15"/>
    <m/>
    <s v="LAS LAGUNITAS"/>
    <s v="INCUBADORA"/>
    <s v="GENERACIÓN DE INGRESOS"/>
    <n v="9"/>
    <n v="2"/>
    <n v="11"/>
    <s v="MAM"/>
    <n v="65395"/>
    <n v="0"/>
    <n v="7267"/>
    <n v="72662"/>
    <n v="0"/>
    <n v="0"/>
    <m/>
    <n v="0"/>
    <x v="357"/>
  </r>
  <r>
    <s v="GRUPO PESA LAS LAGUNITAS"/>
    <s v="MEDINA"/>
    <s v="RUBIO"/>
    <s v="IGNACIO"/>
    <x v="15"/>
    <m/>
    <s v="LAS LAGUNITAS"/>
    <s v="INFRAESTRUCTURA Y EQUIPO PARA LA PROTECCION Y MANEJO DE LAS AVES"/>
    <s v="PRODUCCIÓN DE ALIMENTOS"/>
    <n v="0"/>
    <n v="0"/>
    <n v="0"/>
    <s v="MAM"/>
    <n v="39361"/>
    <n v="0"/>
    <n v="4374"/>
    <n v="43735"/>
    <n v="0"/>
    <n v="0"/>
    <m/>
    <n v="0"/>
    <x v="357"/>
  </r>
  <r>
    <s v="GRUPO PESA LIMON DE LA PEÑA"/>
    <s v="MEDINA"/>
    <s v="BOTELLO"/>
    <s v="CATALINO"/>
    <x v="15"/>
    <m/>
    <s v="LIMÓN DE LA PEÑA"/>
    <s v="INFRAESTRUCTURA Y EQUIPO PARA LA PROTECCION Y MANEJO DE LAS AVES"/>
    <s v="PRODUCCIÓN DE ALIMENTOS"/>
    <n v="6"/>
    <n v="4"/>
    <n v="10"/>
    <s v="MAM"/>
    <n v="31489"/>
    <n v="0"/>
    <n v="3499"/>
    <n v="34988"/>
    <n v="0"/>
    <n v="0"/>
    <m/>
    <n v="0"/>
    <x v="358"/>
  </r>
  <r>
    <s v="GRUPO PESA LIMON DE LA PEÑA"/>
    <s v="MEDINA"/>
    <s v="BOTELLO"/>
    <s v="CATALINO"/>
    <x v="15"/>
    <m/>
    <s v="LIMÓN DE LA PEÑA"/>
    <s v="INFRAESTRUCTURA Y EQUIPO PARA LA PRODUCCION DE PLANTULA"/>
    <s v="GENERACIÓN DE INGRESOS"/>
    <n v="0"/>
    <n v="0"/>
    <n v="0"/>
    <s v="MAM"/>
    <n v="23779"/>
    <n v="0"/>
    <n v="2643"/>
    <n v="26422"/>
    <n v="23779"/>
    <n v="0"/>
    <m/>
    <n v="0"/>
    <x v="358"/>
  </r>
  <r>
    <s v="AGUA AMARGA"/>
    <s v="BOTELLO"/>
    <s v="YAÑEZ"/>
    <s v="LORENZA"/>
    <x v="15"/>
    <m/>
    <s v="AGUA AMARGA"/>
    <s v="INCUBADORA"/>
    <s v="GENERACIÓN DE INGRESOS"/>
    <n v="5"/>
    <n v="2"/>
    <n v="7"/>
    <s v="MAM"/>
    <n v="65395"/>
    <n v="0"/>
    <n v="7267"/>
    <n v="72662"/>
    <n v="0"/>
    <n v="0"/>
    <m/>
    <n v="0"/>
    <x v="359"/>
  </r>
  <r>
    <s v="CHACUALA"/>
    <s v="PEDRAZA"/>
    <s v="RAMIREZ"/>
    <s v="CAMILO"/>
    <x v="15"/>
    <m/>
    <s v="CHACUALA"/>
    <s v="INFRAESTRUCTURA Y EQUIPO PARA LA PRODUCCION DE CERDOS"/>
    <s v="GENERACIÓN DE INGRESOS"/>
    <n v="8"/>
    <n v="1"/>
    <n v="9"/>
    <s v="MAM"/>
    <n v="33201"/>
    <n v="0"/>
    <n v="3690"/>
    <n v="36891"/>
    <n v="0"/>
    <n v="0"/>
    <m/>
    <n v="0"/>
    <x v="360"/>
  </r>
  <r>
    <s v="CHACUALA"/>
    <s v="PEDRAZA"/>
    <s v="RAMIREZ"/>
    <s v="CAMILO"/>
    <x v="15"/>
    <m/>
    <s v="CHACUALA"/>
    <s v="INFRAESTRUCTURA Y EQUIPO PARA LA PROTECCION Y MANEJO DE LAS AVES"/>
    <s v="PRODUCCIÓN DE ALIMENTOS"/>
    <n v="0"/>
    <n v="0"/>
    <n v="0"/>
    <s v="MAM"/>
    <n v="39361"/>
    <n v="0"/>
    <n v="4374"/>
    <n v="43735"/>
    <n v="0"/>
    <n v="0"/>
    <m/>
    <n v="0"/>
    <x v="360"/>
  </r>
  <r>
    <s v="GRUPO PESA LA COMPUERTA"/>
    <s v="YAÑEZ"/>
    <s v="RUBIO"/>
    <s v="JERARDA"/>
    <x v="15"/>
    <m/>
    <s v="LA COMPUERTA"/>
    <s v="INFRAESTRUCTURA Y EQUIPO PARA LA PROTECCION Y MANEJO DE LAS AVES"/>
    <s v="PRODUCCIÓN DE ALIMENTOS"/>
    <n v="6"/>
    <n v="0"/>
    <n v="6"/>
    <s v="MAM"/>
    <n v="47233"/>
    <n v="0"/>
    <n v="5249"/>
    <n v="52482"/>
    <n v="0"/>
    <n v="0"/>
    <m/>
    <n v="0"/>
    <x v="361"/>
  </r>
  <r>
    <s v="GRUPO PESA SAN JOSE"/>
    <s v="RUBIO"/>
    <s v="MONTERO"/>
    <s v="ESTEBAN"/>
    <x v="15"/>
    <m/>
    <s v="SAN JOSÉ"/>
    <s v="INFRAESTRUCTURA Y EQUIPO PARA LA PROTECCION Y MANEJO DE LAS AVES"/>
    <s v="PRODUCCIÓN DE ALIMENTOS"/>
    <n v="4"/>
    <n v="2"/>
    <n v="6"/>
    <s v="MAM"/>
    <n v="47233"/>
    <n v="0"/>
    <n v="5249"/>
    <n v="52482"/>
    <n v="0"/>
    <n v="0"/>
    <m/>
    <n v="0"/>
    <x v="362"/>
  </r>
  <r>
    <s v="GRUPO PESA EL MEZQUITAL"/>
    <s v="MATA"/>
    <s v="APOLINAR"/>
    <s v="GAUDENCIO"/>
    <x v="15"/>
    <m/>
    <s v="EL MEZQUITAL"/>
    <s v="INFRAESTRUCTURA Y EQUIPO PARA LA PROTECCION Y MANEJO DE LAS AVES"/>
    <s v="PRODUCCIÓN DE ALIMENTOS"/>
    <n v="2"/>
    <n v="4"/>
    <n v="6"/>
    <s v="MAM"/>
    <n v="7872"/>
    <n v="0"/>
    <n v="875"/>
    <n v="8747"/>
    <n v="0"/>
    <n v="0"/>
    <m/>
    <n v="0"/>
    <x v="363"/>
  </r>
  <r>
    <s v="GRUPO PESA EL MEZQUITAL"/>
    <s v="MATA"/>
    <s v="APOLINAR"/>
    <s v="GAUDENCIO"/>
    <x v="15"/>
    <m/>
    <s v="EL MEZQUITAL"/>
    <s v="INFRAESTRUCTURA Y EQUIPO PARA LA PRODUCCION DE PLANTULA"/>
    <s v="GENERACIÓN DE INGRESOS"/>
    <n v="0"/>
    <n v="0"/>
    <n v="0"/>
    <s v="MAM"/>
    <n v="23779"/>
    <n v="0"/>
    <n v="2643"/>
    <n v="26422"/>
    <n v="23779"/>
    <n v="0"/>
    <m/>
    <n v="0"/>
    <x v="363"/>
  </r>
  <r>
    <s v="SANTA MARIA ACAPULCO"/>
    <s v="MONTERO"/>
    <s v="OLGUIN"/>
    <s v="JUANA"/>
    <x v="15"/>
    <m/>
    <s v="SANTA MARÍA ACAPULCO"/>
    <s v="INFRAESTRUCTURA Y EQUIPO PARA LA PROTECCION Y MANEJO DE LAS AVES"/>
    <s v="PRODUCCIÓN DE ALIMENTOS"/>
    <n v="5"/>
    <n v="1"/>
    <n v="6"/>
    <s v="MAM"/>
    <n v="47233"/>
    <n v="0"/>
    <n v="5249"/>
    <n v="52482"/>
    <n v="0"/>
    <n v="0"/>
    <m/>
    <n v="0"/>
    <x v="364"/>
  </r>
  <r>
    <s v="GRUPO PESA ANTEOJOS"/>
    <s v="OLVERA"/>
    <s v="GOBELLAN"/>
    <s v="JOSE ANTONIO"/>
    <x v="15"/>
    <m/>
    <s v="ANTEOJOS"/>
    <s v="PICADORA DE FORRAJE"/>
    <s v="GENERACIÓN DE INGRESOS"/>
    <n v="4"/>
    <n v="2"/>
    <n v="6"/>
    <s v="AM"/>
    <n v="22140"/>
    <n v="0"/>
    <n v="2460"/>
    <n v="24600"/>
    <n v="0"/>
    <n v="0"/>
    <m/>
    <n v="0"/>
    <x v="365"/>
  </r>
  <r>
    <s v="GRUPO PESA ANTEOJOS"/>
    <s v="OLVERA"/>
    <s v="GOBELLAN"/>
    <s v="JOSE ANTONIO"/>
    <x v="15"/>
    <m/>
    <s v="ANTEOJOS"/>
    <s v="DESGRANADORA"/>
    <s v="GENERACIÓN DE INGRESOS"/>
    <n v="0"/>
    <n v="0"/>
    <n v="0"/>
    <s v="AM"/>
    <n v="14400"/>
    <n v="0"/>
    <n v="1600"/>
    <n v="16000"/>
    <n v="0"/>
    <n v="0"/>
    <m/>
    <n v="0"/>
    <x v="365"/>
  </r>
  <r>
    <s v="GRUPO PESA ANTEOJOS"/>
    <s v="OLVERA"/>
    <s v="GOBELLAN"/>
    <s v="JOSE ANTONIO"/>
    <x v="15"/>
    <m/>
    <s v="ANTEOJOS"/>
    <s v="INFRAESTRUCTURA Y EQUIPO PARA LA PROTECCION Y MANEJO DE LAS AVES"/>
    <s v="PRODUCCIÓN DE ALIMENTOS"/>
    <n v="0"/>
    <n v="0"/>
    <n v="0"/>
    <s v="AM"/>
    <n v="31489"/>
    <n v="0"/>
    <n v="3499"/>
    <n v="34988"/>
    <n v="0"/>
    <n v="0"/>
    <m/>
    <n v="0"/>
    <x v="365"/>
  </r>
  <r>
    <s v="GRUPO PESA EL AGARROSO"/>
    <s v="HERNANDEZ"/>
    <s v="OLVERA"/>
    <s v="CIRIACO"/>
    <x v="15"/>
    <m/>
    <s v="EL AGARROSO"/>
    <s v="INFRAESTRUCTURA Y EQUIPO PARA LA PRODUCCION HORTICOLA AGRICULTURA PROTEGIDA"/>
    <s v="GENERACIÓN DE INGRESOS"/>
    <n v="9"/>
    <n v="2"/>
    <n v="11"/>
    <s v="AM"/>
    <n v="62321"/>
    <n v="0"/>
    <n v="6925"/>
    <n v="69246"/>
    <n v="0"/>
    <n v="0"/>
    <m/>
    <n v="0"/>
    <x v="366"/>
  </r>
  <r>
    <s v="GRUPO PESA EL AGARROSO"/>
    <s v="HERNANDEZ"/>
    <s v="OLVERA"/>
    <s v="CIRIACO"/>
    <x v="15"/>
    <m/>
    <s v="EL AGARROSO"/>
    <s v="INCUBADORA"/>
    <s v="GENERACIÓN DE INGRESOS"/>
    <n v="0"/>
    <n v="0"/>
    <n v="0"/>
    <s v="AM"/>
    <n v="65395"/>
    <n v="0"/>
    <n v="7267"/>
    <n v="72662"/>
    <n v="0"/>
    <n v="0"/>
    <m/>
    <n v="0"/>
    <x v="366"/>
  </r>
  <r>
    <s v="GRUPO PESA EJIDTO TANLACUT"/>
    <s v="MARTINEZ"/>
    <m/>
    <s v="MARGARITA"/>
    <x v="15"/>
    <m/>
    <s v="TANLACUT (LABOR ZAPATA)"/>
    <s v="PICADORA DE FORRAJE"/>
    <s v="GENERACIÓN DE INGRESOS"/>
    <n v="10"/>
    <n v="2"/>
    <n v="12"/>
    <s v="AM"/>
    <n v="44280"/>
    <n v="0"/>
    <n v="4920"/>
    <n v="49200"/>
    <n v="0"/>
    <n v="0"/>
    <m/>
    <n v="0"/>
    <x v="367"/>
  </r>
  <r>
    <s v="GRUPO PESA EJIDTO TANLACUT"/>
    <s v="MARTINEZ"/>
    <m/>
    <s v="MARGARITA"/>
    <x v="15"/>
    <m/>
    <s v="TANLACUT (LABOR ZAPATA)"/>
    <s v="INFRAESTRUCTURA Y EQUIPO PARA LA PRODUCCION DE CERDOS"/>
    <s v="GENERACIÓN DE INGRESOS"/>
    <n v="0"/>
    <n v="0"/>
    <n v="0"/>
    <s v="AM"/>
    <n v="66403"/>
    <n v="0"/>
    <n v="7379"/>
    <n v="73782"/>
    <n v="0"/>
    <n v="0"/>
    <m/>
    <n v="0"/>
    <x v="367"/>
  </r>
  <r>
    <s v="GRUPO PESA EJIDTO TANLACUT"/>
    <s v="MARTINEZ"/>
    <m/>
    <s v="MARGARITA"/>
    <x v="15"/>
    <m/>
    <s v="TANLACUT (LABOR ZAPATA)"/>
    <s v="INCUBADORA"/>
    <s v="GENERACIÓN DE INGRESOS"/>
    <n v="0"/>
    <n v="0"/>
    <n v="0"/>
    <s v="AM"/>
    <n v="65395"/>
    <n v="0"/>
    <n v="7267"/>
    <n v="72662"/>
    <n v="0"/>
    <n v="0"/>
    <m/>
    <n v="0"/>
    <x v="367"/>
  </r>
  <r>
    <s v="GRUPO PESA EJIDTO TANLACUT"/>
    <s v="MARTINEZ"/>
    <m/>
    <s v="MARGARITA"/>
    <x v="15"/>
    <m/>
    <s v="TANLACUT (LABOR ZAPATA)"/>
    <s v="INFRAESTRUCTURA Y EQUIPO PARA LA PRODUCCION DE BOVINOS"/>
    <s v="GENERACIÓN DE INGRESOS"/>
    <n v="0"/>
    <n v="0"/>
    <n v="0"/>
    <s v="AM"/>
    <n v="55721"/>
    <n v="0"/>
    <n v="6192"/>
    <n v="61913"/>
    <n v="0"/>
    <n v="0"/>
    <m/>
    <n v="0"/>
    <x v="367"/>
  </r>
  <r>
    <s v="GRUPO PESA EJIDTO TANLACUT"/>
    <s v="MARTINEZ"/>
    <m/>
    <s v="MARGARITA"/>
    <x v="15"/>
    <m/>
    <s v="TANLACUT (LABOR ZAPATA)"/>
    <s v="INFRAESTRUCTURA Y EQUIPO PARA LA PROTECCION Y MANEJO DE LAS AVES"/>
    <s v="PRODUCCIÓN DE ALIMENTOS"/>
    <n v="0"/>
    <n v="0"/>
    <n v="0"/>
    <s v="AM"/>
    <n v="7872"/>
    <n v="0"/>
    <n v="875"/>
    <n v="8747"/>
    <n v="0"/>
    <n v="0"/>
    <m/>
    <n v="0"/>
    <x v="367"/>
  </r>
  <r>
    <s v="PUERTA DEL SALTO"/>
    <s v="PEREZ"/>
    <s v="SALINAS"/>
    <s v="CAMELIA"/>
    <x v="15"/>
    <m/>
    <s v="PUERTA DEL SALTO"/>
    <s v="INFRAESTRUCTURA Y EQUIPO PARA LA PRODUCCION DE BOVINOS"/>
    <s v="GENERACIÓN DE INGRESOS"/>
    <n v="5"/>
    <n v="1"/>
    <n v="6"/>
    <s v="AM"/>
    <n v="55721"/>
    <n v="0"/>
    <n v="6192"/>
    <n v="61913"/>
    <n v="0"/>
    <n v="0"/>
    <m/>
    <n v="0"/>
    <x v="368"/>
  </r>
  <r>
    <s v="PUERTA DEL SALTO"/>
    <s v="PEREZ"/>
    <s v="SALINAS"/>
    <s v="CAMELIA"/>
    <x v="15"/>
    <m/>
    <s v="PUERTA DEL SALTO"/>
    <s v="INFRAESTRUCTURA Y EQUIPO PARA LA PROTECCION Y MANEJO DE LAS AVES"/>
    <s v="PRODUCCIÓN DE ALIMENTOS"/>
    <n v="0"/>
    <n v="0"/>
    <n v="0"/>
    <s v="AM"/>
    <n v="31489"/>
    <n v="0"/>
    <n v="3499"/>
    <n v="34988"/>
    <n v="0"/>
    <n v="0"/>
    <m/>
    <n v="0"/>
    <x v="368"/>
  </r>
  <r>
    <s v="PUERTA DEL SALTO"/>
    <s v="PEREZ"/>
    <s v="SALINAS"/>
    <s v="CAMELIA"/>
    <x v="15"/>
    <m/>
    <s v="PUERTA DEL SALTO"/>
    <s v="PICADORA DE FORRAJE"/>
    <s v="GENERACIÓN DE INGRESOS"/>
    <n v="0"/>
    <n v="0"/>
    <n v="0"/>
    <s v="AM"/>
    <n v="22140"/>
    <n v="0"/>
    <n v="2460"/>
    <n v="24600"/>
    <n v="0"/>
    <n v="0"/>
    <m/>
    <n v="0"/>
    <x v="368"/>
  </r>
  <r>
    <s v="GRUPO PESA SANTA CATARINA"/>
    <s v="PONCE"/>
    <s v="BUENO"/>
    <s v="MA CONSUELO"/>
    <x v="15"/>
    <m/>
    <s v="SANTA CATARINA"/>
    <s v="INFRAESTRUCTURA Y QUIPO PARA LA PRODUCCION DE OVINO"/>
    <s v="GENERACIÓN DE INGRESOS"/>
    <n v="6"/>
    <n v="2"/>
    <n v="8"/>
    <s v="AM"/>
    <n v="5452"/>
    <n v="0"/>
    <n v="606"/>
    <n v="6058"/>
    <n v="0"/>
    <n v="0"/>
    <m/>
    <n v="0"/>
    <x v="369"/>
  </r>
  <r>
    <s v="GRUPO PESA SANTA CATARINA"/>
    <s v="PONCE"/>
    <s v="BUENO"/>
    <s v="MA CONSUELO"/>
    <x v="15"/>
    <m/>
    <s v="SANTA CATARINA"/>
    <s v="INFRAESTRUCTURA Y EQUIPO PARA LA PRODUCCION DE BOVINOS"/>
    <s v="GENERACIÓN DE INGRESOS"/>
    <n v="0"/>
    <n v="0"/>
    <n v="0"/>
    <s v="AM"/>
    <n v="55721"/>
    <n v="0"/>
    <n v="6192"/>
    <n v="61913"/>
    <n v="0"/>
    <n v="0"/>
    <m/>
    <n v="0"/>
    <x v="369"/>
  </r>
  <r>
    <s v="GRUPO PESA SANTA CATARINA"/>
    <s v="PONCE"/>
    <s v="BUENO"/>
    <s v="MA CONSUELO"/>
    <x v="15"/>
    <m/>
    <s v="SANTA CATARINA"/>
    <s v="INCUBADORA"/>
    <s v="GENERACIÓN DE INGRESOS"/>
    <n v="0"/>
    <n v="0"/>
    <n v="0"/>
    <s v="AM"/>
    <n v="65395"/>
    <n v="0"/>
    <n v="7267"/>
    <n v="72662"/>
    <n v="0"/>
    <n v="0"/>
    <m/>
    <n v="0"/>
    <x v="369"/>
  </r>
  <r>
    <s v="GRUPO PESA EL COCO"/>
    <s v="VELAZQUEZ"/>
    <s v="MARTINEZ"/>
    <s v="ELEUTERIA"/>
    <x v="15"/>
    <m/>
    <s v="EL COCO"/>
    <s v="INFRAESTRUCTURA Y EQUIPO PARA LA PRODUCCION DE PLANTULA"/>
    <s v="GENERACIÓN DE INGRESOS"/>
    <n v="17"/>
    <n v="3"/>
    <n v="20"/>
    <s v="MAM"/>
    <n v="23779"/>
    <n v="0"/>
    <n v="2643"/>
    <n v="26422"/>
    <n v="23779"/>
    <n v="0"/>
    <m/>
    <n v="0"/>
    <x v="370"/>
  </r>
  <r>
    <s v="GRUPO PESA EL COCO"/>
    <s v="VELAZQUEZ"/>
    <s v="MARTINEZ"/>
    <s v="ELEUTERIA"/>
    <x v="15"/>
    <m/>
    <s v="EL COCO"/>
    <s v="INCUBADORA"/>
    <s v="GENERACIÓN DE INGRESOS"/>
    <n v="0"/>
    <n v="0"/>
    <n v="0"/>
    <s v="MAM"/>
    <n v="130791"/>
    <n v="0"/>
    <n v="14533"/>
    <n v="145324"/>
    <n v="0"/>
    <n v="0"/>
    <m/>
    <n v="0"/>
    <x v="370"/>
  </r>
  <r>
    <s v="SAN NICOLAS TAMPOTE"/>
    <s v="VIZCALLA"/>
    <s v="CASTILLO"/>
    <s v="EULOGIO"/>
    <x v="15"/>
    <m/>
    <s v="SAN NICOLÁS TAMPOTE (TAMPOTE)"/>
    <s v="INCUBADORA"/>
    <s v="GENERACIÓN DE INGRESOS"/>
    <n v="8"/>
    <n v="2"/>
    <n v="10"/>
    <s v="AM"/>
    <n v="65395"/>
    <n v="0"/>
    <n v="7267"/>
    <n v="72662"/>
    <n v="0"/>
    <n v="0"/>
    <m/>
    <n v="0"/>
    <x v="371"/>
  </r>
  <r>
    <s v="SAN NICOLAS TAMPOTE"/>
    <s v="VIZCALLA"/>
    <s v="CASTILLO"/>
    <s v="EULOGIO"/>
    <x v="15"/>
    <m/>
    <s v="SAN NICOLÁS TAMPOTE (TAMPOTE)"/>
    <s v="INFRAESTRUCTURA Y EQUIPO PARA LA PRODUCCION DE BOVINOS"/>
    <s v="GENERACIÓN DE INGRESOS"/>
    <n v="0"/>
    <n v="0"/>
    <n v="0"/>
    <s v="AM"/>
    <n v="41395"/>
    <n v="0"/>
    <n v="4600"/>
    <n v="45995"/>
    <n v="0"/>
    <n v="0"/>
    <m/>
    <n v="0"/>
    <x v="371"/>
  </r>
  <r>
    <s v="SAN NICOLAS TAMPOTE"/>
    <s v="VIZCALLA"/>
    <s v="CASTILLO"/>
    <s v="EULOGIO"/>
    <x v="15"/>
    <m/>
    <s v="SAN NICOLÁS TAMPOTE (TAMPOTE)"/>
    <s v="PICADORA DE FORRAJE"/>
    <s v="GENERACIÓN DE INGRESOS"/>
    <n v="0"/>
    <n v="0"/>
    <n v="0"/>
    <s v="AM"/>
    <n v="22140"/>
    <n v="0"/>
    <n v="2460"/>
    <n v="24600"/>
    <n v="0"/>
    <n v="0"/>
    <m/>
    <n v="0"/>
    <x v="371"/>
  </r>
  <r>
    <s v="SAN NICOLAS TAMPOTE"/>
    <s v="VIZCALLA"/>
    <s v="CASTILLO"/>
    <s v="EULOGIO"/>
    <x v="15"/>
    <m/>
    <s v="SAN NICOLÁS TAMPOTE (TAMPOTE)"/>
    <s v="INFRAESTRUCTURA Y EQUIPO PARA LA PROTECCION Y MANEJO DE LAS AVES"/>
    <s v="PRODUCCIÓN DE ALIMENTOS"/>
    <n v="0"/>
    <n v="0"/>
    <n v="0"/>
    <s v="AM"/>
    <n v="23616"/>
    <n v="0"/>
    <n v="2625"/>
    <n v="26241"/>
    <n v="0"/>
    <n v="0"/>
    <m/>
    <n v="0"/>
    <x v="371"/>
  </r>
  <r>
    <s v="SAN ANTONIO DE LOS GUAYABOS"/>
    <s v="JIMENEZ"/>
    <s v="VILLA"/>
    <s v="EVANGELINA"/>
    <x v="15"/>
    <m/>
    <s v="SAN ANTONIO DE LOS GUAYABOS"/>
    <s v="INFRAESTRUCTURA Y EQUIPO PARA LA PROTECCION Y MANEJO DE LAS AVES"/>
    <s v="PRODUCCIÓN DE ALIMENTOS"/>
    <n v="11"/>
    <n v="1"/>
    <n v="12"/>
    <s v="AM"/>
    <n v="7872"/>
    <n v="0"/>
    <n v="875"/>
    <n v="8747"/>
    <n v="0"/>
    <n v="0"/>
    <m/>
    <n v="0"/>
    <x v="372"/>
  </r>
  <r>
    <s v="SAN ANTONIO DE LOS GUAYABOS"/>
    <s v="JIMENEZ"/>
    <s v="VILLA"/>
    <s v="EVANGELINA"/>
    <x v="15"/>
    <m/>
    <s v="SAN ANTONIO DE LOS GUAYABOS"/>
    <s v="INFRAESTRUCTURA Y EQUIPO PARA LA PRODUCCION HORTICOLA AGRICULTURA PROTEGIDA"/>
    <s v="GENERACIÓN DE INGRESOS"/>
    <n v="0"/>
    <n v="0"/>
    <n v="0"/>
    <s v="AM"/>
    <n v="62321"/>
    <n v="0"/>
    <n v="6925"/>
    <n v="69246"/>
    <n v="0"/>
    <n v="0"/>
    <m/>
    <n v="0"/>
    <x v="372"/>
  </r>
  <r>
    <s v="SAN ANTONIO DE LOS GUAYABOS"/>
    <s v="JIMENEZ"/>
    <s v="VILLA"/>
    <s v="EVANGELINA"/>
    <x v="15"/>
    <m/>
    <s v="SAN ANTONIO DE LOS GUAYABOS"/>
    <s v="INCUBADORA"/>
    <s v="GENERACIÓN DE INGRESOS"/>
    <n v="0"/>
    <n v="0"/>
    <n v="0"/>
    <s v="AM"/>
    <n v="65395"/>
    <n v="0"/>
    <n v="7267"/>
    <n v="72662"/>
    <n v="0"/>
    <n v="0"/>
    <m/>
    <n v="0"/>
    <x v="372"/>
  </r>
  <r>
    <s v="POR UN FUTURO MEJOR"/>
    <s v="HERNANDEZ"/>
    <s v="IZAGUIRRE"/>
    <s v="AURELIA"/>
    <x v="15"/>
    <m/>
    <s v="TANLU"/>
    <s v="PICADORA DE FORRAJE"/>
    <s v="GENERACIÓN DE INGRESOS"/>
    <n v="7"/>
    <n v="2"/>
    <n v="9"/>
    <s v="AM"/>
    <n v="22140"/>
    <n v="0"/>
    <n v="2460"/>
    <n v="24600"/>
    <n v="0"/>
    <n v="0"/>
    <m/>
    <n v="0"/>
    <x v="373"/>
  </r>
  <r>
    <s v="POR UN FUTURO MEJOR"/>
    <s v="HERNANDEZ"/>
    <s v="IZAGUIRRE"/>
    <s v="AURELIA"/>
    <x v="15"/>
    <m/>
    <s v="TANLU"/>
    <s v="INFRAESTRUCTURA Y EQUIPO PARA LA PRODUCCION DE BOVINOS"/>
    <s v="GENERACIÓN DE INGRESOS"/>
    <n v="0"/>
    <n v="0"/>
    <n v="0"/>
    <s v="AM"/>
    <n v="55721"/>
    <n v="0"/>
    <n v="6192"/>
    <n v="61913"/>
    <n v="0"/>
    <n v="0"/>
    <m/>
    <n v="0"/>
    <x v="373"/>
  </r>
  <r>
    <s v="POR UN FUTURO MEJOR"/>
    <s v="HERNANDEZ"/>
    <s v="IZAGUIRRE"/>
    <s v="AURELIA"/>
    <x v="15"/>
    <m/>
    <s v="TANLU"/>
    <s v="INFRAESTRUCTURA Y EQUIPO PARA LA PROTECCION Y MANEJO DE LAS AVES"/>
    <s v="PRODUCCIÓN DE ALIMENTOS"/>
    <n v="0"/>
    <n v="0"/>
    <n v="0"/>
    <s v="AM"/>
    <n v="15744"/>
    <n v="0"/>
    <n v="1750"/>
    <n v="17494"/>
    <n v="0"/>
    <n v="0"/>
    <m/>
    <n v="0"/>
    <x v="373"/>
  </r>
  <r>
    <s v="POR UN FUTURO MEJOR"/>
    <s v="HERNANDEZ"/>
    <s v="IZAGUIRRE"/>
    <s v="AURELIA"/>
    <x v="15"/>
    <m/>
    <s v="TANLU"/>
    <s v="INCUBADORA"/>
    <s v="GENERACIÓN DE INGRESOS"/>
    <n v="0"/>
    <n v="0"/>
    <n v="0"/>
    <s v="AM"/>
    <n v="65395"/>
    <n v="0"/>
    <n v="7267"/>
    <n v="72662"/>
    <n v="0"/>
    <n v="0"/>
    <m/>
    <n v="0"/>
    <x v="373"/>
  </r>
  <r>
    <s v="GRUPO PESA CARRIZAL GRANDE"/>
    <s v="GONZALEZ"/>
    <s v="NUÑEZ"/>
    <s v="NOE"/>
    <x v="15"/>
    <m/>
    <s v="CARRIZAL GRANDE"/>
    <s v="INCUBADORA"/>
    <s v="GENERACIÓN DE INGRESOS"/>
    <n v="6"/>
    <n v="1"/>
    <n v="7"/>
    <s v="AM"/>
    <n v="65395"/>
    <n v="0"/>
    <n v="7267"/>
    <n v="72662"/>
    <n v="0"/>
    <n v="0"/>
    <m/>
    <n v="0"/>
    <x v="374"/>
  </r>
  <r>
    <s v="GRUPO PESA CARRIZAL GRANDE"/>
    <s v="GONZALEZ"/>
    <s v="NUÑEZ"/>
    <s v="NOE"/>
    <x v="15"/>
    <m/>
    <s v="CARRIZAL GRANDE"/>
    <s v="INFRAESTRUCTURA Y EQUIPO PARA LA PROTECCION Y MANEJO DE LAS AVES"/>
    <s v="PRODUCCIÓN DE ALIMENTOS"/>
    <n v="0"/>
    <n v="0"/>
    <n v="0"/>
    <s v="AM"/>
    <n v="15744"/>
    <n v="0"/>
    <n v="1750"/>
    <n v="17494"/>
    <n v="0"/>
    <n v="0"/>
    <m/>
    <n v="0"/>
    <x v="374"/>
  </r>
  <r>
    <s v="LA BARRANCA"/>
    <s v="GODINEZ"/>
    <s v="MONTERO"/>
    <s v="BONIFACIO"/>
    <x v="15"/>
    <m/>
    <s v="LA BARRANCA"/>
    <s v="INFRAESTRUCTURA Y EQUIPO PARA LA PROTECCION Y MANEJO DE LAS AVES"/>
    <s v="PRODUCCIÓN DE ALIMENTOS"/>
    <n v="5"/>
    <n v="3"/>
    <n v="8"/>
    <s v="MAM"/>
    <n v="62978"/>
    <n v="0"/>
    <n v="6998"/>
    <n v="69976"/>
    <n v="0"/>
    <n v="0"/>
    <m/>
    <n v="0"/>
    <x v="375"/>
  </r>
  <r>
    <s v="EMPRENDEDORES XIUIS"/>
    <s v="MEDINA"/>
    <s v="MAR"/>
    <s v="J. AGUSTIN"/>
    <x v="15"/>
    <m/>
    <s v="LA ENCANTADA"/>
    <s v="INFRAESTRUCTURA Y EQUIPO PARA LA PRODUCCION DE PLANTULA"/>
    <s v="GENERACIÓN DE INGRESOS"/>
    <n v="6"/>
    <n v="9"/>
    <n v="15"/>
    <s v="MAM"/>
    <n v="162950"/>
    <n v="0"/>
    <n v="18106"/>
    <n v="181056"/>
    <n v="162950"/>
    <n v="0"/>
    <m/>
    <n v="0"/>
    <x v="376"/>
  </r>
  <r>
    <s v="UNIDAD DE USUARIOS DEL SISTEMA DE RIEGO LA ENCANTADA S.C. DE R.L."/>
    <s v="NIETO"/>
    <s v="YAÑEZ"/>
    <s v="J. CELSO"/>
    <x v="15"/>
    <m/>
    <s v="LA ENCANTADA"/>
    <s v="INFRAESTRUCTURA Y EQUIPO PARA LA PRODUCCION DE PLANTULA"/>
    <s v="GENERACIÓN DE INGRESOS"/>
    <n v="0"/>
    <n v="15"/>
    <n v="15"/>
    <s v="MAM"/>
    <n v="700000"/>
    <n v="0"/>
    <n v="77778"/>
    <n v="777778"/>
    <n v="0"/>
    <n v="0"/>
    <m/>
    <n v="0"/>
    <x v="377"/>
  </r>
  <r>
    <s v="UNION TANLU S.P.R. DE R.L."/>
    <s v="VAZQUEZ"/>
    <s v="RODRIGUEZ"/>
    <s v="ANTONIO"/>
    <x v="15"/>
    <m/>
    <s v="TANLU"/>
    <s v="CORRALES DE MANEJO"/>
    <s v="GENERACIÓN DE INGRESOS"/>
    <n v="2"/>
    <n v="15"/>
    <n v="17"/>
    <s v="AM"/>
    <n v="110259"/>
    <n v="0"/>
    <n v="12252"/>
    <n v="122511"/>
    <n v="0"/>
    <n v="0"/>
    <m/>
    <n v="0"/>
    <x v="378"/>
  </r>
  <r>
    <s v="UNION TANLU S.P.R. DE R.L."/>
    <s v="VAZQUEZ"/>
    <s v="RODRIGUEZ"/>
    <s v="ANTONIO"/>
    <x v="15"/>
    <m/>
    <s v="TANLU"/>
    <s v="BASCULA"/>
    <s v="GENERACIÓN DE INGRESOS"/>
    <n v="0"/>
    <n v="0"/>
    <n v="0"/>
    <s v="AM"/>
    <n v="61200"/>
    <n v="0"/>
    <n v="6800"/>
    <n v="68000"/>
    <n v="0"/>
    <n v="0"/>
    <m/>
    <n v="0"/>
    <x v="378"/>
  </r>
  <r>
    <s v="UNION TANLU S.P.R. DE R.L."/>
    <s v="VAZQUEZ"/>
    <s v="RODRIGUEZ"/>
    <s v="ANTONIO"/>
    <x v="15"/>
    <m/>
    <s v="TANLU"/>
    <s v="BODEGA"/>
    <s v="GENERACIÓN DE INGRESOS"/>
    <n v="0"/>
    <n v="0"/>
    <n v="0"/>
    <s v="AM"/>
    <n v="66876"/>
    <n v="0"/>
    <n v="7431"/>
    <n v="74307"/>
    <n v="0"/>
    <n v="0"/>
    <m/>
    <n v="0"/>
    <x v="378"/>
  </r>
  <r>
    <s v="UNION TANLU S.P.R. DE R.L."/>
    <s v="VAZQUEZ"/>
    <s v="RODRIGUEZ"/>
    <s v="ANTONIO"/>
    <x v="15"/>
    <m/>
    <s v="TANLU"/>
    <s v="INFRAESTRUCTURA Y EQUIPO PARA LA PRODUCCION DE BOVINOS"/>
    <s v="GENERACIÓN DE INGRESOS"/>
    <n v="0"/>
    <n v="0"/>
    <n v="0"/>
    <s v="AM"/>
    <n v="46125"/>
    <n v="0"/>
    <n v="5125"/>
    <n v="51250"/>
    <n v="0"/>
    <n v="0"/>
    <m/>
    <n v="0"/>
    <x v="378"/>
  </r>
  <r>
    <s v="UNION TANLU S.P.R. DE R.L."/>
    <s v="VAZQUEZ"/>
    <s v="RODRIGUEZ"/>
    <s v="ANTONIO"/>
    <x v="15"/>
    <m/>
    <s v="TANLU"/>
    <s v="PICADORA DE FORRAJE"/>
    <s v="GENERACIÓN DE INGRESOS"/>
    <n v="0"/>
    <n v="0"/>
    <n v="0"/>
    <s v="AM"/>
    <n v="22140"/>
    <n v="0"/>
    <n v="2460"/>
    <n v="24600"/>
    <n v="0"/>
    <n v="0"/>
    <m/>
    <n v="0"/>
    <x v="378"/>
  </r>
  <r>
    <s v="GRUPO DE TRABAJO EL MONEC"/>
    <s v="MARTINEZ"/>
    <s v="MARTINEZ"/>
    <s v="CESAR"/>
    <x v="6"/>
    <m/>
    <s v="MONEC"/>
    <s v="EQUIPO PARA SELECCION Y EMPAQUE"/>
    <s v="GENERACIÓN DE INGRESOS"/>
    <n v="5"/>
    <n v="11"/>
    <n v="16"/>
    <s v="AM"/>
    <n v="180990"/>
    <n v="0"/>
    <n v="20110"/>
    <n v="201100"/>
    <n v="180990"/>
    <n v="0"/>
    <m/>
    <n v="0"/>
    <x v="379"/>
  </r>
  <r>
    <s v="PILONCILLEROS DE LA GARZA"/>
    <s v="SANTIAGO"/>
    <s v="ROJAS"/>
    <s v="NEMECIO"/>
    <x v="0"/>
    <s v="TANCANHUITZ"/>
    <s v="LA GARZA (PEQUETZÉN DE LA GARZA)"/>
    <s v="EQUIPO PARA SELECCION Y EMPAQUE"/>
    <s v="GENERACIÓN DE INGRESOS"/>
    <n v="18"/>
    <n v="8"/>
    <n v="26"/>
    <s v="AM"/>
    <n v="306270"/>
    <n v="0"/>
    <n v="34030"/>
    <n v="340300"/>
    <n v="0"/>
    <n v="0"/>
    <m/>
    <n v="0"/>
    <x v="380"/>
  </r>
  <r>
    <s v="GRUPO DE PRODUCTORES DE SAN PEDRO, SAN ANTONIO, S.L.P."/>
    <s v="DE LA CRUZ"/>
    <s v="FELICIANA"/>
    <s v="J. NATIVIDAD"/>
    <x v="3"/>
    <m/>
    <s v="SAN PEDRO"/>
    <s v="JAULAS FLOTANTES"/>
    <s v="GENERACIÓN DE INGRESOS"/>
    <n v="10"/>
    <n v="9"/>
    <n v="19"/>
    <s v="AM"/>
    <n v="81995"/>
    <n v="0"/>
    <n v="19600"/>
    <n v="101595"/>
    <n v="81995"/>
    <n v="0"/>
    <m/>
    <n v="0"/>
    <x v="381"/>
  </r>
  <r>
    <s v="GRUPO DE PRODUCTORES DE CUITZABZEN"/>
    <s v="SANTIAGO"/>
    <s v="VIRGINIA"/>
    <s v="JOSE"/>
    <x v="6"/>
    <m/>
    <s v="CUITZABZÉN"/>
    <s v="JAULAS FLOTANTES"/>
    <s v="GENERACIÓN DE INGRESOS"/>
    <n v="2"/>
    <n v="12"/>
    <n v="14"/>
    <s v="AM"/>
    <n v="81995"/>
    <n v="0"/>
    <n v="19600"/>
    <n v="101595"/>
    <n v="81995"/>
    <n v="0"/>
    <m/>
    <n v="0"/>
    <x v="382"/>
  </r>
  <r>
    <s v="UNIDAD CAMPESINA DOS"/>
    <s v="SANTIAGO"/>
    <s v="MARTINEZ"/>
    <s v="FERNANDO"/>
    <x v="9"/>
    <m/>
    <s v="SAN RAFAEL TAMPAXAL"/>
    <s v="INFRAESTRUCTURA PARA POSTPRODUCCION DE CAFE"/>
    <s v="GENERACIÓN DE INGRESOS"/>
    <n v="3"/>
    <n v="2"/>
    <n v="5"/>
    <s v="AM"/>
    <n v="6279"/>
    <n v="0"/>
    <n v="760"/>
    <n v="7039"/>
    <n v="6279"/>
    <n v="0"/>
    <m/>
    <n v="0"/>
    <x v="383"/>
  </r>
  <r>
    <s v="UNIDAD CAMPESINA DOS"/>
    <s v="SANTIAGO"/>
    <s v="MARTINEZ"/>
    <s v="FERNANDO"/>
    <x v="9"/>
    <m/>
    <s v="SAN RAFAEL TAMPAXAL"/>
    <s v="INFRAESTRUCTURA PARA POSTPRODUCCION DE CAFE"/>
    <s v="GENERACIÓN DE INGRESOS"/>
    <n v="0"/>
    <n v="0"/>
    <n v="0"/>
    <s v="AM"/>
    <n v="5418"/>
    <n v="0"/>
    <n v="1707"/>
    <n v="7125"/>
    <n v="5418"/>
    <n v="0"/>
    <m/>
    <n v="0"/>
    <x v="383"/>
  </r>
  <r>
    <s v="UNIDAD CAMPESINA DOS"/>
    <s v="SANTIAGO"/>
    <s v="MARTINEZ"/>
    <s v="FERNANDO"/>
    <x v="9"/>
    <m/>
    <s v="SAN RAFAEL TAMPAXAL"/>
    <s v="INFRAESTRUCTURA Y EQUIPO PARA LA PROTECCION Y MANEJO DE LAS AVES"/>
    <s v="PRODUCCIÓN DE ALIMENTOS"/>
    <n v="0"/>
    <n v="0"/>
    <n v="0"/>
    <s v="AM"/>
    <n v="12452"/>
    <n v="0"/>
    <n v="1536.7600000000002"/>
    <n v="13988.76"/>
    <n v="12452"/>
    <n v="0"/>
    <m/>
    <n v="0"/>
    <x v="383"/>
  </r>
  <r>
    <s v="UNIDAD CAMPESINA DOS"/>
    <s v="SANTIAGO"/>
    <s v="MARTINEZ"/>
    <s v="FERNANDO"/>
    <x v="9"/>
    <m/>
    <s v="SAN RAFAEL TAMPAXAL"/>
    <s v="INFRAESTRUCTURA Y EQUIPO PARA LA PROTECCION Y MANEJO DE LAS AVES"/>
    <s v="PRODUCCIÓN DE ALIMENTOS"/>
    <n v="0"/>
    <n v="0"/>
    <n v="0"/>
    <s v="AM"/>
    <n v="5600"/>
    <n v="0"/>
    <n v="800"/>
    <n v="6400"/>
    <n v="5600"/>
    <n v="0"/>
    <m/>
    <n v="0"/>
    <x v="383"/>
  </r>
  <r>
    <s v="UNIDAD CAMPESINA DOS"/>
    <s v="SANTIAGO"/>
    <s v="MARTINEZ"/>
    <s v="FERNANDO"/>
    <x v="9"/>
    <m/>
    <s v="SAN RAFAEL TAMPAXAL"/>
    <s v="INFRAESTRUCTURA Y EQUIPO PARA LA PRODUCCION DE HONGOS"/>
    <s v="PRODUCCIÓN DE ALIMENTOS"/>
    <n v="0"/>
    <n v="0"/>
    <n v="0"/>
    <s v="AM"/>
    <n v="5092"/>
    <n v="0"/>
    <n v="2277.3999999999996"/>
    <n v="7369.4"/>
    <n v="5092"/>
    <n v="0"/>
    <m/>
    <n v="0"/>
    <x v="383"/>
  </r>
  <r>
    <s v="PESA-XOCHICUATLA"/>
    <s v="GARCIA"/>
    <s v="CONCEPCION"/>
    <s v="CIRO"/>
    <x v="8"/>
    <m/>
    <s v="XOCHICUATLA"/>
    <s v="SILO METALICO GALVANIZADO"/>
    <s v="GENERACIÓN DE INGRESOS"/>
    <n v="2"/>
    <n v="4"/>
    <n v="6"/>
    <s v="AM"/>
    <n v="4230"/>
    <n v="0"/>
    <n v="470"/>
    <n v="4700"/>
    <n v="4230"/>
    <n v="0"/>
    <m/>
    <n v="0"/>
    <x v="384"/>
  </r>
  <r>
    <s v="PESA-XOCHICUATLA"/>
    <s v="GARCIA"/>
    <s v="CONCEPCION"/>
    <s v="CIRO"/>
    <x v="8"/>
    <m/>
    <s v="XOCHICUATLA"/>
    <s v="TINAS"/>
    <s v="GENERACIÓN DE INGRESOS"/>
    <n v="0"/>
    <n v="0"/>
    <n v="0"/>
    <s v="AM"/>
    <n v="22496"/>
    <n v="0"/>
    <n v="2500"/>
    <n v="24996"/>
    <n v="22496"/>
    <n v="0"/>
    <m/>
    <n v="0"/>
    <x v="384"/>
  </r>
  <r>
    <s v="PESA-XOCHICUATLA"/>
    <s v="GARCIA"/>
    <s v="CONCEPCION"/>
    <s v="CIRO"/>
    <x v="8"/>
    <m/>
    <s v="XOCHICUATLA"/>
    <s v="ARBOLES FRUTALES"/>
    <s v="PRODUCCIÓN DE ALIMENTOS"/>
    <n v="0"/>
    <n v="0"/>
    <n v="0"/>
    <s v="AM"/>
    <n v="15697"/>
    <n v="0"/>
    <n v="1745"/>
    <n v="17442"/>
    <n v="15697"/>
    <n v="0"/>
    <m/>
    <n v="0"/>
    <x v="384"/>
  </r>
  <r>
    <s v="GRUPO DE TRABAJO AGUA FRIA"/>
    <s v="SALAZAR"/>
    <s v="CANDELARIA"/>
    <s v="MAGDALENO"/>
    <x v="1"/>
    <m/>
    <s v="COLONIA GONZÁLEZ MAZO"/>
    <s v="INFRAESTRUCTURA Y EQUIPO PARA LA PRODUCCION HORTICOLA AGRICULTURA PROTEGIDA"/>
    <s v="GENERACIÓN DE INGRESOS"/>
    <n v="3"/>
    <n v="2"/>
    <n v="5"/>
    <s v="AM"/>
    <n v="63000"/>
    <n v="0"/>
    <n v="7000"/>
    <n v="70000"/>
    <n v="63000"/>
    <n v="0"/>
    <m/>
    <n v="0"/>
    <x v="385"/>
  </r>
  <r>
    <s v="LA JOYITA"/>
    <s v="SEBASTIAN"/>
    <s v="CONCEPCION"/>
    <s v="OFELIA"/>
    <x v="1"/>
    <m/>
    <s v="TAMARINDO HUASTECO"/>
    <s v="TINAS"/>
    <s v="GENERACIÓN DE INGRESOS"/>
    <n v="6"/>
    <n v="3"/>
    <n v="9"/>
    <s v="AM"/>
    <n v="104736"/>
    <n v="0"/>
    <n v="11638"/>
    <n v="116374"/>
    <n v="0"/>
    <n v="0"/>
    <m/>
    <n v="0"/>
    <x v="386"/>
  </r>
  <r>
    <s v="PRODUCTORES LOS GONZALEZ"/>
    <s v="GONZALEZ"/>
    <s v="ABAD"/>
    <s v="JESUS SANTIAGO"/>
    <x v="1"/>
    <m/>
    <s v="TZAPUJA"/>
    <s v="TINAS"/>
    <s v="GENERACIÓN DE INGRESOS"/>
    <n v="12"/>
    <n v="6"/>
    <n v="18"/>
    <s v="AM"/>
    <n v="104736"/>
    <n v="0"/>
    <n v="11638"/>
    <n v="116374"/>
    <n v="0"/>
    <n v="0"/>
    <m/>
    <n v="0"/>
    <x v="387"/>
  </r>
  <r>
    <s v="PRODUCTORES DE TZAPUJA"/>
    <s v="CAYETANO"/>
    <m/>
    <s v="FELIPE SANTIAGO"/>
    <x v="1"/>
    <m/>
    <s v="TZAPUJA"/>
    <s v="BODEGA"/>
    <s v="GENERACIÓN DE INGRESOS"/>
    <n v="2"/>
    <n v="11"/>
    <n v="13"/>
    <s v="AM"/>
    <n v="103806"/>
    <n v="0"/>
    <n v="11534"/>
    <n v="115340"/>
    <n v="103806"/>
    <n v="0"/>
    <m/>
    <n v="0"/>
    <x v="388"/>
  </r>
  <r>
    <s v="ROSA ORTEGA HERNANDEZ"/>
    <s v="ORTEGA"/>
    <s v="HERNANDEZ"/>
    <s v="ROSA"/>
    <x v="12"/>
    <m/>
    <s v="PASITO DE SAN FRANCISCO"/>
    <s v="INFRAESTRUCTURA Y EQUIPO PARA LA PRODUCCION DE BOVINOS"/>
    <s v="GENERACIÓN DE INGRESOS"/>
    <n v="3"/>
    <n v="3"/>
    <n v="6"/>
    <s v="AM"/>
    <n v="88679"/>
    <n v="0"/>
    <n v="9853.9199999999983"/>
    <n v="98532.92"/>
    <m/>
    <n v="0"/>
    <m/>
    <n v="0"/>
    <x v="389"/>
  </r>
  <r>
    <s v="ROSA ORTEGA HERNANDEZ"/>
    <s v="ORTEGA"/>
    <s v="HERNANDEZ"/>
    <s v="ROSA"/>
    <x v="12"/>
    <m/>
    <s v="PASITO DE SAN FRANCISCO"/>
    <s v="INFRAESTRUCTURA Y EQUIPO PARA LA PROTECCION Y MANEJO DE LAS AVES"/>
    <s v="PRODUCCIÓN DE ALIMENTOS"/>
    <n v="0"/>
    <n v="0"/>
    <n v="0"/>
    <s v="AM"/>
    <n v="15703"/>
    <n v="0"/>
    <n v="1744.7999999999993"/>
    <n v="17447.8"/>
    <m/>
    <n v="0"/>
    <m/>
    <n v="0"/>
    <x v="389"/>
  </r>
  <r>
    <s v="EL CARPINTERO 2"/>
    <s v="MARTINEZ"/>
    <s v="MEDINA"/>
    <s v="GRISELDA"/>
    <x v="2"/>
    <m/>
    <s v="EL CARPINTERO"/>
    <s v="MOLINO DE GRANOS"/>
    <s v="GENERACIÓN DE INGRESOS"/>
    <n v="5"/>
    <n v="1"/>
    <n v="6"/>
    <s v="AM"/>
    <n v="17640"/>
    <n v="0"/>
    <n v="1960"/>
    <n v="19600"/>
    <n v="17640"/>
    <n v="0"/>
    <m/>
    <n v="0"/>
    <x v="390"/>
  </r>
  <r>
    <s v="EL CARPINTERO 2"/>
    <s v="MARTINEZ"/>
    <s v="MEDINA"/>
    <s v="GRISELDA"/>
    <x v="2"/>
    <m/>
    <s v="EL CARPINTERO"/>
    <s v="CORRAL"/>
    <s v="GENERACIÓN DE INGRESOS"/>
    <n v="0"/>
    <n v="0"/>
    <n v="0"/>
    <s v="AM"/>
    <n v="13653"/>
    <n v="0"/>
    <n v="1517.0599999999995"/>
    <n v="15170.06"/>
    <n v="13653"/>
    <n v="0"/>
    <m/>
    <n v="0"/>
    <x v="390"/>
  </r>
  <r>
    <s v="EL CARPINTERO 2"/>
    <s v="MARTINEZ"/>
    <s v="MEDINA"/>
    <s v="GRISELDA"/>
    <x v="2"/>
    <m/>
    <s v="EL CARPINTERO"/>
    <s v="INCUBADORA EQUIPADA"/>
    <s v="GENERACIÓN DE INGRESOS"/>
    <n v="0"/>
    <n v="0"/>
    <n v="0"/>
    <s v="AM"/>
    <n v="11700"/>
    <n v="0"/>
    <n v="1300"/>
    <n v="13000"/>
    <n v="11700"/>
    <n v="0"/>
    <m/>
    <n v="0"/>
    <x v="390"/>
  </r>
  <r>
    <s v="EL CARPINTERO 2"/>
    <s v="MARTINEZ"/>
    <s v="MEDINA"/>
    <s v="GRISELDA"/>
    <x v="2"/>
    <m/>
    <s v="EL CARPINTERO"/>
    <s v="INFRAESTRUCTURA Y EQUIPO PARA LA PRODUCCION DE CERDOS"/>
    <s v="GENERACIÓN DE INGRESOS"/>
    <n v="0"/>
    <n v="0"/>
    <n v="0"/>
    <s v="AM"/>
    <n v="17752"/>
    <n v="0"/>
    <n v="1973.1100000000006"/>
    <n v="19725.11"/>
    <n v="17752"/>
    <n v="0"/>
    <m/>
    <n v="0"/>
    <x v="390"/>
  </r>
  <r>
    <s v="EL CARPINTERO 2"/>
    <s v="MARTINEZ"/>
    <s v="MEDINA"/>
    <s v="GRISELDA"/>
    <x v="2"/>
    <m/>
    <s v="EL CARPINTERO"/>
    <s v="INFRAESTRUCTURA Y EQUIPO PARA LA PROTECCION Y MANEJO DE LAS AVES"/>
    <s v="PRODUCCIÓN DE ALIMENTOS"/>
    <n v="0"/>
    <n v="0"/>
    <n v="0"/>
    <s v="AM"/>
    <n v="15703"/>
    <n v="0"/>
    <n v="1744.7999999999993"/>
    <n v="17447.8"/>
    <n v="15703"/>
    <n v="0"/>
    <m/>
    <n v="0"/>
    <x v="390"/>
  </r>
  <r>
    <s v="VEINTE DE NOVIEMBRE 2"/>
    <s v="GONZALEZ"/>
    <s v="ACUÑA"/>
    <s v="VICENTA DE JESUS"/>
    <x v="2"/>
    <m/>
    <s v="VEINTE DE NOVIEMBRE"/>
    <s v="MOLINO DE GRANOS"/>
    <s v="GENERACIÓN DE INGRESOS"/>
    <n v="3"/>
    <n v="3"/>
    <n v="6"/>
    <s v="AM"/>
    <n v="8820"/>
    <n v="0"/>
    <n v="980"/>
    <n v="9800"/>
    <n v="8820"/>
    <n v="0"/>
    <m/>
    <n v="0"/>
    <x v="391"/>
  </r>
  <r>
    <s v="VEINTE DE NOVIEMBRE 2"/>
    <s v="GONZALEZ"/>
    <s v="ACUÑA"/>
    <s v="VICENTA DE JESUS"/>
    <x v="2"/>
    <m/>
    <s v="VEINTE DE NOVIEMBRE"/>
    <s v="INFRAESTRUCTURA Y EQUIPO PARA LA PROTECCION Y MANEJO DE LAS AVES"/>
    <s v="PRODUCCIÓN DE ALIMENTOS"/>
    <n v="0"/>
    <n v="0"/>
    <n v="0"/>
    <s v="AM"/>
    <n v="15703"/>
    <n v="0"/>
    <n v="1744.7999999999993"/>
    <n v="17447.8"/>
    <n v="15703"/>
    <n v="0"/>
    <m/>
    <n v="0"/>
    <x v="391"/>
  </r>
  <r>
    <s v="VEINTE DE NOVIEMBRE 2"/>
    <s v="GONZALEZ"/>
    <s v="ACUÑA"/>
    <s v="VICENTA DE JESUS"/>
    <x v="2"/>
    <m/>
    <s v="VEINTE DE NOVIEMBRE"/>
    <s v="PICADORA DE FORRAJE"/>
    <s v="GENERACIÓN DE INGRESOS"/>
    <n v="0"/>
    <n v="0"/>
    <n v="0"/>
    <s v="AM"/>
    <n v="32400"/>
    <n v="0"/>
    <n v="3600"/>
    <n v="36000"/>
    <n v="32400"/>
    <n v="0"/>
    <m/>
    <n v="0"/>
    <x v="391"/>
  </r>
  <r>
    <s v="CAPUCHINAS 2"/>
    <s v="MONTES"/>
    <s v="CASTILLO"/>
    <s v="JUANA MARIA"/>
    <x v="2"/>
    <m/>
    <s v="CAPUCHINAS"/>
    <s v="CORRAL"/>
    <s v="GENERACIÓN DE INGRESOS"/>
    <n v="5"/>
    <n v="1"/>
    <n v="6"/>
    <s v="AM"/>
    <n v="13653"/>
    <n v="0"/>
    <n v="1517.0599999999995"/>
    <n v="15170.06"/>
    <n v="13653"/>
    <n v="0"/>
    <m/>
    <n v="0"/>
    <x v="392"/>
  </r>
  <r>
    <s v="CAPUCHINAS 2"/>
    <s v="MONTES"/>
    <s v="CASTILLO"/>
    <s v="JUANA MARIA"/>
    <x v="2"/>
    <m/>
    <s v="CAPUCHINAS"/>
    <s v="DEPOSITO DE AGUA-PRODUCCION ALIMENTOS"/>
    <s v="PRODUCCIÓN DE ALIMENTOS"/>
    <n v="0"/>
    <n v="0"/>
    <n v="0"/>
    <s v="AM"/>
    <n v="30240"/>
    <n v="0"/>
    <n v="3360"/>
    <n v="33600"/>
    <n v="30240"/>
    <n v="0"/>
    <m/>
    <n v="0"/>
    <x v="392"/>
  </r>
  <r>
    <s v="CAPUCHINAS 2"/>
    <s v="MONTES"/>
    <s v="CASTILLO"/>
    <s v="JUANA MARIA"/>
    <x v="2"/>
    <m/>
    <s v="CAPUCHINAS"/>
    <s v="CORRALES DE MANEJO"/>
    <s v="GENERACIÓN DE INGRESOS"/>
    <n v="0"/>
    <n v="0"/>
    <n v="0"/>
    <s v="AM"/>
    <n v="22169"/>
    <n v="0"/>
    <n v="2464.2299999999996"/>
    <n v="24633.23"/>
    <n v="22169"/>
    <n v="0"/>
    <m/>
    <n v="0"/>
    <x v="392"/>
  </r>
  <r>
    <s v="CAPUCHINAS 2"/>
    <s v="MONTES"/>
    <s v="CASTILLO"/>
    <s v="JUANA MARIA"/>
    <x v="2"/>
    <m/>
    <s v="CAPUCHINAS"/>
    <s v="INFRAESTRUCTURA Y EQUIPO PARA LA  PRODUCCION  CULTIVOS ANUALES AGRICULTURA PROTEGIDA"/>
    <s v="PRODUCCIÓN DE ALIMENTOS"/>
    <n v="0"/>
    <n v="0"/>
    <n v="0"/>
    <s v="AM"/>
    <n v="19614"/>
    <n v="0"/>
    <n v="2180.0999999999985"/>
    <n v="21794.1"/>
    <n v="19614"/>
    <n v="0"/>
    <m/>
    <n v="0"/>
    <x v="392"/>
  </r>
  <r>
    <s v="CAPUCHINAS 2"/>
    <s v="MONTES"/>
    <s v="CASTILLO"/>
    <s v="JUANA MARIA"/>
    <x v="2"/>
    <m/>
    <s v="CAPUCHINAS"/>
    <s v="TRAPICHE"/>
    <s v="GENERACIÓN DE INGRESOS"/>
    <n v="0"/>
    <n v="0"/>
    <n v="0"/>
    <s v="AM"/>
    <n v="47703"/>
    <n v="0"/>
    <n v="5300.8899999999994"/>
    <n v="53003.89"/>
    <n v="47703"/>
    <n v="0"/>
    <m/>
    <n v="0"/>
    <x v="392"/>
  </r>
  <r>
    <s v="ABRAS DEL COROZO 2"/>
    <s v="MOCTEZUMA"/>
    <s v="HERNANDEZ"/>
    <s v="MIGUEL ANGEL"/>
    <x v="2"/>
    <m/>
    <s v="ABRAS DEL COROZO"/>
    <s v="TEJABAN O SOMBREADERO"/>
    <s v="GENERACIÓN DE INGRESOS"/>
    <n v="4"/>
    <n v="2"/>
    <n v="6"/>
    <s v="AM"/>
    <n v="8086"/>
    <n v="0"/>
    <n v="899.53000000000065"/>
    <n v="8985.5300000000007"/>
    <n v="8086"/>
    <n v="0"/>
    <m/>
    <n v="0"/>
    <x v="393"/>
  </r>
  <r>
    <s v="ABRAS DEL COROZO 2"/>
    <s v="MOCTEZUMA"/>
    <s v="HERNANDEZ"/>
    <s v="MIGUEL ANGEL"/>
    <x v="2"/>
    <m/>
    <s v="ABRAS DEL COROZO"/>
    <s v="INFRAESTRUCTURA Y EQUIPO PARA LA  PRODUCCION  CULTIVOS ANUALES AGRICULTURA PROTEGIDA"/>
    <s v="PRODUCCIÓN DE ALIMENTOS"/>
    <n v="0"/>
    <n v="0"/>
    <n v="0"/>
    <s v="AM"/>
    <n v="6538"/>
    <n v="0"/>
    <n v="726.69999999999982"/>
    <n v="7264.7"/>
    <n v="6538"/>
    <n v="0"/>
    <m/>
    <n v="0"/>
    <x v="393"/>
  </r>
  <r>
    <s v="ABRAS DEL COROZO 2"/>
    <s v="MOCTEZUMA"/>
    <s v="HERNANDEZ"/>
    <s v="MIGUEL ANGEL"/>
    <x v="2"/>
    <m/>
    <s v="ABRAS DEL COROZO"/>
    <s v="INFRAESTRUCTURA Y EQUIPO PARA LA PROTECCION Y MANEJO DE LAS AVES"/>
    <s v="PRODUCCIÓN DE ALIMENTOS"/>
    <n v="0"/>
    <n v="0"/>
    <n v="0"/>
    <s v="AM"/>
    <n v="7851"/>
    <n v="0"/>
    <n v="872.89999999999964"/>
    <n v="8723.9"/>
    <n v="7851"/>
    <n v="0"/>
    <m/>
    <n v="0"/>
    <x v="393"/>
  </r>
  <r>
    <s v="ABRAS DEL COROZO 2"/>
    <s v="MOCTEZUMA"/>
    <s v="HERNANDEZ"/>
    <s v="MIGUEL ANGEL"/>
    <x v="2"/>
    <m/>
    <s v="ABRAS DEL COROZO"/>
    <s v="INFRAESTRUCTURA Y EQUIPO PARA LA PROTECCION Y MANEJO DE LAS AVES"/>
    <s v="PRODUCCIÓN DE ALIMENTOS"/>
    <n v="0"/>
    <n v="0"/>
    <n v="0"/>
    <s v="AM"/>
    <n v="9181"/>
    <n v="0"/>
    <n v="1020.6000000000004"/>
    <n v="10201.6"/>
    <n v="9181"/>
    <n v="0"/>
    <m/>
    <n v="0"/>
    <x v="393"/>
  </r>
  <r>
    <s v="ABRAS DEL COROZO 2"/>
    <s v="MOCTEZUMA"/>
    <s v="HERNANDEZ"/>
    <s v="MIGUEL ANGEL"/>
    <x v="2"/>
    <m/>
    <s v="ABRAS DEL COROZO"/>
    <s v="INFRAESTRUCTURA Y EQUIPO PARA LA PRODUCCION DE CERDOS"/>
    <s v="GENERACIÓN DE INGRESOS"/>
    <n v="0"/>
    <n v="0"/>
    <n v="0"/>
    <s v="AM"/>
    <n v="17752"/>
    <n v="0"/>
    <n v="1973.1100000000006"/>
    <n v="19725.11"/>
    <n v="17752"/>
    <n v="0"/>
    <m/>
    <n v="0"/>
    <x v="393"/>
  </r>
  <r>
    <s v="ABRAS DEL COROZO 2"/>
    <s v="MOCTEZUMA"/>
    <s v="HERNANDEZ"/>
    <s v="MIGUEL ANGEL"/>
    <x v="2"/>
    <m/>
    <s v="ABRAS DEL COROZO"/>
    <s v="DEPOSITO DE AGUA-PRODUCCION ALIMENTOS"/>
    <s v="PRODUCCIÓN DE ALIMENTOS"/>
    <n v="0"/>
    <n v="0"/>
    <n v="0"/>
    <s v="AM"/>
    <n v="10080"/>
    <n v="0"/>
    <n v="1120"/>
    <n v="11200"/>
    <n v="10080"/>
    <n v="0"/>
    <m/>
    <n v="0"/>
    <x v="393"/>
  </r>
  <r>
    <s v="CUATES 2"/>
    <s v="HERNANDEZ"/>
    <s v="MARTINEZ"/>
    <s v="IRMA YOLANDA"/>
    <x v="2"/>
    <m/>
    <s v="CAMPAMENTO ALFA (LOS CUATES)"/>
    <s v="DEPOSITO DE AGUA-PRODUCCION ALIMENTOS"/>
    <s v="PRODUCCIÓN DE ALIMENTOS"/>
    <n v="4"/>
    <n v="1"/>
    <n v="5"/>
    <s v="AM"/>
    <n v="10080"/>
    <n v="0"/>
    <n v="1120"/>
    <n v="11200"/>
    <n v="10080"/>
    <n v="0"/>
    <m/>
    <n v="0"/>
    <x v="394"/>
  </r>
  <r>
    <s v="CUATES 2"/>
    <s v="HERNANDEZ"/>
    <s v="MARTINEZ"/>
    <s v="IRMA YOLANDA"/>
    <x v="2"/>
    <m/>
    <s v="CAMPAMENTO ALFA (LOS CUATES)"/>
    <s v="TEJABAN O SOMBREADERO"/>
    <s v="GENERACIÓN DE INGRESOS"/>
    <n v="0"/>
    <n v="0"/>
    <n v="0"/>
    <s v="AM"/>
    <n v="8086"/>
    <n v="0"/>
    <n v="899.53000000000065"/>
    <n v="8985.5300000000007"/>
    <n v="8086"/>
    <n v="0"/>
    <m/>
    <n v="0"/>
    <x v="394"/>
  </r>
  <r>
    <s v="CUATES 2"/>
    <s v="HERNANDEZ"/>
    <s v="MARTINEZ"/>
    <s v="IRMA YOLANDA"/>
    <x v="2"/>
    <m/>
    <s v="CAMPAMENTO ALFA (LOS CUATES)"/>
    <s v="PICADORA DE FORRAJE"/>
    <s v="GENERACIÓN DE INGRESOS"/>
    <n v="0"/>
    <n v="0"/>
    <n v="0"/>
    <s v="AM"/>
    <n v="10800"/>
    <n v="0"/>
    <n v="1200"/>
    <n v="12000"/>
    <n v="10800"/>
    <n v="0"/>
    <m/>
    <n v="0"/>
    <x v="394"/>
  </r>
  <r>
    <s v="CUATES 2"/>
    <s v="HERNANDEZ"/>
    <s v="MARTINEZ"/>
    <s v="IRMA YOLANDA"/>
    <x v="2"/>
    <m/>
    <s v="CAMPAMENTO ALFA (LOS CUATES)"/>
    <s v="INFRAESTRUCTURA Y EQUIPO PARA LA  PRODUCCION  CULTIVOS ANUALES AGRICULTURA PROTEGIDA"/>
    <s v="PRODUCCIÓN DE ALIMENTOS"/>
    <n v="0"/>
    <n v="0"/>
    <n v="0"/>
    <s v="AM"/>
    <n v="6538"/>
    <n v="0"/>
    <n v="726.69999999999982"/>
    <n v="7264.7"/>
    <n v="6538"/>
    <n v="0"/>
    <m/>
    <n v="0"/>
    <x v="394"/>
  </r>
  <r>
    <s v="CUATES 2"/>
    <s v="HERNANDEZ"/>
    <s v="MARTINEZ"/>
    <s v="IRMA YOLANDA"/>
    <x v="2"/>
    <m/>
    <s v="CAMPAMENTO ALFA (LOS CUATES)"/>
    <s v="INFRAESTRUCTURA Y EQUIPO PARA LA PROTECCION Y MANEJO DE LAS AVES"/>
    <s v="PRODUCCIÓN DE ALIMENTOS"/>
    <n v="0"/>
    <n v="0"/>
    <n v="0"/>
    <s v="AM"/>
    <n v="4590"/>
    <n v="0"/>
    <n v="510.80000000000018"/>
    <n v="5100.8"/>
    <n v="4590"/>
    <n v="0"/>
    <m/>
    <n v="0"/>
    <x v="394"/>
  </r>
  <r>
    <s v="CUATES 2"/>
    <s v="HERNANDEZ"/>
    <s v="MARTINEZ"/>
    <s v="IRMA YOLANDA"/>
    <x v="2"/>
    <m/>
    <s v="CAMPAMENTO ALFA (LOS CUATES)"/>
    <s v="INFRAESTRUCTURA Y EQUIPO PARA LA PRODUCCION DE HORTALIZAS A CIELO ABIERTO"/>
    <s v="GENERACIÓN DE INGRESOS"/>
    <n v="0"/>
    <n v="0"/>
    <n v="0"/>
    <s v="AM"/>
    <n v="35583"/>
    <n v="0"/>
    <n v="3954"/>
    <n v="39537"/>
    <n v="35583"/>
    <n v="0"/>
    <m/>
    <n v="0"/>
    <x v="394"/>
  </r>
  <r>
    <s v="LOS PINOS INFRA"/>
    <s v="MARTINEZ"/>
    <s v="JUANA"/>
    <s v="ISIDRO"/>
    <x v="5"/>
    <m/>
    <s v="LOS PINOS"/>
    <s v="INFRAESTRUCTURA Y EQUIPO PARA LA PROTECCION Y MANEJO DE LAS AVES"/>
    <s v="PRODUCCIÓN DE ALIMENTOS"/>
    <n v="2"/>
    <n v="4"/>
    <n v="6"/>
    <s v="AM"/>
    <n v="59672"/>
    <n v="0"/>
    <n v="10836"/>
    <n v="70508"/>
    <n v="59672"/>
    <n v="0"/>
    <m/>
    <n v="0"/>
    <x v="395"/>
  </r>
  <r>
    <s v="LOS PINOS INFRA"/>
    <s v="MARTINEZ"/>
    <s v="JUANA"/>
    <s v="ISIDRO"/>
    <x v="5"/>
    <m/>
    <s v="LOS PINOS"/>
    <s v="TRAPICHE"/>
    <s v="GENERACIÓN DE INGRESOS"/>
    <n v="0"/>
    <n v="0"/>
    <n v="0"/>
    <s v="AM"/>
    <n v="49500"/>
    <n v="0"/>
    <n v="5500"/>
    <n v="55000"/>
    <n v="0"/>
    <n v="0"/>
    <m/>
    <n v="0"/>
    <x v="395"/>
  </r>
  <r>
    <s v="LOS PINOS INFRA"/>
    <s v="MARTINEZ"/>
    <s v="JUANA"/>
    <s v="ISIDRO"/>
    <x v="5"/>
    <m/>
    <s v="LOS PINOS"/>
    <s v="INFRAESTRUCTURA Y EQUIPO PARA LA PRODUCCION DE ALEVINES"/>
    <s v="GENERACIÓN DE INGRESOS"/>
    <n v="0"/>
    <n v="0"/>
    <n v="0"/>
    <s v="AM"/>
    <n v="188695"/>
    <n v="0"/>
    <n v="56000"/>
    <n v="244695"/>
    <n v="0"/>
    <n v="0"/>
    <m/>
    <n v="0"/>
    <x v="395"/>
  </r>
  <r>
    <s v="TATACUATLA INFRA"/>
    <s v="HERNANDEZ"/>
    <s v="BARRIOS"/>
    <s v="OCTAVIO GELACIO"/>
    <x v="5"/>
    <m/>
    <s v="TATACUATLA"/>
    <s v="INFRAESTRUCTURA Y EQUIPO PARA LA PRODUCCION DE CERDOS"/>
    <s v="GENERACIÓN DE INGRESOS"/>
    <n v="1"/>
    <n v="4"/>
    <n v="5"/>
    <s v="AM"/>
    <n v="14944"/>
    <n v="0"/>
    <n v="2560"/>
    <n v="17504"/>
    <n v="14944"/>
    <n v="0"/>
    <m/>
    <n v="0"/>
    <x v="396"/>
  </r>
  <r>
    <s v="TATACUATLA INFRA"/>
    <s v="HERNANDEZ"/>
    <s v="BARRIOS"/>
    <s v="OCTAVIO GELACIO"/>
    <x v="5"/>
    <m/>
    <s v="TATACUATLA"/>
    <s v="TRAPICHE"/>
    <s v="GENERACIÓN DE INGRESOS"/>
    <n v="0"/>
    <n v="0"/>
    <n v="0"/>
    <s v="AM"/>
    <n v="198000"/>
    <n v="0"/>
    <n v="22000"/>
    <n v="220000"/>
    <n v="0"/>
    <n v="0"/>
    <m/>
    <n v="0"/>
    <x v="396"/>
  </r>
  <r>
    <s v="SAN JOSE INFRA"/>
    <s v="CALDERON"/>
    <s v="NAVARRETE"/>
    <s v="CANDELARIA"/>
    <x v="5"/>
    <m/>
    <s v="SAN JOSÉ (SAN JOSÉ DE LAS FLORES)"/>
    <s v="INFRAESTRUCTURA Y EQUIPO PARA LA PRODUCCION DE CERDOS"/>
    <s v="GENERACIÓN DE INGRESOS"/>
    <n v="5"/>
    <n v="0"/>
    <n v="5"/>
    <s v="AM"/>
    <n v="6787"/>
    <n v="0"/>
    <n v="1537"/>
    <n v="8324"/>
    <n v="6787"/>
    <n v="0"/>
    <m/>
    <n v="0"/>
    <x v="397"/>
  </r>
  <r>
    <s v="SAN JOSE INFRA"/>
    <s v="CALDERON"/>
    <s v="NAVARRETE"/>
    <s v="CANDELARIA"/>
    <x v="5"/>
    <m/>
    <s v="SAN JOSÉ (SAN JOSÉ DE LAS FLORES)"/>
    <s v="TRAPICHE"/>
    <s v="GENERACIÓN DE INGRESOS"/>
    <n v="0"/>
    <n v="0"/>
    <n v="0"/>
    <s v="AM"/>
    <n v="49500"/>
    <n v="0"/>
    <n v="5500"/>
    <n v="55000"/>
    <n v="0"/>
    <n v="0"/>
    <m/>
    <n v="0"/>
    <x v="397"/>
  </r>
  <r>
    <s v="SAN JOSE INFRA"/>
    <s v="CALDERON"/>
    <s v="NAVARRETE"/>
    <s v="CANDELARIA"/>
    <x v="5"/>
    <m/>
    <s v="SAN JOSÉ (SAN JOSÉ DE LAS FLORES)"/>
    <s v="INFRAESTRUCTURA Y EQUIPO PARA LA PROTECCION Y MANEJO DE LAS AVES"/>
    <s v="PRODUCCIÓN DE ALIMENTOS"/>
    <n v="0"/>
    <n v="0"/>
    <n v="0"/>
    <s v="AM"/>
    <n v="29836"/>
    <n v="0"/>
    <n v="5418"/>
    <n v="35254"/>
    <n v="29836"/>
    <n v="0"/>
    <m/>
    <n v="0"/>
    <x v="397"/>
  </r>
  <r>
    <s v="SAN JOSE INFRA"/>
    <s v="CALDERON"/>
    <s v="NAVARRETE"/>
    <s v="CANDELARIA"/>
    <x v="5"/>
    <m/>
    <s v="SAN JOSÉ (SAN JOSÉ DE LAS FLORES)"/>
    <s v="INFRAESTRUCTURA Y EQUIPO PARA LA PRODUCCION DE CERDOS"/>
    <s v="GENERACIÓN DE INGRESOS"/>
    <n v="0"/>
    <n v="0"/>
    <n v="0"/>
    <s v="AM"/>
    <n v="48880"/>
    <n v="0"/>
    <n v="5432"/>
    <n v="54312"/>
    <n v="48880"/>
    <n v="0"/>
    <m/>
    <n v="0"/>
    <x v="397"/>
  </r>
  <r>
    <s v="TZINEJA INFRA"/>
    <s v="HERNANDEZ"/>
    <s v="HERNANDEZ"/>
    <s v="MA. EVA"/>
    <x v="5"/>
    <m/>
    <s v="TZINEJA PRIMERA SECCIÓN"/>
    <s v="INFRAESTRUCTURA Y EQUIPO PARA LA PRODUCCION DE CERDOS"/>
    <s v="GENERACIÓN DE INGRESOS"/>
    <n v="3"/>
    <n v="5"/>
    <n v="8"/>
    <s v="AM"/>
    <n v="52026"/>
    <n v="0"/>
    <n v="8130"/>
    <n v="60156"/>
    <n v="52026"/>
    <n v="0"/>
    <m/>
    <n v="0"/>
    <x v="398"/>
  </r>
  <r>
    <s v="TZINEJA INFRA"/>
    <s v="HERNANDEZ"/>
    <s v="HERNANDEZ"/>
    <s v="MA. EVA"/>
    <x v="5"/>
    <m/>
    <s v="TZINEJA PRIMERA SECCIÓN"/>
    <s v="INFRAESTRUCTURA Y EQUIPO PARA LA PRODUCCION DE CERDOS"/>
    <s v="GENERACIÓN DE INGRESOS"/>
    <n v="0"/>
    <n v="0"/>
    <n v="0"/>
    <s v="AM"/>
    <n v="97760"/>
    <n v="0"/>
    <n v="10864"/>
    <n v="108624"/>
    <n v="97760"/>
    <n v="0"/>
    <m/>
    <n v="0"/>
    <x v="398"/>
  </r>
  <r>
    <s v="TZINEJA INFRA"/>
    <s v="HERNANDEZ"/>
    <s v="HERNANDEZ"/>
    <s v="MA. EVA"/>
    <x v="5"/>
    <m/>
    <s v="TZINEJA PRIMERA SECCIÓN"/>
    <s v="TRAPICHE"/>
    <s v="GENERACIÓN DE INGRESOS"/>
    <n v="0"/>
    <n v="0"/>
    <n v="0"/>
    <s v="AM"/>
    <n v="148500"/>
    <n v="0"/>
    <n v="16500"/>
    <n v="165000"/>
    <n v="0"/>
    <n v="0"/>
    <m/>
    <n v="0"/>
    <x v="398"/>
  </r>
  <r>
    <s v="TANDZUMADZ UNO"/>
    <s v="SANTIAGO"/>
    <s v="ROSA"/>
    <s v="JOSE DAVID"/>
    <x v="5"/>
    <m/>
    <s v="TANDZUMADZ"/>
    <s v="INFRAESTRUCTURA Y EQUIPO PARA LA PROTECCION Y MANEJO DE LAS AVES"/>
    <s v="PRODUCCIÓN DE ALIMENTOS"/>
    <n v="2"/>
    <n v="7"/>
    <n v="9"/>
    <s v="MAM"/>
    <n v="44754"/>
    <n v="0"/>
    <n v="8127"/>
    <n v="52881"/>
    <n v="44754"/>
    <n v="0"/>
    <m/>
    <n v="0"/>
    <x v="399"/>
  </r>
  <r>
    <s v="TANDZUMADZ UNO"/>
    <s v="SANTIAGO"/>
    <s v="ROSA"/>
    <s v="JOSE DAVID"/>
    <x v="5"/>
    <m/>
    <s v="TANDZUMADZ"/>
    <s v="INFRAESTRUCTURA Y EQUIPO PARA LA PRODUCCION DE CERDOS"/>
    <s v="GENERACIÓN DE INGRESOS"/>
    <n v="0"/>
    <n v="0"/>
    <n v="0"/>
    <s v="MAM"/>
    <n v="27148"/>
    <n v="0"/>
    <n v="6148"/>
    <n v="33296"/>
    <n v="27148"/>
    <n v="0"/>
    <m/>
    <n v="0"/>
    <x v="399"/>
  </r>
  <r>
    <s v="TANDZUMADZ UNO"/>
    <s v="SANTIAGO"/>
    <s v="ROSA"/>
    <s v="JOSE DAVID"/>
    <x v="5"/>
    <m/>
    <s v="TANDZUMADZ"/>
    <s v="INFRAESTRUCTURA Y EQUIPO PARA LA PRODUCCION DE CERDOS"/>
    <s v="GENERACIÓN DE INGRESOS"/>
    <n v="0"/>
    <n v="0"/>
    <n v="0"/>
    <s v="MAM"/>
    <n v="17342"/>
    <n v="0"/>
    <n v="2710"/>
    <n v="20052"/>
    <n v="17342"/>
    <n v="0"/>
    <m/>
    <n v="0"/>
    <x v="399"/>
  </r>
  <r>
    <s v="TANDZUMADZ UNO"/>
    <s v="SANTIAGO"/>
    <s v="ROSA"/>
    <s v="JOSE DAVID"/>
    <x v="5"/>
    <m/>
    <s v="TANDZUMADZ"/>
    <s v="TRAPICHE"/>
    <s v="GENERACIÓN DE INGRESOS"/>
    <n v="0"/>
    <n v="0"/>
    <n v="0"/>
    <s v="MAM"/>
    <n v="26530"/>
    <n v="0"/>
    <n v="2948"/>
    <n v="29478"/>
    <n v="26530"/>
    <n v="0"/>
    <m/>
    <n v="0"/>
    <x v="399"/>
  </r>
  <r>
    <s v="BUGAMBILIAS 1"/>
    <s v="RIVERA"/>
    <s v="HERNANDEZ"/>
    <s v="DONACIANO"/>
    <x v="5"/>
    <m/>
    <s v="TANLEAB UNO"/>
    <s v="INFRAESTRUCTURA Y EQUIPO PARA LA PROTECCION Y MANEJO DE LAS AVES"/>
    <s v="PRODUCCIÓN DE ALIMENTOS"/>
    <n v="9"/>
    <n v="3"/>
    <n v="12"/>
    <s v="AM"/>
    <n v="119344"/>
    <n v="0"/>
    <n v="21672"/>
    <n v="141016"/>
    <n v="119344"/>
    <n v="0"/>
    <m/>
    <n v="0"/>
    <x v="400"/>
  </r>
  <r>
    <s v="BUGAMBILIAS 1"/>
    <s v="RIVERA"/>
    <s v="HERNANDEZ"/>
    <s v="DONACIANO"/>
    <x v="5"/>
    <m/>
    <s v="TANLEAB UNO"/>
    <s v="TRAPICHE"/>
    <s v="GENERACIÓN DE INGRESOS"/>
    <n v="0"/>
    <n v="0"/>
    <n v="0"/>
    <s v="AM"/>
    <n v="198000"/>
    <n v="0"/>
    <n v="22000"/>
    <n v="220000"/>
    <n v="0"/>
    <n v="0"/>
    <m/>
    <n v="0"/>
    <x v="400"/>
  </r>
  <r>
    <s v="TZOP TZOL JA DOS"/>
    <s v="MARTINEZ"/>
    <s v="BASILIO"/>
    <s v="EVA"/>
    <x v="9"/>
    <m/>
    <s v="EL ZOPOPE"/>
    <s v="INFRAESTRUCTURA Y EQUIPO PARA LA PRODUCCION DE HONGOS"/>
    <s v="PRODUCCIÓN DE ALIMENTOS"/>
    <n v="6"/>
    <n v="0"/>
    <n v="6"/>
    <s v="AM"/>
    <n v="15278"/>
    <n v="0"/>
    <n v="6830.2000000000007"/>
    <n v="22108.2"/>
    <n v="15278"/>
    <n v="0"/>
    <m/>
    <n v="0"/>
    <x v="401"/>
  </r>
  <r>
    <s v="TZOP TZOL JA DOS"/>
    <s v="MARTINEZ"/>
    <s v="BASILIO"/>
    <s v="EVA"/>
    <x v="9"/>
    <m/>
    <s v="EL ZOPOPE"/>
    <s v="INFRAESTRUCTURA Y EQUIPO PARA LA PRODUCCION DE HORTALIZAS A CIELO ABIERTO"/>
    <s v="GENERACIÓN DE INGRESOS"/>
    <n v="0"/>
    <n v="0"/>
    <n v="0"/>
    <s v="AM"/>
    <n v="7100"/>
    <n v="0"/>
    <n v="2498"/>
    <n v="9598"/>
    <n v="7100"/>
    <n v="0"/>
    <m/>
    <n v="0"/>
    <x v="401"/>
  </r>
  <r>
    <s v="TZOP TZOL JA DOS"/>
    <s v="MARTINEZ"/>
    <s v="BASILIO"/>
    <s v="EVA"/>
    <x v="9"/>
    <m/>
    <s v="EL ZOPOPE"/>
    <s v="EQUIPO PARA LA CONSERVACION DE ALIMENTOS VEGETALES"/>
    <s v="GENERACIÓN DE INGRESOS"/>
    <n v="0"/>
    <n v="0"/>
    <n v="0"/>
    <s v="AM"/>
    <n v="6591"/>
    <n v="0"/>
    <n v="770"/>
    <n v="7361"/>
    <n v="6591"/>
    <n v="0"/>
    <m/>
    <n v="0"/>
    <x v="401"/>
  </r>
  <r>
    <s v="LUISA MEDINA ESTRADA"/>
    <s v="MEDINA"/>
    <s v="ESTRADA"/>
    <s v="LUISA"/>
    <x v="0"/>
    <s v="LAGUNILLAS"/>
    <s v="EL MIRADOR (EL PEDREGAL)"/>
    <s v="INFRAESTRUCTURA Y EQUIPO PARA LA PRODUCCION HORTICOLA AGRICULTURA PROTEGIDA"/>
    <s v="PRODUCCIÓN DE ALIMENTOS"/>
    <n v="5"/>
    <n v="0"/>
    <n v="5"/>
    <s v="AM"/>
    <n v="73983"/>
    <n v="0"/>
    <n v="8220.5"/>
    <n v="82203.5"/>
    <n v="0"/>
    <n v="0"/>
    <m/>
    <n v="0"/>
    <x v="402"/>
  </r>
  <r>
    <s v="NUEVA GENERACION DOS"/>
    <s v="OBISPO"/>
    <s v="OBISPO"/>
    <s v="VIRGINIA"/>
    <x v="9"/>
    <m/>
    <s v="MÚHUATL"/>
    <s v="INFRAESTRUCTURA Y EQUIPO PARA LA PROTECCION Y MANEJO DE LAS AVES"/>
    <s v="PRODUCCIÓN DE ALIMENTOS"/>
    <n v="4"/>
    <n v="2"/>
    <n v="6"/>
    <s v="MAM"/>
    <n v="5600"/>
    <n v="0"/>
    <n v="800"/>
    <n v="6400"/>
    <n v="5600"/>
    <n v="0"/>
    <m/>
    <n v="0"/>
    <x v="403"/>
  </r>
  <r>
    <s v="EMPRENDEDORES PUYECATL"/>
    <s v="HERNANDEZ"/>
    <s v="REYES"/>
    <s v="LAURA"/>
    <x v="8"/>
    <m/>
    <s v="PUYÉCATL"/>
    <s v="ARBOLES FRUTALES"/>
    <s v="PRODUCCIÓN DE ALIMENTOS"/>
    <n v="2"/>
    <n v="4"/>
    <n v="6"/>
    <s v="AM"/>
    <n v="5232"/>
    <n v="0"/>
    <n v="582"/>
    <n v="5814"/>
    <n v="5232"/>
    <n v="0"/>
    <m/>
    <n v="0"/>
    <x v="404"/>
  </r>
  <r>
    <s v="EMPRENDEDORES PUYECATL"/>
    <s v="HERNANDEZ"/>
    <s v="REYES"/>
    <s v="LAURA"/>
    <x v="8"/>
    <m/>
    <s v="PUYÉCATL"/>
    <s v="INFRAESTRUCTURA Y EQUIPO PARA LA PRODUCCION HORTICOLA AGRICULTURA PROTEGIDA"/>
    <s v="PRODUCCIÓN DE ALIMENTOS"/>
    <n v="0"/>
    <n v="0"/>
    <n v="0"/>
    <s v="AM"/>
    <n v="59142"/>
    <n v="0"/>
    <n v="6572"/>
    <n v="65714"/>
    <n v="59142"/>
    <n v="0"/>
    <m/>
    <n v="0"/>
    <x v="404"/>
  </r>
  <r>
    <s v="PESA EJIDO HUEXCO"/>
    <s v="VARGAS"/>
    <s v="ESCUDERO"/>
    <s v="JUSTINO"/>
    <x v="8"/>
    <m/>
    <s v="EL HUEXCO"/>
    <s v="BEBEDERO"/>
    <s v="GENERACIÓN DE INGRESOS"/>
    <n v="0"/>
    <n v="6"/>
    <n v="6"/>
    <s v="AM"/>
    <n v="33474"/>
    <n v="0"/>
    <n v="3720"/>
    <n v="37194"/>
    <n v="33474"/>
    <n v="0"/>
    <m/>
    <n v="0"/>
    <x v="405"/>
  </r>
  <r>
    <s v="PESA EJIDO LAS MESAS"/>
    <s v="VALDEZ"/>
    <s v="CAMARGO"/>
    <s v="IGNACIO"/>
    <x v="8"/>
    <m/>
    <s v="LAS MESAS"/>
    <s v="ARBOLES FRUTALES"/>
    <s v="PRODUCCIÓN DE ALIMENTOS"/>
    <n v="2"/>
    <n v="4"/>
    <n v="6"/>
    <s v="AM"/>
    <n v="10465"/>
    <n v="0"/>
    <n v="1163"/>
    <n v="11628"/>
    <n v="10465"/>
    <n v="0"/>
    <m/>
    <n v="0"/>
    <x v="406"/>
  </r>
  <r>
    <s v="LIDERES CEDRAL"/>
    <s v="CASTRO"/>
    <s v="SANCHEZ"/>
    <s v="BENITO"/>
    <x v="8"/>
    <m/>
    <s v="EL CEDRAL"/>
    <s v="PICADORA DE FORRAJE"/>
    <s v="GENERACIÓN DE INGRESOS"/>
    <n v="2"/>
    <n v="4"/>
    <n v="6"/>
    <s v="AM"/>
    <n v="12600"/>
    <n v="0"/>
    <n v="1400"/>
    <n v="14000"/>
    <n v="12600"/>
    <n v="0"/>
    <m/>
    <n v="0"/>
    <x v="407"/>
  </r>
  <r>
    <s v="LIDERES CEDRAL"/>
    <s v="CASTRO"/>
    <s v="SANCHEZ"/>
    <s v="BENITO"/>
    <x v="8"/>
    <m/>
    <s v="EL CEDRAL"/>
    <s v="ARBOLES FRUTALES"/>
    <s v="PRODUCCIÓN DE ALIMENTOS"/>
    <n v="0"/>
    <n v="0"/>
    <n v="0"/>
    <s v="AM"/>
    <n v="5232"/>
    <n v="0"/>
    <n v="582"/>
    <n v="5814"/>
    <n v="5232"/>
    <n v="0"/>
    <m/>
    <n v="0"/>
    <x v="407"/>
  </r>
  <r>
    <s v="LIDERES CEDRAL"/>
    <s v="CASTRO"/>
    <s v="SANCHEZ"/>
    <s v="BENITO"/>
    <x v="8"/>
    <m/>
    <s v="EL CEDRAL"/>
    <s v="CORRAL"/>
    <s v="GENERACIÓN DE INGRESOS"/>
    <n v="0"/>
    <n v="0"/>
    <n v="0"/>
    <s v="AM"/>
    <n v="28710"/>
    <n v="0"/>
    <n v="3190"/>
    <n v="31900"/>
    <n v="28710"/>
    <n v="0"/>
    <m/>
    <n v="0"/>
    <x v="407"/>
  </r>
  <r>
    <s v="LIDERES CEDRAL"/>
    <s v="CASTRO"/>
    <s v="SANCHEZ"/>
    <s v="BENITO"/>
    <x v="8"/>
    <m/>
    <s v="EL CEDRAL"/>
    <s v="INFRAESTRUCTURA Y EQUIPO PARA LA PRODUCCION DE BOVINOS"/>
    <s v="GENERACIÓN DE INGRESOS"/>
    <n v="0"/>
    <n v="0"/>
    <n v="0"/>
    <s v="AM"/>
    <n v="70000"/>
    <n v="0"/>
    <n v="7778"/>
    <n v="77778"/>
    <n v="70000"/>
    <n v="0"/>
    <m/>
    <n v="0"/>
    <x v="407"/>
  </r>
  <r>
    <s v="CHUPADERO"/>
    <s v="HERNANDEZ"/>
    <s v="JUANA"/>
    <s v="ROBERTO"/>
    <x v="8"/>
    <m/>
    <s v="CHUPADERO"/>
    <s v="PICADORA DE FORRAJE"/>
    <s v="GENERACIÓN DE INGRESOS"/>
    <n v="3"/>
    <n v="3"/>
    <n v="6"/>
    <s v="AM"/>
    <n v="25200"/>
    <n v="0"/>
    <n v="2800"/>
    <n v="28000"/>
    <n v="25200"/>
    <n v="0"/>
    <m/>
    <n v="0"/>
    <x v="408"/>
  </r>
  <r>
    <s v="CHUPADERO"/>
    <s v="HERNANDEZ"/>
    <s v="JUANA"/>
    <s v="ROBERTO"/>
    <x v="8"/>
    <m/>
    <s v="CHUPADERO"/>
    <s v="ARBOLES FRUTALES"/>
    <s v="PRODUCCIÓN DE ALIMENTOS"/>
    <n v="0"/>
    <n v="0"/>
    <n v="0"/>
    <s v="AM"/>
    <n v="10465"/>
    <n v="0"/>
    <n v="1163"/>
    <n v="11628"/>
    <n v="10465"/>
    <n v="0"/>
    <m/>
    <n v="0"/>
    <x v="408"/>
  </r>
  <r>
    <s v="PESA-COYOLO"/>
    <s v="GARCIA"/>
    <s v="AGUSTINA"/>
    <s v="ERASMO"/>
    <x v="8"/>
    <m/>
    <s v="BARRIO DE COYOLO"/>
    <s v="ARBOLES FRUTALES"/>
    <s v="PRODUCCIÓN DE ALIMENTOS"/>
    <n v="4"/>
    <n v="4"/>
    <n v="8"/>
    <s v="AM"/>
    <n v="41860"/>
    <n v="0"/>
    <n v="4652"/>
    <n v="46512"/>
    <n v="41860"/>
    <n v="0"/>
    <m/>
    <n v="0"/>
    <x v="409"/>
  </r>
  <r>
    <s v="PALOLCO"/>
    <s v="HERNANDEZ"/>
    <s v="PASCUAL"/>
    <s v="CORNELIO"/>
    <x v="8"/>
    <m/>
    <s v="PALOLCO"/>
    <s v="BEBEDERO"/>
    <s v="GENERACIÓN DE INGRESOS"/>
    <n v="1"/>
    <n v="5"/>
    <n v="6"/>
    <s v="AM"/>
    <n v="5579"/>
    <n v="0"/>
    <n v="620"/>
    <n v="6199"/>
    <n v="5579"/>
    <n v="0"/>
    <m/>
    <n v="0"/>
    <x v="410"/>
  </r>
  <r>
    <s v="PALOLCO"/>
    <s v="HERNANDEZ"/>
    <s v="PASCUAL"/>
    <s v="CORNELIO"/>
    <x v="8"/>
    <m/>
    <s v="PALOLCO"/>
    <s v="INFRAESTRUCTURA Y EQUIPO PARA LA PRODUCCION DE BOVINOS"/>
    <s v="GENERACIÓN DE INGRESOS"/>
    <n v="0"/>
    <n v="0"/>
    <n v="0"/>
    <s v="AM"/>
    <n v="70000"/>
    <n v="0"/>
    <n v="7778"/>
    <n v="77778"/>
    <n v="70000"/>
    <n v="0"/>
    <m/>
    <n v="0"/>
    <x v="410"/>
  </r>
  <r>
    <s v="PALOLCO"/>
    <s v="HERNANDEZ"/>
    <s v="PASCUAL"/>
    <s v="CORNELIO"/>
    <x v="8"/>
    <m/>
    <s v="PALOLCO"/>
    <s v="CORRAL"/>
    <s v="GENERACIÓN DE INGRESOS"/>
    <n v="0"/>
    <n v="0"/>
    <n v="0"/>
    <s v="AM"/>
    <n v="14355"/>
    <n v="0"/>
    <n v="1595"/>
    <n v="15950"/>
    <n v="14355"/>
    <n v="0"/>
    <m/>
    <n v="0"/>
    <x v="410"/>
  </r>
  <r>
    <s v="PALOLCO"/>
    <s v="HERNANDEZ"/>
    <s v="PASCUAL"/>
    <s v="CORNELIO"/>
    <x v="8"/>
    <m/>
    <s v="PALOLCO"/>
    <s v="PICADORA DE FORRAJE"/>
    <s v="GENERACIÓN DE INGRESOS"/>
    <n v="0"/>
    <n v="0"/>
    <n v="0"/>
    <s v="AM"/>
    <n v="12600"/>
    <n v="0"/>
    <n v="1400"/>
    <n v="14000"/>
    <n v="12600"/>
    <n v="0"/>
    <m/>
    <n v="0"/>
    <x v="410"/>
  </r>
  <r>
    <s v="PALOLCO"/>
    <s v="HERNANDEZ"/>
    <s v="PASCUAL"/>
    <s v="CORNELIO"/>
    <x v="8"/>
    <m/>
    <s v="PALOLCO"/>
    <s v="ARBOLES FRUTALES"/>
    <s v="PRODUCCIÓN DE ALIMENTOS"/>
    <n v="0"/>
    <n v="0"/>
    <n v="0"/>
    <s v="AM"/>
    <n v="10465"/>
    <n v="0"/>
    <n v="1163"/>
    <n v="11628"/>
    <n v="10465"/>
    <n v="0"/>
    <m/>
    <n v="0"/>
    <x v="410"/>
  </r>
  <r>
    <s v="JUNKUDH T OJNAL TI TZEN DOS"/>
    <s v="TRANQUILINO"/>
    <s v="ANA"/>
    <s v="CENOBIA"/>
    <x v="9"/>
    <m/>
    <s v="SAN ISIDRO"/>
    <s v="EQUIPO PARA LA CONSERVACION DE ALIMENTOS VEGETALES"/>
    <s v="GENERACIÓN DE INGRESOS"/>
    <n v="4"/>
    <n v="1"/>
    <n v="5"/>
    <s v="MAM"/>
    <n v="6591"/>
    <n v="0"/>
    <n v="770"/>
    <n v="7361"/>
    <n v="6591"/>
    <n v="0"/>
    <m/>
    <n v="0"/>
    <x v="411"/>
  </r>
  <r>
    <s v="JUNKUDH T OJNAL TI TZEN DOS"/>
    <s v="TRANQUILINO"/>
    <s v="ANA"/>
    <s v="CENOBIA"/>
    <x v="9"/>
    <m/>
    <s v="SAN ISIDRO"/>
    <s v="INFRAESTRUCTURA Y EQUIPO PARA LA PRODUCCION DE HONGOS"/>
    <s v="PRODUCCIÓN DE ALIMENTOS"/>
    <n v="0"/>
    <n v="0"/>
    <n v="0"/>
    <s v="MAM"/>
    <n v="10185"/>
    <n v="0"/>
    <n v="4553.7999999999993"/>
    <n v="14738.8"/>
    <n v="10185"/>
    <n v="0"/>
    <m/>
    <n v="0"/>
    <x v="411"/>
  </r>
  <r>
    <s v="JUNKUDH T OJNAL TI TZEN DOS"/>
    <s v="TRANQUILINO"/>
    <s v="ANA"/>
    <s v="CENOBIA"/>
    <x v="9"/>
    <m/>
    <s v="SAN ISIDRO"/>
    <s v="INFRAESTRUCTURA Y EQUIPO PARA LA PRODUCCION DE HORTALIZAS A CIELO ABIERTO"/>
    <s v="GENERACIÓN DE INGRESOS"/>
    <n v="0"/>
    <n v="0"/>
    <n v="0"/>
    <s v="MAM"/>
    <n v="7100"/>
    <n v="0"/>
    <n v="2498"/>
    <n v="9598"/>
    <n v="7100"/>
    <n v="0"/>
    <m/>
    <n v="0"/>
    <x v="411"/>
  </r>
  <r>
    <s v="TANLU Y SANTA ELENA"/>
    <s v="PEREZ"/>
    <s v="PEDRAZA"/>
    <s v="LINA"/>
    <x v="15"/>
    <m/>
    <s v="TANLU"/>
    <s v="PICADORA DE FORRAJE"/>
    <s v="GENERACIÓN DE INGRESOS"/>
    <n v="4"/>
    <n v="1"/>
    <n v="5"/>
    <s v="AM"/>
    <n v="22140"/>
    <n v="0"/>
    <n v="2460"/>
    <n v="24600"/>
    <n v="0"/>
    <n v="0"/>
    <m/>
    <n v="0"/>
    <x v="412"/>
  </r>
  <r>
    <s v="TANLU Y SANTA ELENA"/>
    <s v="PEREZ"/>
    <s v="PEDRAZA"/>
    <s v="LINA"/>
    <x v="15"/>
    <m/>
    <s v="TANLU"/>
    <s v="INFRAESTRUCTURA Y EQUIPO PARA LA PROTECCION Y MANEJO DE LAS AVES"/>
    <s v="PRODUCCIÓN DE ALIMENTOS"/>
    <n v="0"/>
    <n v="0"/>
    <n v="0"/>
    <s v="AM"/>
    <n v="23616"/>
    <n v="0"/>
    <n v="2625"/>
    <n v="26241"/>
    <n v="0"/>
    <n v="0"/>
    <m/>
    <n v="0"/>
    <x v="412"/>
  </r>
  <r>
    <s v="TANLU Y SANTA ELENA"/>
    <s v="PEREZ"/>
    <s v="PEDRAZA"/>
    <s v="LINA"/>
    <x v="15"/>
    <m/>
    <s v="TANLU"/>
    <s v="INFRAESTRUCTURA Y EQUIPO PARA LA PRODUCCION DE BOVINOS"/>
    <s v="GENERACIÓN DE INGRESOS"/>
    <n v="0"/>
    <n v="0"/>
    <n v="0"/>
    <s v="AM"/>
    <n v="55721"/>
    <n v="0"/>
    <n v="6192"/>
    <n v="61913"/>
    <n v="0"/>
    <n v="0"/>
    <m/>
    <n v="0"/>
    <x v="412"/>
  </r>
  <r>
    <s v="AGARROSO Y PUEBLO"/>
    <s v="GONZALEZ"/>
    <s v="ALMAZAN"/>
    <s v="LUCINA"/>
    <x v="15"/>
    <m/>
    <s v="EL AGARROSO"/>
    <s v="PICADORA DE FORRAJE"/>
    <s v="GENERACIÓN DE INGRESOS"/>
    <n v="5"/>
    <n v="0"/>
    <n v="5"/>
    <s v="AM"/>
    <n v="22140"/>
    <n v="0"/>
    <n v="2460"/>
    <n v="24600"/>
    <n v="0"/>
    <n v="0"/>
    <m/>
    <n v="0"/>
    <x v="413"/>
  </r>
  <r>
    <s v="AGARROSO Y PUEBLO"/>
    <s v="GONZALEZ"/>
    <s v="ALMAZAN"/>
    <s v="LUCINA"/>
    <x v="15"/>
    <m/>
    <s v="EL AGARROSO"/>
    <s v="DESGRANADORA"/>
    <s v="GENERACIÓN DE INGRESOS"/>
    <n v="0"/>
    <n v="0"/>
    <n v="0"/>
    <s v="AM"/>
    <n v="14400"/>
    <n v="0"/>
    <n v="1600"/>
    <n v="16000"/>
    <n v="0"/>
    <n v="0"/>
    <m/>
    <n v="0"/>
    <x v="413"/>
  </r>
  <r>
    <s v="AGARROSO Y PUEBLO"/>
    <s v="GONZALEZ"/>
    <s v="ALMAZAN"/>
    <s v="LUCINA"/>
    <x v="15"/>
    <m/>
    <s v="EL AGARROSO"/>
    <s v="INFRAESTRUCTURA Y EQUIPO PARA LA PRODUCCION DE BOVINOS"/>
    <s v="GENERACIÓN DE INGRESOS"/>
    <n v="0"/>
    <n v="0"/>
    <n v="0"/>
    <s v="AM"/>
    <n v="111443"/>
    <n v="0"/>
    <n v="12383"/>
    <n v="123826"/>
    <n v="0"/>
    <n v="0"/>
    <m/>
    <n v="0"/>
    <x v="413"/>
  </r>
  <r>
    <s v="TAMPOTE"/>
    <s v="BANDA"/>
    <s v="CASTILLO"/>
    <s v="ANCELMA"/>
    <x v="15"/>
    <m/>
    <s v="SAN NICOLÁS TAMPOTE (TAMPOTE)"/>
    <s v="INFRAESTRUCTURA Y EQUIPO PARA LA PRODUCCION DE BOVINOS"/>
    <s v="GENERACIÓN DE INGRESOS"/>
    <n v="4"/>
    <n v="1"/>
    <n v="5"/>
    <s v="AM"/>
    <n v="41395"/>
    <n v="0"/>
    <n v="4600"/>
    <n v="45995"/>
    <n v="0"/>
    <n v="0"/>
    <m/>
    <n v="0"/>
    <x v="414"/>
  </r>
  <r>
    <s v="TAMPOTE"/>
    <s v="BANDA"/>
    <s v="CASTILLO"/>
    <s v="ANCELMA"/>
    <x v="15"/>
    <m/>
    <s v="SAN NICOLÁS TAMPOTE (TAMPOTE)"/>
    <s v="INFRAESTRUCTURA Y EQUIPO PARA LA PROTECCION Y MANEJO DE LAS AVES"/>
    <s v="PRODUCCIÓN DE ALIMENTOS"/>
    <n v="0"/>
    <n v="0"/>
    <n v="0"/>
    <s v="AM"/>
    <n v="7872"/>
    <n v="0"/>
    <n v="875"/>
    <n v="8747"/>
    <n v="0"/>
    <n v="0"/>
    <m/>
    <n v="0"/>
    <x v="414"/>
  </r>
  <r>
    <s v="TAMPOTE"/>
    <s v="BANDA"/>
    <s v="CASTILLO"/>
    <s v="ANCELMA"/>
    <x v="15"/>
    <m/>
    <s v="SAN NICOLÁS TAMPOTE (TAMPOTE)"/>
    <s v="DESGRANADORA"/>
    <s v="GENERACIÓN DE INGRESOS"/>
    <n v="0"/>
    <n v="0"/>
    <n v="0"/>
    <s v="AM"/>
    <n v="14400"/>
    <n v="0"/>
    <n v="1600"/>
    <n v="16000"/>
    <n v="0"/>
    <n v="0"/>
    <m/>
    <n v="0"/>
    <x v="414"/>
  </r>
  <r>
    <s v="EL SALTO"/>
    <s v="REYES"/>
    <s v="GONZALEZ"/>
    <s v="ANTONIA"/>
    <x v="15"/>
    <m/>
    <s v="PUERTA DEL SALTO"/>
    <s v="INFRAESTRUCTURA Y EQUIPO PARA LA PROTECCION Y MANEJO DE LAS AVES"/>
    <s v="PRODUCCIÓN DE ALIMENTOS"/>
    <n v="5"/>
    <n v="0"/>
    <n v="5"/>
    <s v="AM"/>
    <n v="15744"/>
    <n v="0"/>
    <n v="1750"/>
    <n v="17494"/>
    <n v="0"/>
    <n v="0"/>
    <m/>
    <n v="0"/>
    <x v="415"/>
  </r>
  <r>
    <s v="FLOR DE JACARANDA DOS"/>
    <s v="SANTIAGO"/>
    <m/>
    <s v="MA. JULIA"/>
    <x v="9"/>
    <m/>
    <s v="TANUTE"/>
    <s v="ARBOLES FRUTALES"/>
    <s v="PRODUCCIÓN DE ALIMENTOS"/>
    <n v="8"/>
    <n v="2"/>
    <n v="10"/>
    <s v="AM"/>
    <n v="15020"/>
    <n v="0"/>
    <n v="3414"/>
    <n v="18434"/>
    <n v="15020"/>
    <n v="0"/>
    <m/>
    <n v="0"/>
    <x v="416"/>
  </r>
  <r>
    <s v="FLOR DE JACARANDA DOS"/>
    <s v="SANTIAGO"/>
    <m/>
    <s v="MA. JULIA"/>
    <x v="9"/>
    <m/>
    <s v="TANUTE"/>
    <s v="INFRAESTRUCTURA Y EQUIPO PARA LA PROTECCION Y MANEJO DE LAS AVES"/>
    <s v="PRODUCCIÓN DE ALIMENTOS"/>
    <n v="0"/>
    <n v="0"/>
    <n v="0"/>
    <s v="AM"/>
    <n v="12452"/>
    <n v="0"/>
    <n v="1536.7600000000002"/>
    <n v="13988.76"/>
    <n v="12452"/>
    <n v="0"/>
    <m/>
    <n v="0"/>
    <x v="416"/>
  </r>
  <r>
    <s v="TIERRA CAMPESINA DOS"/>
    <s v="DOMINGO"/>
    <s v="MARTINEZ"/>
    <s v="REGINA VIRGEN"/>
    <x v="9"/>
    <m/>
    <s v="LANIM"/>
    <s v="INCUBADORA"/>
    <s v="GENERACIÓN DE INGRESOS"/>
    <n v="5"/>
    <n v="0"/>
    <n v="5"/>
    <s v="AM"/>
    <n v="11322"/>
    <n v="0"/>
    <n v="1258"/>
    <n v="12580"/>
    <n v="11322"/>
    <n v="0"/>
    <m/>
    <n v="0"/>
    <x v="417"/>
  </r>
  <r>
    <s v="AMAXAC 2"/>
    <s v="HERNANDEZ"/>
    <s v="MEDINA"/>
    <s v="REGINA"/>
    <x v="7"/>
    <m/>
    <s v="AMAXAC"/>
    <s v="INFRAESTRUCTURA Y EQUIPO PARA LA PRODUCCION HORTICOLA AGRICULTURA PROTEGIDA"/>
    <s v="PRODUCCIÓN DE ALIMENTOS"/>
    <n v="4"/>
    <n v="2"/>
    <n v="6"/>
    <s v="AM"/>
    <n v="18247"/>
    <n v="0"/>
    <n v="2028"/>
    <n v="20275"/>
    <m/>
    <n v="0"/>
    <m/>
    <n v="0"/>
    <x v="418"/>
  </r>
  <r>
    <s v="GRUPO DE TRABAJO TOTOATL 2"/>
    <s v="SANCHEZ"/>
    <s v="HERNANDEZ"/>
    <s v="J. JESUS"/>
    <x v="7"/>
    <m/>
    <s v="TOTÓATL"/>
    <s v="TRAPICHE"/>
    <s v="GENERACIÓN DE INGRESOS"/>
    <n v="4"/>
    <n v="2"/>
    <n v="6"/>
    <s v="AM"/>
    <n v="27180"/>
    <n v="0"/>
    <n v="3020"/>
    <n v="30200"/>
    <m/>
    <n v="0"/>
    <m/>
    <n v="0"/>
    <x v="419"/>
  </r>
  <r>
    <s v="GRUPO DE TRABAJO LAS MESAS"/>
    <s v="HERNANDEZ"/>
    <s v="X"/>
    <s v="FRANCISCO MARIANO"/>
    <x v="7"/>
    <m/>
    <s v="LAS MESAS"/>
    <s v="TRAPICHE"/>
    <s v="GENERACIÓN DE INGRESOS"/>
    <n v="3"/>
    <n v="2"/>
    <n v="5"/>
    <s v="AM"/>
    <n v="27180"/>
    <n v="0"/>
    <n v="3020"/>
    <n v="30200"/>
    <m/>
    <n v="0"/>
    <m/>
    <n v="0"/>
    <x v="420"/>
  </r>
  <r>
    <s v="GRUPO DE TRABAJO LAS MESAS"/>
    <s v="HERNANDEZ"/>
    <s v="X"/>
    <s v="FRANCISCO MARIANO"/>
    <x v="7"/>
    <m/>
    <s v="LAS MESAS"/>
    <s v="INFRAESTRUCTURA Y EQUIPO PARA LA PRODUCCION HORTICOLA AGRICULTURA PROTEGIDA"/>
    <s v="PRODUCCIÓN DE ALIMENTOS"/>
    <n v="0"/>
    <n v="0"/>
    <n v="0"/>
    <s v="AM"/>
    <n v="18247"/>
    <n v="0"/>
    <n v="2028"/>
    <n v="20275"/>
    <m/>
    <n v="0"/>
    <m/>
    <n v="0"/>
    <x v="420"/>
  </r>
  <r>
    <s v="AHUEHUEYO SEGUNDO  A"/>
    <s v="MEDINA"/>
    <s v="MEDINA"/>
    <s v="PEDRO"/>
    <x v="14"/>
    <m/>
    <s v="AHUEHUEYO SEGUNDO"/>
    <s v="INFRAESTRUCTURA Y EQUIPO PARA LA PROTECCION Y MANEJO DE LAS AVES"/>
    <s v="PRODUCCIÓN DE ALIMENTOS"/>
    <n v="5"/>
    <n v="1"/>
    <n v="6"/>
    <s v="AM"/>
    <n v="23007"/>
    <n v="0"/>
    <n v="2709"/>
    <n v="25716"/>
    <m/>
    <n v="0"/>
    <m/>
    <n v="0"/>
    <x v="421"/>
  </r>
  <r>
    <s v="AHUEHUEYO SEGUNDO  A"/>
    <s v="MEDINA"/>
    <s v="MEDINA"/>
    <s v="PEDRO"/>
    <x v="14"/>
    <m/>
    <s v="AHUEHUEYO SEGUNDO"/>
    <s v="EQUIPO PARA PRODUCCION DE CERA ESTAMPADA"/>
    <s v="GENERACIÓN DE INGRESOS"/>
    <n v="0"/>
    <n v="0"/>
    <n v="0"/>
    <s v="AM"/>
    <n v="25000"/>
    <n v="0"/>
    <n v="2778"/>
    <n v="27778"/>
    <m/>
    <n v="0"/>
    <m/>
    <n v="0"/>
    <x v="421"/>
  </r>
  <r>
    <s v="AHUEHUEYO SEGUNDO  A"/>
    <s v="MEDINA"/>
    <s v="MEDINA"/>
    <s v="PEDRO"/>
    <x v="14"/>
    <m/>
    <s v="AHUEHUEYO SEGUNDO"/>
    <s v="INFRAESTRUCTURA Y EQUIPO PARA LA PROTECCION Y MANEJO DE LAS AVES"/>
    <s v="PRODUCCIÓN DE ALIMENTOS"/>
    <n v="0"/>
    <n v="0"/>
    <n v="0"/>
    <s v="AM"/>
    <n v="11200"/>
    <n v="0"/>
    <n v="1600"/>
    <n v="12800"/>
    <m/>
    <n v="0"/>
    <m/>
    <n v="0"/>
    <x v="421"/>
  </r>
  <r>
    <s v="AHUEHUEYO SEGUNDO  A"/>
    <s v="MEDINA"/>
    <s v="MEDINA"/>
    <s v="PEDRO"/>
    <x v="14"/>
    <m/>
    <s v="AHUEHUEYO SEGUNDO"/>
    <s v="ARBOLES FRUTALES"/>
    <s v="PRODUCCIÓN DE ALIMENTOS"/>
    <n v="0"/>
    <n v="0"/>
    <n v="0"/>
    <s v="AM"/>
    <n v="7510"/>
    <n v="0"/>
    <n v="1707"/>
    <n v="9217"/>
    <m/>
    <n v="0"/>
    <m/>
    <n v="0"/>
    <x v="421"/>
  </r>
  <r>
    <s v="AHUEHUEYO SEGUNDO  A"/>
    <s v="MEDINA"/>
    <s v="MEDINA"/>
    <s v="PEDRO"/>
    <x v="14"/>
    <m/>
    <s v="AHUEHUEYO SEGUNDO"/>
    <s v="INFRAESTRUCTURA Y EQUIPO PARA LA PRODUCCION DE CULTIVOS ALTERNATIVOS O NO TRADICIONALES PARA VENTA"/>
    <s v="GENERACIÓN DE INGRESOS"/>
    <n v="0"/>
    <n v="0"/>
    <n v="0"/>
    <s v="AM"/>
    <n v="7100"/>
    <n v="0"/>
    <n v="2498"/>
    <n v="9598"/>
    <m/>
    <n v="0"/>
    <m/>
    <n v="0"/>
    <x v="421"/>
  </r>
  <r>
    <s v="APANCO A"/>
    <s v="ANTONIO"/>
    <s v="HERNANDEZ"/>
    <s v="GREGORIO"/>
    <x v="14"/>
    <m/>
    <s v="APANCO"/>
    <s v="INFRAESTRUCTURA Y EQUIPO PARA LA PRODUCCION DE CULTIVOS ALTERNATIVOS O NO TRADICIONALES PARA VENTA"/>
    <s v="GENERACIÓN DE INGRESOS"/>
    <n v="4"/>
    <n v="1"/>
    <n v="5"/>
    <s v="AM"/>
    <n v="52965"/>
    <n v="0"/>
    <n v="11013"/>
    <n v="63978"/>
    <m/>
    <n v="0"/>
    <m/>
    <n v="0"/>
    <x v="422"/>
  </r>
  <r>
    <s v="APANCO A"/>
    <s v="ANTONIO"/>
    <s v="HERNANDEZ"/>
    <s v="GREGORIO"/>
    <x v="14"/>
    <m/>
    <s v="APANCO"/>
    <s v="INFRAESTRUCTURA Y EQUIPO PARA LA PRODUCCION DE CULTIVOS ALTERNATIVOS O NO TRADICIONALES PARA VENTA"/>
    <s v="GENERACIÓN DE INGRESOS"/>
    <n v="0"/>
    <n v="0"/>
    <n v="0"/>
    <s v="AM"/>
    <n v="14200"/>
    <n v="0"/>
    <n v="4996"/>
    <n v="19196"/>
    <m/>
    <n v="0"/>
    <m/>
    <n v="0"/>
    <x v="422"/>
  </r>
  <r>
    <s v="LOS DE ARRIBA"/>
    <s v="REYES"/>
    <s v="HERNANDEZ"/>
    <s v="MARIVEL"/>
    <x v="14"/>
    <m/>
    <s v="BARRIO DE ARRIBA"/>
    <s v="INFRAESTRUCTURA Y EQUIPO PARA LA PROTECCION Y MANEJO DE LAS AVES"/>
    <s v="PRODUCCIÓN DE ALIMENTOS"/>
    <n v="5"/>
    <n v="0"/>
    <n v="5"/>
    <s v="AM"/>
    <n v="32310"/>
    <n v="0"/>
    <n v="3946"/>
    <n v="36256"/>
    <m/>
    <n v="0"/>
    <m/>
    <n v="0"/>
    <x v="423"/>
  </r>
  <r>
    <s v="LOS DE ARRIBA"/>
    <s v="REYES"/>
    <s v="HERNANDEZ"/>
    <s v="MARIVEL"/>
    <x v="14"/>
    <m/>
    <s v="BARRIO DE ARRIBA"/>
    <s v="INFRAESTRUCTURA Y EQUIPO PARA LA PROTECCION Y MANEJO DE LAS AVES"/>
    <s v="PRODUCCIÓN DE ALIMENTOS"/>
    <n v="0"/>
    <n v="0"/>
    <n v="0"/>
    <s v="AM"/>
    <n v="16800"/>
    <n v="0"/>
    <n v="2400"/>
    <n v="19200"/>
    <m/>
    <n v="0"/>
    <m/>
    <n v="0"/>
    <x v="423"/>
  </r>
  <r>
    <s v="PAHUAYO PRIMERO A"/>
    <s v="HERNANDEZ"/>
    <s v="MARTINEZ"/>
    <s v="ANDRES"/>
    <x v="14"/>
    <m/>
    <s v="PAHUAYO PRIMERO"/>
    <s v="INFRAESTRUCTURA Y EQUIPO PARA LA PROTECCION Y MANEJO DE LAS AVES"/>
    <s v="PRODUCCIÓN DE ALIMENTOS"/>
    <n v="4"/>
    <n v="5"/>
    <n v="9"/>
    <s v="MAM"/>
    <n v="23007"/>
    <n v="0"/>
    <n v="2709"/>
    <n v="25716"/>
    <m/>
    <n v="0"/>
    <m/>
    <n v="0"/>
    <x v="424"/>
  </r>
  <r>
    <s v="PAHUAYO PRIMERO A"/>
    <s v="HERNANDEZ"/>
    <s v="MARTINEZ"/>
    <s v="ANDRES"/>
    <x v="14"/>
    <m/>
    <s v="PAHUAYO PRIMERO"/>
    <s v="INFRAESTRUCTURA Y EQUIPO PARA LA PROTECCION Y MANEJO DE LAS AVES"/>
    <s v="PRODUCCIÓN DE ALIMENTOS"/>
    <n v="0"/>
    <n v="0"/>
    <n v="0"/>
    <s v="MAM"/>
    <n v="16800"/>
    <n v="0"/>
    <n v="2400"/>
    <n v="19200"/>
    <m/>
    <n v="0"/>
    <m/>
    <n v="0"/>
    <x v="424"/>
  </r>
  <r>
    <s v="PAHUAYO PRIMERO A"/>
    <s v="HERNANDEZ"/>
    <s v="MARTINEZ"/>
    <s v="ANDRES"/>
    <x v="14"/>
    <m/>
    <s v="PAHUAYO PRIMERO"/>
    <s v="INFRAESTRUCTURA Y EQUIPO PARA LA PRODUCCION DE CULTIVOS ALTERNATIVOS O NO TRADICIONALES PARA VENTA"/>
    <s v="GENERACIÓN DE INGRESOS"/>
    <n v="0"/>
    <n v="0"/>
    <n v="0"/>
    <s v="MAM"/>
    <n v="70620"/>
    <n v="0"/>
    <n v="14684"/>
    <n v="85304"/>
    <m/>
    <n v="0"/>
    <m/>
    <n v="0"/>
    <x v="424"/>
  </r>
  <r>
    <s v="PAHUAYO PRIMERO A"/>
    <s v="HERNANDEZ"/>
    <s v="MARTINEZ"/>
    <s v="ANDRES"/>
    <x v="14"/>
    <m/>
    <s v="PAHUAYO PRIMERO"/>
    <s v="CAJONES, ALZA Y BASTIDORES"/>
    <s v="GENERACIÓN DE INGRESOS"/>
    <n v="0"/>
    <n v="0"/>
    <n v="0"/>
    <s v="MAM"/>
    <n v="24777"/>
    <n v="0"/>
    <n v="2753"/>
    <n v="27530"/>
    <m/>
    <n v="0"/>
    <m/>
    <n v="0"/>
    <x v="424"/>
  </r>
  <r>
    <s v="PAPATLAS A"/>
    <s v="ANTONIO"/>
    <s v="ANTONIO"/>
    <s v="ELIZABETH"/>
    <x v="14"/>
    <m/>
    <s v="PAPATLAS"/>
    <s v="ARBOLES FRUTALES"/>
    <s v="PRODUCCIÓN DE ALIMENTOS"/>
    <n v="2"/>
    <n v="3"/>
    <n v="5"/>
    <s v="AM"/>
    <n v="7510"/>
    <n v="0"/>
    <n v="1707"/>
    <n v="9217"/>
    <m/>
    <n v="0"/>
    <m/>
    <n v="0"/>
    <x v="425"/>
  </r>
  <r>
    <s v="PAPATLAS A"/>
    <s v="ANTONIO"/>
    <s v="ANTONIO"/>
    <s v="ELIZABETH"/>
    <x v="14"/>
    <m/>
    <s v="PAPATLAS"/>
    <s v="INFRAESTRUCTURA Y EQUIPO PARA LA PROTECCION Y MANEJO DE LAS AVES"/>
    <s v="PRODUCCIÓN DE ALIMENTOS"/>
    <n v="0"/>
    <n v="0"/>
    <n v="0"/>
    <s v="AM"/>
    <n v="22400"/>
    <n v="0"/>
    <n v="3200"/>
    <n v="25600"/>
    <m/>
    <n v="0"/>
    <m/>
    <n v="0"/>
    <x v="425"/>
  </r>
  <r>
    <s v="FLOR DE PALMIA DOS"/>
    <s v="MARTINEZ"/>
    <s v="MENDOZA"/>
    <s v="MARIA AURELIA"/>
    <x v="9"/>
    <m/>
    <s v="EL AGUACATE"/>
    <s v="INFRAESTRUCTURA Y EQUIPO PARA LA PRODUCCION DE FRUTALES"/>
    <s v="PRODUCCIÓN DE ALIMENTOS"/>
    <n v="4"/>
    <n v="1"/>
    <n v="5"/>
    <s v="MAM"/>
    <n v="15020"/>
    <n v="0"/>
    <n v="3414"/>
    <n v="18434"/>
    <n v="15020"/>
    <n v="0"/>
    <m/>
    <n v="0"/>
    <x v="426"/>
  </r>
  <r>
    <s v="FLOR DE PALMIA DOS"/>
    <s v="MARTINEZ"/>
    <s v="MENDOZA"/>
    <s v="MARIA AURELIA"/>
    <x v="9"/>
    <m/>
    <s v="EL AGUACATE"/>
    <s v="INFRAESTRUCTURA Y EQUIPO PARA LA PRODUCCION DE HORTALIZAS A CIELO ABIERTO"/>
    <s v="GENERACIÓN DE INGRESOS"/>
    <n v="0"/>
    <n v="0"/>
    <n v="0"/>
    <s v="MAM"/>
    <n v="21300"/>
    <n v="0"/>
    <n v="7494"/>
    <n v="28794"/>
    <n v="21300"/>
    <n v="0"/>
    <m/>
    <n v="0"/>
    <x v="426"/>
  </r>
  <r>
    <s v="WITZIL AN EM DOS"/>
    <s v="IGNACIO"/>
    <m/>
    <s v="MARIA GERARDA"/>
    <x v="9"/>
    <m/>
    <s v="LINJA"/>
    <s v="INFRAESTRUCTURA Y EQUIPO PARA LA PROTECCION Y MANEJO DE LAS AVES"/>
    <s v="PRODUCCIÓN DE ALIMENTOS"/>
    <n v="5"/>
    <n v="0"/>
    <n v="5"/>
    <s v="MAM"/>
    <n v="12452"/>
    <n v="0"/>
    <n v="1536.7600000000002"/>
    <n v="13988.76"/>
    <n v="12452"/>
    <n v="0"/>
    <m/>
    <n v="0"/>
    <x v="427"/>
  </r>
  <r>
    <s v="WITZIL AN EM DOS"/>
    <s v="IGNACIO"/>
    <m/>
    <s v="MARIA GERARDA"/>
    <x v="9"/>
    <m/>
    <s v="LINJA"/>
    <s v="INFRAESTRUCTURA Y EQUIPO PARA LA PROTECCION Y MANEJO DE LAS AVES"/>
    <s v="PRODUCCIÓN DE ALIMENTOS"/>
    <n v="0"/>
    <n v="0"/>
    <n v="0"/>
    <s v="MAM"/>
    <n v="5600"/>
    <n v="0"/>
    <n v="800"/>
    <n v="6400"/>
    <n v="5600"/>
    <n v="0"/>
    <m/>
    <n v="0"/>
    <x v="427"/>
  </r>
  <r>
    <s v="FLOR DE MAIZ DOS"/>
    <s v="MARTINEZ"/>
    <s v="GOMEZ"/>
    <s v="MAXIMINO"/>
    <x v="9"/>
    <m/>
    <s v="TAMPEMOCHE"/>
    <s v="INFRAESTRUCTURA Y EQUIPO PARA LA PRODUCCION DE FRUTALES"/>
    <s v="PRODUCCIÓN DE ALIMENTOS"/>
    <n v="1"/>
    <n v="4"/>
    <n v="5"/>
    <s v="AM"/>
    <n v="15020"/>
    <n v="0"/>
    <n v="3414"/>
    <n v="18434"/>
    <n v="0"/>
    <n v="0"/>
    <m/>
    <n v="0"/>
    <x v="428"/>
  </r>
  <r>
    <s v="FLOR DE MAIZ DOS"/>
    <s v="MARTINEZ"/>
    <s v="GOMEZ"/>
    <s v="MAXIMINO"/>
    <x v="9"/>
    <m/>
    <s v="TAMPEMOCHE"/>
    <s v="INFRAESTRUCTURA Y EQUIPO PARA LA PRODUCCION DE HORTALIZAS A CIELO ABIERTO"/>
    <s v="GENERACIÓN DE INGRESOS"/>
    <n v="0"/>
    <n v="0"/>
    <n v="0"/>
    <s v="AM"/>
    <n v="7100"/>
    <n v="0"/>
    <n v="2498"/>
    <n v="9598"/>
    <n v="0"/>
    <n v="0"/>
    <m/>
    <n v="0"/>
    <x v="428"/>
  </r>
  <r>
    <s v="SUPERACION DOS"/>
    <s v="IGNACIO"/>
    <s v="DOMINGA"/>
    <s v="PEDRO TOMAS"/>
    <x v="9"/>
    <m/>
    <s v="PAXALJA"/>
    <s v="MODULO DE PRODUCCION DE AVES DE CORRAL"/>
    <s v="PRODUCCIÓN DE ALIMENTOS"/>
    <n v="2"/>
    <n v="3"/>
    <n v="5"/>
    <s v="AM"/>
    <n v="24904"/>
    <n v="0"/>
    <n v="3073.5200000000004"/>
    <n v="27977.52"/>
    <n v="24904"/>
    <n v="0"/>
    <m/>
    <n v="0"/>
    <x v="429"/>
  </r>
  <r>
    <s v="SUPERACION DOS"/>
    <s v="IGNACIO"/>
    <s v="DOMINGA"/>
    <s v="PEDRO TOMAS"/>
    <x v="9"/>
    <m/>
    <s v="PAXALJA"/>
    <s v="EQUIPO PARA LA CONSERVACION DE ALIMENTOS VEGETALES"/>
    <s v="GENERACIÓN DE INGRESOS"/>
    <n v="0"/>
    <n v="0"/>
    <n v="0"/>
    <s v="AM"/>
    <n v="13182"/>
    <n v="0"/>
    <n v="1540"/>
    <n v="14722"/>
    <n v="13182"/>
    <n v="0"/>
    <m/>
    <n v="0"/>
    <x v="429"/>
  </r>
  <r>
    <s v="EL CHICO"/>
    <s v="HERNANDEZ"/>
    <s v="RAMIREZ"/>
    <s v="PATRICIA"/>
    <x v="4"/>
    <m/>
    <s v="XILOXOCHICO (EL CHICO)"/>
    <s v="INFRAESTRUCTURA PARA POSTPRODUCCION DE CAFE"/>
    <s v="GENERACIÓN DE INGRESOS"/>
    <n v="6"/>
    <n v="0"/>
    <n v="6"/>
    <s v="AM"/>
    <n v="5418"/>
    <n v="0"/>
    <n v="1707"/>
    <n v="7125"/>
    <m/>
    <n v="0"/>
    <m/>
    <n v="0"/>
    <x v="430"/>
  </r>
  <r>
    <s v="EL CHICO"/>
    <s v="HERNANDEZ"/>
    <s v="RAMIREZ"/>
    <s v="PATRICIA"/>
    <x v="4"/>
    <m/>
    <s v="XILOXOCHICO (EL CHICO)"/>
    <s v="EQUIPO DE COCCION"/>
    <s v="GENERACIÓN DE INGRESOS"/>
    <n v="0"/>
    <n v="0"/>
    <n v="0"/>
    <s v="AM"/>
    <n v="6318"/>
    <n v="0"/>
    <n v="703"/>
    <n v="7021"/>
    <m/>
    <n v="0"/>
    <m/>
    <n v="0"/>
    <x v="430"/>
  </r>
  <r>
    <s v="EL CHICO"/>
    <s v="HERNANDEZ"/>
    <s v="RAMIREZ"/>
    <s v="PATRICIA"/>
    <x v="4"/>
    <m/>
    <s v="XILOXOCHICO (EL CHICO)"/>
    <s v="INCUBADORA"/>
    <s v="GENERACIÓN DE INGRESOS"/>
    <n v="0"/>
    <n v="0"/>
    <n v="0"/>
    <s v="AM"/>
    <n v="8959"/>
    <n v="0"/>
    <n v="996"/>
    <n v="9955"/>
    <m/>
    <n v="0"/>
    <m/>
    <n v="0"/>
    <x v="430"/>
  </r>
  <r>
    <s v="EL CHICO"/>
    <s v="HERNANDEZ"/>
    <s v="RAMIREZ"/>
    <s v="PATRICIA"/>
    <x v="4"/>
    <m/>
    <s v="XILOXOCHICO (EL CHICO)"/>
    <s v="INFRAESTRUCTURA Y EQUIPO PARA LA PROTECCION Y MANEJO DE LAS AVES"/>
    <s v="PRODUCCIÓN DE ALIMENTOS"/>
    <n v="0"/>
    <n v="0"/>
    <n v="0"/>
    <s v="AM"/>
    <n v="27222"/>
    <n v="0"/>
    <n v="4608"/>
    <n v="31830"/>
    <m/>
    <n v="0"/>
    <m/>
    <n v="0"/>
    <x v="430"/>
  </r>
  <r>
    <s v="SAN ANTONIO DOS"/>
    <s v="MARTINEZ"/>
    <s v="HERNANDEZ"/>
    <s v="FELIPE"/>
    <x v="4"/>
    <m/>
    <s v="SAN ANTONIO XALCUAYO DOS"/>
    <s v="INFRAESTRUCTURA Y EQUIPO PARA LA PROTECCION Y MANEJO DE LAS AVES"/>
    <s v="PRODUCCIÓN DE ALIMENTOS"/>
    <n v="1"/>
    <n v="4"/>
    <n v="5"/>
    <s v="AM"/>
    <n v="18148"/>
    <n v="0"/>
    <n v="3072"/>
    <n v="21220"/>
    <m/>
    <n v="0"/>
    <m/>
    <n v="0"/>
    <x v="431"/>
  </r>
  <r>
    <s v="SAN ANTONIO DOS"/>
    <s v="MARTINEZ"/>
    <s v="HERNANDEZ"/>
    <s v="FELIPE"/>
    <x v="4"/>
    <m/>
    <s v="SAN ANTONIO XALCUAYO DOS"/>
    <s v="INCUBADORA"/>
    <s v="GENERACIÓN DE INGRESOS"/>
    <n v="0"/>
    <n v="0"/>
    <n v="0"/>
    <s v="AM"/>
    <n v="8959"/>
    <n v="0"/>
    <n v="996"/>
    <n v="9955"/>
    <m/>
    <n v="0"/>
    <m/>
    <n v="0"/>
    <x v="431"/>
  </r>
  <r>
    <s v="SAN ANTONIO DOS"/>
    <s v="MARTINEZ"/>
    <s v="HERNANDEZ"/>
    <s v="FELIPE"/>
    <x v="4"/>
    <m/>
    <s v="SAN ANTONIO XALCUAYO DOS"/>
    <s v="CAJONES, ALZA Y BASTIDORES"/>
    <s v="GENERACIÓN DE INGRESOS"/>
    <n v="0"/>
    <n v="0"/>
    <n v="0"/>
    <s v="AM"/>
    <n v="49554"/>
    <n v="0"/>
    <n v="5506"/>
    <n v="55060"/>
    <m/>
    <n v="0"/>
    <m/>
    <n v="0"/>
    <x v="431"/>
  </r>
  <r>
    <s v="COUSSA PAHUAYO PRIMERO A"/>
    <s v="NEPAMUCENO"/>
    <s v="HERNANDEZ"/>
    <s v="MAXIMINO"/>
    <x v="14"/>
    <m/>
    <s v="PAHUAYO PRIMERO"/>
    <s v="EQUIPO PARA RIEGO"/>
    <s v="PRODUCCIÓN DE ALIMENTOS"/>
    <n v="9"/>
    <n v="11"/>
    <n v="20"/>
    <s v="MAM"/>
    <n v="171000"/>
    <n v="0"/>
    <n v="19000"/>
    <n v="190000"/>
    <m/>
    <n v="0"/>
    <m/>
    <n v="0"/>
    <x v="432"/>
  </r>
  <r>
    <s v="GRUPO PESA 2013 RANCHO NUEVO"/>
    <s v="PAREDES"/>
    <s v="CRUZ"/>
    <s v="MAYELA"/>
    <x v="12"/>
    <m/>
    <s v="RANCHO NUEVO"/>
    <s v="AVES MEJORADAS"/>
    <s v="GENERACIÓN DE INGRESOS"/>
    <n v="7"/>
    <n v="0"/>
    <n v="7"/>
    <s v="AM"/>
    <n v="10836"/>
    <n v="0"/>
    <n v="1204"/>
    <n v="12040"/>
    <n v="10836"/>
    <n v="0"/>
    <m/>
    <n v="0"/>
    <x v="433"/>
  </r>
  <r>
    <s v="GRUPO PESA 2013 LAS TUZAS"/>
    <s v="ARRIAGA"/>
    <s v="SALDIERNA"/>
    <s v="ALEJANDRA LIZBET"/>
    <x v="12"/>
    <m/>
    <s v="TUZAS"/>
    <s v="AVES MEJORADAS"/>
    <s v="GENERACIÓN DE INGRESOS"/>
    <n v="6"/>
    <n v="1"/>
    <n v="7"/>
    <s v="AM"/>
    <n v="10836"/>
    <n v="0"/>
    <n v="1204"/>
    <n v="12040"/>
    <n v="10836"/>
    <n v="0"/>
    <m/>
    <n v="0"/>
    <x v="434"/>
  </r>
  <r>
    <s v="TZOP TZOL JA TRES"/>
    <s v="MARTINEZ"/>
    <s v="FLORES"/>
    <s v="ELODIA"/>
    <x v="9"/>
    <m/>
    <s v="EL ZOPOPE"/>
    <s v="AVES MEJORADAS"/>
    <s v="GENERACIÓN DE INGRESOS"/>
    <n v="8"/>
    <n v="1"/>
    <n v="9"/>
    <s v="AM"/>
    <n v="13932"/>
    <n v="0"/>
    <n v="1548"/>
    <n v="15480"/>
    <n v="13932"/>
    <n v="0"/>
    <m/>
    <n v="0"/>
    <x v="435"/>
  </r>
  <r>
    <s v="GRUPO PESA 2013 EL LLANITO"/>
    <s v="HERNANDEZ"/>
    <s v="REYES"/>
    <s v="ANA ERIKA"/>
    <x v="12"/>
    <m/>
    <s v="EL LLANITO"/>
    <s v="AVES MEJORADAS"/>
    <s v="GENERACIÓN DE INGRESOS"/>
    <n v="6"/>
    <n v="0"/>
    <n v="6"/>
    <s v="AM"/>
    <n v="9288"/>
    <n v="0"/>
    <n v="1032"/>
    <n v="10320"/>
    <n v="9288"/>
    <n v="0"/>
    <m/>
    <n v="0"/>
    <x v="436"/>
  </r>
  <r>
    <s v="GRUPO PESA MARTINEZ"/>
    <s v="JUAREZ"/>
    <m/>
    <s v="ISIDRA"/>
    <x v="12"/>
    <m/>
    <s v="MARTÍNEZ"/>
    <s v="AVES MEJORADAS"/>
    <s v="GENERACIÓN DE INGRESOS"/>
    <n v="7"/>
    <n v="0"/>
    <n v="7"/>
    <s v="AM"/>
    <n v="10836"/>
    <n v="0"/>
    <n v="1204"/>
    <n v="12040"/>
    <n v="10836"/>
    <n v="0"/>
    <m/>
    <n v="0"/>
    <x v="437"/>
  </r>
  <r>
    <s v="GRUPO PESA 2013 RANCHO DE PRO"/>
    <s v="MENDOZA"/>
    <s v="YAÑEZ"/>
    <s v="ARACELI"/>
    <x v="12"/>
    <m/>
    <s v="RANCHO DE PRO"/>
    <s v="AVES MEJORADAS"/>
    <s v="GENERACIÓN DE INGRESOS"/>
    <n v="7"/>
    <n v="0"/>
    <n v="7"/>
    <s v="AM"/>
    <n v="10836"/>
    <n v="0"/>
    <n v="1204"/>
    <n v="12040"/>
    <n v="10836"/>
    <n v="0"/>
    <m/>
    <n v="0"/>
    <x v="438"/>
  </r>
  <r>
    <s v="PALETZEN DOS"/>
    <s v="CESAREO"/>
    <s v="CASTILLO"/>
    <s v="BENIGNO"/>
    <x v="9"/>
    <m/>
    <s v="PUHUITZE"/>
    <s v="AVES MEJORADAS"/>
    <s v="GENERACIÓN DE INGRESOS"/>
    <n v="5"/>
    <n v="4"/>
    <n v="9"/>
    <s v="MAM"/>
    <n v="13932"/>
    <n v="0"/>
    <n v="1548"/>
    <n v="15480"/>
    <n v="13932"/>
    <n v="0"/>
    <m/>
    <n v="0"/>
    <x v="439"/>
  </r>
  <r>
    <s v="GRUPO PESA 2013 SAN JOSE DEL CORITO"/>
    <s v="TORRES"/>
    <s v="HERNANDEZ"/>
    <s v="MARCELINA"/>
    <x v="12"/>
    <m/>
    <s v="SAN JOSÉ DEL CORITO"/>
    <s v="AVES MEJORADAS"/>
    <s v="GENERACIÓN DE INGRESOS"/>
    <n v="9"/>
    <n v="0"/>
    <n v="9"/>
    <s v="AM"/>
    <n v="13932"/>
    <n v="0"/>
    <n v="1548"/>
    <n v="15480"/>
    <n v="13932"/>
    <n v="0"/>
    <m/>
    <n v="0"/>
    <x v="440"/>
  </r>
  <r>
    <s v="GRUPO PESA 2013 CALLEJON DE LA LUZ"/>
    <s v="PADRON"/>
    <s v="SIERRA"/>
    <s v="ABELARDO"/>
    <x v="12"/>
    <m/>
    <s v="CALLEJÓN DE LA LUZ"/>
    <s v="AVES MEJORADAS"/>
    <s v="GENERACIÓN DE INGRESOS"/>
    <n v="6"/>
    <n v="1"/>
    <n v="7"/>
    <s v="AM"/>
    <n v="10836"/>
    <n v="0"/>
    <n v="1204"/>
    <n v="12040"/>
    <n v="10836"/>
    <n v="0"/>
    <m/>
    <n v="0"/>
    <x v="441"/>
  </r>
  <r>
    <s v="GRUPO PESA 2013 PASITO DE SAN FRANCISCO"/>
    <s v="CARREON"/>
    <s v="CHAVIRA"/>
    <s v="GUADALUPE MARTINA"/>
    <x v="12"/>
    <m/>
    <s v="PASITO DE SAN FRANCISCO"/>
    <s v="AVES MEJORADAS"/>
    <s v="GENERACIÓN DE INGRESOS"/>
    <n v="12"/>
    <n v="0"/>
    <n v="12"/>
    <s v="AM"/>
    <n v="18576"/>
    <n v="0"/>
    <n v="2064"/>
    <n v="20640"/>
    <n v="18576"/>
    <n v="0"/>
    <m/>
    <n v="0"/>
    <x v="442"/>
  </r>
  <r>
    <s v="GRUPO PESA 2013 ALAQUINES"/>
    <s v="AGUILAR"/>
    <s v="AGUILAR"/>
    <s v="TERESA"/>
    <x v="12"/>
    <m/>
    <s v="ALAQUINES"/>
    <s v="AVES MEJORADAS"/>
    <s v="GENERACIÓN DE INGRESOS"/>
    <n v="6"/>
    <n v="1"/>
    <n v="7"/>
    <s v="AM"/>
    <n v="10836"/>
    <n v="0"/>
    <n v="1204"/>
    <n v="12040"/>
    <n v="10836"/>
    <n v="0"/>
    <m/>
    <n v="0"/>
    <x v="443"/>
  </r>
  <r>
    <s v="GRUPO PESA 2013 MALDONADO"/>
    <s v="GAMEZ"/>
    <s v="MONTOYA"/>
    <s v="JOSE"/>
    <x v="12"/>
    <m/>
    <s v="MALDONADO DE LOS MARTÍNEZ"/>
    <s v="AVES MEJORADAS"/>
    <s v="GENERACIÓN DE INGRESOS"/>
    <n v="6"/>
    <n v="1"/>
    <n v="7"/>
    <s v="AM"/>
    <n v="10836"/>
    <n v="0"/>
    <n v="1204"/>
    <n v="12040"/>
    <n v="10836"/>
    <n v="0"/>
    <m/>
    <n v="0"/>
    <x v="444"/>
  </r>
  <r>
    <s v="GRUPO PESA 2013 LAS HUERTAS"/>
    <s v="MALDONADO"/>
    <s v="RODRIGUEZ"/>
    <s v="MICAELINA"/>
    <x v="12"/>
    <m/>
    <s v="LAS HUERTAS"/>
    <s v="AVES MEJORADAS"/>
    <s v="GENERACIÓN DE INGRESOS"/>
    <n v="2"/>
    <n v="3"/>
    <n v="5"/>
    <s v="AM"/>
    <n v="7740"/>
    <n v="0"/>
    <n v="860"/>
    <n v="8600"/>
    <n v="7740"/>
    <n v="0"/>
    <m/>
    <n v="0"/>
    <x v="445"/>
  </r>
  <r>
    <s v="GRUPO PESA 2013 EL SABINO"/>
    <s v="MOCTEZUMA"/>
    <s v="CASTRO"/>
    <s v="ROBERTO"/>
    <x v="12"/>
    <m/>
    <s v="EL SABINO"/>
    <s v="AVES MEJORADAS"/>
    <s v="GENERACIÓN DE INGRESOS"/>
    <n v="2"/>
    <n v="5"/>
    <n v="7"/>
    <s v="AM"/>
    <n v="10836"/>
    <n v="0"/>
    <n v="1204"/>
    <n v="12040"/>
    <n v="10836"/>
    <n v="0"/>
    <m/>
    <n v="0"/>
    <x v="446"/>
  </r>
  <r>
    <s v="GRUPO PESA 2013 LAS PEÑITAS"/>
    <s v="RODRIGUEZ"/>
    <s v="MENDOZA"/>
    <s v="J. EFREN"/>
    <x v="12"/>
    <m/>
    <s v="LAS PEÑITAS"/>
    <s v="AVES MEJORADAS"/>
    <s v="GENERACIÓN DE INGRESOS"/>
    <n v="5"/>
    <n v="6"/>
    <n v="11"/>
    <s v="MAM"/>
    <n v="17028"/>
    <n v="0"/>
    <n v="1892"/>
    <n v="18920"/>
    <n v="17028"/>
    <n v="0"/>
    <m/>
    <n v="0"/>
    <x v="447"/>
  </r>
  <r>
    <s v="JUNKUDH T´OJNAL TI CUETAB DOS"/>
    <s v="MARTINEZ"/>
    <s v="FRANCISCA"/>
    <s v="ALBERTO"/>
    <x v="9"/>
    <m/>
    <s v="CUETAB"/>
    <s v="AVES MEJORADAS"/>
    <s v="GENERACIÓN DE INGRESOS"/>
    <n v="2"/>
    <n v="3"/>
    <n v="5"/>
    <s v="MAM"/>
    <n v="7740"/>
    <n v="0"/>
    <n v="860"/>
    <n v="8600"/>
    <n v="7740"/>
    <n v="0"/>
    <m/>
    <n v="0"/>
    <x v="448"/>
  </r>
  <r>
    <s v="GRUPO DE PRODUCTORES DE SAN PEDRO, SAN ANTONIO, S.L.P."/>
    <s v="DE LA CRUZ"/>
    <s v="FELICIANA"/>
    <s v="J. NATIVIDAD"/>
    <x v="3"/>
    <m/>
    <s v="SAN PEDRO"/>
    <s v="AVES MEJORADAS"/>
    <s v="GENERACIÓN DE INGRESOS"/>
    <n v="9"/>
    <n v="7"/>
    <n v="16"/>
    <s v="AM"/>
    <n v="24768"/>
    <n v="0"/>
    <n v="2752"/>
    <n v="27520"/>
    <n v="24768"/>
    <n v="0"/>
    <m/>
    <n v="0"/>
    <x v="449"/>
  </r>
  <r>
    <s v="GRUPO DE PRODUCTORES QUELABITADZ"/>
    <s v="BERNARDINO"/>
    <s v="SANCHEZ"/>
    <s v="RUFINO"/>
    <x v="6"/>
    <m/>
    <s v="QUELABITAD"/>
    <s v="AVES MEJORADAS"/>
    <s v="GENERACIÓN DE INGRESOS"/>
    <n v="11"/>
    <n v="4"/>
    <n v="15"/>
    <s v="AM"/>
    <n v="23220"/>
    <n v="0"/>
    <n v="2580"/>
    <n v="25800"/>
    <n v="23220"/>
    <n v="0"/>
    <m/>
    <n v="0"/>
    <x v="450"/>
  </r>
  <r>
    <s v="PRODUCTORES DE NUEVO CUEYTZEN"/>
    <s v="FLORES"/>
    <s v="BAUTISTA"/>
    <s v="ARMANDO"/>
    <x v="6"/>
    <m/>
    <s v="NUEVO CUEYTZÉN"/>
    <s v="AVES MEJORADAS"/>
    <s v="GENERACIÓN DE INGRESOS"/>
    <n v="8"/>
    <n v="10"/>
    <n v="18"/>
    <s v="AM"/>
    <n v="27864"/>
    <n v="0"/>
    <n v="3096"/>
    <n v="30960"/>
    <n v="27864"/>
    <n v="0"/>
    <m/>
    <n v="0"/>
    <x v="451"/>
  </r>
  <r>
    <s v="GRUPO DE PRODUCTORES DE PATNEL SAN ANTONIO, S.L.P."/>
    <s v="SANTIAGO"/>
    <s v="GONZALEZ"/>
    <s v="ADELAIDA"/>
    <x v="3"/>
    <m/>
    <s v="PATNEL"/>
    <s v="AVES MEJORADAS"/>
    <s v="GENERACIÓN DE INGRESOS"/>
    <n v="13"/>
    <n v="1"/>
    <n v="14"/>
    <s v="AM"/>
    <n v="21672"/>
    <n v="0"/>
    <n v="2408"/>
    <n v="24080"/>
    <n v="21672"/>
    <n v="0"/>
    <m/>
    <n v="0"/>
    <x v="452"/>
  </r>
  <r>
    <s v="TOCOY"/>
    <s v="MEDINA"/>
    <s v="MARTINEZ"/>
    <s v="MARIA ISIDRA"/>
    <x v="3"/>
    <m/>
    <s v="TOCOY"/>
    <s v="AVES MEJORADAS"/>
    <s v="GENERACIÓN DE INGRESOS"/>
    <n v="16"/>
    <n v="5"/>
    <n v="21"/>
    <s v="AM"/>
    <n v="32508"/>
    <n v="0"/>
    <n v="3612"/>
    <n v="36120"/>
    <n v="32508"/>
    <n v="0"/>
    <m/>
    <n v="0"/>
    <x v="453"/>
  </r>
  <r>
    <s v="PRODUCTORES  DE LA LOCALIDAD DE EL BRASIL TANCHAHUIL"/>
    <s v="SANTOS"/>
    <s v="TORRES"/>
    <s v="NICOLAS"/>
    <x v="3"/>
    <m/>
    <s v="TANCHAHUIL"/>
    <s v="AVES MEJORADAS"/>
    <s v="GENERACIÓN DE INGRESOS"/>
    <n v="16"/>
    <n v="1"/>
    <n v="17"/>
    <s v="AM"/>
    <n v="26316"/>
    <n v="0"/>
    <n v="2924"/>
    <n v="29240"/>
    <n v="26316"/>
    <n v="0"/>
    <m/>
    <n v="0"/>
    <x v="454"/>
  </r>
  <r>
    <s v="ORGANIZACION TRES"/>
    <s v="HERNANDEZ"/>
    <s v="SEBASTIAN"/>
    <s v="CORNELIO"/>
    <x v="9"/>
    <m/>
    <s v="TAN-TZAJIB"/>
    <s v="AVES MEJORADAS"/>
    <s v="GENERACIÓN DE INGRESOS"/>
    <n v="3"/>
    <n v="4"/>
    <n v="7"/>
    <s v="MAM"/>
    <n v="10836"/>
    <n v="0"/>
    <n v="1204"/>
    <n v="12040"/>
    <n v="10836"/>
    <n v="0"/>
    <m/>
    <n v="0"/>
    <x v="455"/>
  </r>
  <r>
    <s v="NUEVA GENERACION TRES"/>
    <s v="MARTINEZ"/>
    <s v="MAGDALENA"/>
    <s v="MARIA CONCEPCION"/>
    <x v="9"/>
    <m/>
    <s v="MÚHUATL"/>
    <s v="AVES MEJORADAS"/>
    <s v="GENERACIÓN DE INGRESOS"/>
    <n v="3"/>
    <n v="2"/>
    <n v="5"/>
    <s v="MAM"/>
    <n v="6192"/>
    <n v="0"/>
    <n v="688"/>
    <n v="6880"/>
    <n v="6192"/>
    <n v="0"/>
    <m/>
    <n v="0"/>
    <x v="456"/>
  </r>
  <r>
    <s v="GRUPO DE PRODUCTORES DEL BARRIO CUAYTZEN, TANLAJAS, S.L.P."/>
    <s v="MARTINEZ"/>
    <s v="JUANA"/>
    <s v="MERCEDES"/>
    <x v="6"/>
    <m/>
    <s v="BARRIO CUAYTZÉN"/>
    <s v="AVES MEJORADAS"/>
    <s v="GENERACIÓN DE INGRESOS"/>
    <n v="17"/>
    <n v="2"/>
    <n v="19"/>
    <s v="AM"/>
    <n v="29412"/>
    <n v="0"/>
    <n v="3268"/>
    <n v="32680"/>
    <n v="29412"/>
    <n v="0"/>
    <m/>
    <n v="0"/>
    <x v="457"/>
  </r>
  <r>
    <s v="PRODUCTORES DE OJOX"/>
    <s v="SALVADOR"/>
    <s v="RAMOS"/>
    <s v="ELOISA"/>
    <x v="6"/>
    <m/>
    <s v="OJOX"/>
    <s v="AVES MEJORADAS"/>
    <s v="GENERACIÓN DE INGRESOS"/>
    <n v="8"/>
    <n v="0"/>
    <n v="8"/>
    <s v="AM"/>
    <n v="12384"/>
    <n v="0"/>
    <n v="1376"/>
    <n v="13760"/>
    <n v="12384"/>
    <n v="0"/>
    <m/>
    <n v="0"/>
    <x v="458"/>
  </r>
  <r>
    <s v="GRUPO DE PRODUCTORES TRES CRUCES"/>
    <s v="MARTINEZ"/>
    <s v="HERNANDEZ"/>
    <s v="FEDERICO"/>
    <x v="6"/>
    <m/>
    <s v="TRES CRUCES"/>
    <s v="AVES MEJORADAS"/>
    <s v="GENERACIÓN DE INGRESOS"/>
    <n v="8"/>
    <n v="5"/>
    <n v="13"/>
    <s v="AM"/>
    <n v="20124"/>
    <n v="0"/>
    <n v="2236"/>
    <n v="22360"/>
    <n v="20124"/>
    <n v="0"/>
    <m/>
    <n v="0"/>
    <x v="459"/>
  </r>
  <r>
    <s v="GRUPO DE TRABAJO DE TANCHAHUIL SEGUNDA SECCION"/>
    <s v="FERNANDEZ"/>
    <s v="SANTIAGO"/>
    <s v="ABRAHAM"/>
    <x v="3"/>
    <m/>
    <s v="TANCHAHUIL SEGUNDA SECCIÓN"/>
    <s v="AVES MEJORADAS"/>
    <s v="GENERACIÓN DE INGRESOS"/>
    <n v="5"/>
    <n v="3"/>
    <n v="8"/>
    <s v="MAM"/>
    <n v="13932"/>
    <n v="0"/>
    <n v="1548"/>
    <n v="15480"/>
    <n v="13932"/>
    <n v="0"/>
    <m/>
    <n v="0"/>
    <x v="460"/>
  </r>
  <r>
    <s v="COLONIA EL PROGRESO"/>
    <s v="FERNANDEZ"/>
    <s v="HERNANDEZ"/>
    <s v="VIRGINIA"/>
    <x v="3"/>
    <m/>
    <s v="COLONIA EL PROGRESO"/>
    <s v="AVES MEJORADAS"/>
    <s v="GENERACIÓN DE INGRESOS"/>
    <n v="6"/>
    <n v="1"/>
    <n v="7"/>
    <s v="AM"/>
    <n v="10836"/>
    <n v="0"/>
    <n v="1204"/>
    <n v="12040"/>
    <n v="10836"/>
    <n v="0"/>
    <m/>
    <n v="0"/>
    <x v="461"/>
  </r>
  <r>
    <s v="AGUACATITLA A"/>
    <s v="ZARAGOZA"/>
    <s v="MARTINEZ"/>
    <s v="MARIA RAFAELA"/>
    <x v="14"/>
    <m/>
    <s v="AGUACATITLA"/>
    <s v="AVES MEJORADAS"/>
    <s v="GENERACIÓN DE INGRESOS"/>
    <n v="5"/>
    <n v="0"/>
    <n v="5"/>
    <s v="AM"/>
    <n v="7740"/>
    <n v="0"/>
    <n v="860"/>
    <n v="8600"/>
    <n v="7740"/>
    <n v="0"/>
    <m/>
    <n v="0"/>
    <x v="462"/>
  </r>
  <r>
    <s v="CHILTZAPOYO C"/>
    <s v="HERNANDEZ"/>
    <s v="MARTINEZ"/>
    <s v="NOELIA"/>
    <x v="14"/>
    <m/>
    <s v="BARRIO CHILTZAPOYO"/>
    <s v="AVES MEJORADAS"/>
    <s v="GENERACIÓN DE INGRESOS"/>
    <n v="4"/>
    <n v="1"/>
    <n v="5"/>
    <s v="AM"/>
    <n v="7740"/>
    <n v="0"/>
    <n v="860"/>
    <n v="8600"/>
    <n v="7740"/>
    <n v="0"/>
    <m/>
    <n v="0"/>
    <x v="463"/>
  </r>
  <r>
    <s v="APANCO B"/>
    <s v="SILVESTRE"/>
    <s v="FLORES"/>
    <s v="SALVADOR"/>
    <x v="14"/>
    <m/>
    <s v="APANCO"/>
    <s v="AVES MEJORADAS"/>
    <s v="GENERACIÓN DE INGRESOS"/>
    <n v="2"/>
    <n v="3"/>
    <n v="5"/>
    <s v="AM"/>
    <n v="7740"/>
    <n v="0"/>
    <n v="860"/>
    <n v="8600"/>
    <n v="7740"/>
    <n v="0"/>
    <m/>
    <n v="0"/>
    <x v="464"/>
  </r>
  <r>
    <s v="IN WITZIL AN KAPE DOS"/>
    <s v="DE LA CRUZ"/>
    <s v="GONZALEZ"/>
    <s v="QUIRINA"/>
    <x v="9"/>
    <m/>
    <s v="TANZOZOB"/>
    <s v="AVES MEJORADAS"/>
    <s v="GENERACIÓN DE INGRESOS"/>
    <n v="5"/>
    <n v="0"/>
    <n v="5"/>
    <s v="AM"/>
    <n v="7740"/>
    <n v="0"/>
    <n v="860"/>
    <n v="8600"/>
    <n v="7740"/>
    <n v="0"/>
    <m/>
    <n v="0"/>
    <x v="465"/>
  </r>
  <r>
    <s v="CUICHAPA C"/>
    <s v="LUVIANO"/>
    <s v="HERNANDEZ"/>
    <s v="MARIA LUISA"/>
    <x v="14"/>
    <m/>
    <s v="CUICHAPA"/>
    <s v="AVES MEJORADAS"/>
    <s v="GENERACIÓN DE INGRESOS"/>
    <n v="4"/>
    <n v="1"/>
    <n v="5"/>
    <s v="AM"/>
    <n v="7740"/>
    <n v="0"/>
    <n v="860"/>
    <n v="8600"/>
    <n v="7740"/>
    <n v="0"/>
    <m/>
    <n v="0"/>
    <x v="466"/>
  </r>
  <r>
    <s v="TIERRA CAMPESINA TRES"/>
    <s v="SANCHEZ"/>
    <s v="ACEVEDO"/>
    <s v="LUISA ISABEL"/>
    <x v="9"/>
    <m/>
    <s v="LANIM"/>
    <s v="AVES MEJORADAS"/>
    <s v="GENERACIÓN DE INGRESOS"/>
    <n v="6"/>
    <n v="1"/>
    <n v="7"/>
    <s v="AM"/>
    <n v="10836"/>
    <n v="0"/>
    <n v="1204"/>
    <n v="12040"/>
    <n v="10836"/>
    <n v="0"/>
    <m/>
    <n v="0"/>
    <x v="467"/>
  </r>
  <r>
    <s v="PILAXTLA P"/>
    <s v="SANTIAGO"/>
    <s v="RODRIGUEZ"/>
    <s v="CELINA"/>
    <x v="14"/>
    <m/>
    <s v="PILAXTLA"/>
    <s v="AVES MEJORADAS"/>
    <s v="GENERACIÓN DE INGRESOS"/>
    <n v="2"/>
    <n v="3"/>
    <n v="5"/>
    <s v="MAM"/>
    <n v="7740"/>
    <n v="0"/>
    <n v="860"/>
    <n v="8600"/>
    <n v="7740"/>
    <n v="0"/>
    <m/>
    <n v="0"/>
    <x v="468"/>
  </r>
  <r>
    <s v="WITZIL AN EM TRES"/>
    <s v="MARTINEZ"/>
    <s v="GONZALEZ"/>
    <s v="MARIA FELISA"/>
    <x v="9"/>
    <m/>
    <s v="LINJA"/>
    <s v="AVES MEJORADAS"/>
    <s v="GENERACIÓN DE INGRESOS"/>
    <n v="5"/>
    <n v="0"/>
    <n v="5"/>
    <s v="MAM"/>
    <n v="7740"/>
    <n v="0"/>
    <n v="860"/>
    <n v="8600"/>
    <n v="7740"/>
    <n v="0"/>
    <m/>
    <n v="0"/>
    <x v="469"/>
  </r>
  <r>
    <s v="SAN JUAN TLAJUMPAL S"/>
    <s v="FLORES"/>
    <s v="BAUTISTA"/>
    <s v="CESAR"/>
    <x v="14"/>
    <m/>
    <s v="BARRIO SAN JUAN (TLAJUMPAL)"/>
    <s v="AVES MEJORADAS"/>
    <s v="GENERACIÓN DE INGRESOS"/>
    <n v="3"/>
    <n v="2"/>
    <n v="5"/>
    <s v="AM"/>
    <n v="7740"/>
    <n v="0"/>
    <n v="860"/>
    <n v="8600"/>
    <n v="7740"/>
    <n v="0"/>
    <m/>
    <n v="0"/>
    <x v="470"/>
  </r>
  <r>
    <s v="JUNKUDH TOJNAL TI TZEN TRES"/>
    <s v="MACEDONIO"/>
    <s v="MARTINEZ"/>
    <s v="FLORA"/>
    <x v="9"/>
    <m/>
    <s v="SAN ISIDRO"/>
    <s v="AVES MEJORADAS"/>
    <s v="GENERACIÓN DE INGRESOS"/>
    <n v="6"/>
    <n v="1"/>
    <n v="7"/>
    <s v="MAM"/>
    <n v="10836"/>
    <n v="0"/>
    <n v="1204"/>
    <n v="12040"/>
    <n v="10836"/>
    <n v="0"/>
    <m/>
    <n v="0"/>
    <x v="471"/>
  </r>
  <r>
    <s v="TZOPELACO T"/>
    <s v="SEBASTIAN"/>
    <s v="BARTOLO"/>
    <s v="AURELIA"/>
    <x v="14"/>
    <m/>
    <s v="TZOPELACO"/>
    <s v="AVES MEJORADAS"/>
    <s v="GENERACIÓN DE INGRESOS"/>
    <n v="6"/>
    <n v="0"/>
    <n v="6"/>
    <s v="AM"/>
    <n v="9288"/>
    <n v="0"/>
    <n v="1032"/>
    <n v="10320"/>
    <n v="9288"/>
    <n v="0"/>
    <m/>
    <n v="0"/>
    <x v="472"/>
  </r>
  <r>
    <s v="TAMALA T"/>
    <s v="HERNANDEZ"/>
    <s v="BAUTISTA"/>
    <s v="ANA ROSA"/>
    <x v="14"/>
    <m/>
    <s v="TAMALA"/>
    <s v="AVES MEJORADAS"/>
    <s v="GENERACIÓN DE INGRESOS"/>
    <n v="5"/>
    <n v="0"/>
    <n v="5"/>
    <s v="AM"/>
    <n v="7740"/>
    <n v="0"/>
    <n v="860"/>
    <n v="8600"/>
    <n v="7740"/>
    <n v="0"/>
    <m/>
    <n v="0"/>
    <x v="473"/>
  </r>
  <r>
    <s v="JUNKUDH TOJLAL KAL AN TENEK DOS"/>
    <s v="HERNANDEZ"/>
    <m/>
    <s v="ERNESTA GUADALUPE"/>
    <x v="9"/>
    <m/>
    <s v="XOLMÓN"/>
    <s v="AVES MEJORADAS"/>
    <s v="GENERACIÓN DE INGRESOS"/>
    <n v="3"/>
    <n v="2"/>
    <n v="5"/>
    <s v="MAM"/>
    <n v="4644"/>
    <n v="0"/>
    <n v="516"/>
    <n v="5160"/>
    <n v="4644"/>
    <n v="0"/>
    <m/>
    <n v="0"/>
    <x v="474"/>
  </r>
  <r>
    <s v="UNIDAD CAMPESINA TRES"/>
    <s v="SANTIAGO"/>
    <s v="MARTINEZ"/>
    <s v="MA. FLAVIA"/>
    <x v="9"/>
    <m/>
    <s v="SAN RAFAEL TAMPAXAL"/>
    <s v="AVES MEJORADAS"/>
    <s v="GENERACIÓN DE INGRESOS"/>
    <n v="1"/>
    <n v="4"/>
    <n v="5"/>
    <s v="AM"/>
    <n v="7740"/>
    <n v="0"/>
    <n v="860"/>
    <n v="8600"/>
    <n v="7740"/>
    <n v="0"/>
    <m/>
    <n v="0"/>
    <x v="475"/>
  </r>
  <r>
    <s v="FLOR DE MAIZ TRES"/>
    <s v="DOMINGUEZ"/>
    <s v="LEOCADIO"/>
    <s v="BALENTINA"/>
    <x v="9"/>
    <m/>
    <s v="TAMPEMOCHE"/>
    <s v="AVES MEJORADAS"/>
    <s v="GENERACIÓN DE INGRESOS"/>
    <n v="1"/>
    <n v="5"/>
    <n v="6"/>
    <s v="AM"/>
    <n v="9288"/>
    <n v="0"/>
    <n v="1032"/>
    <n v="10320"/>
    <n v="9288"/>
    <n v="0"/>
    <m/>
    <n v="0"/>
    <x v="476"/>
  </r>
  <r>
    <s v="FLOR DE JACARANDA TRES"/>
    <s v="MARTINEZ"/>
    <s v="ENRIQUEZ"/>
    <s v="MARIA"/>
    <x v="9"/>
    <m/>
    <s v="TANUTE"/>
    <s v="AVES MEJORADAS"/>
    <s v="GENERACIÓN DE INGRESOS"/>
    <n v="7"/>
    <n v="0"/>
    <n v="7"/>
    <s v="AM"/>
    <n v="10836"/>
    <n v="0"/>
    <n v="1204"/>
    <n v="12040"/>
    <n v="10836"/>
    <n v="0"/>
    <m/>
    <n v="0"/>
    <x v="477"/>
  </r>
  <r>
    <s v="CUNA DE MAIZ DOS"/>
    <s v="ANTONIO"/>
    <s v="RUBIO"/>
    <s v="ALICIA"/>
    <x v="9"/>
    <m/>
    <s v="OCTUJUB O CAMPECHE"/>
    <s v="AVES MEJORADAS"/>
    <s v="GENERACIÓN DE INGRESOS"/>
    <n v="4"/>
    <n v="1"/>
    <n v="5"/>
    <s v="MAM"/>
    <n v="7740"/>
    <n v="0"/>
    <n v="860"/>
    <n v="8600"/>
    <n v="7740"/>
    <n v="0"/>
    <m/>
    <n v="0"/>
    <x v="478"/>
  </r>
  <r>
    <s v="GRUPO DE TRABAJO COAXOCOYO"/>
    <s v="FLORES"/>
    <s v="HERNANDEZ"/>
    <s v="NELBA"/>
    <x v="1"/>
    <m/>
    <s v="COAXOCOYO"/>
    <s v="AVES MEJORADAS"/>
    <s v="GENERACIÓN DE INGRESOS"/>
    <n v="3"/>
    <n v="2"/>
    <n v="5"/>
    <s v="AM"/>
    <n v="7740"/>
    <n v="0"/>
    <n v="860"/>
    <n v="8600"/>
    <n v="7740"/>
    <n v="0"/>
    <m/>
    <n v="0"/>
    <x v="479"/>
  </r>
  <r>
    <s v="EL CHIJOL"/>
    <s v="MARTINEZ"/>
    <m/>
    <s v="JOSE LORENZO"/>
    <x v="1"/>
    <m/>
    <s v="EL CHIJOL"/>
    <s v="AVES MEJORADAS"/>
    <s v="GENERACIÓN DE INGRESOS"/>
    <n v="4"/>
    <n v="1"/>
    <n v="5"/>
    <s v="AM"/>
    <n v="7740"/>
    <n v="0"/>
    <n v="860"/>
    <n v="8600"/>
    <n v="7740"/>
    <n v="0"/>
    <m/>
    <n v="0"/>
    <x v="480"/>
  </r>
  <r>
    <s v="GRUPO DE TRABAJO TIUTZEN"/>
    <s v="DE LA CRUZ"/>
    <s v="ANA"/>
    <s v="JESUS FLORENCIO"/>
    <x v="1"/>
    <m/>
    <s v="TIUTZÉN"/>
    <s v="AVES MEJORADAS"/>
    <s v="GENERACIÓN DE INGRESOS"/>
    <n v="0"/>
    <n v="5"/>
    <n v="5"/>
    <s v="AM"/>
    <n v="7740"/>
    <n v="0"/>
    <n v="860"/>
    <n v="8600"/>
    <n v="7740"/>
    <n v="0"/>
    <m/>
    <n v="0"/>
    <x v="481"/>
  </r>
  <r>
    <s v="SAN FRANCISCO DOS"/>
    <s v="AGUSTIN"/>
    <s v="HERNANDEZ"/>
    <s v="VIVIANA"/>
    <x v="9"/>
    <m/>
    <s v="SAN FRANCISCO"/>
    <s v="AVES MEJORADAS"/>
    <s v="GENERACIÓN DE INGRESOS"/>
    <n v="3"/>
    <n v="2"/>
    <n v="5"/>
    <s v="AM"/>
    <n v="7740"/>
    <n v="0"/>
    <n v="860"/>
    <n v="8600"/>
    <n v="7740"/>
    <n v="0"/>
    <m/>
    <n v="0"/>
    <x v="482"/>
  </r>
  <r>
    <s v="GRUPO DE TRABAJO PUNCHUMU"/>
    <s v="SANTOS"/>
    <s v="HERNANDEZ"/>
    <s v="TERESA"/>
    <x v="1"/>
    <m/>
    <s v="PUNCHUMU"/>
    <s v="AVES MEJORADAS"/>
    <s v="GENERACIÓN DE INGRESOS"/>
    <n v="2"/>
    <n v="3"/>
    <n v="5"/>
    <s v="AM"/>
    <n v="7740"/>
    <n v="0"/>
    <n v="860"/>
    <n v="8600"/>
    <n v="7740"/>
    <n v="0"/>
    <m/>
    <n v="0"/>
    <x v="483"/>
  </r>
  <r>
    <s v="LAS HUERTAS"/>
    <s v="AGUILAR"/>
    <s v="JIMENEZ"/>
    <s v="AUSTRABERTA"/>
    <x v="1"/>
    <m/>
    <s v="TAYABTZÉN"/>
    <s v="AVES MEJORADAS"/>
    <s v="GENERACIÓN DE INGRESOS"/>
    <n v="5"/>
    <n v="0"/>
    <n v="5"/>
    <s v="AM"/>
    <n v="7740"/>
    <n v="0"/>
    <n v="860"/>
    <n v="8600"/>
    <n v="7740"/>
    <n v="0"/>
    <m/>
    <n v="0"/>
    <x v="484"/>
  </r>
  <r>
    <s v="GRUPO DE PRODUCTORES COATIXTALAB"/>
    <s v="MARCOS"/>
    <s v="BAUTISTA"/>
    <s v="MA. ROSALBA"/>
    <x v="1"/>
    <m/>
    <s v="COATIXTALAB"/>
    <s v="AVES MEJORADAS"/>
    <s v="GENERACIÓN DE INGRESOS"/>
    <n v="6"/>
    <n v="1"/>
    <n v="7"/>
    <s v="AM"/>
    <n v="10836"/>
    <n v="0"/>
    <n v="1204"/>
    <n v="12040"/>
    <n v="10836"/>
    <n v="0"/>
    <m/>
    <n v="0"/>
    <x v="485"/>
  </r>
  <r>
    <s v="GRUPO DE TRABAJO TAMARINDO HUASTECO"/>
    <s v="SEBASTIAN"/>
    <s v="CONCEPCION"/>
    <s v="OFELIA"/>
    <x v="1"/>
    <m/>
    <s v="TAMARINDO HUASTECO"/>
    <s v="AVES MEJORADAS"/>
    <s v="GENERACIÓN DE INGRESOS"/>
    <n v="9"/>
    <n v="4"/>
    <n v="13"/>
    <s v="AM"/>
    <n v="20124"/>
    <n v="0"/>
    <n v="2236"/>
    <n v="22360"/>
    <n v="20124"/>
    <n v="0"/>
    <m/>
    <n v="0"/>
    <x v="486"/>
  </r>
  <r>
    <s v="COMUNIDAD EL NARANJO"/>
    <s v="FLORES"/>
    <s v="ANTONIA"/>
    <s v="JAIME"/>
    <x v="1"/>
    <m/>
    <s v="COMUNIDAD EL NARANJO"/>
    <s v="AVES MEJORADAS"/>
    <s v="GENERACIÓN DE INGRESOS"/>
    <n v="4"/>
    <n v="3"/>
    <n v="7"/>
    <s v="AM"/>
    <n v="10836"/>
    <n v="0"/>
    <n v="1204"/>
    <n v="12040"/>
    <n v="10836"/>
    <n v="0"/>
    <m/>
    <n v="0"/>
    <x v="487"/>
  </r>
  <r>
    <s v="FORTALEZA HUASTECA"/>
    <s v="DE LA CRUZ"/>
    <s v="SANTIAGO"/>
    <s v="ANSELMO"/>
    <x v="1"/>
    <m/>
    <s v="PUCTÉ"/>
    <s v="AVES MEJORADAS"/>
    <s v="GENERACIÓN DE INGRESOS"/>
    <n v="3"/>
    <n v="2"/>
    <n v="5"/>
    <s v="AM"/>
    <n v="7740"/>
    <n v="0"/>
    <n v="860"/>
    <n v="8600"/>
    <n v="7740"/>
    <n v="0"/>
    <m/>
    <n v="0"/>
    <x v="488"/>
  </r>
  <r>
    <s v="GRUPO DE TRABAJO COL. GONZALEZ MAZO"/>
    <s v="OCEJO"/>
    <s v="HERNANDEZ"/>
    <s v="VICTORIA"/>
    <x v="1"/>
    <m/>
    <s v="COLONIA GONZÁLEZ MAZO"/>
    <s v="AVES MEJORADAS"/>
    <s v="GENERACIÓN DE INGRESOS"/>
    <n v="4"/>
    <n v="2"/>
    <n v="6"/>
    <s v="AM"/>
    <n v="9288"/>
    <n v="0"/>
    <n v="1032"/>
    <n v="10320"/>
    <n v="9288"/>
    <n v="0"/>
    <m/>
    <n v="0"/>
    <x v="489"/>
  </r>
  <r>
    <s v="LA ESPERANZA"/>
    <s v="RAMON"/>
    <s v="SANTIAGO"/>
    <s v="CESAR"/>
    <x v="1"/>
    <m/>
    <s v="SAN JOSÉ DE LA CRUZ"/>
    <s v="AVES MEJORADAS"/>
    <s v="GENERACIÓN DE INGRESOS"/>
    <n v="5"/>
    <n v="1"/>
    <n v="6"/>
    <s v="AM"/>
    <n v="9288"/>
    <n v="0"/>
    <n v="1032"/>
    <n v="10320"/>
    <n v="9288"/>
    <n v="0"/>
    <m/>
    <n v="0"/>
    <x v="490"/>
  </r>
  <r>
    <s v="NUEVO HORIZONTE DE LA COMUNIDAD TENEK DOS"/>
    <s v="LUCIO"/>
    <s v="FELIPE"/>
    <s v="TERESA"/>
    <x v="9"/>
    <m/>
    <s v="TAHUILATZÉN"/>
    <s v="AVES MEJORADAS"/>
    <s v="GENERACIÓN DE INGRESOS"/>
    <n v="5"/>
    <n v="0"/>
    <n v="5"/>
    <s v="AM"/>
    <n v="7740"/>
    <n v="0"/>
    <n v="860"/>
    <n v="8600"/>
    <n v="7740"/>
    <n v="0"/>
    <m/>
    <n v="0"/>
    <x v="491"/>
  </r>
  <r>
    <s v="GRUPO DE TRABAJO LA GALLINA DE ORO"/>
    <s v="HERNANDEZ"/>
    <s v="DE LA CRUZ"/>
    <s v="BENIGNO"/>
    <x v="1"/>
    <m/>
    <s v="PAXQUID"/>
    <s v="AVES MEJORADAS"/>
    <s v="GENERACIÓN DE INGRESOS"/>
    <n v="2"/>
    <n v="3"/>
    <n v="5"/>
    <s v="AM"/>
    <n v="7740"/>
    <n v="0"/>
    <n v="860"/>
    <n v="8600"/>
    <n v="7740"/>
    <n v="0"/>
    <m/>
    <n v="0"/>
    <x v="492"/>
  </r>
  <r>
    <s v="GRUPO DE TRABAJO LA GRANJA"/>
    <s v="NAVA"/>
    <s v="JUANA"/>
    <s v="NATIVIDAD"/>
    <x v="1"/>
    <m/>
    <s v="LA PALIZADA"/>
    <s v="INFRAESTRUCTURA Y EQUIPO PARA LA PROTECCION Y MANEJO DE LAS AVES"/>
    <s v="GENERACIÓN DE INGRESOS"/>
    <n v="0"/>
    <n v="5"/>
    <n v="5"/>
    <s v="AM"/>
    <n v="7740"/>
    <n v="0"/>
    <n v="860"/>
    <n v="8600"/>
    <n v="7740"/>
    <n v="0"/>
    <m/>
    <n v="0"/>
    <x v="493"/>
  </r>
  <r>
    <s v="GRUPO DE PRODUCTORES EL PROGRESO"/>
    <s v="BAUTISTA"/>
    <s v="HERNANDEZ"/>
    <s v="MA. CATARINA"/>
    <x v="1"/>
    <m/>
    <s v="RÍO FLORIDO"/>
    <s v="AVES MEJORADAS"/>
    <s v="GENERACIÓN DE INGRESOS"/>
    <n v="5"/>
    <n v="1"/>
    <n v="6"/>
    <s v="AM"/>
    <n v="9288"/>
    <n v="0"/>
    <n v="1032"/>
    <n v="10320"/>
    <n v="9288"/>
    <n v="0"/>
    <m/>
    <n v="0"/>
    <x v="494"/>
  </r>
  <r>
    <s v="GRUPO DE TRABAJO EL ESFUERZO"/>
    <s v="SANTIAGO"/>
    <s v="HERNANDEZ"/>
    <s v="ALEJANDRA"/>
    <x v="1"/>
    <m/>
    <s v="EL NARANJO TAYABTZÉN (TRES PALMAS)"/>
    <s v="AVES MEJORADAS"/>
    <s v="GENERACIÓN DE INGRESOS"/>
    <n v="4"/>
    <n v="2"/>
    <n v="6"/>
    <s v="AM"/>
    <n v="9288"/>
    <n v="0"/>
    <n v="1032"/>
    <n v="10320"/>
    <n v="9288"/>
    <n v="0"/>
    <m/>
    <n v="0"/>
    <x v="495"/>
  </r>
  <r>
    <s v="GRUPO DE TRABAJO SAN BARTOLO"/>
    <s v="SANTOS"/>
    <s v="GUTIERREZ"/>
    <s v="HERMENEGILDO"/>
    <x v="1"/>
    <m/>
    <s v="SAN BARTOLO"/>
    <s v="AVES MEJORADAS"/>
    <s v="GENERACIÓN DE INGRESOS"/>
    <n v="5"/>
    <n v="2"/>
    <n v="7"/>
    <s v="AM"/>
    <n v="10836"/>
    <n v="0"/>
    <n v="1204"/>
    <n v="12040"/>
    <n v="10836"/>
    <n v="0"/>
    <m/>
    <n v="0"/>
    <x v="496"/>
  </r>
  <r>
    <s v="AMAXAC 3"/>
    <s v="HERNANDEZ"/>
    <s v="X"/>
    <s v="JUAN FELICIANO"/>
    <x v="7"/>
    <m/>
    <s v="AMAXAC"/>
    <s v="AVES MEJORADAS"/>
    <s v="GENERACIÓN DE INGRESOS"/>
    <n v="2"/>
    <n v="4"/>
    <n v="6"/>
    <s v="AM"/>
    <n v="9288"/>
    <n v="0"/>
    <n v="1032"/>
    <n v="10320"/>
    <n v="9288"/>
    <n v="0"/>
    <m/>
    <n v="0"/>
    <x v="497"/>
  </r>
  <r>
    <s v="TIOAMEL 2"/>
    <s v="GONZALEZ"/>
    <s v="VIDALES"/>
    <s v="ROSA ANGELA"/>
    <x v="7"/>
    <m/>
    <s v="TIOAMEL"/>
    <s v="AVES MEJORADAS"/>
    <s v="GENERACIÓN DE INGRESOS"/>
    <n v="5"/>
    <n v="2"/>
    <n v="7"/>
    <s v="AM"/>
    <n v="10836"/>
    <n v="0"/>
    <n v="1204"/>
    <n v="12040"/>
    <n v="10836"/>
    <n v="0"/>
    <m/>
    <n v="0"/>
    <x v="498"/>
  </r>
  <r>
    <s v="PALZOQUILLO 2"/>
    <s v="HERNANDEZ"/>
    <s v="GONZALEZ"/>
    <s v="BENITO"/>
    <x v="7"/>
    <m/>
    <s v="SAN PABLO SEGUNDO (PALZOQUILLO)"/>
    <s v="AVES MEJORADAS"/>
    <s v="GENERACIÓN DE INGRESOS"/>
    <n v="6"/>
    <n v="2"/>
    <n v="8"/>
    <s v="AM"/>
    <n v="12384"/>
    <n v="0"/>
    <n v="1376"/>
    <n v="13760"/>
    <n v="12384"/>
    <n v="0"/>
    <m/>
    <n v="0"/>
    <x v="499"/>
  </r>
  <r>
    <s v="AJACACO"/>
    <s v="HERNANDEZ"/>
    <s v="GONZALEZ"/>
    <s v="CIRIA"/>
    <x v="7"/>
    <m/>
    <s v="AJACACO"/>
    <s v="AVES MEJORADAS"/>
    <s v="GENERACIÓN DE INGRESOS"/>
    <n v="4"/>
    <n v="3"/>
    <n v="7"/>
    <s v="AM"/>
    <n v="4644"/>
    <n v="0"/>
    <n v="516"/>
    <n v="5160"/>
    <n v="4644"/>
    <n v="0"/>
    <m/>
    <n v="0"/>
    <x v="500"/>
  </r>
  <r>
    <s v="AJUATITLA 3"/>
    <s v="FLORES"/>
    <s v="HERNANDEZ"/>
    <s v="NELIDA"/>
    <x v="7"/>
    <m/>
    <s v="AJUATITLA SEGUNDA SECCIÓN"/>
    <s v="AVES MEJORADAS"/>
    <s v="GENERACIÓN DE INGRESOS"/>
    <n v="4"/>
    <n v="2"/>
    <n v="6"/>
    <s v="AM"/>
    <n v="9288"/>
    <n v="0"/>
    <n v="1032"/>
    <n v="10320"/>
    <n v="9288"/>
    <n v="0"/>
    <m/>
    <n v="0"/>
    <x v="501"/>
  </r>
  <r>
    <s v="GRUPO DE TRABAJO COMUNIDAD CALMECAYO II"/>
    <s v="GARCIA"/>
    <s v="BENITES"/>
    <s v="ODON"/>
    <x v="7"/>
    <m/>
    <s v="COMUNIDAD CALMECAYO"/>
    <s v="AVES MEJORADAS"/>
    <s v="GENERACIÓN DE INGRESOS"/>
    <n v="3"/>
    <n v="3"/>
    <n v="6"/>
    <s v="AM"/>
    <n v="7740"/>
    <n v="0"/>
    <n v="860"/>
    <n v="8600"/>
    <n v="7740"/>
    <n v="0"/>
    <m/>
    <n v="0"/>
    <x v="502"/>
  </r>
  <r>
    <s v="LOS LOCOS III"/>
    <s v="RAMIREZ"/>
    <s v="GARCIA"/>
    <s v="LOIDA"/>
    <x v="7"/>
    <m/>
    <s v="EJIDO CALMECAYO"/>
    <s v="AVES MEJORADAS"/>
    <s v="GENERACIÓN DE INGRESOS"/>
    <n v="2"/>
    <n v="4"/>
    <n v="6"/>
    <s v="AM"/>
    <n v="6192"/>
    <n v="0"/>
    <n v="688"/>
    <n v="6880"/>
    <n v="6192"/>
    <n v="0"/>
    <m/>
    <n v="0"/>
    <x v="503"/>
  </r>
  <r>
    <s v="GRUPO DE TRABAJO LAS MESAS III"/>
    <s v="NIETO"/>
    <s v="HERNANDEZ"/>
    <s v="GUADALUPE"/>
    <x v="7"/>
    <m/>
    <s v="LAS MESAS"/>
    <s v="AVES MEJORADAS"/>
    <s v="GENERACIÓN DE INGRESOS"/>
    <n v="4"/>
    <n v="2"/>
    <n v="6"/>
    <s v="AM"/>
    <n v="7740"/>
    <n v="0"/>
    <n v="860"/>
    <n v="8600"/>
    <n v="7740"/>
    <n v="0"/>
    <m/>
    <n v="0"/>
    <x v="504"/>
  </r>
  <r>
    <s v="MOYOTLA 1"/>
    <s v="HERNANDEZ"/>
    <s v="HERNANDEZ"/>
    <s v="ANASTACIA"/>
    <x v="7"/>
    <m/>
    <s v="MOYOTLA"/>
    <s v="AVES MEJORADAS"/>
    <s v="GENERACIÓN DE INGRESOS"/>
    <n v="2"/>
    <n v="4"/>
    <n v="6"/>
    <s v="AM"/>
    <n v="9288"/>
    <n v="0"/>
    <n v="1032"/>
    <n v="10320"/>
    <n v="9288"/>
    <n v="0"/>
    <m/>
    <n v="0"/>
    <x v="505"/>
  </r>
  <r>
    <s v="METSTLI 1"/>
    <s v="HERNANDEZ"/>
    <s v="HERNANDEZ"/>
    <s v="MANUEL"/>
    <x v="7"/>
    <m/>
    <s v="SAN ANDRÉS"/>
    <s v="AVES MEJORADAS"/>
    <s v="GENERACIÓN DE INGRESOS"/>
    <n v="3"/>
    <n v="5"/>
    <n v="8"/>
    <s v="AM"/>
    <n v="12384"/>
    <n v="0"/>
    <n v="1376"/>
    <n v="13760"/>
    <n v="12384"/>
    <n v="0"/>
    <m/>
    <n v="0"/>
    <x v="506"/>
  </r>
  <r>
    <s v="TLAPANI 1"/>
    <s v="GARCIA"/>
    <s v="SANTOS"/>
    <s v="MARIA CATARINA"/>
    <x v="7"/>
    <m/>
    <s v="TLAPANI"/>
    <s v="AVES MEJORADAS"/>
    <s v="GENERACIÓN DE INGRESOS"/>
    <n v="5"/>
    <n v="1"/>
    <n v="6"/>
    <s v="AM"/>
    <n v="6192"/>
    <n v="0"/>
    <n v="688"/>
    <n v="6880"/>
    <n v="6192"/>
    <n v="0"/>
    <m/>
    <n v="0"/>
    <x v="507"/>
  </r>
  <r>
    <s v="MAHUAJCO I"/>
    <s v="GONZALEZ"/>
    <s v="CANALES"/>
    <s v="PATRICIA"/>
    <x v="7"/>
    <m/>
    <s v="MAHUAJCO"/>
    <s v="AVES MEJORADAS"/>
    <s v="GENERACIÓN DE INGRESOS"/>
    <n v="3"/>
    <n v="3"/>
    <n v="6"/>
    <s v="AM"/>
    <n v="9288"/>
    <n v="0"/>
    <n v="1032"/>
    <n v="10320"/>
    <n v="9288"/>
    <n v="0"/>
    <m/>
    <n v="0"/>
    <x v="508"/>
  </r>
  <r>
    <s v="PETLACOYO 3"/>
    <s v="HERNANDEZ"/>
    <s v="REYES"/>
    <s v="SALUSTIA"/>
    <x v="7"/>
    <m/>
    <s v="PETLACOYO"/>
    <s v="AVES MEJORADAS"/>
    <s v="GENERACIÓN DE INGRESOS"/>
    <n v="2"/>
    <n v="4"/>
    <n v="6"/>
    <s v="AM"/>
    <n v="9288"/>
    <n v="0"/>
    <n v="1032"/>
    <n v="10320"/>
    <n v="9288"/>
    <n v="0"/>
    <m/>
    <n v="0"/>
    <x v="509"/>
  </r>
  <r>
    <s v="TAZAQUIL EJIDO I"/>
    <s v="BAUTISTA"/>
    <s v="HERNANDEZ"/>
    <s v="JULISSA"/>
    <x v="7"/>
    <m/>
    <s v="TAZAQUIL EJIDO"/>
    <s v="AVES MEJORADAS"/>
    <s v="GENERACIÓN DE INGRESOS"/>
    <n v="4"/>
    <n v="3"/>
    <n v="7"/>
    <s v="AM"/>
    <n v="10836"/>
    <n v="0"/>
    <n v="1204"/>
    <n v="12040"/>
    <n v="10836"/>
    <n v="0"/>
    <m/>
    <n v="0"/>
    <x v="510"/>
  </r>
  <r>
    <s v="TAZAQUIL I"/>
    <s v="HERNANDEZ"/>
    <s v="HERNANDEZ"/>
    <s v="RAMIRO"/>
    <x v="7"/>
    <m/>
    <s v="TAZAQUIL"/>
    <s v="AVES MEJORADAS"/>
    <s v="GENERACIÓN DE INGRESOS"/>
    <n v="1"/>
    <n v="8"/>
    <n v="9"/>
    <s v="AM"/>
    <n v="12384"/>
    <n v="0"/>
    <n v="1376"/>
    <n v="13760"/>
    <n v="12384"/>
    <n v="0"/>
    <m/>
    <n v="0"/>
    <x v="511"/>
  </r>
  <r>
    <s v="TEPOZOAPA PRIMERA SECCION 1"/>
    <s v="HERNANDEZ"/>
    <m/>
    <s v="APOLONIO"/>
    <x v="7"/>
    <m/>
    <s v="TEPOTZUAPA PRIMERA SECCIÓN"/>
    <s v="AVES MEJORADAS"/>
    <s v="GENERACIÓN DE INGRESOS"/>
    <n v="4"/>
    <n v="2"/>
    <n v="6"/>
    <s v="AM"/>
    <n v="7740"/>
    <n v="0"/>
    <n v="860"/>
    <n v="8600"/>
    <n v="7740"/>
    <n v="0"/>
    <m/>
    <n v="0"/>
    <x v="512"/>
  </r>
  <r>
    <s v="TEPOZOAPA SEGUNDA SECCION 1"/>
    <s v="HERNANDEZ"/>
    <s v="HERNANDEZ"/>
    <s v="PEDRO"/>
    <x v="7"/>
    <m/>
    <s v="TEPOTZUAPA DOS SEGUNDA SECCIÓN"/>
    <s v="AVES MEJORADAS"/>
    <s v="GENERACIÓN DE INGRESOS"/>
    <n v="1"/>
    <n v="5"/>
    <n v="6"/>
    <s v="AM"/>
    <n v="9288"/>
    <n v="0"/>
    <n v="1032"/>
    <n v="10320"/>
    <n v="9288"/>
    <n v="0"/>
    <m/>
    <n v="0"/>
    <x v="513"/>
  </r>
  <r>
    <s v="TAMPUCHON 2"/>
    <s v="GONZALEZ"/>
    <s v="GONZALEZ"/>
    <s v="HERMELINDA"/>
    <x v="7"/>
    <m/>
    <s v="TAMPUCHÓN"/>
    <s v="AVES MEJORADAS"/>
    <s v="GENERACIÓN DE INGRESOS"/>
    <n v="6"/>
    <n v="2"/>
    <n v="8"/>
    <s v="AM"/>
    <n v="12384"/>
    <n v="0"/>
    <n v="1376"/>
    <n v="13760"/>
    <n v="12384"/>
    <n v="0"/>
    <m/>
    <n v="0"/>
    <x v="514"/>
  </r>
  <r>
    <s v="TLAXCO 2"/>
    <s v="HERNANDEZ"/>
    <s v="GONZALEZ"/>
    <s v="LUCIA"/>
    <x v="7"/>
    <m/>
    <s v="TLAXCO"/>
    <s v="AVES MEJORADAS"/>
    <s v="GENERACIÓN DE INGRESOS"/>
    <n v="5"/>
    <n v="1"/>
    <n v="6"/>
    <s v="AM"/>
    <n v="9288"/>
    <n v="0"/>
    <n v="1032"/>
    <n v="10320"/>
    <n v="9288"/>
    <n v="0"/>
    <m/>
    <n v="0"/>
    <x v="515"/>
  </r>
  <r>
    <s v="PRODUCTORES PAITZAN"/>
    <s v="MARTINEZ"/>
    <s v="DIONICIO"/>
    <s v="MARIA TOMASA"/>
    <x v="6"/>
    <m/>
    <s v="PAITZÁN"/>
    <s v="AVES MEJORADAS"/>
    <s v="GENERACIÓN DE INGRESOS"/>
    <n v="11"/>
    <n v="11"/>
    <n v="22"/>
    <s v="AM"/>
    <n v="34056"/>
    <n v="0"/>
    <n v="3784"/>
    <n v="37840"/>
    <n v="34056"/>
    <n v="0"/>
    <m/>
    <n v="0"/>
    <x v="516"/>
  </r>
  <r>
    <s v="TANLU GRUPO PESA"/>
    <s v="PONCE"/>
    <s v="BALDERAS"/>
    <s v="NATALIO"/>
    <x v="15"/>
    <m/>
    <s v="TANLU"/>
    <s v="INFRAESTRUCTURA Y EQUIPO PARA LA PRODUCCION DE BOVINOS"/>
    <s v="GENERACIÓN DE INGRESOS"/>
    <n v="4"/>
    <n v="1"/>
    <n v="5"/>
    <s v="AM"/>
    <n v="275381"/>
    <n v="0"/>
    <n v="30598"/>
    <n v="305979"/>
    <n v="0"/>
    <n v="0"/>
    <m/>
    <n v="0"/>
    <x v="51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911">
  <r>
    <m/>
    <m/>
    <m/>
    <m/>
    <x v="0"/>
    <x v="0"/>
    <m/>
    <m/>
    <m/>
    <m/>
    <m/>
    <m/>
    <m/>
    <m/>
    <m/>
    <m/>
    <m/>
    <m/>
    <m/>
    <m/>
    <m/>
    <s v="FOLIO SURI"/>
  </r>
  <r>
    <s v="COMUNIDAD EL NARANJO"/>
    <s v="FLORES"/>
    <s v="ANTONIA"/>
    <s v="JAIME"/>
    <x v="1"/>
    <x v="0"/>
    <s v="COMUNIDAD EL NARANJO"/>
    <s v="INFRAESTRUCTURA Y EQUIPO PARA LA PRODUCCION DE CERDOS"/>
    <s v="GENERACIÓN DE INGRESOS"/>
    <n v="11"/>
    <n v="16"/>
    <n v="27"/>
    <s v="AM"/>
    <n v="19224"/>
    <n v="0"/>
    <n v="2136"/>
    <n v="21360"/>
    <n v="19224"/>
    <n v="0"/>
    <m/>
    <n v="0"/>
    <s v="SP1500022892"/>
  </r>
  <r>
    <s v="COMUNIDAD EL NARANJO"/>
    <s v="FLORES"/>
    <s v="ANTONIA"/>
    <s v="JAIME"/>
    <x v="1"/>
    <x v="0"/>
    <s v="COMUNIDAD EL NARANJO"/>
    <s v="INFRAESTRUCTURA Y EQUIPO PARA LA PRODUCCION DE CERDOS"/>
    <s v="GENERACIÓN DE INGRESOS"/>
    <n v="0"/>
    <n v="0"/>
    <n v="0"/>
    <s v="AM"/>
    <n v="160200"/>
    <n v="0"/>
    <n v="17800"/>
    <n v="178000"/>
    <n v="160200"/>
    <n v="0"/>
    <m/>
    <n v="0"/>
    <s v="SP1500022892"/>
  </r>
  <r>
    <s v="COMUNIDAD EL NARANJO"/>
    <s v="FLORES"/>
    <s v="ANTONIA"/>
    <s v="JAIME"/>
    <x v="1"/>
    <x v="0"/>
    <s v="COMUNIDAD EL NARANJO"/>
    <s v="SILO METALICO GALVANIZADO"/>
    <s v="GENERACIÓN DE INGRESOS"/>
    <n v="0"/>
    <n v="0"/>
    <n v="0"/>
    <s v="AM"/>
    <n v="12600"/>
    <n v="0"/>
    <n v="1400"/>
    <n v="14000"/>
    <n v="12600"/>
    <n v="0"/>
    <m/>
    <n v="0"/>
    <s v="SP1500022892"/>
  </r>
  <r>
    <s v="COMUNIDAD EL NARANJO"/>
    <s v="FLORES"/>
    <s v="ANTONIA"/>
    <s v="JAIME"/>
    <x v="1"/>
    <x v="0"/>
    <s v="COMUNIDAD EL NARANJO"/>
    <s v="INFRAESTRUCTURA Y EQUIPO PARA LA PROTECCION Y MANEJO DE LAS AVES"/>
    <s v="PRODUCCIÓN DE ALIMENTOS"/>
    <n v="0"/>
    <n v="0"/>
    <n v="0"/>
    <s v="AM"/>
    <n v="13230"/>
    <n v="0"/>
    <n v="1470"/>
    <n v="14700"/>
    <n v="13230"/>
    <n v="0"/>
    <m/>
    <n v="0"/>
    <s v="SP1500022892"/>
  </r>
  <r>
    <s v="COMUNIDAD EL NARANJO"/>
    <s v="FLORES"/>
    <s v="ANTONIA"/>
    <s v="JAIME"/>
    <x v="1"/>
    <x v="0"/>
    <s v="COMUNIDAD EL NARANJO"/>
    <s v="ARBOLES FRUTALES"/>
    <s v="PRODUCCIÓN DE ALIMENTOS"/>
    <n v="0"/>
    <n v="0"/>
    <n v="0"/>
    <s v="AM"/>
    <n v="6615"/>
    <n v="0"/>
    <n v="735"/>
    <n v="7350"/>
    <n v="6615"/>
    <n v="0"/>
    <m/>
    <n v="0"/>
    <s v="SP1500022892"/>
  </r>
  <r>
    <s v="COMUNIDAD EL NARANJO"/>
    <s v="FLORES"/>
    <s v="ANTONIA"/>
    <s v="JAIME"/>
    <x v="1"/>
    <x v="0"/>
    <s v="COMUNIDAD EL NARANJO"/>
    <s v="BODEGA"/>
    <s v="GENERACIÓN DE INGRESOS"/>
    <n v="0"/>
    <n v="0"/>
    <n v="0"/>
    <s v="AM"/>
    <n v="29340"/>
    <n v="0"/>
    <n v="3260"/>
    <n v="32600"/>
    <n v="29340"/>
    <n v="0"/>
    <m/>
    <n v="0"/>
    <s v="SP1500022892"/>
  </r>
  <r>
    <s v="COMUNIDAD EL NARANJO"/>
    <s v="FLORES"/>
    <s v="ANTONIA"/>
    <s v="JAIME"/>
    <x v="1"/>
    <x v="0"/>
    <s v="COMUNIDAD EL NARANJO"/>
    <s v="MATERIAL VEGETATIVO"/>
    <s v="PRODUCCIÓN DE ALIMENTOS"/>
    <n v="0"/>
    <n v="0"/>
    <n v="0"/>
    <s v="AM"/>
    <n v="28080"/>
    <n v="0"/>
    <n v="3120"/>
    <n v="31200"/>
    <n v="28080"/>
    <n v="0"/>
    <m/>
    <n v="0"/>
    <s v="SP1500022892"/>
  </r>
  <r>
    <s v="LAGUNA DE GOMEZ"/>
    <s v="CASTILLO"/>
    <s v="CASTILLO"/>
    <s v="SILVERIA"/>
    <x v="2"/>
    <x v="0"/>
    <s v="LAGUNA DE GÓMEZ"/>
    <s v="EQUIPO PARA ENVASADO Y EMPAQUE"/>
    <s v="GENERACIÓN DE INGRESOS"/>
    <n v="7"/>
    <n v="8"/>
    <n v="15"/>
    <s v="AM"/>
    <n v="68099"/>
    <n v="0"/>
    <n v="13308.880000000005"/>
    <n v="81407.88"/>
    <n v="68099"/>
    <n v="0"/>
    <m/>
    <n v="0"/>
    <s v="SP1500022894"/>
  </r>
  <r>
    <s v="LAGUNA DE GOMEZ"/>
    <s v="CASTILLO"/>
    <s v="CASTILLO"/>
    <s v="SILVERIA"/>
    <x v="2"/>
    <x v="0"/>
    <s v="LAGUNA DE GÓMEZ"/>
    <s v="DEPOSITO DE AGUA-PRODUCCION ALIMENTOS"/>
    <s v="PRODUCCIÓN DE ALIMENTOS"/>
    <n v="0"/>
    <n v="0"/>
    <n v="0"/>
    <s v="AM"/>
    <n v="30240"/>
    <n v="0"/>
    <n v="3360"/>
    <n v="33600"/>
    <n v="30240"/>
    <n v="0"/>
    <m/>
    <n v="0"/>
    <s v="SP1500022894"/>
  </r>
  <r>
    <s v="LAGUNA DE GOMEZ"/>
    <s v="CASTILLO"/>
    <s v="CASTILLO"/>
    <s v="SILVERIA"/>
    <x v="2"/>
    <x v="0"/>
    <s v="LAGUNA DE GÓMEZ"/>
    <s v="MOLINO DE GRANOS"/>
    <s v="GENERACIÓN DE INGRESOS"/>
    <n v="0"/>
    <n v="0"/>
    <n v="0"/>
    <s v="AM"/>
    <n v="8820"/>
    <n v="0"/>
    <n v="980"/>
    <n v="9800"/>
    <n v="8820"/>
    <n v="0"/>
    <m/>
    <n v="0"/>
    <s v="SP1500022894"/>
  </r>
  <r>
    <s v="LAGUNA DE GOMEZ"/>
    <s v="CASTILLO"/>
    <s v="CASTILLO"/>
    <s v="SILVERIA"/>
    <x v="2"/>
    <x v="0"/>
    <s v="LAGUNA DE GÓMEZ"/>
    <s v="INFRAESTRUCTURA Y EQUIPO PARA LA PRODUCCION HORTICOLA AGRICULTURA PROTEGIDA"/>
    <s v="PRODUCCIÓN DE ALIMENTOS"/>
    <n v="0"/>
    <n v="0"/>
    <n v="0"/>
    <s v="AM"/>
    <n v="19614"/>
    <n v="0"/>
    <n v="2180.0999999999985"/>
    <n v="21794.1"/>
    <n v="19614"/>
    <n v="0"/>
    <m/>
    <n v="0"/>
    <s v="SP1500022894"/>
  </r>
  <r>
    <s v="LAGUNA DE GOMEZ"/>
    <s v="CASTILLO"/>
    <s v="CASTILLO"/>
    <s v="SILVERIA"/>
    <x v="2"/>
    <x v="0"/>
    <s v="LAGUNA DE GÓMEZ"/>
    <s v="INFRAESTRUCTURA Y EQUIPO PARA LA PROTECCION Y MANEJO DE LAS AVES"/>
    <s v="PRODUCCIÓN DE ALIMENTOS"/>
    <n v="0"/>
    <n v="0"/>
    <n v="0"/>
    <s v="AM"/>
    <n v="13772"/>
    <n v="0"/>
    <n v="1530.3999999999996"/>
    <n v="15302.4"/>
    <n v="13772"/>
    <n v="0"/>
    <m/>
    <n v="0"/>
    <s v="SP1500022894"/>
  </r>
  <r>
    <s v="LAS HUERTAS"/>
    <s v="AGUILAR"/>
    <s v="JIMENEZ"/>
    <s v="AUSTRABERTA"/>
    <x v="1"/>
    <x v="0"/>
    <s v="TAYABTZÉN"/>
    <s v="BODEGA"/>
    <s v="GENERACIÓN DE INGRESOS"/>
    <n v="18"/>
    <n v="8"/>
    <n v="26"/>
    <s v="AM"/>
    <n v="88020"/>
    <n v="0"/>
    <n v="9780"/>
    <n v="97800"/>
    <n v="88020"/>
    <n v="0"/>
    <m/>
    <n v="0"/>
    <s v="SP1500022896"/>
  </r>
  <r>
    <s v="LAS HUERTAS"/>
    <s v="AGUILAR"/>
    <s v="JIMENEZ"/>
    <s v="AUSTRABERTA"/>
    <x v="1"/>
    <x v="0"/>
    <s v="TAYABTZÉN"/>
    <s v="TRAPICHE"/>
    <s v="GENERACIÓN DE INGRESOS"/>
    <n v="0"/>
    <n v="0"/>
    <n v="0"/>
    <s v="AM"/>
    <n v="54000"/>
    <n v="0"/>
    <n v="6000"/>
    <n v="60000"/>
    <n v="54000"/>
    <n v="0"/>
    <m/>
    <n v="0"/>
    <s v="SP1500022896"/>
  </r>
  <r>
    <s v="LAS HUERTAS"/>
    <s v="AGUILAR"/>
    <s v="JIMENEZ"/>
    <s v="AUSTRABERTA"/>
    <x v="1"/>
    <x v="0"/>
    <s v="TAYABTZÉN"/>
    <s v="TRAPICHE"/>
    <s v="GENERACIÓN DE INGRESOS"/>
    <n v="0"/>
    <n v="0"/>
    <n v="0"/>
    <s v="AM"/>
    <n v="30780"/>
    <n v="0"/>
    <n v="3420"/>
    <n v="34200"/>
    <n v="30780"/>
    <n v="0"/>
    <m/>
    <n v="0"/>
    <s v="SP1500022896"/>
  </r>
  <r>
    <s v="LAS HUERTAS"/>
    <s v="AGUILAR"/>
    <s v="JIMENEZ"/>
    <s v="AUSTRABERTA"/>
    <x v="1"/>
    <x v="0"/>
    <s v="TAYABTZÉN"/>
    <s v="INFRAESTRUCTURA Y EQUIPO PARA LA PRODUCCION DE CERDOS"/>
    <s v="GENERACIÓN DE INGRESOS"/>
    <n v="0"/>
    <n v="0"/>
    <n v="0"/>
    <s v="AM"/>
    <n v="120150"/>
    <n v="0"/>
    <n v="13350"/>
    <n v="133500"/>
    <n v="120150"/>
    <n v="0"/>
    <m/>
    <n v="0"/>
    <s v="SP1500022896"/>
  </r>
  <r>
    <s v="LAS HUERTAS"/>
    <s v="AGUILAR"/>
    <s v="JIMENEZ"/>
    <s v="AUSTRABERTA"/>
    <x v="1"/>
    <x v="0"/>
    <s v="TAYABTZÉN"/>
    <s v="CONSERVACION"/>
    <s v="GENERACIÓN DE INGRESOS"/>
    <n v="0"/>
    <n v="0"/>
    <n v="0"/>
    <s v="AM"/>
    <n v="4528"/>
    <n v="0"/>
    <n v="504"/>
    <n v="5032"/>
    <n v="4528"/>
    <n v="0"/>
    <m/>
    <n v="0"/>
    <s v="SP1500022896"/>
  </r>
  <r>
    <s v="LAS HUERTAS"/>
    <s v="AGUILAR"/>
    <s v="JIMENEZ"/>
    <s v="AUSTRABERTA"/>
    <x v="1"/>
    <x v="0"/>
    <s v="TAYABTZÉN"/>
    <s v="INFRAESTRUCTURA Y EQUIPO PARA LA PROTECCION Y MANEJO DE LAS AVES"/>
    <s v="PRODUCCIÓN DE ALIMENTOS"/>
    <n v="0"/>
    <n v="0"/>
    <n v="0"/>
    <s v="AM"/>
    <n v="17640"/>
    <n v="0"/>
    <n v="1960"/>
    <n v="19600"/>
    <n v="17640"/>
    <n v="0"/>
    <m/>
    <n v="0"/>
    <s v="SP1500022896"/>
  </r>
  <r>
    <s v="LAS HUERTAS"/>
    <s v="AGUILAR"/>
    <s v="JIMENEZ"/>
    <s v="AUSTRABERTA"/>
    <x v="1"/>
    <x v="0"/>
    <s v="TAYABTZÉN"/>
    <s v="ARBOLES FRUTALES"/>
    <s v="PRODUCCIÓN DE ALIMENTOS"/>
    <n v="0"/>
    <n v="0"/>
    <n v="0"/>
    <s v="AM"/>
    <n v="13230"/>
    <n v="0"/>
    <n v="1470"/>
    <n v="14700"/>
    <n v="13230"/>
    <n v="0"/>
    <m/>
    <n v="0"/>
    <s v="SP1500022896"/>
  </r>
  <r>
    <s v="EL SABINITO QUEMADO"/>
    <s v="GONZALEZ"/>
    <s v="GONZALEZ"/>
    <s v="JOSEFINA"/>
    <x v="2"/>
    <x v="0"/>
    <s v="EL SABINITO QUEMADO"/>
    <s v="DEPOSITO DE AGUA-PRODUCCION ALIMENTOS"/>
    <s v="PRODUCCIÓN DE ALIMENTOS"/>
    <n v="5"/>
    <n v="3"/>
    <n v="8"/>
    <s v="MAM"/>
    <n v="10080"/>
    <n v="0"/>
    <n v="1120"/>
    <n v="11200"/>
    <n v="10080"/>
    <n v="0"/>
    <m/>
    <n v="0"/>
    <s v="SP1500022898"/>
  </r>
  <r>
    <s v="EL SABINITO QUEMADO"/>
    <s v="GONZALEZ"/>
    <s v="GONZALEZ"/>
    <s v="JOSEFINA"/>
    <x v="2"/>
    <x v="0"/>
    <s v="EL SABINITO QUEMADO"/>
    <s v="TEJABAN O SOMBREADERO"/>
    <s v="GENERACIÓN DE INGRESOS"/>
    <n v="0"/>
    <n v="0"/>
    <n v="0"/>
    <s v="MAM"/>
    <n v="8086"/>
    <n v="0"/>
    <n v="899.53000000000065"/>
    <n v="8985.5300000000007"/>
    <n v="8086"/>
    <n v="0"/>
    <m/>
    <n v="0"/>
    <s v="SP1500022898"/>
  </r>
  <r>
    <s v="EL SABINITO QUEMADO"/>
    <s v="GONZALEZ"/>
    <s v="GONZALEZ"/>
    <s v="JOSEFINA"/>
    <x v="2"/>
    <x v="0"/>
    <s v="EL SABINITO QUEMADO"/>
    <s v="CORRALES DE MANEJO"/>
    <s v="GENERACIÓN DE INGRESOS"/>
    <n v="0"/>
    <n v="0"/>
    <n v="0"/>
    <s v="MAM"/>
    <n v="22169"/>
    <n v="0"/>
    <n v="2464.2299999999996"/>
    <n v="24633.23"/>
    <n v="22169"/>
    <n v="0"/>
    <m/>
    <n v="0"/>
    <s v="SP1500022898"/>
  </r>
  <r>
    <s v="EL SABINITO QUEMADO"/>
    <s v="GONZALEZ"/>
    <s v="GONZALEZ"/>
    <s v="JOSEFINA"/>
    <x v="2"/>
    <x v="0"/>
    <s v="EL SABINITO QUEMADO"/>
    <s v="INFRAESTRUCTURA Y EQUIPO PARA LA PRODUCCION HORTICOLA AGRICULTURA PROTEGIDA"/>
    <s v="PRODUCCIÓN DE ALIMENTOS"/>
    <n v="0"/>
    <n v="0"/>
    <n v="0"/>
    <s v="MAM"/>
    <n v="13076"/>
    <n v="0"/>
    <n v="1453.3999999999996"/>
    <n v="14529.4"/>
    <n v="13076"/>
    <n v="0"/>
    <m/>
    <n v="0"/>
    <s v="SP1500022898"/>
  </r>
  <r>
    <s v="EL SABINITO QUEMADO"/>
    <s v="GONZALEZ"/>
    <s v="GONZALEZ"/>
    <s v="JOSEFINA"/>
    <x v="2"/>
    <x v="0"/>
    <s v="EL SABINITO QUEMADO"/>
    <s v="INFRAESTRUCTURA Y EQUIPO PARA LA PROTECCION Y MANEJO DE LAS AVES"/>
    <s v="PRODUCCIÓN DE ALIMENTOS"/>
    <n v="0"/>
    <n v="0"/>
    <n v="0"/>
    <s v="MAM"/>
    <n v="18362"/>
    <n v="0"/>
    <n v="2041.2000000000007"/>
    <n v="20403.2"/>
    <n v="18362"/>
    <n v="0"/>
    <m/>
    <n v="0"/>
    <s v="SP1500022898"/>
  </r>
  <r>
    <s v="EL SABINITO QUEMADO"/>
    <s v="GONZALEZ"/>
    <s v="GONZALEZ"/>
    <s v="JOSEFINA"/>
    <x v="2"/>
    <x v="0"/>
    <s v="EL SABINITO QUEMADO"/>
    <s v="INCUBADORA EQUIPADA"/>
    <s v="GENERACIÓN DE INGRESOS"/>
    <n v="0"/>
    <n v="0"/>
    <n v="0"/>
    <s v="MAM"/>
    <n v="11700"/>
    <n v="0"/>
    <n v="1300"/>
    <n v="13000"/>
    <n v="11700"/>
    <n v="0"/>
    <m/>
    <n v="0"/>
    <s v="SP1500022898"/>
  </r>
  <r>
    <s v="LA PALMA"/>
    <s v="CONTRERAS"/>
    <s v="ALVAREZ"/>
    <s v="MA. DEL SOCORRO"/>
    <x v="2"/>
    <x v="0"/>
    <s v="LA PALMA (VILLA DE LA PALMA)"/>
    <s v="BASCULA"/>
    <s v="GENERACIÓN DE INGRESOS"/>
    <n v="13"/>
    <n v="2"/>
    <n v="15"/>
    <s v="AM"/>
    <n v="49500"/>
    <n v="0"/>
    <n v="5500"/>
    <n v="55000"/>
    <n v="49500"/>
    <n v="0"/>
    <m/>
    <n v="0"/>
    <s v="SP1500022901"/>
  </r>
  <r>
    <s v="LA PALMA"/>
    <s v="CONTRERAS"/>
    <s v="ALVAREZ"/>
    <s v="MA. DEL SOCORRO"/>
    <x v="2"/>
    <x v="0"/>
    <s v="LA PALMA (VILLA DE LA PALMA)"/>
    <s v="INFRAESTRUCTURA Y EQUIPO PARA LA PRODUCCION HORTICOLA AGRICULTURA PROTEGIDA"/>
    <s v="PRODUCCIÓN DE ALIMENTOS"/>
    <n v="0"/>
    <n v="0"/>
    <n v="0"/>
    <s v="AM"/>
    <n v="39229"/>
    <n v="0"/>
    <n v="4359.1999999999971"/>
    <n v="43588.2"/>
    <n v="39229"/>
    <n v="0"/>
    <m/>
    <n v="0"/>
    <s v="SP1500022901"/>
  </r>
  <r>
    <s v="LA PALMA"/>
    <s v="CONTRERAS"/>
    <s v="ALVAREZ"/>
    <s v="MA. DEL SOCORRO"/>
    <x v="2"/>
    <x v="0"/>
    <s v="LA PALMA (VILLA DE LA PALMA)"/>
    <s v="PICADORA DE FORRAJE"/>
    <s v="GENERACIÓN DE INGRESOS"/>
    <n v="0"/>
    <n v="0"/>
    <n v="0"/>
    <s v="AM"/>
    <n v="21600"/>
    <n v="0"/>
    <n v="2400"/>
    <n v="24000"/>
    <n v="21600"/>
    <n v="0"/>
    <m/>
    <n v="0"/>
    <s v="SP1500022901"/>
  </r>
  <r>
    <s v="LA PALMA"/>
    <s v="CONTRERAS"/>
    <s v="ALVAREZ"/>
    <s v="MA. DEL SOCORRO"/>
    <x v="2"/>
    <x v="0"/>
    <s v="LA PALMA (VILLA DE LA PALMA)"/>
    <s v="CORRALES DE MANEJO"/>
    <s v="GENERACIÓN DE INGRESOS"/>
    <n v="0"/>
    <n v="0"/>
    <n v="0"/>
    <s v="AM"/>
    <n v="22169"/>
    <n v="0"/>
    <n v="2464.2299999999996"/>
    <n v="24633.23"/>
    <n v="22169"/>
    <n v="0"/>
    <m/>
    <n v="0"/>
    <s v="SP1500022901"/>
  </r>
  <r>
    <s v="LA PALMA"/>
    <s v="CONTRERAS"/>
    <s v="ALVAREZ"/>
    <s v="MA. DEL SOCORRO"/>
    <x v="2"/>
    <x v="0"/>
    <s v="LA PALMA (VILLA DE LA PALMA)"/>
    <s v="TEJABAN O SOMBREADERO"/>
    <s v="GENERACIÓN DE INGRESOS"/>
    <n v="0"/>
    <n v="0"/>
    <n v="0"/>
    <s v="AM"/>
    <n v="8086"/>
    <n v="0"/>
    <n v="899.53000000000065"/>
    <n v="8985.5300000000007"/>
    <n v="8086"/>
    <n v="0"/>
    <m/>
    <n v="0"/>
    <s v="SP1500022901"/>
  </r>
  <r>
    <s v="LA PALMA"/>
    <s v="CONTRERAS"/>
    <s v="ALVAREZ"/>
    <s v="MA. DEL SOCORRO"/>
    <x v="2"/>
    <x v="0"/>
    <s v="LA PALMA (VILLA DE LA PALMA)"/>
    <s v="MOLINO DE GRANOS"/>
    <s v="GENERACIÓN DE INGRESOS"/>
    <n v="0"/>
    <n v="0"/>
    <n v="0"/>
    <s v="AM"/>
    <n v="8820"/>
    <n v="0"/>
    <n v="980"/>
    <n v="9800"/>
    <n v="8820"/>
    <n v="0"/>
    <m/>
    <n v="0"/>
    <s v="SP1500022901"/>
  </r>
  <r>
    <s v="LA PALMA"/>
    <s v="CONTRERAS"/>
    <s v="ALVAREZ"/>
    <s v="MA. DEL SOCORRO"/>
    <x v="2"/>
    <x v="0"/>
    <s v="LA PALMA (VILLA DE LA PALMA)"/>
    <s v="INFRAESTRUCTURA Y EQUIPO PARA LA PROTECCION Y MANEJO DE LAS AVES"/>
    <s v="PRODUCCIÓN DE ALIMENTOS"/>
    <n v="0"/>
    <n v="0"/>
    <n v="0"/>
    <s v="AM"/>
    <n v="13772"/>
    <n v="0"/>
    <n v="1530.3999999999996"/>
    <n v="15302.4"/>
    <n v="13772"/>
    <n v="0"/>
    <m/>
    <n v="0"/>
    <s v="SP1500022901"/>
  </r>
  <r>
    <s v="LA PALMA"/>
    <s v="CONTRERAS"/>
    <s v="ALVAREZ"/>
    <s v="MA. DEL SOCORRO"/>
    <x v="2"/>
    <x v="0"/>
    <s v="LA PALMA (VILLA DE LA PALMA)"/>
    <s v="DEPOSITO DE AGUA-PRODUCCION ALIMENTOS"/>
    <s v="PRODUCCIÓN DE ALIMENTOS"/>
    <n v="0"/>
    <n v="0"/>
    <n v="0"/>
    <s v="AM"/>
    <n v="70560"/>
    <n v="0"/>
    <n v="7840"/>
    <n v="78400"/>
    <n v="70560"/>
    <n v="0"/>
    <m/>
    <n v="0"/>
    <s v="SP1500022901"/>
  </r>
  <r>
    <s v="PESA TAM ALETOM"/>
    <s v="SALDAÑA"/>
    <s v="ORTA"/>
    <s v="MARIA ANGELA"/>
    <x v="0"/>
    <x v="1"/>
    <s v="TAMALETOM TERCERA SECCIÓN"/>
    <s v="INFRAESTRUCTURA Y EQUIPO PARA LA PROTECCION Y MANEJO DE LAS AVES"/>
    <s v="PRODUCCIÓN DE ALIMENTOS"/>
    <n v="15"/>
    <n v="5"/>
    <n v="20"/>
    <s v="AM"/>
    <n v="17448"/>
    <n v="0"/>
    <n v="6144"/>
    <n v="23592"/>
    <n v="17448"/>
    <n v="0"/>
    <m/>
    <n v="0"/>
    <s v="SP1500022902"/>
  </r>
  <r>
    <s v="PESA TAM ALETOM"/>
    <s v="SALDAÑA"/>
    <s v="ORTA"/>
    <s v="MARIA ANGELA"/>
    <x v="0"/>
    <x v="1"/>
    <s v="TAMALETOM TERCERA SECCIÓN"/>
    <s v="TRAPICHE"/>
    <s v="GENERACIÓN DE INGRESOS"/>
    <n v="0"/>
    <n v="0"/>
    <n v="0"/>
    <s v="AM"/>
    <n v="13673"/>
    <n v="0"/>
    <n v="1520"/>
    <n v="15193"/>
    <n v="13673"/>
    <n v="0"/>
    <m/>
    <n v="0"/>
    <s v="SP1500022902"/>
  </r>
  <r>
    <s v="PESA TAM ALETOM"/>
    <s v="SALDAÑA"/>
    <s v="ORTA"/>
    <s v="MARIA ANGELA"/>
    <x v="0"/>
    <x v="1"/>
    <s v="TAMALETOM TERCERA SECCIÓN"/>
    <s v="INFRAESTRUCTURA Y EQUIPO PARA LA PRODUCCION DE HORTALIZAS A CIELO ABIERTO"/>
    <s v="PRODUCCIÓN DE ALIMENTOS"/>
    <n v="0"/>
    <n v="0"/>
    <n v="0"/>
    <s v="AM"/>
    <n v="94632"/>
    <n v="0"/>
    <n v="10515"/>
    <n v="105147"/>
    <n v="94632"/>
    <n v="0"/>
    <m/>
    <n v="0"/>
    <s v="SP1500022902"/>
  </r>
  <r>
    <s v="PESA TAM ALETOM"/>
    <s v="SALDAÑA"/>
    <s v="ORTA"/>
    <s v="MARIA ANGELA"/>
    <x v="0"/>
    <x v="1"/>
    <s v="TAMALETOM TERCERA SECCIÓN"/>
    <s v="INFRAESTRUCTURA Y EQUIPO PARA LA PRODUCCION DE HORTALIZAS A CIELO ABIERTO"/>
    <s v="PRODUCCIÓN DE ALIMENTOS"/>
    <n v="0"/>
    <n v="0"/>
    <n v="0"/>
    <s v="AM"/>
    <n v="11852"/>
    <n v="0"/>
    <n v="1320"/>
    <n v="13172"/>
    <n v="11852"/>
    <n v="0"/>
    <m/>
    <n v="0"/>
    <s v="SP1500022902"/>
  </r>
  <r>
    <s v="PESA TAM ALETOM"/>
    <s v="SALDAÑA"/>
    <s v="ORTA"/>
    <s v="MARIA ANGELA"/>
    <x v="0"/>
    <x v="1"/>
    <s v="TAMALETOM TERCERA SECCIÓN"/>
    <s v="INFRAESTRUCTURA Y EQUIPO PARA LA PRODUCCION DE HORTALIZAS A CIELO ABIERTO"/>
    <s v="PRODUCCIÓN DE ALIMENTOS"/>
    <n v="0"/>
    <n v="0"/>
    <n v="0"/>
    <s v="AM"/>
    <n v="25735"/>
    <n v="0"/>
    <n v="2860"/>
    <n v="28595"/>
    <n v="25735"/>
    <n v="0"/>
    <m/>
    <n v="0"/>
    <s v="SP1500022902"/>
  </r>
  <r>
    <s v="SANTA ELENA"/>
    <s v="CORDOBA"/>
    <s v="OLVERA"/>
    <s v="ABRAHAM"/>
    <x v="2"/>
    <x v="0"/>
    <s v="SANTA ELENA (EL RETACHO)"/>
    <s v="INFRAESTRUCTURA Y EQUIPO PARA LA PRODUCCION HORTICOLA AGRICULTURA PROTEGIDA"/>
    <s v="PRODUCCIÓN DE ALIMENTOS"/>
    <n v="7"/>
    <n v="1"/>
    <n v="8"/>
    <s v="AM"/>
    <n v="6538"/>
    <n v="0"/>
    <n v="726.69999999999982"/>
    <n v="7264.7"/>
    <n v="6538"/>
    <n v="0"/>
    <m/>
    <n v="0"/>
    <s v="SP1500022903"/>
  </r>
  <r>
    <s v="SANTA ELENA"/>
    <s v="CORDOBA"/>
    <s v="OLVERA"/>
    <s v="ABRAHAM"/>
    <x v="2"/>
    <x v="0"/>
    <s v="SANTA ELENA (EL RETACHO)"/>
    <s v="INFRAESTRUCTURA Y EQUIPO PARA LA PROTECCION Y MANEJO DE LAS AVES"/>
    <s v="PRODUCCIÓN DE ALIMENTOS"/>
    <n v="0"/>
    <n v="0"/>
    <n v="0"/>
    <s v="AM"/>
    <n v="31406"/>
    <n v="0"/>
    <n v="3489.5999999999985"/>
    <n v="34895.599999999999"/>
    <n v="31406"/>
    <n v="0"/>
    <m/>
    <n v="0"/>
    <s v="SP1500022903"/>
  </r>
  <r>
    <s v="SANTA ELENA"/>
    <s v="CORDOBA"/>
    <s v="OLVERA"/>
    <s v="ABRAHAM"/>
    <x v="2"/>
    <x v="0"/>
    <s v="SANTA ELENA (EL RETACHO)"/>
    <s v="TEJABAN O SOMBREADERO"/>
    <s v="GENERACIÓN DE INGRESOS"/>
    <n v="0"/>
    <n v="0"/>
    <n v="0"/>
    <s v="AM"/>
    <n v="16173"/>
    <n v="0"/>
    <n v="1798.0600000000013"/>
    <n v="17971.060000000001"/>
    <n v="16173"/>
    <n v="0"/>
    <m/>
    <n v="0"/>
    <s v="SP1500022903"/>
  </r>
  <r>
    <s v="SANTA ELENA"/>
    <s v="CORDOBA"/>
    <s v="OLVERA"/>
    <s v="ABRAHAM"/>
    <x v="2"/>
    <x v="0"/>
    <s v="SANTA ELENA (EL RETACHO)"/>
    <s v="DEPOSITO DE AGUA-PRODUCCION ALIMENTOS"/>
    <s v="PRODUCCIÓN DE ALIMENTOS"/>
    <n v="0"/>
    <n v="0"/>
    <n v="0"/>
    <s v="AM"/>
    <n v="10080"/>
    <n v="0"/>
    <n v="1120"/>
    <n v="11200"/>
    <n v="10080"/>
    <n v="0"/>
    <m/>
    <n v="0"/>
    <s v="SP1500022903"/>
  </r>
  <r>
    <s v="SANTA ELENA"/>
    <s v="CORDOBA"/>
    <s v="OLVERA"/>
    <s v="ABRAHAM"/>
    <x v="2"/>
    <x v="0"/>
    <s v="SANTA ELENA (EL RETACHO)"/>
    <s v="PICADORA DE FORRAJE"/>
    <s v="GENERACIÓN DE INGRESOS"/>
    <n v="0"/>
    <n v="0"/>
    <n v="0"/>
    <s v="AM"/>
    <n v="32400"/>
    <n v="0"/>
    <n v="3600"/>
    <n v="36000"/>
    <n v="32400"/>
    <n v="0"/>
    <m/>
    <n v="0"/>
    <s v="SP1500022903"/>
  </r>
  <r>
    <s v="LA ESPERANZA"/>
    <s v="DUARTE"/>
    <s v="LANDEVERDE"/>
    <s v="EFREN"/>
    <x v="2"/>
    <x v="0"/>
    <s v="LA ESPERANZA"/>
    <s v="PICADORA DE FORRAJE"/>
    <s v="GENERACIÓN DE INGRESOS"/>
    <n v="9"/>
    <n v="4"/>
    <n v="13"/>
    <s v="AM"/>
    <n v="32400"/>
    <n v="0"/>
    <n v="3600"/>
    <n v="36000"/>
    <n v="32400"/>
    <n v="0"/>
    <m/>
    <n v="0"/>
    <s v="SP1500022904"/>
  </r>
  <r>
    <s v="LA ESPERANZA"/>
    <s v="DUARTE"/>
    <s v="LANDEVERDE"/>
    <s v="EFREN"/>
    <x v="2"/>
    <x v="0"/>
    <s v="LA ESPERANZA"/>
    <s v="TEJABAN O SOMBREADERO"/>
    <s v="GENERACIÓN DE INGRESOS"/>
    <n v="0"/>
    <n v="0"/>
    <n v="0"/>
    <s v="AM"/>
    <n v="16173"/>
    <n v="0"/>
    <n v="1798.0600000000013"/>
    <n v="17971.060000000001"/>
    <n v="16173"/>
    <n v="0"/>
    <m/>
    <n v="0"/>
    <s v="SP1500022904"/>
  </r>
  <r>
    <s v="LA ESPERANZA"/>
    <s v="DUARTE"/>
    <s v="LANDEVERDE"/>
    <s v="EFREN"/>
    <x v="2"/>
    <x v="0"/>
    <s v="LA ESPERANZA"/>
    <s v="INFRAESTRUCTURA Y EQUIPO PARA LA PRODUCCION DE CERDOS"/>
    <s v="GENERACIÓN DE INGRESOS"/>
    <n v="0"/>
    <n v="0"/>
    <n v="0"/>
    <s v="AM"/>
    <n v="35505"/>
    <n v="0"/>
    <n v="3945.2200000000012"/>
    <n v="39450.22"/>
    <n v="35505"/>
    <n v="0"/>
    <m/>
    <n v="0"/>
    <s v="SP1500022904"/>
  </r>
  <r>
    <s v="LA ESPERANZA"/>
    <s v="DUARTE"/>
    <s v="LANDEVERDE"/>
    <s v="EFREN"/>
    <x v="2"/>
    <x v="0"/>
    <s v="LA ESPERANZA"/>
    <s v="INFRAESTRUCTURA Y EQUIPO PARA LA PROTECCION Y MANEJO DE LAS AVES"/>
    <s v="PRODUCCIÓN DE ALIMENTOS"/>
    <n v="0"/>
    <n v="0"/>
    <n v="0"/>
    <s v="AM"/>
    <n v="15703"/>
    <n v="0"/>
    <n v="1744.7999999999993"/>
    <n v="17447.8"/>
    <n v="15703"/>
    <n v="0"/>
    <m/>
    <n v="0"/>
    <s v="SP1500022904"/>
  </r>
  <r>
    <s v="LA ESPERANZA"/>
    <s v="DUARTE"/>
    <s v="LANDEVERDE"/>
    <s v="EFREN"/>
    <x v="2"/>
    <x v="0"/>
    <s v="LA ESPERANZA"/>
    <s v="CORRAL"/>
    <s v="GENERACIÓN DE INGRESOS"/>
    <n v="0"/>
    <n v="0"/>
    <n v="0"/>
    <s v="AM"/>
    <n v="13653"/>
    <n v="0"/>
    <n v="1517.0599999999995"/>
    <n v="15170.06"/>
    <n v="13653"/>
    <n v="0"/>
    <m/>
    <n v="0"/>
    <s v="SP1500022904"/>
  </r>
  <r>
    <s v="LA ESPERANZA"/>
    <s v="DUARTE"/>
    <s v="LANDEVERDE"/>
    <s v="EFREN"/>
    <x v="2"/>
    <x v="0"/>
    <s v="LA ESPERANZA"/>
    <s v="INFRAESTRUCTURA Y EQUIPO PARA LA PRODUCCION HORTICOLA AGRICULTURA PROTEGIDA"/>
    <s v="PRODUCCIÓN DE ALIMENTOS"/>
    <n v="0"/>
    <n v="0"/>
    <n v="0"/>
    <s v="AM"/>
    <n v="6538"/>
    <n v="0"/>
    <n v="726.69999999999982"/>
    <n v="7264.7"/>
    <n v="6538"/>
    <n v="0"/>
    <m/>
    <n v="0"/>
    <s v="SP1500022904"/>
  </r>
  <r>
    <s v="LA ESPERANZA"/>
    <s v="DUARTE"/>
    <s v="LANDEVERDE"/>
    <s v="EFREN"/>
    <x v="2"/>
    <x v="0"/>
    <s v="LA ESPERANZA"/>
    <s v="CORRALES DE MANEJO"/>
    <s v="GENERACIÓN DE INGRESOS"/>
    <n v="0"/>
    <n v="0"/>
    <n v="0"/>
    <s v="AM"/>
    <n v="44339"/>
    <n v="0"/>
    <n v="4927.4599999999991"/>
    <n v="49266.46"/>
    <n v="44339"/>
    <n v="0"/>
    <m/>
    <n v="0"/>
    <s v="SP1500022904"/>
  </r>
  <r>
    <s v="VEINTE DE NOVIEMBRE"/>
    <s v="CHAVEZ"/>
    <s v="PEREZ"/>
    <s v="FORTINO"/>
    <x v="2"/>
    <x v="0"/>
    <s v="VEINTE DE NOVIEMBRE"/>
    <s v="INFRAESTRUCTURA Y EQUIPO PARA LA PROTECCION Y MANEJO DE LAS AVES"/>
    <s v="PRODUCCIÓN DE ALIMENTOS"/>
    <n v="6"/>
    <n v="6"/>
    <n v="12"/>
    <s v="AM"/>
    <n v="15703"/>
    <n v="0"/>
    <n v="1744.7999999999993"/>
    <n v="17447.8"/>
    <n v="15703"/>
    <n v="0"/>
    <m/>
    <n v="0"/>
    <s v="SP1500022906"/>
  </r>
  <r>
    <s v="VEINTE DE NOVIEMBRE"/>
    <s v="CHAVEZ"/>
    <s v="PEREZ"/>
    <s v="FORTINO"/>
    <x v="2"/>
    <x v="0"/>
    <s v="VEINTE DE NOVIEMBRE"/>
    <s v="INFRAESTRUCTURA Y EQUIPO PARA LA PRODUCCION DE HORTALIZAS A CIELO ABIERTO"/>
    <s v="GENERACIÓN DE INGRESOS"/>
    <n v="0"/>
    <n v="0"/>
    <n v="0"/>
    <s v="AM"/>
    <n v="35583"/>
    <n v="0"/>
    <n v="3954"/>
    <n v="39537"/>
    <n v="35583"/>
    <n v="0"/>
    <m/>
    <n v="0"/>
    <s v="SP1500022906"/>
  </r>
  <r>
    <s v="VEINTE DE NOVIEMBRE"/>
    <s v="CHAVEZ"/>
    <s v="PEREZ"/>
    <s v="FORTINO"/>
    <x v="2"/>
    <x v="0"/>
    <s v="VEINTE DE NOVIEMBRE"/>
    <s v="BASCULA"/>
    <s v="GENERACIÓN DE INGRESOS"/>
    <n v="0"/>
    <n v="0"/>
    <n v="0"/>
    <s v="AM"/>
    <n v="49500"/>
    <n v="0"/>
    <n v="5500"/>
    <n v="55000"/>
    <n v="49500"/>
    <n v="0"/>
    <m/>
    <n v="0"/>
    <s v="SP1500022906"/>
  </r>
  <r>
    <s v="VEINTE DE NOVIEMBRE"/>
    <s v="CHAVEZ"/>
    <s v="PEREZ"/>
    <s v="FORTINO"/>
    <x v="2"/>
    <x v="0"/>
    <s v="VEINTE DE NOVIEMBRE"/>
    <s v="PICADORA DE FORRAJE"/>
    <s v="GENERACIÓN DE INGRESOS"/>
    <n v="0"/>
    <n v="0"/>
    <n v="0"/>
    <s v="AM"/>
    <n v="32400"/>
    <n v="0"/>
    <n v="3600"/>
    <n v="36000"/>
    <n v="32400"/>
    <n v="0"/>
    <m/>
    <n v="0"/>
    <s v="SP1500022906"/>
  </r>
  <r>
    <s v="VEINTE DE NOVIEMBRE"/>
    <s v="CHAVEZ"/>
    <s v="PEREZ"/>
    <s v="FORTINO"/>
    <x v="2"/>
    <x v="0"/>
    <s v="VEINTE DE NOVIEMBRE"/>
    <s v="TEJABAN O SOMBREADERO"/>
    <s v="GENERACIÓN DE INGRESOS"/>
    <n v="0"/>
    <n v="0"/>
    <n v="0"/>
    <s v="AM"/>
    <n v="8086"/>
    <n v="0"/>
    <n v="899.53000000000065"/>
    <n v="8985.5300000000007"/>
    <n v="8086"/>
    <n v="0"/>
    <m/>
    <n v="0"/>
    <s v="SP1500022906"/>
  </r>
  <r>
    <s v="VEINTE DE NOVIEMBRE"/>
    <s v="CHAVEZ"/>
    <s v="PEREZ"/>
    <s v="FORTINO"/>
    <x v="2"/>
    <x v="0"/>
    <s v="VEINTE DE NOVIEMBRE"/>
    <s v="DEPOSITO DE AGUA-PRODUCCION ALIMENTOS"/>
    <s v="PRODUCCIÓN DE ALIMENTOS"/>
    <n v="0"/>
    <n v="0"/>
    <n v="0"/>
    <s v="AM"/>
    <n v="10080"/>
    <n v="0"/>
    <n v="1120"/>
    <n v="11200"/>
    <n v="10080"/>
    <n v="0"/>
    <m/>
    <n v="0"/>
    <s v="SP1500022906"/>
  </r>
  <r>
    <s v="VEINTE DE NOVIEMBRE"/>
    <s v="CHAVEZ"/>
    <s v="PEREZ"/>
    <s v="FORTINO"/>
    <x v="2"/>
    <x v="0"/>
    <s v="VEINTE DE NOVIEMBRE"/>
    <s v="INFRAESTRUCTURA Y EQUIPO PARA LA PRODUCCION DE CERDOS"/>
    <s v="GENERACIÓN DE INGRESOS"/>
    <n v="0"/>
    <n v="0"/>
    <n v="0"/>
    <s v="AM"/>
    <n v="88763"/>
    <n v="0"/>
    <n v="9862.5500000000029"/>
    <n v="98625.55"/>
    <n v="88763"/>
    <n v="0"/>
    <m/>
    <n v="0"/>
    <s v="SP1500022906"/>
  </r>
  <r>
    <s v="RANCHO NUEVO"/>
    <s v="SANCHEZ"/>
    <s v="GARCIA"/>
    <s v="MARGARITA"/>
    <x v="2"/>
    <x v="0"/>
    <s v="RANCHO NUEVO"/>
    <s v="INFRAESTRUCTURA Y EQUIPO PARA LA PRODUCCION HORTICOLA AGRICULTURA PROTEGIDA"/>
    <s v="PRODUCCIÓN DE ALIMENTOS"/>
    <n v="8"/>
    <n v="2"/>
    <n v="10"/>
    <s v="AM"/>
    <n v="13076"/>
    <n v="0"/>
    <n v="1453.3999999999996"/>
    <n v="14529.4"/>
    <n v="13076"/>
    <n v="0"/>
    <m/>
    <n v="0"/>
    <s v="SP1500022907"/>
  </r>
  <r>
    <s v="RANCHO NUEVO"/>
    <s v="SANCHEZ"/>
    <s v="GARCIA"/>
    <s v="MARGARITA"/>
    <x v="2"/>
    <x v="0"/>
    <s v="RANCHO NUEVO"/>
    <s v="PICADORA DE FORRAJE"/>
    <s v="GENERACIÓN DE INGRESOS"/>
    <n v="0"/>
    <n v="0"/>
    <n v="0"/>
    <s v="AM"/>
    <n v="21600"/>
    <n v="0"/>
    <n v="2400"/>
    <n v="24000"/>
    <n v="21600"/>
    <n v="0"/>
    <m/>
    <n v="0"/>
    <s v="SP1500022907"/>
  </r>
  <r>
    <s v="RANCHO NUEVO"/>
    <s v="SANCHEZ"/>
    <s v="GARCIA"/>
    <s v="MARGARITA"/>
    <x v="2"/>
    <x v="0"/>
    <s v="RANCHO NUEVO"/>
    <s v="MOLINO DE GRANOS"/>
    <s v="GENERACIÓN DE INGRESOS"/>
    <n v="0"/>
    <n v="0"/>
    <n v="0"/>
    <s v="AM"/>
    <n v="8820"/>
    <n v="0"/>
    <n v="980"/>
    <n v="9800"/>
    <n v="8820"/>
    <n v="0"/>
    <m/>
    <n v="0"/>
    <s v="SP1500022907"/>
  </r>
  <r>
    <s v="RANCHO NUEVO"/>
    <s v="SANCHEZ"/>
    <s v="GARCIA"/>
    <s v="MARGARITA"/>
    <x v="2"/>
    <x v="0"/>
    <s v="RANCHO NUEVO"/>
    <s v="INFRAESTRUCTURA Y EQUIPO PARA LA PROTECCION Y MANEJO DE LAS AVES"/>
    <s v="PRODUCCIÓN DE ALIMENTOS"/>
    <n v="0"/>
    <n v="0"/>
    <n v="0"/>
    <s v="AM"/>
    <n v="31406"/>
    <n v="0"/>
    <n v="3489.5999999999985"/>
    <n v="34895.599999999999"/>
    <n v="31406"/>
    <n v="0"/>
    <m/>
    <n v="0"/>
    <s v="SP1500022907"/>
  </r>
  <r>
    <s v="RANCHO NUEVO"/>
    <s v="SANCHEZ"/>
    <s v="GARCIA"/>
    <s v="MARGARITA"/>
    <x v="2"/>
    <x v="0"/>
    <s v="RANCHO NUEVO"/>
    <s v="INFRAESTRUCTURA Y EQUIPO PARA LA PRODUCCION DE CERDOS"/>
    <s v="GENERACIÓN DE INGRESOS"/>
    <n v="0"/>
    <n v="0"/>
    <n v="0"/>
    <s v="AM"/>
    <n v="17752"/>
    <n v="0"/>
    <n v="1973.1100000000006"/>
    <n v="19725.11"/>
    <n v="17752"/>
    <n v="0"/>
    <m/>
    <n v="0"/>
    <s v="SP1500022907"/>
  </r>
  <r>
    <s v="CAPUCHINAS"/>
    <s v="PECINA"/>
    <s v="CALIXTRO"/>
    <s v="LEOVIGILDA"/>
    <x v="2"/>
    <x v="0"/>
    <s v="CAPUCHINAS"/>
    <s v="INFRAESTRUCTURA Y EQUIPO PARA LA PRODUCCION HORTICOLA AGRICULTURA PROTEGIDA"/>
    <s v="PRODUCCIÓN DE ALIMENTOS"/>
    <n v="11"/>
    <n v="3"/>
    <n v="14"/>
    <s v="AM"/>
    <n v="26152"/>
    <n v="0"/>
    <n v="2906.7999999999993"/>
    <n v="29058.799999999999"/>
    <n v="26152"/>
    <n v="0"/>
    <m/>
    <n v="0"/>
    <s v="SP1500022910"/>
  </r>
  <r>
    <s v="CAPUCHINAS"/>
    <s v="PECINA"/>
    <s v="CALIXTRO"/>
    <s v="LEOVIGILDA"/>
    <x v="2"/>
    <x v="0"/>
    <s v="CAPUCHINAS"/>
    <s v="PICADORA DE FORRAJE"/>
    <s v="GENERACIÓN DE INGRESOS"/>
    <n v="0"/>
    <n v="0"/>
    <n v="0"/>
    <s v="AM"/>
    <n v="21600"/>
    <n v="0"/>
    <n v="2400"/>
    <n v="24000"/>
    <n v="21600"/>
    <n v="0"/>
    <m/>
    <n v="0"/>
    <s v="SP1500022910"/>
  </r>
  <r>
    <s v="CAPUCHINAS"/>
    <s v="PECINA"/>
    <s v="CALIXTRO"/>
    <s v="LEOVIGILDA"/>
    <x v="2"/>
    <x v="0"/>
    <s v="CAPUCHINAS"/>
    <s v="DEPOSITO DE AGUA-PRODUCCION ALIMENTOS"/>
    <s v="PRODUCCIÓN DE ALIMENTOS"/>
    <n v="0"/>
    <n v="0"/>
    <n v="0"/>
    <s v="AM"/>
    <n v="30240"/>
    <n v="0"/>
    <n v="3360"/>
    <n v="33600"/>
    <n v="30240"/>
    <n v="0"/>
    <m/>
    <n v="0"/>
    <s v="SP1500022910"/>
  </r>
  <r>
    <s v="CAPUCHINAS"/>
    <s v="PECINA"/>
    <s v="CALIXTRO"/>
    <s v="LEOVIGILDA"/>
    <x v="2"/>
    <x v="0"/>
    <s v="CAPUCHINAS"/>
    <s v="INCUBADORA EQUIPADA"/>
    <s v="GENERACIÓN DE INGRESOS"/>
    <n v="0"/>
    <n v="0"/>
    <n v="0"/>
    <s v="AM"/>
    <n v="11700"/>
    <n v="0"/>
    <n v="1300"/>
    <n v="13000"/>
    <n v="11700"/>
    <n v="0"/>
    <m/>
    <n v="0"/>
    <s v="SP1500022910"/>
  </r>
  <r>
    <s v="EL HUIZACHAL"/>
    <s v="CASTILLO"/>
    <m/>
    <s v="FRANCISCO"/>
    <x v="2"/>
    <x v="0"/>
    <s v="EL HUIZACHAL"/>
    <s v="PICADORA DE FORRAJE"/>
    <s v="GENERACIÓN DE INGRESOS"/>
    <n v="8"/>
    <n v="5"/>
    <n v="13"/>
    <s v="MAM"/>
    <n v="10800"/>
    <n v="0"/>
    <n v="1200"/>
    <n v="12000"/>
    <n v="10800"/>
    <n v="0"/>
    <m/>
    <n v="0"/>
    <s v="SP1500022911"/>
  </r>
  <r>
    <s v="EL HUIZACHAL"/>
    <s v="CASTILLO"/>
    <m/>
    <s v="FRANCISCO"/>
    <x v="2"/>
    <x v="0"/>
    <s v="EL HUIZACHAL"/>
    <s v="INFRAESTRUCTURA Y EQUIPO PARA LA PRODUCCION HORTICOLA AGRICULTURA PROTEGIDA"/>
    <s v="PRODUCCIÓN DE ALIMENTOS"/>
    <n v="0"/>
    <n v="0"/>
    <n v="0"/>
    <s v="MAM"/>
    <n v="26152"/>
    <n v="0"/>
    <n v="2906.7999999999993"/>
    <n v="29058.799999999999"/>
    <n v="26152"/>
    <n v="0"/>
    <m/>
    <n v="0"/>
    <s v="SP1500022911"/>
  </r>
  <r>
    <s v="EL HUIZACHAL"/>
    <s v="CASTILLO"/>
    <m/>
    <s v="FRANCISCO"/>
    <x v="2"/>
    <x v="0"/>
    <s v="EL HUIZACHAL"/>
    <s v="DEPOSITO DE AGUA-PRODUCCION ALIMENTOS"/>
    <s v="PRODUCCIÓN DE ALIMENTOS"/>
    <n v="0"/>
    <n v="0"/>
    <n v="0"/>
    <s v="MAM"/>
    <n v="40320"/>
    <n v="0"/>
    <n v="4480"/>
    <n v="44800"/>
    <n v="40320"/>
    <n v="0"/>
    <m/>
    <n v="0"/>
    <s v="SP1500022911"/>
  </r>
  <r>
    <s v="EL HUIZACHAL"/>
    <s v="CASTILLO"/>
    <m/>
    <s v="FRANCISCO"/>
    <x v="2"/>
    <x v="0"/>
    <s v="EL HUIZACHAL"/>
    <s v="INFRAESTRUCTURA Y EQUIPO PARA LA PRODUCCION DE CERDOS"/>
    <s v="GENERACIÓN DE INGRESOS"/>
    <n v="0"/>
    <n v="0"/>
    <n v="0"/>
    <s v="MAM"/>
    <n v="35505"/>
    <n v="0"/>
    <n v="3945.2200000000012"/>
    <n v="39450.22"/>
    <n v="35505"/>
    <n v="0"/>
    <m/>
    <n v="0"/>
    <s v="SP1500022911"/>
  </r>
  <r>
    <s v="EL HUIZACHAL"/>
    <s v="CASTILLO"/>
    <m/>
    <s v="FRANCISCO"/>
    <x v="2"/>
    <x v="0"/>
    <s v="EL HUIZACHAL"/>
    <s v="INFRAESTRUCTURA Y EQUIPO PARA LA PROTECCION Y MANEJO DE LAS AVES"/>
    <s v="PRODUCCIÓN DE ALIMENTOS"/>
    <n v="0"/>
    <n v="0"/>
    <n v="0"/>
    <s v="MAM"/>
    <n v="13772"/>
    <n v="0"/>
    <n v="1530.3999999999996"/>
    <n v="15302.4"/>
    <n v="13772"/>
    <n v="0"/>
    <m/>
    <n v="0"/>
    <s v="SP1500022911"/>
  </r>
  <r>
    <s v="EL HUIZACHAL"/>
    <s v="CASTILLO"/>
    <m/>
    <s v="FRANCISCO"/>
    <x v="2"/>
    <x v="0"/>
    <s v="EL HUIZACHAL"/>
    <s v="INCUBADORA EQUIPADA"/>
    <s v="GENERACIÓN DE INGRESOS"/>
    <n v="0"/>
    <n v="0"/>
    <n v="0"/>
    <s v="MAM"/>
    <n v="11700"/>
    <n v="0"/>
    <n v="1300"/>
    <n v="13000"/>
    <n v="11700"/>
    <n v="0"/>
    <m/>
    <n v="0"/>
    <s v="SP1500022911"/>
  </r>
  <r>
    <s v="EL HUIZACHAL"/>
    <s v="CASTILLO"/>
    <m/>
    <s v="FRANCISCO"/>
    <x v="2"/>
    <x v="0"/>
    <s v="EL HUIZACHAL"/>
    <s v="INFRAESTRUCTURA Y EQUIPO PARA LA PRODUCCION DE HORTALIZAS A CIELO ABIERTO"/>
    <s v="GENERACIÓN DE INGRESOS"/>
    <n v="0"/>
    <n v="0"/>
    <n v="0"/>
    <s v="MAM"/>
    <n v="35583"/>
    <n v="0"/>
    <n v="3954"/>
    <n v="39537"/>
    <n v="35583"/>
    <n v="0"/>
    <m/>
    <n v="0"/>
    <s v="SP1500022911"/>
  </r>
  <r>
    <s v="EL CLARIN"/>
    <s v="GARCIA"/>
    <s v="GRANADO"/>
    <s v="MARIANA"/>
    <x v="2"/>
    <x v="0"/>
    <s v="EL CLARÍN (ENTRONQUE A TAMASOPO)"/>
    <s v="DEPOSITO DE AGUA-PRODUCCION ALIMENTOS"/>
    <s v="PRODUCCIÓN DE ALIMENTOS"/>
    <n v="6"/>
    <n v="4"/>
    <n v="10"/>
    <s v="AM"/>
    <n v="10080"/>
    <n v="0"/>
    <n v="1120"/>
    <n v="11200"/>
    <n v="10080"/>
    <n v="0"/>
    <m/>
    <n v="0"/>
    <s v="SP1500022912"/>
  </r>
  <r>
    <s v="EL CLARIN"/>
    <s v="GARCIA"/>
    <s v="GRANADO"/>
    <s v="MARIANA"/>
    <x v="2"/>
    <x v="0"/>
    <s v="EL CLARÍN (ENTRONQUE A TAMASOPO)"/>
    <s v="MOLINO DE GRANOS"/>
    <s v="GENERACIÓN DE INGRESOS"/>
    <n v="0"/>
    <n v="0"/>
    <n v="0"/>
    <s v="AM"/>
    <n v="8820"/>
    <n v="0"/>
    <n v="980"/>
    <n v="9800"/>
    <n v="8820"/>
    <n v="0"/>
    <m/>
    <n v="0"/>
    <s v="SP1500022912"/>
  </r>
  <r>
    <s v="EL CLARIN"/>
    <s v="GARCIA"/>
    <s v="GRANADO"/>
    <s v="MARIANA"/>
    <x v="2"/>
    <x v="0"/>
    <s v="EL CLARÍN (ENTRONQUE A TAMASOPO)"/>
    <s v="PICADORA DE FORRAJE"/>
    <s v="GENERACIÓN DE INGRESOS"/>
    <n v="0"/>
    <n v="0"/>
    <n v="0"/>
    <s v="AM"/>
    <n v="21600"/>
    <n v="0"/>
    <n v="2400"/>
    <n v="24000"/>
    <n v="21600"/>
    <n v="0"/>
    <m/>
    <n v="0"/>
    <s v="SP1500022912"/>
  </r>
  <r>
    <s v="EL CLARIN"/>
    <s v="GARCIA"/>
    <s v="GRANADO"/>
    <s v="MARIANA"/>
    <x v="2"/>
    <x v="0"/>
    <s v="EL CLARÍN (ENTRONQUE A TAMASOPO)"/>
    <s v="INFRAESTRUCTURA Y EQUIPO PARA LA PRODUCCION HORTICOLA AGRICULTURA PROTEGIDA"/>
    <s v="PRODUCCIÓN DE ALIMENTOS"/>
    <n v="0"/>
    <n v="0"/>
    <n v="0"/>
    <s v="AM"/>
    <n v="13076"/>
    <n v="0"/>
    <n v="1453.3999999999996"/>
    <n v="14529.4"/>
    <n v="13076"/>
    <n v="0"/>
    <m/>
    <n v="0"/>
    <s v="SP1500022912"/>
  </r>
  <r>
    <s v="EL CLARIN"/>
    <s v="GARCIA"/>
    <s v="GRANADO"/>
    <s v="MARIANA"/>
    <x v="2"/>
    <x v="0"/>
    <s v="EL CLARÍN (ENTRONQUE A TAMASOPO)"/>
    <s v="INFRAESTRUCTURA Y EQUIPO PARA LA PROTECCION Y MANEJO DE LAS AVES"/>
    <s v="PRODUCCIÓN DE ALIMENTOS"/>
    <n v="0"/>
    <n v="0"/>
    <n v="0"/>
    <s v="AM"/>
    <n v="31406"/>
    <n v="0"/>
    <n v="3489.5999999999985"/>
    <n v="34895.599999999999"/>
    <n v="31406"/>
    <n v="0"/>
    <m/>
    <n v="0"/>
    <s v="SP1500022912"/>
  </r>
  <r>
    <s v="EL CLARIN"/>
    <s v="GARCIA"/>
    <s v="GRANADO"/>
    <s v="MARIANA"/>
    <x v="2"/>
    <x v="0"/>
    <s v="EL CLARÍN (ENTRONQUE A TAMASOPO)"/>
    <s v="INFRAESTRUCTURA Y EQUIPO PARA LA PRODUCCION DE CERDOS"/>
    <s v="GENERACIÓN DE INGRESOS"/>
    <n v="0"/>
    <n v="0"/>
    <n v="0"/>
    <s v="AM"/>
    <n v="17752"/>
    <n v="0"/>
    <n v="1973.1100000000006"/>
    <n v="19725.11"/>
    <n v="17752"/>
    <n v="0"/>
    <m/>
    <n v="0"/>
    <s v="SP1500022912"/>
  </r>
  <r>
    <s v="CAMPAMENTO ALFA (LOS CUATES)"/>
    <s v="CRUZ"/>
    <s v="VERA"/>
    <s v="VERONICA"/>
    <x v="2"/>
    <x v="0"/>
    <s v="CAMPAMENTO ALFA (LOS CUATES)"/>
    <s v="PICADORA DE FORRAJE"/>
    <s v="GENERACIÓN DE INGRESOS"/>
    <n v="8"/>
    <n v="1"/>
    <n v="9"/>
    <s v="AM"/>
    <n v="10800"/>
    <n v="0"/>
    <n v="1200"/>
    <n v="12000"/>
    <n v="10800"/>
    <n v="0"/>
    <m/>
    <n v="0"/>
    <s v="SP1500022913"/>
  </r>
  <r>
    <s v="CAMPAMENTO ALFA (LOS CUATES)"/>
    <s v="CRUZ"/>
    <s v="VERA"/>
    <s v="VERONICA"/>
    <x v="2"/>
    <x v="0"/>
    <s v="CAMPAMENTO ALFA (LOS CUATES)"/>
    <s v="TRAPICHE"/>
    <s v="GENERACIÓN DE INGRESOS"/>
    <n v="0"/>
    <n v="0"/>
    <n v="0"/>
    <s v="AM"/>
    <n v="47703"/>
    <n v="0"/>
    <n v="5300.8899999999994"/>
    <n v="53003.89"/>
    <n v="47703"/>
    <n v="0"/>
    <m/>
    <n v="0"/>
    <s v="SP1500022913"/>
  </r>
  <r>
    <s v="CAMPAMENTO ALFA (LOS CUATES)"/>
    <s v="CRUZ"/>
    <s v="VERA"/>
    <s v="VERONICA"/>
    <x v="2"/>
    <x v="0"/>
    <s v="CAMPAMENTO ALFA (LOS CUATES)"/>
    <s v="INFRAESTRUCTURA Y EQUIPO PARA LA PRODUCCION DE CERDOS"/>
    <s v="GENERACIÓN DE INGRESOS"/>
    <n v="0"/>
    <n v="0"/>
    <n v="0"/>
    <s v="AM"/>
    <n v="17752"/>
    <n v="0"/>
    <n v="1973.1100000000006"/>
    <n v="19725.11"/>
    <n v="17752"/>
    <n v="0"/>
    <m/>
    <n v="0"/>
    <s v="SP1500022913"/>
  </r>
  <r>
    <s v="CAMPAMENTO ALFA (LOS CUATES)"/>
    <s v="CRUZ"/>
    <s v="VERA"/>
    <s v="VERONICA"/>
    <x v="2"/>
    <x v="0"/>
    <s v="CAMPAMENTO ALFA (LOS CUATES)"/>
    <s v="INFRAESTRUCTURA Y EQUIPO PARA LA PROTECCION Y MANEJO DE LAS AVES"/>
    <s v="PRODUCCIÓN DE ALIMENTOS"/>
    <n v="0"/>
    <n v="0"/>
    <n v="0"/>
    <s v="AM"/>
    <n v="39257"/>
    <n v="0"/>
    <n v="4362.5"/>
    <n v="43619.5"/>
    <n v="39257"/>
    <n v="0"/>
    <m/>
    <n v="0"/>
    <s v="SP1500022913"/>
  </r>
  <r>
    <s v="CAMPAMENTO ALFA (LOS CUATES)"/>
    <s v="CRUZ"/>
    <s v="VERA"/>
    <s v="VERONICA"/>
    <x v="2"/>
    <x v="0"/>
    <s v="CAMPAMENTO ALFA (LOS CUATES)"/>
    <s v="CORRAL"/>
    <s v="GENERACIÓN DE INGRESOS"/>
    <n v="0"/>
    <n v="0"/>
    <n v="0"/>
    <s v="AM"/>
    <n v="13653"/>
    <n v="0"/>
    <n v="1517.0599999999995"/>
    <n v="15170.06"/>
    <n v="13653"/>
    <n v="0"/>
    <m/>
    <n v="0"/>
    <s v="SP1500022913"/>
  </r>
  <r>
    <s v="CAMPAMENTO ALFA (LOS CUATES)"/>
    <s v="CRUZ"/>
    <s v="VERA"/>
    <s v="VERONICA"/>
    <x v="2"/>
    <x v="0"/>
    <s v="CAMPAMENTO ALFA (LOS CUATES)"/>
    <s v="MOLINO DE GRANOS"/>
    <s v="GENERACIÓN DE INGRESOS"/>
    <n v="0"/>
    <n v="0"/>
    <n v="0"/>
    <s v="AM"/>
    <n v="8820"/>
    <n v="0"/>
    <n v="980"/>
    <n v="9800"/>
    <n v="8820"/>
    <n v="0"/>
    <m/>
    <n v="0"/>
    <s v="SP1500022913"/>
  </r>
  <r>
    <s v="EL SAUCILLO"/>
    <s v="CRUZ"/>
    <s v="MARQUEZ"/>
    <s v="MONICA"/>
    <x v="2"/>
    <x v="0"/>
    <s v="EL SAUCILLO"/>
    <s v="CORRALES DE MANEJO"/>
    <s v="GENERACIÓN DE INGRESOS"/>
    <n v="4"/>
    <n v="6"/>
    <n v="10"/>
    <s v="AM"/>
    <n v="44339"/>
    <n v="0"/>
    <n v="4927.4599999999991"/>
    <n v="49266.46"/>
    <n v="44339"/>
    <n v="0"/>
    <m/>
    <n v="0"/>
    <s v="SP1500022914"/>
  </r>
  <r>
    <s v="EL SAUCILLO"/>
    <s v="CRUZ"/>
    <s v="MARQUEZ"/>
    <s v="MONICA"/>
    <x v="2"/>
    <x v="0"/>
    <s v="EL SAUCILLO"/>
    <s v="INFRAESTRUCTURA Y EQUIPO PARA LA PRODUCCION HORTICOLA AGRICULTURA PROTEGIDA"/>
    <s v="PRODUCCIÓN DE ALIMENTOS"/>
    <n v="0"/>
    <n v="0"/>
    <n v="0"/>
    <s v="AM"/>
    <n v="13076"/>
    <n v="0"/>
    <n v="1453.3999999999996"/>
    <n v="14529.4"/>
    <n v="13076"/>
    <n v="0"/>
    <m/>
    <n v="0"/>
    <s v="SP1500022914"/>
  </r>
  <r>
    <s v="EL SAUCILLO"/>
    <s v="CRUZ"/>
    <s v="MARQUEZ"/>
    <s v="MONICA"/>
    <x v="2"/>
    <x v="0"/>
    <s v="EL SAUCILLO"/>
    <s v="PICADORA DE FORRAJE"/>
    <s v="GENERACIÓN DE INGRESOS"/>
    <n v="0"/>
    <n v="0"/>
    <n v="0"/>
    <s v="AM"/>
    <n v="32400"/>
    <n v="0"/>
    <n v="3600"/>
    <n v="36000"/>
    <n v="32400"/>
    <n v="0"/>
    <m/>
    <n v="0"/>
    <s v="SP1500022914"/>
  </r>
  <r>
    <s v="EL SAUCILLO"/>
    <s v="CRUZ"/>
    <s v="MARQUEZ"/>
    <s v="MONICA"/>
    <x v="2"/>
    <x v="0"/>
    <s v="EL SAUCILLO"/>
    <s v="DEPOSITO DE AGUA-PRODUCCION ALIMENTOS"/>
    <s v="PRODUCCIÓN DE ALIMENTOS"/>
    <n v="0"/>
    <n v="0"/>
    <n v="0"/>
    <s v="AM"/>
    <n v="20160"/>
    <n v="0"/>
    <n v="2240"/>
    <n v="22400"/>
    <n v="20160"/>
    <n v="0"/>
    <m/>
    <n v="0"/>
    <s v="SP1500022914"/>
  </r>
  <r>
    <s v="EL SAUCILLO"/>
    <s v="CRUZ"/>
    <s v="MARQUEZ"/>
    <s v="MONICA"/>
    <x v="2"/>
    <x v="0"/>
    <s v="EL SAUCILLO"/>
    <s v="TEJABAN O SOMBREADERO"/>
    <s v="GENERACIÓN DE INGRESOS"/>
    <n v="0"/>
    <n v="0"/>
    <n v="0"/>
    <s v="AM"/>
    <n v="16173"/>
    <n v="0"/>
    <n v="1798.0600000000013"/>
    <n v="17971.060000000001"/>
    <n v="16173"/>
    <n v="0"/>
    <m/>
    <n v="0"/>
    <s v="SP1500022914"/>
  </r>
  <r>
    <s v="EL SAUCILLO"/>
    <s v="CRUZ"/>
    <s v="MARQUEZ"/>
    <s v="MONICA"/>
    <x v="2"/>
    <x v="0"/>
    <s v="EL SAUCILLO"/>
    <s v="CORRAL"/>
    <s v="GENERACIÓN DE INGRESOS"/>
    <n v="0"/>
    <n v="0"/>
    <n v="0"/>
    <s v="AM"/>
    <n v="13653"/>
    <n v="0"/>
    <n v="1517.0599999999995"/>
    <n v="15170.06"/>
    <n v="13653"/>
    <n v="0"/>
    <m/>
    <n v="0"/>
    <s v="SP1500022914"/>
  </r>
  <r>
    <s v="EL SAUCILLO"/>
    <s v="CRUZ"/>
    <s v="MARQUEZ"/>
    <s v="MONICA"/>
    <x v="2"/>
    <x v="0"/>
    <s v="EL SAUCILLO"/>
    <s v="INFRAESTRUCTURA Y EQUIPO PARA LA PROTECCION Y MANEJO DE LAS AVES"/>
    <s v="PRODUCCIÓN DE ALIMENTOS"/>
    <n v="0"/>
    <n v="0"/>
    <n v="0"/>
    <s v="AM"/>
    <n v="7851"/>
    <n v="0"/>
    <n v="872.89999999999964"/>
    <n v="8723.9"/>
    <n v="7851"/>
    <n v="0"/>
    <m/>
    <n v="0"/>
    <s v="SP1500022914"/>
  </r>
  <r>
    <s v="EL NARANJITO"/>
    <s v="DAVILA"/>
    <s v="MEDINA"/>
    <s v="SILVERIO"/>
    <x v="2"/>
    <x v="0"/>
    <s v="EL NARANJITO (GUAYABITOS)"/>
    <s v="INFRAESTRUCTURA Y EQUIPO PARA LA PRODUCCION DE CERDOS"/>
    <s v="GENERACIÓN DE INGRESOS"/>
    <n v="6"/>
    <n v="9"/>
    <n v="15"/>
    <s v="AM"/>
    <n v="71010"/>
    <n v="0"/>
    <n v="7890.4400000000023"/>
    <n v="78900.44"/>
    <n v="71010"/>
    <n v="0"/>
    <m/>
    <n v="0"/>
    <s v="SP1500022915"/>
  </r>
  <r>
    <s v="EL NARANJITO"/>
    <s v="DAVILA"/>
    <s v="MEDINA"/>
    <s v="SILVERIO"/>
    <x v="2"/>
    <x v="0"/>
    <s v="EL NARANJITO (GUAYABITOS)"/>
    <s v="INFRAESTRUCTURA Y EQUIPO PARA LA PRODUCCION HORTICOLA AGRICULTURA PROTEGIDA"/>
    <s v="PRODUCCIÓN DE ALIMENTOS"/>
    <n v="0"/>
    <n v="0"/>
    <n v="0"/>
    <s v="AM"/>
    <n v="6538"/>
    <n v="0"/>
    <n v="726.69999999999982"/>
    <n v="7264.7"/>
    <n v="6538"/>
    <n v="0"/>
    <m/>
    <n v="0"/>
    <s v="SP1500022915"/>
  </r>
  <r>
    <s v="EL NARANJITO"/>
    <s v="DAVILA"/>
    <s v="MEDINA"/>
    <s v="SILVERIO"/>
    <x v="2"/>
    <x v="0"/>
    <s v="EL NARANJITO (GUAYABITOS)"/>
    <s v="MOLINO DE GRANOS"/>
    <s v="GENERACIÓN DE INGRESOS"/>
    <n v="0"/>
    <n v="0"/>
    <n v="0"/>
    <s v="AM"/>
    <n v="17640"/>
    <n v="0"/>
    <n v="1960"/>
    <n v="19600"/>
    <n v="17640"/>
    <n v="0"/>
    <m/>
    <n v="0"/>
    <s v="SP1500022915"/>
  </r>
  <r>
    <s v="EL NARANJITO"/>
    <s v="DAVILA"/>
    <s v="MEDINA"/>
    <s v="SILVERIO"/>
    <x v="2"/>
    <x v="0"/>
    <s v="EL NARANJITO (GUAYABITOS)"/>
    <s v="CORRAL"/>
    <s v="GENERACIÓN DE INGRESOS"/>
    <n v="0"/>
    <n v="0"/>
    <n v="0"/>
    <s v="AM"/>
    <n v="13653"/>
    <n v="0"/>
    <n v="1517.0599999999995"/>
    <n v="15170.06"/>
    <n v="13653"/>
    <n v="0"/>
    <m/>
    <n v="0"/>
    <s v="SP1500022915"/>
  </r>
  <r>
    <s v="EL NARANJITO"/>
    <s v="DAVILA"/>
    <s v="MEDINA"/>
    <s v="SILVERIO"/>
    <x v="2"/>
    <x v="0"/>
    <s v="EL NARANJITO (GUAYABITOS)"/>
    <s v="DEPOSITO DE AGUA-PRODUCCION ALIMENTOS"/>
    <s v="PRODUCCIÓN DE ALIMENTOS"/>
    <n v="0"/>
    <n v="0"/>
    <n v="0"/>
    <s v="AM"/>
    <n v="20160"/>
    <n v="0"/>
    <n v="2240"/>
    <n v="22400"/>
    <n v="20160"/>
    <n v="0"/>
    <m/>
    <n v="0"/>
    <s v="SP1500022915"/>
  </r>
  <r>
    <s v="EL NARANJITO"/>
    <s v="DAVILA"/>
    <s v="MEDINA"/>
    <s v="SILVERIO"/>
    <x v="2"/>
    <x v="0"/>
    <s v="EL NARANJITO (GUAYABITOS)"/>
    <s v="PICADORA DE FORRAJE"/>
    <s v="GENERACIÓN DE INGRESOS"/>
    <n v="0"/>
    <n v="0"/>
    <n v="0"/>
    <s v="AM"/>
    <n v="21600"/>
    <n v="0"/>
    <n v="2400"/>
    <n v="24000"/>
    <n v="21600"/>
    <n v="0"/>
    <m/>
    <n v="0"/>
    <s v="SP1500022915"/>
  </r>
  <r>
    <s v="EL NARANJITO"/>
    <s v="DAVILA"/>
    <s v="MEDINA"/>
    <s v="SILVERIO"/>
    <x v="2"/>
    <x v="0"/>
    <s v="EL NARANJITO (GUAYABITOS)"/>
    <s v="INFRAESTRUCTURA Y EQUIPO PARA LA PROTECCION Y MANEJO DE LAS AVES"/>
    <s v="PRODUCCIÓN DE ALIMENTOS"/>
    <n v="0"/>
    <n v="0"/>
    <n v="0"/>
    <s v="AM"/>
    <n v="4590"/>
    <n v="0"/>
    <n v="510.80000000000018"/>
    <n v="5100.8"/>
    <n v="4590"/>
    <n v="0"/>
    <m/>
    <n v="0"/>
    <s v="SP1500022915"/>
  </r>
  <r>
    <s v="EL CARRIZO"/>
    <s v="RICO"/>
    <s v="MARTINEZ"/>
    <s v="MARTIN"/>
    <x v="2"/>
    <x v="0"/>
    <s v="EL CARRIZO"/>
    <s v="BASCULA"/>
    <s v="GENERACIÓN DE INGRESOS"/>
    <n v="7"/>
    <n v="5"/>
    <n v="12"/>
    <s v="AM"/>
    <n v="49500"/>
    <n v="0"/>
    <n v="5500"/>
    <n v="55000"/>
    <n v="49500"/>
    <n v="0"/>
    <m/>
    <n v="0"/>
    <s v="SP1500022916"/>
  </r>
  <r>
    <s v="EL CARRIZO"/>
    <s v="RICO"/>
    <s v="MARTINEZ"/>
    <s v="MARTIN"/>
    <x v="2"/>
    <x v="0"/>
    <s v="EL CARRIZO"/>
    <s v="INFRAESTRUCTURA Y EQUIPO PARA LA PRODUCCION HORTICOLA AGRICULTURA PROTEGIDA"/>
    <s v="PRODUCCIÓN DE ALIMENTOS"/>
    <n v="0"/>
    <n v="0"/>
    <n v="0"/>
    <s v="AM"/>
    <n v="19614"/>
    <n v="0"/>
    <n v="2180.0999999999985"/>
    <n v="21794.1"/>
    <n v="19614"/>
    <n v="0"/>
    <m/>
    <n v="0"/>
    <s v="SP1500022916"/>
  </r>
  <r>
    <s v="EL CARRIZO"/>
    <s v="RICO"/>
    <s v="MARTINEZ"/>
    <s v="MARTIN"/>
    <x v="2"/>
    <x v="0"/>
    <s v="EL CARRIZO"/>
    <s v="PICADORA DE FORRAJE"/>
    <s v="GENERACIÓN DE INGRESOS"/>
    <n v="0"/>
    <n v="0"/>
    <n v="0"/>
    <s v="AM"/>
    <n v="10800"/>
    <n v="0"/>
    <n v="1200"/>
    <n v="12000"/>
    <n v="10800"/>
    <n v="0"/>
    <m/>
    <n v="0"/>
    <s v="SP1500022916"/>
  </r>
  <r>
    <s v="EL CARRIZO"/>
    <s v="RICO"/>
    <s v="MARTINEZ"/>
    <s v="MARTIN"/>
    <x v="2"/>
    <x v="0"/>
    <s v="EL CARRIZO"/>
    <s v="CORRALES DE MANEJO"/>
    <s v="GENERACIÓN DE INGRESOS"/>
    <n v="0"/>
    <n v="0"/>
    <n v="0"/>
    <s v="AM"/>
    <n v="44339"/>
    <n v="0"/>
    <n v="4927.4599999999991"/>
    <n v="49266.46"/>
    <n v="44339"/>
    <n v="0"/>
    <m/>
    <n v="0"/>
    <s v="SP1500022916"/>
  </r>
  <r>
    <s v="EL CARRIZO"/>
    <s v="RICO"/>
    <s v="MARTINEZ"/>
    <s v="MARTIN"/>
    <x v="2"/>
    <x v="0"/>
    <s v="EL CARRIZO"/>
    <s v="INFRAESTRUCTURA Y EQUIPO PARA LA PRODUCCION DE CERDOS"/>
    <s v="GENERACIÓN DE INGRESOS"/>
    <n v="0"/>
    <n v="0"/>
    <n v="0"/>
    <s v="AM"/>
    <n v="35505"/>
    <n v="0"/>
    <n v="3945.2200000000012"/>
    <n v="39450.22"/>
    <n v="35505"/>
    <n v="0"/>
    <m/>
    <n v="0"/>
    <s v="SP1500022916"/>
  </r>
  <r>
    <s v="EL CARRIZO"/>
    <s v="RICO"/>
    <s v="MARTINEZ"/>
    <s v="MARTIN"/>
    <x v="2"/>
    <x v="0"/>
    <s v="EL CARRIZO"/>
    <s v="DEPOSITO DE AGUA-PRODUCCION ALIMENTOS"/>
    <s v="PRODUCCIÓN DE ALIMENTOS"/>
    <n v="0"/>
    <n v="0"/>
    <n v="0"/>
    <s v="AM"/>
    <n v="10080"/>
    <n v="0"/>
    <n v="1120"/>
    <n v="11200"/>
    <n v="10080"/>
    <n v="0"/>
    <m/>
    <n v="0"/>
    <s v="SP1500022916"/>
  </r>
  <r>
    <s v="EL CARRIZO"/>
    <s v="RICO"/>
    <s v="MARTINEZ"/>
    <s v="MARTIN"/>
    <x v="2"/>
    <x v="0"/>
    <s v="EL CARRIZO"/>
    <s v="EQUIPO PARA ENVASADO Y EMPAQUE"/>
    <s v="GENERACIÓN DE INGRESOS"/>
    <n v="0"/>
    <n v="0"/>
    <n v="0"/>
    <s v="AM"/>
    <n v="68099"/>
    <n v="0"/>
    <n v="13308.880000000005"/>
    <n v="81407.88"/>
    <n v="68099"/>
    <n v="0"/>
    <m/>
    <n v="0"/>
    <s v="SP1500022916"/>
  </r>
  <r>
    <s v="EL CARRIZO"/>
    <s v="RICO"/>
    <s v="MARTINEZ"/>
    <s v="MARTIN"/>
    <x v="2"/>
    <x v="0"/>
    <s v="EL CARRIZO"/>
    <s v="CORRAL"/>
    <s v="GENERACIÓN DE INGRESOS"/>
    <n v="0"/>
    <n v="0"/>
    <n v="0"/>
    <s v="AM"/>
    <n v="40959"/>
    <n v="0"/>
    <n v="4551.18"/>
    <n v="45510.18"/>
    <n v="40959"/>
    <n v="0"/>
    <m/>
    <n v="0"/>
    <s v="SP1500022916"/>
  </r>
  <r>
    <s v="EL CARRIZO"/>
    <s v="RICO"/>
    <s v="MARTINEZ"/>
    <s v="MARTIN"/>
    <x v="2"/>
    <x v="0"/>
    <s v="EL CARRIZO"/>
    <s v="TEJABAN O SOMBREADERO"/>
    <s v="GENERACIÓN DE INGRESOS"/>
    <n v="0"/>
    <n v="0"/>
    <n v="0"/>
    <s v="AM"/>
    <n v="8086"/>
    <n v="0"/>
    <n v="899.53000000000065"/>
    <n v="8985.5300000000007"/>
    <n v="8086"/>
    <n v="0"/>
    <m/>
    <n v="0"/>
    <s v="SP1500022916"/>
  </r>
  <r>
    <s v="EL CARPINTERO"/>
    <s v="VERASTEGUI"/>
    <s v="MALDONADO"/>
    <s v="MARGARITO"/>
    <x v="2"/>
    <x v="0"/>
    <s v="EL CARPINTERO"/>
    <s v="TEJABAN O SOMBREADERO"/>
    <s v="GENERACIÓN DE INGRESOS"/>
    <n v="16"/>
    <n v="1"/>
    <n v="17"/>
    <s v="AM"/>
    <n v="8086"/>
    <n v="0"/>
    <n v="899.53000000000065"/>
    <n v="8985.5300000000007"/>
    <n v="8086"/>
    <n v="0"/>
    <m/>
    <n v="0"/>
    <s v="SP1500022917"/>
  </r>
  <r>
    <s v="EL CARPINTERO"/>
    <s v="VERASTEGUI"/>
    <s v="MALDONADO"/>
    <s v="MARGARITO"/>
    <x v="2"/>
    <x v="0"/>
    <s v="EL CARPINTERO"/>
    <s v="PICADORA DE FORRAJE"/>
    <s v="GENERACIÓN DE INGRESOS"/>
    <n v="0"/>
    <n v="0"/>
    <n v="0"/>
    <s v="AM"/>
    <n v="54000"/>
    <n v="0"/>
    <n v="6000"/>
    <n v="60000"/>
    <n v="54000"/>
    <n v="0"/>
    <m/>
    <n v="0"/>
    <s v="SP1500022917"/>
  </r>
  <r>
    <s v="EL CARPINTERO"/>
    <s v="VERASTEGUI"/>
    <s v="MALDONADO"/>
    <s v="MARGARITO"/>
    <x v="2"/>
    <x v="0"/>
    <s v="EL CARPINTERO"/>
    <s v="INFRAESTRUCTURA Y EQUIPO PARA LA PROTECCION Y MANEJO DE LAS AVES"/>
    <s v="PRODUCCIÓN DE ALIMENTOS"/>
    <n v="0"/>
    <n v="0"/>
    <n v="0"/>
    <s v="AM"/>
    <n v="78515"/>
    <n v="0"/>
    <n v="8724"/>
    <n v="87239"/>
    <n v="78515"/>
    <n v="0"/>
    <m/>
    <n v="0"/>
    <s v="SP1500022917"/>
  </r>
  <r>
    <s v="EL CARPINTERO"/>
    <s v="VERASTEGUI"/>
    <s v="MALDONADO"/>
    <s v="MARGARITO"/>
    <x v="2"/>
    <x v="0"/>
    <s v="EL CARPINTERO"/>
    <s v="DEPOSITO DE AGUA-PRODUCCION ALIMENTOS"/>
    <s v="PRODUCCIÓN DE ALIMENTOS"/>
    <n v="0"/>
    <n v="0"/>
    <n v="0"/>
    <s v="AM"/>
    <n v="20160"/>
    <n v="0"/>
    <n v="2240"/>
    <n v="22400"/>
    <n v="20160"/>
    <n v="0"/>
    <m/>
    <n v="0"/>
    <s v="SP1500022917"/>
  </r>
  <r>
    <s v="LA GAVIA"/>
    <s v="MARTINEZ"/>
    <s v="RAMIREZ"/>
    <s v="MOISES"/>
    <x v="2"/>
    <x v="0"/>
    <s v="LA GAVIA"/>
    <s v="CORRAL"/>
    <s v="GENERACIÓN DE INGRESOS"/>
    <n v="10"/>
    <n v="5"/>
    <n v="15"/>
    <s v="AM"/>
    <n v="40959"/>
    <n v="0"/>
    <n v="4551.18"/>
    <n v="45510.18"/>
    <n v="40959"/>
    <n v="0"/>
    <m/>
    <n v="0"/>
    <s v="SP1500022918"/>
  </r>
  <r>
    <s v="LA GAVIA"/>
    <s v="MARTINEZ"/>
    <s v="RAMIREZ"/>
    <s v="MOISES"/>
    <x v="2"/>
    <x v="0"/>
    <s v="LA GAVIA"/>
    <s v="CORRALES DE MANEJO"/>
    <s v="GENERACIÓN DE INGRESOS"/>
    <n v="0"/>
    <n v="0"/>
    <n v="0"/>
    <s v="AM"/>
    <n v="22169"/>
    <n v="0"/>
    <n v="2464.2299999999996"/>
    <n v="24633.23"/>
    <n v="22169"/>
    <n v="0"/>
    <m/>
    <n v="0"/>
    <s v="SP1500022918"/>
  </r>
  <r>
    <s v="LA GAVIA"/>
    <s v="MARTINEZ"/>
    <s v="RAMIREZ"/>
    <s v="MOISES"/>
    <x v="2"/>
    <x v="0"/>
    <s v="LA GAVIA"/>
    <s v="INFRAESTRUCTURA Y EQUIPO PARA LA PRODUCCION DE CERDOS"/>
    <s v="GENERACIÓN DE INGRESOS"/>
    <n v="0"/>
    <n v="0"/>
    <n v="0"/>
    <s v="AM"/>
    <n v="17752"/>
    <n v="0"/>
    <n v="1973.1100000000006"/>
    <n v="19725.11"/>
    <n v="17752"/>
    <n v="0"/>
    <m/>
    <n v="0"/>
    <s v="SP1500022918"/>
  </r>
  <r>
    <s v="LA GAVIA"/>
    <s v="MARTINEZ"/>
    <s v="RAMIREZ"/>
    <s v="MOISES"/>
    <x v="2"/>
    <x v="0"/>
    <s v="LA GAVIA"/>
    <s v="DEPOSITO DE AGUA-PRODUCCION ALIMENTOS"/>
    <s v="PRODUCCIÓN DE ALIMENTOS"/>
    <n v="0"/>
    <n v="0"/>
    <n v="0"/>
    <s v="AM"/>
    <n v="20160"/>
    <n v="0"/>
    <n v="2240"/>
    <n v="22400"/>
    <n v="20160"/>
    <n v="0"/>
    <m/>
    <n v="0"/>
    <s v="SP1500022918"/>
  </r>
  <r>
    <s v="LA GAVIA"/>
    <s v="MARTINEZ"/>
    <s v="RAMIREZ"/>
    <s v="MOISES"/>
    <x v="2"/>
    <x v="0"/>
    <s v="LA GAVIA"/>
    <s v="MOLINO DE GRANOS"/>
    <s v="GENERACIÓN DE INGRESOS"/>
    <n v="0"/>
    <n v="0"/>
    <n v="0"/>
    <s v="AM"/>
    <n v="8820"/>
    <n v="0"/>
    <n v="980"/>
    <n v="9800"/>
    <n v="8820"/>
    <n v="0"/>
    <m/>
    <n v="0"/>
    <s v="SP1500022918"/>
  </r>
  <r>
    <s v="LA GAVIA"/>
    <s v="MARTINEZ"/>
    <s v="RAMIREZ"/>
    <s v="MOISES"/>
    <x v="2"/>
    <x v="0"/>
    <s v="LA GAVIA"/>
    <s v="INCUBADORA EQUIPADA"/>
    <s v="GENERACIÓN DE INGRESOS"/>
    <n v="0"/>
    <n v="0"/>
    <n v="0"/>
    <s v="AM"/>
    <n v="11700"/>
    <n v="0"/>
    <n v="1300"/>
    <n v="13000"/>
    <n v="11700"/>
    <n v="0"/>
    <m/>
    <n v="0"/>
    <s v="SP1500022918"/>
  </r>
  <r>
    <s v="LA GAVIA"/>
    <s v="MARTINEZ"/>
    <s v="RAMIREZ"/>
    <s v="MOISES"/>
    <x v="2"/>
    <x v="0"/>
    <s v="LA GAVIA"/>
    <s v="INFRAESTRUCTURA Y EQUIPO PARA LA PROTECCION Y MANEJO DE LAS AVES"/>
    <s v="PRODUCCIÓN DE ALIMENTOS"/>
    <n v="0"/>
    <n v="0"/>
    <n v="0"/>
    <s v="AM"/>
    <n v="9181"/>
    <n v="0"/>
    <n v="1020.6000000000004"/>
    <n v="10201.6"/>
    <n v="9181"/>
    <n v="0"/>
    <m/>
    <n v="0"/>
    <s v="SP1500022918"/>
  </r>
  <r>
    <s v="LA GAVIA"/>
    <s v="MARTINEZ"/>
    <s v="RAMIREZ"/>
    <s v="MOISES"/>
    <x v="2"/>
    <x v="0"/>
    <s v="LA GAVIA"/>
    <s v="INFRAESTRUCTURA Y EQUIPO PARA LA PRODUCCION HORTICOLA AGRICULTURA PROTEGIDA"/>
    <s v="PRODUCCIÓN DE ALIMENTOS"/>
    <n v="0"/>
    <n v="0"/>
    <n v="0"/>
    <s v="AM"/>
    <n v="6538"/>
    <n v="0"/>
    <n v="726.69999999999982"/>
    <n v="7264.7"/>
    <n v="6538"/>
    <n v="0"/>
    <m/>
    <n v="0"/>
    <s v="SP1500022918"/>
  </r>
  <r>
    <s v="LA GAVIA"/>
    <s v="MARTINEZ"/>
    <s v="RAMIREZ"/>
    <s v="MOISES"/>
    <x v="2"/>
    <x v="0"/>
    <s v="LA GAVIA"/>
    <s v="PICADORA DE FORRAJE"/>
    <s v="GENERACIÓN DE INGRESOS"/>
    <n v="0"/>
    <n v="0"/>
    <n v="0"/>
    <s v="AM"/>
    <n v="32400"/>
    <n v="0"/>
    <n v="3600"/>
    <n v="36000"/>
    <n v="32400"/>
    <n v="0"/>
    <m/>
    <n v="0"/>
    <s v="SP1500022918"/>
  </r>
  <r>
    <s v="CUESTA BLANCA 2"/>
    <s v="OLVERA"/>
    <s v="NUÑEZ"/>
    <s v="GRACIANO"/>
    <x v="2"/>
    <x v="0"/>
    <s v="CUESTA BLANCA"/>
    <s v="INFRAESTRUCTURA Y EQUIPO PARA LA PRODUCCION DE CERDOS"/>
    <s v="GENERACIÓN DE INGRESOS"/>
    <n v="8"/>
    <n v="4"/>
    <n v="12"/>
    <s v="AM"/>
    <n v="53257"/>
    <n v="0"/>
    <n v="5918.3300000000017"/>
    <n v="59175.33"/>
    <n v="53257"/>
    <n v="0"/>
    <m/>
    <n v="0"/>
    <s v="SP1500022919"/>
  </r>
  <r>
    <s v="CUESTA BLANCA 2"/>
    <s v="OLVERA"/>
    <s v="NUÑEZ"/>
    <s v="GRACIANO"/>
    <x v="2"/>
    <x v="0"/>
    <s v="CUESTA BLANCA"/>
    <s v="INFRAESTRUCTURA Y EQUIPO PARA LA PROTECCION Y MANEJO DE LAS AVES"/>
    <s v="PRODUCCIÓN DE ALIMENTOS"/>
    <n v="0"/>
    <n v="0"/>
    <n v="0"/>
    <s v="AM"/>
    <n v="27544"/>
    <n v="0"/>
    <n v="3060.7999999999993"/>
    <n v="30604.799999999999"/>
    <n v="27544"/>
    <n v="0"/>
    <m/>
    <n v="0"/>
    <s v="SP1500022919"/>
  </r>
  <r>
    <s v="CUESTA BLANCA 2"/>
    <s v="OLVERA"/>
    <s v="NUÑEZ"/>
    <s v="GRACIANO"/>
    <x v="2"/>
    <x v="0"/>
    <s v="CUESTA BLANCA"/>
    <s v="CORRALES DE MANEJO"/>
    <s v="GENERACIÓN DE INGRESOS"/>
    <n v="0"/>
    <n v="0"/>
    <n v="0"/>
    <s v="AM"/>
    <n v="22169"/>
    <n v="0"/>
    <n v="2464.2299999999996"/>
    <n v="24633.23"/>
    <n v="22169"/>
    <n v="0"/>
    <m/>
    <n v="0"/>
    <s v="SP1500022919"/>
  </r>
  <r>
    <s v="CUESTA BLANCA 2"/>
    <s v="OLVERA"/>
    <s v="NUÑEZ"/>
    <s v="GRACIANO"/>
    <x v="2"/>
    <x v="0"/>
    <s v="CUESTA BLANCA"/>
    <s v="PICADORA DE FORRAJE"/>
    <s v="GENERACIÓN DE INGRESOS"/>
    <n v="0"/>
    <n v="0"/>
    <n v="0"/>
    <s v="AM"/>
    <n v="10800"/>
    <n v="0"/>
    <n v="1200"/>
    <n v="12000"/>
    <n v="10800"/>
    <n v="0"/>
    <m/>
    <n v="0"/>
    <s v="SP1500022919"/>
  </r>
  <r>
    <s v="CUESTA BLANCA 2"/>
    <s v="OLVERA"/>
    <s v="NUÑEZ"/>
    <s v="GRACIANO"/>
    <x v="2"/>
    <x v="0"/>
    <s v="CUESTA BLANCA"/>
    <s v="CORRAL"/>
    <s v="GENERACIÓN DE INGRESOS"/>
    <n v="0"/>
    <n v="0"/>
    <n v="0"/>
    <s v="AM"/>
    <n v="13653"/>
    <n v="0"/>
    <n v="1517.0599999999995"/>
    <n v="15170.06"/>
    <n v="13653"/>
    <n v="0"/>
    <m/>
    <n v="0"/>
    <s v="SP1500022919"/>
  </r>
  <r>
    <s v="POZO DEL SAUZ"/>
    <s v="CASTILLO"/>
    <s v="RESENDIZ"/>
    <s v="TERESA"/>
    <x v="2"/>
    <x v="0"/>
    <s v="POZO DEL SAUZ"/>
    <s v="INFRAESTRUCTURA Y EQUIPO PARA LA PRODUCCION DE CERDOS"/>
    <s v="GENERACIÓN DE INGRESOS"/>
    <n v="8"/>
    <n v="3"/>
    <n v="11"/>
    <s v="MAM"/>
    <n v="17752"/>
    <n v="0"/>
    <n v="1973.1100000000006"/>
    <n v="19725.11"/>
    <n v="17752"/>
    <n v="0"/>
    <m/>
    <n v="0"/>
    <s v="SP1500022920"/>
  </r>
  <r>
    <s v="POZO DEL SAUZ"/>
    <s v="CASTILLO"/>
    <s v="RESENDIZ"/>
    <s v="TERESA"/>
    <x v="2"/>
    <x v="0"/>
    <s v="POZO DEL SAUZ"/>
    <s v="DEPOSITO DE AGUA-PRODUCCION ALIMENTOS"/>
    <s v="PRODUCCIÓN DE ALIMENTOS"/>
    <n v="0"/>
    <n v="0"/>
    <n v="0"/>
    <s v="MAM"/>
    <n v="20160"/>
    <n v="0"/>
    <n v="2240"/>
    <n v="22400"/>
    <n v="20160"/>
    <n v="0"/>
    <m/>
    <n v="0"/>
    <s v="SP1500022920"/>
  </r>
  <r>
    <s v="POZO DEL SAUZ"/>
    <s v="CASTILLO"/>
    <s v="RESENDIZ"/>
    <s v="TERESA"/>
    <x v="2"/>
    <x v="0"/>
    <s v="POZO DEL SAUZ"/>
    <s v="MOLINO DE GRANOS"/>
    <s v="GENERACIÓN DE INGRESOS"/>
    <n v="0"/>
    <n v="0"/>
    <n v="0"/>
    <s v="MAM"/>
    <n v="8820"/>
    <n v="0"/>
    <n v="980"/>
    <n v="9800"/>
    <n v="8820"/>
    <n v="0"/>
    <m/>
    <n v="0"/>
    <s v="SP1500022920"/>
  </r>
  <r>
    <s v="POZO DEL SAUZ"/>
    <s v="CASTILLO"/>
    <s v="RESENDIZ"/>
    <s v="TERESA"/>
    <x v="2"/>
    <x v="0"/>
    <s v="POZO DEL SAUZ"/>
    <s v="INFRAESTRUCTURA Y EQUIPO PARA LA PRODUCCION HORTICOLA AGRICULTURA PROTEGIDA"/>
    <s v="PRODUCCIÓN DE ALIMENTOS"/>
    <n v="0"/>
    <n v="0"/>
    <n v="0"/>
    <s v="MAM"/>
    <n v="13076"/>
    <n v="0"/>
    <n v="1453.3999999999996"/>
    <n v="14529.4"/>
    <n v="13076"/>
    <n v="0"/>
    <m/>
    <n v="0"/>
    <s v="SP1500022920"/>
  </r>
  <r>
    <s v="POZO DEL SAUZ"/>
    <s v="CASTILLO"/>
    <s v="RESENDIZ"/>
    <s v="TERESA"/>
    <x v="2"/>
    <x v="0"/>
    <s v="POZO DEL SAUZ"/>
    <s v="INFRAESTRUCTURA Y EQUIPO PARA LA PROTECCION Y MANEJO DE LAS AVES"/>
    <s v="PRODUCCIÓN DE ALIMENTOS"/>
    <n v="0"/>
    <n v="0"/>
    <n v="0"/>
    <s v="MAM"/>
    <n v="32135"/>
    <n v="0"/>
    <n v="3570.5999999999985"/>
    <n v="35705.599999999999"/>
    <n v="32135"/>
    <n v="0"/>
    <m/>
    <n v="0"/>
    <s v="SP1500022920"/>
  </r>
  <r>
    <s v="RINCON DE RAMIREZ"/>
    <s v="RAMIREZ"/>
    <s v="CONTRERAS"/>
    <s v="LUCAS"/>
    <x v="2"/>
    <x v="0"/>
    <s v="RINCÓN DE RAMÍREZ"/>
    <s v="INFRAESTRUCTURA Y EQUIPO PARA LA PROTECCION Y MANEJO DE LAS AVES"/>
    <s v="PRODUCCIÓN DE ALIMENTOS"/>
    <n v="7"/>
    <n v="2"/>
    <n v="9"/>
    <s v="AM"/>
    <n v="22953"/>
    <n v="0"/>
    <n v="2551"/>
    <n v="25504"/>
    <n v="22953"/>
    <n v="0"/>
    <m/>
    <n v="0"/>
    <s v="SP1500022921"/>
  </r>
  <r>
    <s v="RINCON DE RAMIREZ"/>
    <s v="RAMIREZ"/>
    <s v="CONTRERAS"/>
    <s v="LUCAS"/>
    <x v="2"/>
    <x v="0"/>
    <s v="RINCÓN DE RAMÍREZ"/>
    <s v="DEPOSITO DE AGUA-PRODUCCION ALIMENTOS"/>
    <s v="PRODUCCIÓN DE ALIMENTOS"/>
    <n v="0"/>
    <n v="0"/>
    <n v="0"/>
    <s v="AM"/>
    <n v="30240"/>
    <n v="0"/>
    <n v="3360"/>
    <n v="33600"/>
    <n v="30240"/>
    <n v="0"/>
    <m/>
    <n v="0"/>
    <s v="SP1500022921"/>
  </r>
  <r>
    <s v="RINCON DE RAMIREZ"/>
    <s v="RAMIREZ"/>
    <s v="CONTRERAS"/>
    <s v="LUCAS"/>
    <x v="2"/>
    <x v="0"/>
    <s v="RINCÓN DE RAMÍREZ"/>
    <s v="INFRAESTRUCTURA Y EQUIPO PARA LA PRODUCCION HORTICOLA AGRICULTURA PROTEGIDA"/>
    <s v="PRODUCCIÓN DE ALIMENTOS"/>
    <n v="0"/>
    <n v="0"/>
    <n v="0"/>
    <s v="AM"/>
    <n v="19614"/>
    <n v="0"/>
    <n v="2180.0999999999985"/>
    <n v="21794.1"/>
    <n v="19614"/>
    <n v="0"/>
    <m/>
    <n v="0"/>
    <s v="SP1500022921"/>
  </r>
  <r>
    <s v="AGUA PUERCA"/>
    <s v="CASTILLO"/>
    <s v="ALVAREZ"/>
    <s v="MA GUADALUPE"/>
    <x v="2"/>
    <x v="0"/>
    <s v="AGUA PUERCA"/>
    <s v="INFRAESTRUCTURA Y EQUIPO PARA LA PRODUCCION HORTICOLA AGRICULTURA PROTEGIDA"/>
    <s v="PRODUCCIÓN DE ALIMENTOS"/>
    <n v="13"/>
    <n v="2"/>
    <n v="15"/>
    <s v="MAM"/>
    <n v="26152"/>
    <n v="0"/>
    <n v="2906.7999999999993"/>
    <n v="29058.799999999999"/>
    <n v="26152"/>
    <n v="0"/>
    <m/>
    <n v="0"/>
    <s v="SP1500022922"/>
  </r>
  <r>
    <s v="AGUA PUERCA"/>
    <s v="CASTILLO"/>
    <s v="ALVAREZ"/>
    <s v="MA GUADALUPE"/>
    <x v="2"/>
    <x v="0"/>
    <s v="AGUA PUERCA"/>
    <s v="MOLINO DE GRANOS"/>
    <s v="GENERACIÓN DE INGRESOS"/>
    <n v="0"/>
    <n v="0"/>
    <n v="0"/>
    <s v="MAM"/>
    <n v="8820"/>
    <n v="0"/>
    <n v="980"/>
    <n v="9800"/>
    <n v="8820"/>
    <n v="0"/>
    <m/>
    <n v="0"/>
    <s v="SP1500022922"/>
  </r>
  <r>
    <s v="AGUA PUERCA"/>
    <s v="CASTILLO"/>
    <s v="ALVAREZ"/>
    <s v="MA GUADALUPE"/>
    <x v="2"/>
    <x v="0"/>
    <s v="AGUA PUERCA"/>
    <s v="INFRAESTRUCTURA Y EQUIPO PARA LA PROTECCION Y MANEJO DE LAS AVES"/>
    <s v="PRODUCCIÓN DE ALIMENTOS"/>
    <n v="0"/>
    <n v="0"/>
    <n v="0"/>
    <s v="MAM"/>
    <n v="36725"/>
    <n v="0"/>
    <n v="4081.4000000000015"/>
    <n v="40806.400000000001"/>
    <n v="36725"/>
    <n v="0"/>
    <m/>
    <n v="0"/>
    <s v="SP1500022922"/>
  </r>
  <r>
    <s v="AGUA PUERCA"/>
    <s v="CASTILLO"/>
    <s v="ALVAREZ"/>
    <s v="MA GUADALUPE"/>
    <x v="2"/>
    <x v="0"/>
    <s v="AGUA PUERCA"/>
    <s v="DEPOSITO DE AGUA-PRODUCCION ALIMENTOS"/>
    <s v="PRODUCCIÓN DE ALIMENTOS"/>
    <n v="0"/>
    <n v="0"/>
    <n v="0"/>
    <s v="MAM"/>
    <n v="50400"/>
    <n v="0"/>
    <n v="5600"/>
    <n v="56000"/>
    <n v="50400"/>
    <n v="0"/>
    <m/>
    <n v="0"/>
    <s v="SP1500022922"/>
  </r>
  <r>
    <s v="AGUA PUERCA"/>
    <s v="CASTILLO"/>
    <s v="ALVAREZ"/>
    <s v="MA GUADALUPE"/>
    <x v="2"/>
    <x v="0"/>
    <s v="AGUA PUERCA"/>
    <s v="INFRAESTRUCTURA Y EQUIPO PARA LA PRODUCCION DE CERDOS"/>
    <s v="GENERACIÓN DE INGRESOS"/>
    <n v="0"/>
    <n v="0"/>
    <n v="0"/>
    <s v="MAM"/>
    <n v="35505"/>
    <n v="0"/>
    <n v="3945.2200000000012"/>
    <n v="39450.22"/>
    <n v="35505"/>
    <n v="0"/>
    <m/>
    <n v="0"/>
    <s v="SP1500022922"/>
  </r>
  <r>
    <s v="CEBADILLA"/>
    <s v="CASTILLO"/>
    <s v="GONZALEZ"/>
    <s v="ARNULFO"/>
    <x v="2"/>
    <x v="0"/>
    <s v="CEBADILLA"/>
    <s v="INFRAESTRUCTURA Y EQUIPO PARA LA PRODUCCION HORTICOLA AGRICULTURA PROTEGIDA"/>
    <s v="PRODUCCIÓN DE ALIMENTOS"/>
    <n v="13"/>
    <n v="10"/>
    <n v="23"/>
    <s v="AM"/>
    <n v="13076"/>
    <n v="0"/>
    <n v="1453.3999999999996"/>
    <n v="14529.4"/>
    <n v="13076"/>
    <n v="0"/>
    <m/>
    <n v="0"/>
    <s v="SP1500022923"/>
  </r>
  <r>
    <s v="CEBADILLA"/>
    <s v="CASTILLO"/>
    <s v="GONZALEZ"/>
    <s v="ARNULFO"/>
    <x v="2"/>
    <x v="0"/>
    <s v="CEBADILLA"/>
    <s v="CORRAL"/>
    <s v="GENERACIÓN DE INGRESOS"/>
    <n v="0"/>
    <n v="0"/>
    <n v="0"/>
    <s v="AM"/>
    <n v="13653"/>
    <n v="0"/>
    <n v="1517.0599999999995"/>
    <n v="15170.06"/>
    <n v="13653"/>
    <n v="0"/>
    <m/>
    <n v="0"/>
    <s v="SP1500022923"/>
  </r>
  <r>
    <s v="CEBADILLA"/>
    <s v="CASTILLO"/>
    <s v="GONZALEZ"/>
    <s v="ARNULFO"/>
    <x v="2"/>
    <x v="0"/>
    <s v="CEBADILLA"/>
    <s v="INCUBADORA EQUIPADA"/>
    <s v="GENERACIÓN DE INGRESOS"/>
    <n v="0"/>
    <n v="0"/>
    <n v="0"/>
    <s v="AM"/>
    <n v="11700"/>
    <n v="0"/>
    <n v="1300"/>
    <n v="13000"/>
    <n v="11700"/>
    <n v="0"/>
    <m/>
    <n v="0"/>
    <s v="SP1500022923"/>
  </r>
  <r>
    <s v="CEBADILLA"/>
    <s v="CASTILLO"/>
    <s v="GONZALEZ"/>
    <s v="ARNULFO"/>
    <x v="2"/>
    <x v="0"/>
    <s v="CEBADILLA"/>
    <s v="PICADORA DE FORRAJE"/>
    <s v="GENERACIÓN DE INGRESOS"/>
    <n v="0"/>
    <n v="0"/>
    <n v="0"/>
    <s v="AM"/>
    <n v="32400"/>
    <n v="0"/>
    <n v="3600"/>
    <n v="36000"/>
    <n v="32400"/>
    <n v="0"/>
    <m/>
    <n v="0"/>
    <s v="SP1500022923"/>
  </r>
  <r>
    <s v="CEBADILLA"/>
    <s v="CASTILLO"/>
    <s v="GONZALEZ"/>
    <s v="ARNULFO"/>
    <x v="2"/>
    <x v="0"/>
    <s v="CEBADILLA"/>
    <s v="INFRAESTRUCTURA Y EQUIPO PARA LA PROTECCION Y MANEJO DE LAS AVES"/>
    <s v="PRODUCCIÓN DE ALIMENTOS"/>
    <n v="0"/>
    <n v="0"/>
    <n v="0"/>
    <s v="AM"/>
    <n v="9181"/>
    <n v="0"/>
    <n v="1020.6000000000004"/>
    <n v="10201.6"/>
    <n v="9181"/>
    <n v="0"/>
    <m/>
    <n v="0"/>
    <s v="SP1500022923"/>
  </r>
  <r>
    <s v="CEBADILLA"/>
    <s v="CASTILLO"/>
    <s v="GONZALEZ"/>
    <s v="ARNULFO"/>
    <x v="2"/>
    <x v="0"/>
    <s v="CEBADILLA"/>
    <s v="MOLINO DE GRANOS"/>
    <s v="GENERACIÓN DE INGRESOS"/>
    <n v="0"/>
    <n v="0"/>
    <n v="0"/>
    <s v="AM"/>
    <n v="26460"/>
    <n v="0"/>
    <n v="2940"/>
    <n v="29400"/>
    <n v="26460"/>
    <n v="0"/>
    <m/>
    <n v="0"/>
    <s v="SP1500022923"/>
  </r>
  <r>
    <s v="CEBADILLA"/>
    <s v="CASTILLO"/>
    <s v="GONZALEZ"/>
    <s v="ARNULFO"/>
    <x v="2"/>
    <x v="0"/>
    <s v="CEBADILLA"/>
    <s v="TEJABAN O SOMBREADERO"/>
    <s v="GENERACIÓN DE INGRESOS"/>
    <n v="0"/>
    <n v="0"/>
    <n v="0"/>
    <s v="AM"/>
    <n v="8086"/>
    <n v="0"/>
    <n v="899.53000000000065"/>
    <n v="8985.5300000000007"/>
    <n v="8086"/>
    <n v="0"/>
    <m/>
    <n v="0"/>
    <s v="SP1500022923"/>
  </r>
  <r>
    <s v="CEBADILLA"/>
    <s v="CASTILLO"/>
    <s v="GONZALEZ"/>
    <s v="ARNULFO"/>
    <x v="2"/>
    <x v="0"/>
    <s v="CEBADILLA"/>
    <s v="CORRALES DE MANEJO"/>
    <s v="GENERACIÓN DE INGRESOS"/>
    <n v="0"/>
    <n v="0"/>
    <n v="0"/>
    <s v="AM"/>
    <n v="22169"/>
    <n v="0"/>
    <n v="2464.2299999999996"/>
    <n v="24633.23"/>
    <n v="22169"/>
    <n v="0"/>
    <m/>
    <n v="0"/>
    <s v="SP1500022923"/>
  </r>
  <r>
    <s v="GRUPO DE TRABAJO COAXOCOYO"/>
    <s v="FLORES"/>
    <s v="HERNANDEZ"/>
    <s v="NELBA"/>
    <x v="1"/>
    <x v="0"/>
    <s v="COAXOCOYO"/>
    <s v="INCUBADORA"/>
    <s v="GENERACIÓN DE INGRESOS"/>
    <n v="9"/>
    <n v="5"/>
    <n v="14"/>
    <s v="AM"/>
    <n v="11700"/>
    <n v="0"/>
    <n v="1300"/>
    <n v="13000"/>
    <n v="0"/>
    <n v="0"/>
    <m/>
    <n v="0"/>
    <s v="SP1500022924"/>
  </r>
  <r>
    <s v="GRUPO DE TRABAJO COAXOCOYO"/>
    <s v="FLORES"/>
    <s v="HERNANDEZ"/>
    <s v="NELBA"/>
    <x v="1"/>
    <x v="0"/>
    <s v="COAXOCOYO"/>
    <s v="INFRAESTRUCTURA Y EQUIPO PARA LA PRODUCCION DE CERDOS"/>
    <s v="GENERACIÓN DE INGRESOS"/>
    <n v="0"/>
    <n v="0"/>
    <n v="0"/>
    <s v="AM"/>
    <n v="44856"/>
    <n v="0"/>
    <n v="4984"/>
    <n v="49840"/>
    <n v="0"/>
    <n v="0"/>
    <m/>
    <n v="0"/>
    <s v="SP1500022924"/>
  </r>
  <r>
    <s v="GRUPO DE TRABAJO COAXOCOYO"/>
    <s v="FLORES"/>
    <s v="HERNANDEZ"/>
    <s v="NELBA"/>
    <x v="1"/>
    <x v="0"/>
    <s v="COAXOCOYO"/>
    <s v="ARBOLES FRUTALES"/>
    <s v="PRODUCCIÓN DE ALIMENTOS"/>
    <n v="0"/>
    <n v="0"/>
    <n v="0"/>
    <s v="AM"/>
    <n v="39690"/>
    <n v="0"/>
    <n v="4410"/>
    <n v="44100"/>
    <n v="0"/>
    <n v="0"/>
    <m/>
    <n v="0"/>
    <s v="SP1500022924"/>
  </r>
  <r>
    <s v="GRUPO DE TRABAJO COAXOCOYO"/>
    <s v="FLORES"/>
    <s v="HERNANDEZ"/>
    <s v="NELBA"/>
    <x v="1"/>
    <x v="0"/>
    <s v="COAXOCOYO"/>
    <s v="MATERIAL VEGETATIVO"/>
    <s v="PRODUCCIÓN DE ALIMENTOS"/>
    <n v="0"/>
    <n v="0"/>
    <n v="0"/>
    <s v="AM"/>
    <n v="10530"/>
    <n v="0"/>
    <n v="1170"/>
    <n v="11700"/>
    <n v="0"/>
    <n v="0"/>
    <m/>
    <n v="0"/>
    <s v="SP1500022924"/>
  </r>
  <r>
    <s v="GRUPO DE TRABAJO PUNCHUMU"/>
    <s v="SANTOS"/>
    <s v="HERNANDEZ"/>
    <s v="TERESA"/>
    <x v="1"/>
    <x v="0"/>
    <s v="PUNCHUMU"/>
    <s v="MATERIAL VEGETATIVO"/>
    <s v="PRODUCCIÓN DE ALIMENTOS"/>
    <n v="5"/>
    <n v="2"/>
    <n v="7"/>
    <s v="AM"/>
    <n v="7020"/>
    <n v="0"/>
    <n v="780"/>
    <n v="7800"/>
    <n v="7020"/>
    <n v="0"/>
    <m/>
    <n v="0"/>
    <s v="SP1500022926"/>
  </r>
  <r>
    <s v="GRUPO DE TRABAJO PUNCHUMU"/>
    <s v="SANTOS"/>
    <s v="HERNANDEZ"/>
    <s v="TERESA"/>
    <x v="1"/>
    <x v="0"/>
    <s v="PUNCHUMU"/>
    <s v="INFRAESTRUCTURA Y EQUIPO PARA LA PRODUCCION DE CERDOS"/>
    <s v="GENERACIÓN DE INGRESOS"/>
    <n v="0"/>
    <n v="0"/>
    <n v="0"/>
    <s v="AM"/>
    <n v="32040"/>
    <n v="0"/>
    <n v="3560"/>
    <n v="35600"/>
    <n v="32040"/>
    <n v="0"/>
    <m/>
    <n v="0"/>
    <s v="SP1500022926"/>
  </r>
  <r>
    <s v="GRUPO DE TRABAJO PUNCHUMU"/>
    <s v="SANTOS"/>
    <s v="HERNANDEZ"/>
    <s v="TERESA"/>
    <x v="1"/>
    <x v="0"/>
    <s v="PUNCHUMU"/>
    <s v="INFRAESTRUCTURA Y EQUIPO PARA LA PROTECCION Y MANEJO DE LAS AVES"/>
    <s v="PRODUCCIÓN DE ALIMENTOS"/>
    <n v="0"/>
    <n v="0"/>
    <n v="0"/>
    <s v="AM"/>
    <n v="4410"/>
    <n v="0"/>
    <n v="490"/>
    <n v="4900"/>
    <n v="4410"/>
    <n v="0"/>
    <m/>
    <n v="0"/>
    <s v="SP1500022926"/>
  </r>
  <r>
    <s v="TANQUE DEL BORREGO"/>
    <s v="DE LA CRUZ"/>
    <s v="CEDEÑO"/>
    <s v="LAZARA"/>
    <x v="2"/>
    <x v="0"/>
    <s v="TANQUE DEL BORREGO"/>
    <s v="INFRAESTRUCTURA Y EQUIPO PARA LA PROTECCION Y MANEJO DE LAS AVES"/>
    <s v="PRODUCCIÓN DE ALIMENTOS"/>
    <n v="9"/>
    <n v="1"/>
    <n v="10"/>
    <s v="MAM"/>
    <n v="18362"/>
    <n v="0"/>
    <n v="2041.2000000000007"/>
    <n v="20403.2"/>
    <n v="18362"/>
    <n v="0"/>
    <m/>
    <n v="0"/>
    <s v="SP1500022928"/>
  </r>
  <r>
    <s v="TANQUE DEL BORREGO"/>
    <s v="DE LA CRUZ"/>
    <s v="CEDEÑO"/>
    <s v="LAZARA"/>
    <x v="2"/>
    <x v="0"/>
    <s v="TANQUE DEL BORREGO"/>
    <s v="DEPOSITO DE AGUA-PRODUCCION ALIMENTOS"/>
    <s v="PRODUCCIÓN DE ALIMENTOS"/>
    <n v="0"/>
    <n v="0"/>
    <n v="0"/>
    <s v="MAM"/>
    <n v="60480"/>
    <n v="0"/>
    <n v="6720"/>
    <n v="67200"/>
    <n v="60480"/>
    <n v="0"/>
    <m/>
    <n v="0"/>
    <s v="SP1500022928"/>
  </r>
  <r>
    <s v="TANQUE DEL BORREGO"/>
    <s v="DE LA CRUZ"/>
    <s v="CEDEÑO"/>
    <s v="LAZARA"/>
    <x v="2"/>
    <x v="0"/>
    <s v="TANQUE DEL BORREGO"/>
    <s v="MOLINO DE GRANOS"/>
    <s v="GENERACIÓN DE INGRESOS"/>
    <n v="0"/>
    <n v="0"/>
    <n v="0"/>
    <s v="MAM"/>
    <n v="8820"/>
    <n v="0"/>
    <n v="980"/>
    <n v="9800"/>
    <n v="8820"/>
    <n v="0"/>
    <m/>
    <n v="0"/>
    <s v="SP1500022928"/>
  </r>
  <r>
    <s v="TANQUE DEL BORREGO"/>
    <s v="DE LA CRUZ"/>
    <s v="CEDEÑO"/>
    <s v="LAZARA"/>
    <x v="2"/>
    <x v="0"/>
    <s v="TANQUE DEL BORREGO"/>
    <s v="INFRAESTRUCTURA Y EQUIPO PARA LA PRODUCCION HORTICOLA AGRICULTURA PROTEGIDA"/>
    <s v="PRODUCCIÓN DE ALIMENTOS"/>
    <n v="0"/>
    <n v="0"/>
    <n v="0"/>
    <s v="MAM"/>
    <n v="26152"/>
    <n v="0"/>
    <n v="2906.7999999999993"/>
    <n v="29058.799999999999"/>
    <n v="26152"/>
    <n v="0"/>
    <m/>
    <n v="0"/>
    <s v="SP1500022928"/>
  </r>
  <r>
    <s v="PUERTO VERDE"/>
    <s v="HERNANDEZ"/>
    <s v="ROSALES"/>
    <s v="EDGARDO"/>
    <x v="2"/>
    <x v="0"/>
    <s v="PUERTO VERDE"/>
    <s v="TEJABAN O SOMBREADERO"/>
    <s v="GENERACIÓN DE INGRESOS"/>
    <n v="5"/>
    <n v="2"/>
    <n v="7"/>
    <s v="AM"/>
    <n v="8086"/>
    <n v="0"/>
    <n v="899.53000000000065"/>
    <n v="8985.5300000000007"/>
    <n v="8086"/>
    <n v="0"/>
    <m/>
    <n v="0"/>
    <s v="SP1500022930"/>
  </r>
  <r>
    <s v="PUERTO VERDE"/>
    <s v="HERNANDEZ"/>
    <s v="ROSALES"/>
    <s v="EDGARDO"/>
    <x v="2"/>
    <x v="0"/>
    <s v="PUERTO VERDE"/>
    <s v="DEPOSITO DE AGUA-PRODUCCION ALIMENTOS"/>
    <s v="PRODUCCIÓN DE ALIMENTOS"/>
    <n v="0"/>
    <n v="0"/>
    <n v="0"/>
    <s v="AM"/>
    <n v="20160"/>
    <n v="0"/>
    <n v="2240"/>
    <n v="22400"/>
    <n v="20160"/>
    <n v="0"/>
    <m/>
    <n v="0"/>
    <s v="SP1500022930"/>
  </r>
  <r>
    <s v="PUERTO VERDE"/>
    <s v="HERNANDEZ"/>
    <s v="ROSALES"/>
    <s v="EDGARDO"/>
    <x v="2"/>
    <x v="0"/>
    <s v="PUERTO VERDE"/>
    <s v="INFRAESTRUCTURA Y EQUIPO PARA LA PRODUCCION DE CERDOS"/>
    <s v="GENERACIÓN DE INGRESOS"/>
    <n v="0"/>
    <n v="0"/>
    <n v="0"/>
    <s v="AM"/>
    <n v="17752"/>
    <n v="0"/>
    <n v="1973.1100000000006"/>
    <n v="19725.11"/>
    <n v="17752"/>
    <n v="0"/>
    <m/>
    <n v="0"/>
    <s v="SP1500022930"/>
  </r>
  <r>
    <s v="PUERTO VERDE"/>
    <s v="HERNANDEZ"/>
    <s v="ROSALES"/>
    <s v="EDGARDO"/>
    <x v="2"/>
    <x v="0"/>
    <s v="PUERTO VERDE"/>
    <s v="INFRAESTRUCTURA Y EQUIPO PARA LA PROTECCION Y MANEJO DE LAS AVES"/>
    <s v="PRODUCCIÓN DE ALIMENTOS"/>
    <n v="0"/>
    <n v="0"/>
    <n v="0"/>
    <s v="AM"/>
    <n v="4590"/>
    <n v="0"/>
    <n v="510.80000000000018"/>
    <n v="5100.8"/>
    <n v="4590"/>
    <n v="0"/>
    <m/>
    <n v="0"/>
    <s v="SP1500022930"/>
  </r>
  <r>
    <s v="PUERTO VERDE"/>
    <s v="HERNANDEZ"/>
    <s v="ROSALES"/>
    <s v="EDGARDO"/>
    <x v="2"/>
    <x v="0"/>
    <s v="PUERTO VERDE"/>
    <s v="INFRAESTRUCTURA Y EQUIPO PARA LA PRODUCCION DE HORTALIZAS A CIELO ABIERTO"/>
    <s v="GENERACIÓN DE INGRESOS"/>
    <n v="0"/>
    <n v="0"/>
    <n v="0"/>
    <s v="AM"/>
    <n v="35583"/>
    <n v="0"/>
    <n v="3954"/>
    <n v="39537"/>
    <n v="35583"/>
    <n v="0"/>
    <m/>
    <n v="0"/>
    <s v="SP1500022930"/>
  </r>
  <r>
    <s v="PUERTO VERDE"/>
    <s v="HERNANDEZ"/>
    <s v="ROSALES"/>
    <s v="EDGARDO"/>
    <x v="2"/>
    <x v="0"/>
    <s v="PUERTO VERDE"/>
    <s v="INFRAESTRUCTURA Y EQUIPO PARA LA PRODUCCION HORTICOLA AGRICULTURA PROTEGIDA"/>
    <s v="PRODUCCIÓN DE ALIMENTOS"/>
    <n v="0"/>
    <n v="0"/>
    <n v="0"/>
    <s v="AM"/>
    <n v="6538"/>
    <n v="0"/>
    <n v="726.69999999999982"/>
    <n v="7264.7"/>
    <n v="6538"/>
    <n v="0"/>
    <m/>
    <n v="0"/>
    <s v="SP1500022930"/>
  </r>
  <r>
    <s v="PUERTO VERDE"/>
    <s v="HERNANDEZ"/>
    <s v="ROSALES"/>
    <s v="EDGARDO"/>
    <x v="2"/>
    <x v="0"/>
    <s v="PUERTO VERDE"/>
    <s v="PICADORA DE FORRAJE"/>
    <s v="GENERACIÓN DE INGRESOS"/>
    <n v="0"/>
    <n v="0"/>
    <n v="0"/>
    <s v="AM"/>
    <n v="10800"/>
    <n v="0"/>
    <n v="1200"/>
    <n v="12000"/>
    <n v="10800"/>
    <n v="0"/>
    <m/>
    <n v="0"/>
    <s v="SP1500022930"/>
  </r>
  <r>
    <s v="COPALILLOS"/>
    <s v="DE LA CRUZ"/>
    <s v="GONZALEZ"/>
    <s v="JUVENAL"/>
    <x v="2"/>
    <x v="0"/>
    <s v="COPALILLOS"/>
    <s v="INFRAESTRUCTURA Y EQUIPO PARA LA PRODUCCION HORTICOLA AGRICULTURA PROTEGIDA"/>
    <s v="PRODUCCIÓN DE ALIMENTOS"/>
    <n v="10"/>
    <n v="3"/>
    <n v="13"/>
    <s v="AM"/>
    <n v="26152"/>
    <n v="0"/>
    <n v="2906.7999999999993"/>
    <n v="29058.799999999999"/>
    <n v="26152"/>
    <n v="0"/>
    <m/>
    <n v="0"/>
    <s v="SP1500022931"/>
  </r>
  <r>
    <s v="COPALILLOS"/>
    <s v="DE LA CRUZ"/>
    <s v="GONZALEZ"/>
    <s v="JUVENAL"/>
    <x v="2"/>
    <x v="0"/>
    <s v="COPALILLOS"/>
    <s v="DEPOSITO DE AGUA-PRODUCCION ALIMENTOS"/>
    <s v="PRODUCCIÓN DE ALIMENTOS"/>
    <n v="0"/>
    <n v="0"/>
    <n v="0"/>
    <s v="AM"/>
    <n v="40320"/>
    <n v="0"/>
    <n v="4480"/>
    <n v="44800"/>
    <n v="40320"/>
    <n v="0"/>
    <m/>
    <n v="0"/>
    <s v="SP1500022931"/>
  </r>
  <r>
    <s v="COPALILLOS"/>
    <s v="DE LA CRUZ"/>
    <s v="GONZALEZ"/>
    <s v="JUVENAL"/>
    <x v="2"/>
    <x v="0"/>
    <s v="COPALILLOS"/>
    <s v="INCUBADORA EQUIPADA"/>
    <s v="GENERACIÓN DE INGRESOS"/>
    <n v="0"/>
    <n v="0"/>
    <n v="0"/>
    <s v="AM"/>
    <n v="11700"/>
    <n v="0"/>
    <n v="1300"/>
    <n v="13000"/>
    <n v="11700"/>
    <n v="0"/>
    <m/>
    <n v="0"/>
    <s v="SP1500022931"/>
  </r>
  <r>
    <s v="COPALILLOS"/>
    <s v="DE LA CRUZ"/>
    <s v="GONZALEZ"/>
    <s v="JUVENAL"/>
    <x v="2"/>
    <x v="0"/>
    <s v="COPALILLOS"/>
    <s v="INFRAESTRUCTURA Y EQUIPO PARA LA PROTECCION Y MANEJO DE LAS AVES"/>
    <s v="PRODUCCIÓN DE ALIMENTOS"/>
    <n v="0"/>
    <n v="0"/>
    <n v="0"/>
    <s v="AM"/>
    <n v="22953"/>
    <n v="0"/>
    <n v="2551"/>
    <n v="25504"/>
    <n v="22953"/>
    <n v="0"/>
    <m/>
    <n v="0"/>
    <s v="SP1500022931"/>
  </r>
  <r>
    <s v="COPALILLOS"/>
    <s v="DE LA CRUZ"/>
    <s v="GONZALEZ"/>
    <s v="JUVENAL"/>
    <x v="2"/>
    <x v="0"/>
    <s v="COPALILLOS"/>
    <s v="CORRAL"/>
    <s v="GENERACIÓN DE INGRESOS"/>
    <n v="0"/>
    <n v="0"/>
    <n v="0"/>
    <s v="AM"/>
    <n v="13653"/>
    <n v="0"/>
    <n v="1517.0599999999995"/>
    <n v="15170.06"/>
    <n v="13653"/>
    <n v="0"/>
    <m/>
    <n v="0"/>
    <s v="SP1500022931"/>
  </r>
  <r>
    <s v="COPALILLOS"/>
    <s v="DE LA CRUZ"/>
    <s v="GONZALEZ"/>
    <s v="JUVENAL"/>
    <x v="2"/>
    <x v="0"/>
    <s v="COPALILLOS"/>
    <s v="INFRAESTRUCTURA Y EQUIPO PARA LA PRODUCCION DE HORTALIZAS A CIELO ABIERTO"/>
    <s v="GENERACIÓN DE INGRESOS"/>
    <n v="0"/>
    <n v="0"/>
    <n v="0"/>
    <s v="AM"/>
    <n v="35583"/>
    <n v="0"/>
    <n v="3954"/>
    <n v="39537"/>
    <n v="35583"/>
    <n v="0"/>
    <m/>
    <n v="0"/>
    <s v="SP1500022931"/>
  </r>
  <r>
    <s v="GRUPO DE TRABAJO COYOBTUJUB"/>
    <s v="SANTIAGO"/>
    <s v="SANTIAGO"/>
    <s v="MARIA GRACIANA"/>
    <x v="1"/>
    <x v="0"/>
    <s v="COYOBTUJUB"/>
    <s v="MATERIAL VEGETATIVO"/>
    <s v="PRODUCCIÓN DE ALIMENTOS"/>
    <n v="12"/>
    <n v="4"/>
    <n v="16"/>
    <s v="AM"/>
    <n v="3510"/>
    <n v="0"/>
    <n v="390"/>
    <n v="3900"/>
    <n v="3510"/>
    <n v="0"/>
    <m/>
    <n v="0"/>
    <s v="SP1500022933"/>
  </r>
  <r>
    <s v="GRUPO DE TRABAJO COYOBTUJUB"/>
    <s v="SANTIAGO"/>
    <s v="SANTIAGO"/>
    <s v="MARIA GRACIANA"/>
    <x v="1"/>
    <x v="0"/>
    <s v="COYOBTUJUB"/>
    <s v="ARBOLES FRUTALES"/>
    <s v="PRODUCCIÓN DE ALIMENTOS"/>
    <n v="0"/>
    <n v="0"/>
    <n v="0"/>
    <s v="AM"/>
    <n v="26460"/>
    <n v="0"/>
    <n v="2940"/>
    <n v="29400"/>
    <n v="26460"/>
    <n v="0"/>
    <m/>
    <n v="0"/>
    <s v="SP1500022933"/>
  </r>
  <r>
    <s v="GRUPO DE TRABAJO COYOBTUJUB"/>
    <s v="SANTIAGO"/>
    <s v="SANTIAGO"/>
    <s v="MARIA GRACIANA"/>
    <x v="1"/>
    <x v="0"/>
    <s v="COYOBTUJUB"/>
    <s v="INFRAESTRUCTURA Y EQUIPO PARA LA PROTECCION Y MANEJO DE LAS AVES"/>
    <s v="PRODUCCIÓN DE ALIMENTOS"/>
    <n v="0"/>
    <n v="0"/>
    <n v="0"/>
    <s v="AM"/>
    <n v="17640"/>
    <n v="0"/>
    <n v="1960"/>
    <n v="19600"/>
    <n v="17640"/>
    <n v="0"/>
    <m/>
    <n v="0"/>
    <s v="SP1500022933"/>
  </r>
  <r>
    <s v="GRUPO DE TRABAJO COYOBTUJUB"/>
    <s v="SANTIAGO"/>
    <s v="SANTIAGO"/>
    <s v="MARIA GRACIANA"/>
    <x v="1"/>
    <x v="0"/>
    <s v="COYOBTUJUB"/>
    <s v="CONSERVACION"/>
    <s v="GENERACIÓN DE INGRESOS"/>
    <n v="0"/>
    <n v="0"/>
    <n v="0"/>
    <s v="AM"/>
    <n v="4528"/>
    <n v="0"/>
    <n v="504"/>
    <n v="5032"/>
    <n v="4528"/>
    <n v="0"/>
    <m/>
    <n v="0"/>
    <s v="SP1500022933"/>
  </r>
  <r>
    <s v="GRUPO DE TRABAJO COYOBTUJUB"/>
    <s v="SANTIAGO"/>
    <s v="SANTIAGO"/>
    <s v="MARIA GRACIANA"/>
    <x v="1"/>
    <x v="0"/>
    <s v="COYOBTUJUB"/>
    <s v="INFRAESTRUCTURA Y EQUIPO PARA LA PRODUCCION DE CERDOS"/>
    <s v="GENERACIÓN DE INGRESOS"/>
    <n v="0"/>
    <n v="0"/>
    <n v="0"/>
    <s v="AM"/>
    <n v="160200"/>
    <n v="0"/>
    <n v="17800"/>
    <n v="178000"/>
    <n v="160200"/>
    <n v="0"/>
    <m/>
    <n v="0"/>
    <s v="SP1500022933"/>
  </r>
  <r>
    <s v="GRUPO DE TRABAJO COYOBTUJUB"/>
    <s v="SANTIAGO"/>
    <s v="SANTIAGO"/>
    <s v="MARIA GRACIANA"/>
    <x v="1"/>
    <x v="0"/>
    <s v="COYOBTUJUB"/>
    <s v="INFRAESTRUCTURA Y EQUIPO PARA LA PRODUCCION DE CERDOS"/>
    <s v="GENERACIÓN DE INGRESOS"/>
    <n v="0"/>
    <n v="0"/>
    <n v="0"/>
    <s v="AM"/>
    <n v="12816"/>
    <n v="0"/>
    <n v="1424"/>
    <n v="14240"/>
    <n v="12816"/>
    <n v="0"/>
    <m/>
    <n v="0"/>
    <s v="SP1500022933"/>
  </r>
  <r>
    <s v="GRUPO DE TRABAJO TIUTZEN"/>
    <s v="DE LA CRUZ"/>
    <s v="ANA"/>
    <s v="JESUS FLORENCIO"/>
    <x v="1"/>
    <x v="0"/>
    <s v="TIUTZÉN"/>
    <s v="CONSERVACION"/>
    <s v="GENERACIÓN DE INGRESOS"/>
    <n v="2"/>
    <n v="3"/>
    <n v="5"/>
    <s v="AM"/>
    <n v="18115"/>
    <n v="0"/>
    <n v="2013"/>
    <n v="20128"/>
    <n v="18115"/>
    <n v="0"/>
    <m/>
    <n v="0"/>
    <s v="SP1500022935"/>
  </r>
  <r>
    <s v="GRUPO DE TRABAJO TIUTZEN"/>
    <s v="DE LA CRUZ"/>
    <s v="ANA"/>
    <s v="JESUS FLORENCIO"/>
    <x v="1"/>
    <x v="0"/>
    <s v="TIUTZÉN"/>
    <s v="INFRAESTRUCTURA Y EQUIPO PARA LA PRODUCCION DE CERDOS"/>
    <s v="GENERACIÓN DE INGRESOS"/>
    <n v="0"/>
    <n v="0"/>
    <n v="0"/>
    <s v="AM"/>
    <n v="40050"/>
    <n v="0"/>
    <n v="4450"/>
    <n v="44500"/>
    <n v="40050"/>
    <n v="0"/>
    <m/>
    <n v="0"/>
    <s v="SP1500022935"/>
  </r>
  <r>
    <s v="GRUPO DE TRABAJO TANCHAHUIL COLONIA ALTAMIRA"/>
    <s v="SANTIAGO"/>
    <s v="JOSEFA"/>
    <s v="BONIFACIO"/>
    <x v="3"/>
    <x v="0"/>
    <s v="COLONIA ALTAMIRA"/>
    <s v="TRAPICHE"/>
    <s v="GENERACIÓN DE INGRESOS"/>
    <n v="15"/>
    <n v="14"/>
    <n v="29"/>
    <s v="AM"/>
    <n v="42498"/>
    <n v="0"/>
    <n v="4722"/>
    <n v="47220"/>
    <n v="42498"/>
    <n v="0"/>
    <m/>
    <n v="0"/>
    <s v="SP1500022936"/>
  </r>
  <r>
    <s v="GRUPO DE TRABAJO TANCHAHUIL COLONIA ALTAMIRA"/>
    <s v="SANTIAGO"/>
    <s v="JOSEFA"/>
    <s v="BONIFACIO"/>
    <x v="3"/>
    <x v="0"/>
    <s v="COLONIA ALTAMIRA"/>
    <s v="TRAPICHE"/>
    <s v="GENERACIÓN DE INGRESOS"/>
    <n v="0"/>
    <n v="0"/>
    <n v="0"/>
    <s v="AM"/>
    <n v="95715"/>
    <n v="0"/>
    <n v="10636"/>
    <n v="106351"/>
    <n v="95715"/>
    <n v="0"/>
    <m/>
    <n v="0"/>
    <s v="SP1500022936"/>
  </r>
  <r>
    <s v="GRUPO DE TRABAJO TANCHAHUIL COLONIA ALTAMIRA"/>
    <s v="SANTIAGO"/>
    <s v="JOSEFA"/>
    <s v="BONIFACIO"/>
    <x v="3"/>
    <x v="0"/>
    <s v="COLONIA ALTAMIRA"/>
    <s v="TRAPICHE"/>
    <s v="GENERACIÓN DE INGRESOS"/>
    <n v="0"/>
    <n v="0"/>
    <n v="0"/>
    <s v="AM"/>
    <n v="45900"/>
    <n v="0"/>
    <n v="5100"/>
    <n v="51000"/>
    <n v="45900"/>
    <n v="0"/>
    <m/>
    <n v="0"/>
    <s v="SP1500022936"/>
  </r>
  <r>
    <s v="GRUPO DE TRABAJO TANCHAHUIL COLONIA ALTAMIRA"/>
    <s v="SANTIAGO"/>
    <s v="JOSEFA"/>
    <s v="BONIFACIO"/>
    <x v="3"/>
    <x v="0"/>
    <s v="COLONIA ALTAMIRA"/>
    <s v="INFRAESTRUCTURA Y EQUIPO PARA LA PRODUCCION DE HORTALIZAS A CIELO ABIERTO"/>
    <s v="PRODUCCIÓN DE ALIMENTOS"/>
    <n v="0"/>
    <n v="0"/>
    <n v="0"/>
    <s v="AM"/>
    <n v="5147"/>
    <n v="0"/>
    <n v="571.89000000000033"/>
    <n v="5718.89"/>
    <n v="5147"/>
    <n v="0"/>
    <m/>
    <n v="0"/>
    <s v="SP1500022936"/>
  </r>
  <r>
    <s v="GRUPO DE TRABAJO TANCHAHUIL COLONIA ALTAMIRA"/>
    <s v="SANTIAGO"/>
    <s v="JOSEFA"/>
    <s v="BONIFACIO"/>
    <x v="3"/>
    <x v="0"/>
    <s v="COLONIA ALTAMIRA"/>
    <s v="INFRAESTRUCTURA Y EQUIPO PARA LA PROTECCION Y MANEJO DE LAS AVES"/>
    <s v="PRODUCCIÓN DE ALIMENTOS"/>
    <n v="0"/>
    <n v="0"/>
    <n v="0"/>
    <s v="AM"/>
    <n v="39262"/>
    <n v="0"/>
    <n v="13827.199999999997"/>
    <n v="53089.2"/>
    <n v="39262"/>
    <n v="0"/>
    <m/>
    <n v="0"/>
    <s v="SP1500022936"/>
  </r>
  <r>
    <s v="LAS ABEJAS"/>
    <s v="LOPEZ"/>
    <s v="RUBIO"/>
    <s v="MA. LEONIDES"/>
    <x v="4"/>
    <x v="0"/>
    <s v="CRUZTITLA"/>
    <s v="CAJONES, ALZA Y BASTIDORES"/>
    <s v="GENERACIÓN DE INGRESOS"/>
    <n v="11"/>
    <n v="5"/>
    <n v="16"/>
    <s v="AM"/>
    <n v="18736"/>
    <n v="0"/>
    <n v="2082"/>
    <n v="20818"/>
    <m/>
    <n v="0"/>
    <m/>
    <n v="0"/>
    <s v="SP1500022938"/>
  </r>
  <r>
    <s v="LAS ABEJAS"/>
    <s v="LOPEZ"/>
    <s v="RUBIO"/>
    <s v="MA. LEONIDES"/>
    <x v="4"/>
    <x v="0"/>
    <s v="CRUZTITLA"/>
    <s v="INFRAESTRUCTURA Y EQUIPO PARA LA PROTECCION Y MANEJO DE LAS AVES"/>
    <s v="PRODUCCIÓN DE ALIMENTOS"/>
    <n v="0"/>
    <n v="0"/>
    <n v="0"/>
    <s v="AM"/>
    <n v="18148"/>
    <n v="0"/>
    <n v="3072"/>
    <n v="21220"/>
    <m/>
    <n v="0"/>
    <m/>
    <n v="0"/>
    <s v="SP1500022938"/>
  </r>
  <r>
    <s v="LAS ABEJAS"/>
    <s v="LOPEZ"/>
    <s v="RUBIO"/>
    <s v="MA. LEONIDES"/>
    <x v="4"/>
    <x v="0"/>
    <s v="CRUZTITLA"/>
    <s v="INFRAESTRUCTURA PARA POSTPRODUCCION DE CAFE"/>
    <s v="GENERACIÓN DE INGRESOS"/>
    <n v="0"/>
    <n v="0"/>
    <n v="0"/>
    <s v="AM"/>
    <n v="32508"/>
    <n v="0"/>
    <n v="10242"/>
    <n v="42750"/>
    <m/>
    <n v="0"/>
    <m/>
    <n v="0"/>
    <s v="SP1500022938"/>
  </r>
  <r>
    <s v="LAS ABEJAS"/>
    <s v="LOPEZ"/>
    <s v="RUBIO"/>
    <s v="MA. LEONIDES"/>
    <x v="4"/>
    <x v="0"/>
    <s v="CRUZTITLA"/>
    <s v="INCUBADORA"/>
    <s v="GENERACIÓN DE INGRESOS"/>
    <n v="0"/>
    <n v="0"/>
    <n v="0"/>
    <s v="AM"/>
    <n v="8959"/>
    <n v="0"/>
    <n v="996"/>
    <n v="9955"/>
    <m/>
    <n v="0"/>
    <m/>
    <n v="0"/>
    <s v="SP1500022938"/>
  </r>
  <r>
    <s v="LAS ABEJAS"/>
    <s v="LOPEZ"/>
    <s v="RUBIO"/>
    <s v="MA. LEONIDES"/>
    <x v="4"/>
    <x v="0"/>
    <s v="CRUZTITLA"/>
    <s v="CAJONES, ALZA Y BASTIDORES"/>
    <s v="GENERACIÓN DE INGRESOS"/>
    <n v="0"/>
    <n v="0"/>
    <n v="0"/>
    <s v="AM"/>
    <n v="24777"/>
    <n v="0"/>
    <n v="2753"/>
    <n v="27530"/>
    <m/>
    <n v="0"/>
    <m/>
    <n v="0"/>
    <s v="SP1500022938"/>
  </r>
  <r>
    <s v="LAS ABEJAS"/>
    <s v="LOPEZ"/>
    <s v="RUBIO"/>
    <s v="MA. LEONIDES"/>
    <x v="4"/>
    <x v="0"/>
    <s v="CRUZTITLA"/>
    <s v="EQUIPO DE COCCION"/>
    <s v="GENERACIÓN DE INGRESOS"/>
    <n v="0"/>
    <n v="0"/>
    <n v="0"/>
    <s v="AM"/>
    <n v="25275"/>
    <n v="0"/>
    <n v="2809"/>
    <n v="28084"/>
    <m/>
    <n v="0"/>
    <m/>
    <n v="0"/>
    <s v="SP1500022938"/>
  </r>
  <r>
    <s v="GRUPO DE TRABAJO LA ESPERANZA"/>
    <s v="RAMIREZ"/>
    <s v="HERNANDEZ"/>
    <s v="EPIFANIA"/>
    <x v="4"/>
    <x v="0"/>
    <s v="APETZCO"/>
    <s v="INFRAESTRUCTURA Y EQUIPO PARA LA PROTECCION Y MANEJO DE LAS AVES"/>
    <s v="PRODUCCIÓN DE ALIMENTOS"/>
    <n v="16"/>
    <n v="0"/>
    <n v="16"/>
    <s v="AM"/>
    <n v="127036"/>
    <n v="0"/>
    <n v="21504"/>
    <n v="148540"/>
    <m/>
    <n v="0"/>
    <m/>
    <n v="0"/>
    <s v="SP1500022939"/>
  </r>
  <r>
    <s v="GRUPO DE TRABAJO LA ESPERANZA"/>
    <s v="RAMIREZ"/>
    <s v="HERNANDEZ"/>
    <s v="EPIFANIA"/>
    <x v="4"/>
    <x v="0"/>
    <s v="APETZCO"/>
    <s v="CAJONES, ALZA Y BASTIDORES"/>
    <s v="GENERACIÓN DE INGRESOS"/>
    <n v="0"/>
    <n v="0"/>
    <n v="0"/>
    <s v="AM"/>
    <n v="18736"/>
    <n v="0"/>
    <n v="2082"/>
    <n v="20818"/>
    <m/>
    <n v="0"/>
    <m/>
    <n v="0"/>
    <s v="SP1500022939"/>
  </r>
  <r>
    <s v="SAN JOSE"/>
    <s v="MARTINEZ"/>
    <s v="VAZQUEZ"/>
    <s v="ESTANISLAO "/>
    <x v="5"/>
    <x v="0"/>
    <s v="SAN JOSÉ (SAN JOSÉ DE LAS FLORES)"/>
    <s v="INFRAESTRUCTURA Y EQUIPO PARA LA PRODUCCION DE CERDOS"/>
    <s v="GENERACIÓN DE INGRESOS"/>
    <n v="8"/>
    <n v="9"/>
    <n v="17"/>
    <s v="AM"/>
    <n v="14944"/>
    <n v="0"/>
    <n v="2560"/>
    <n v="17504"/>
    <n v="14944"/>
    <n v="0"/>
    <m/>
    <n v="0"/>
    <s v="SP1500022940"/>
  </r>
  <r>
    <s v="SAN JOSE"/>
    <s v="MARTINEZ"/>
    <s v="VAZQUEZ"/>
    <s v="ESTANISLAO "/>
    <x v="5"/>
    <x v="0"/>
    <s v="SAN JOSÉ (SAN JOSÉ DE LAS FLORES)"/>
    <s v="INFRAESTRUCTURA Y EQUIPO PARA LA PRODUCCION DE CERDOS"/>
    <s v="GENERACIÓN DE INGRESOS"/>
    <n v="0"/>
    <n v="0"/>
    <n v="0"/>
    <s v="AM"/>
    <n v="61083"/>
    <n v="0"/>
    <n v="13833"/>
    <n v="74916"/>
    <n v="61083"/>
    <n v="0"/>
    <m/>
    <n v="0"/>
    <s v="SP1500022940"/>
  </r>
  <r>
    <s v="SAN JOSE"/>
    <s v="MARTINEZ"/>
    <s v="VAZQUEZ"/>
    <s v="ESTANISLAO "/>
    <x v="5"/>
    <x v="0"/>
    <s v="SAN JOSÉ (SAN JOSÉ DE LAS FLORES)"/>
    <s v="SILO METALICO GALVANIZADO"/>
    <s v="GENERACIÓN DE INGRESOS"/>
    <n v="0"/>
    <n v="0"/>
    <n v="0"/>
    <s v="AM"/>
    <n v="13095"/>
    <n v="0"/>
    <n v="1455"/>
    <n v="14550"/>
    <n v="13095"/>
    <n v="0"/>
    <m/>
    <n v="0"/>
    <s v="SP1500022940"/>
  </r>
  <r>
    <s v="SAN JOSE"/>
    <s v="MARTINEZ"/>
    <s v="VAZQUEZ"/>
    <s v="ESTANISLAO "/>
    <x v="5"/>
    <x v="0"/>
    <s v="SAN JOSÉ (SAN JOSÉ DE LAS FLORES)"/>
    <s v="INCUBADORA"/>
    <s v="GENERACIÓN DE INGRESOS"/>
    <n v="0"/>
    <n v="0"/>
    <n v="0"/>
    <s v="AM"/>
    <n v="11500"/>
    <n v="0"/>
    <n v="1500"/>
    <n v="13000"/>
    <n v="11500"/>
    <n v="0"/>
    <m/>
    <n v="0"/>
    <s v="SP1500022940"/>
  </r>
  <r>
    <s v="SAN JOSE"/>
    <s v="MARTINEZ"/>
    <s v="VAZQUEZ"/>
    <s v="ESTANISLAO "/>
    <x v="5"/>
    <x v="0"/>
    <s v="SAN JOSÉ (SAN JOSÉ DE LAS FLORES)"/>
    <s v="INFRAESTRUCTURA Y EQUIPO PARA LA PRODUCCION DE HORTALIZAS A CIELO ABIERTO"/>
    <s v="PRODUCCIÓN DE ALIMENTOS"/>
    <n v="0"/>
    <n v="0"/>
    <n v="0"/>
    <s v="AM"/>
    <n v="13464"/>
    <n v="0"/>
    <n v="3582"/>
    <n v="17046"/>
    <n v="13464"/>
    <n v="0"/>
    <m/>
    <n v="0"/>
    <s v="SP1500022940"/>
  </r>
  <r>
    <s v="SAN JOSE"/>
    <s v="MARTINEZ"/>
    <s v="VAZQUEZ"/>
    <s v="ESTANISLAO "/>
    <x v="5"/>
    <x v="0"/>
    <s v="SAN JOSÉ (SAN JOSÉ DE LAS FLORES)"/>
    <s v="TRAPICHE"/>
    <s v="GENERACIÓN DE INGRESOS"/>
    <n v="0"/>
    <n v="0"/>
    <n v="0"/>
    <s v="AM"/>
    <n v="26530"/>
    <n v="0"/>
    <n v="2948"/>
    <n v="29478"/>
    <n v="26530"/>
    <n v="0"/>
    <m/>
    <n v="0"/>
    <s v="SP1500022940"/>
  </r>
  <r>
    <s v="PESA SAN JOSE PEQUETZEN"/>
    <s v="MARTINEZ"/>
    <s v="SANCHEZ"/>
    <s v="OSCAR"/>
    <x v="0"/>
    <x v="1"/>
    <s v="SAN JOSÉ PEQUETZÉN"/>
    <s v="TRAPICHE"/>
    <s v="GENERACIÓN DE INGRESOS"/>
    <n v="10"/>
    <n v="3"/>
    <n v="13"/>
    <s v="AM"/>
    <n v="27347"/>
    <n v="0"/>
    <n v="3039"/>
    <n v="30386"/>
    <n v="27347"/>
    <n v="0"/>
    <m/>
    <n v="0"/>
    <s v="SP1500022941"/>
  </r>
  <r>
    <s v="PESA SAN JOSE PEQUETZEN"/>
    <s v="MARTINEZ"/>
    <s v="SANCHEZ"/>
    <s v="OSCAR"/>
    <x v="0"/>
    <x v="1"/>
    <s v="SAN JOSÉ PEQUETZÉN"/>
    <s v="INFRAESTRUCTURA Y EQUIPO PARA LA PROTECCION Y MANEJO DE LAS AVES"/>
    <s v="PRODUCCIÓN DE ALIMENTOS"/>
    <n v="0"/>
    <n v="0"/>
    <n v="0"/>
    <s v="AM"/>
    <n v="34896"/>
    <n v="0"/>
    <n v="12288"/>
    <n v="47184"/>
    <n v="34896"/>
    <n v="0"/>
    <m/>
    <n v="0"/>
    <s v="SP1500022941"/>
  </r>
  <r>
    <s v="PESA SAN JOSE PEQUETZEN"/>
    <s v="MARTINEZ"/>
    <s v="SANCHEZ"/>
    <s v="OSCAR"/>
    <x v="0"/>
    <x v="1"/>
    <s v="SAN JOSÉ PEQUETZÉN"/>
    <s v="INFRAESTRUCTURA Y EQUIPO PARA LA PRODUCCION DE CERDOS"/>
    <s v="GENERACIÓN DE INGRESOS"/>
    <n v="0"/>
    <n v="0"/>
    <n v="0"/>
    <s v="AM"/>
    <n v="20361"/>
    <n v="0"/>
    <n v="4611"/>
    <n v="24972"/>
    <n v="20361"/>
    <n v="0"/>
    <m/>
    <n v="0"/>
    <s v="SP1500022941"/>
  </r>
  <r>
    <s v="LOS PINOS"/>
    <s v="SACARIAS"/>
    <s v="ENRIQUEZ"/>
    <s v="EULOGIO"/>
    <x v="5"/>
    <x v="0"/>
    <s v="LOS PINOS"/>
    <s v="INFRAESTRUCTURA Y EQUIPO PARA LA PRODUCCION DE CERDOS"/>
    <s v="GENERACIÓN DE INGRESOS"/>
    <n v="6"/>
    <n v="6"/>
    <n v="12"/>
    <s v="AM"/>
    <n v="40722"/>
    <n v="0"/>
    <n v="9222"/>
    <n v="49944"/>
    <n v="40722"/>
    <n v="0"/>
    <m/>
    <n v="0"/>
    <s v="SP1500022942"/>
  </r>
  <r>
    <s v="LOS PINOS"/>
    <s v="SACARIAS"/>
    <s v="ENRIQUEZ"/>
    <s v="EULOGIO"/>
    <x v="5"/>
    <x v="0"/>
    <s v="LOS PINOS"/>
    <s v="INFRAESTRUCTURA Y EQUIPO PARA LA PRODUCCION DE HORTALIZAS A CIELO ABIERTO"/>
    <s v="PRODUCCIÓN DE ALIMENTOS"/>
    <n v="0"/>
    <n v="0"/>
    <n v="0"/>
    <s v="AM"/>
    <n v="4488"/>
    <n v="0"/>
    <n v="1194"/>
    <n v="5682"/>
    <n v="4488"/>
    <n v="0"/>
    <m/>
    <n v="0"/>
    <s v="SP1500022942"/>
  </r>
  <r>
    <s v="LOS PINOS"/>
    <s v="SACARIAS"/>
    <s v="ENRIQUEZ"/>
    <s v="EULOGIO"/>
    <x v="5"/>
    <x v="0"/>
    <s v="LOS PINOS"/>
    <s v="INFRAESTRUCTURA Y EQUIPO PARA LA PROTECCION Y MANEJO DE LAS AVES"/>
    <s v="PRODUCCIÓN DE ALIMENTOS"/>
    <n v="0"/>
    <n v="0"/>
    <n v="0"/>
    <s v="AM"/>
    <n v="14918"/>
    <n v="0"/>
    <n v="2709"/>
    <n v="17627"/>
    <n v="14918"/>
    <n v="0"/>
    <m/>
    <n v="0"/>
    <s v="SP1500022942"/>
  </r>
  <r>
    <s v="LOS PINOS"/>
    <s v="SACARIAS"/>
    <s v="ENRIQUEZ"/>
    <s v="EULOGIO"/>
    <x v="5"/>
    <x v="0"/>
    <s v="LOS PINOS"/>
    <s v="SILO METALICO GALVANIZADO"/>
    <s v="GENERACIÓN DE INGRESOS"/>
    <n v="0"/>
    <n v="0"/>
    <n v="0"/>
    <s v="AM"/>
    <n v="17460"/>
    <n v="0"/>
    <n v="1940"/>
    <n v="19400"/>
    <n v="17460"/>
    <n v="0"/>
    <m/>
    <n v="0"/>
    <s v="SP1500022942"/>
  </r>
  <r>
    <s v="PESA TAMARINDO"/>
    <s v="ENRIQUEZ"/>
    <s v="SALINAS"/>
    <s v="SANTOS"/>
    <x v="0"/>
    <x v="1"/>
    <s v="TAMARINDO"/>
    <s v="INFRAESTRUCTURA Y EQUIPO PARA LA PROTECCION Y MANEJO DE LAS AVES"/>
    <s v="PRODUCCIÓN DE ALIMENTOS"/>
    <n v="8"/>
    <n v="15"/>
    <n v="23"/>
    <s v="AM"/>
    <n v="4362"/>
    <n v="0"/>
    <n v="1536"/>
    <n v="5898"/>
    <n v="4362"/>
    <n v="0"/>
    <m/>
    <n v="0"/>
    <s v="SP1500022943"/>
  </r>
  <r>
    <s v="PESA TAMARINDO"/>
    <s v="ENRIQUEZ"/>
    <s v="SALINAS"/>
    <s v="SANTOS"/>
    <x v="0"/>
    <x v="1"/>
    <s v="TAMARINDO"/>
    <s v="TRAPICHE"/>
    <s v="GENERACIÓN DE INGRESOS"/>
    <n v="0"/>
    <n v="0"/>
    <n v="0"/>
    <s v="AM"/>
    <n v="41021"/>
    <n v="0"/>
    <n v="4558"/>
    <n v="45579"/>
    <n v="41021"/>
    <n v="0"/>
    <m/>
    <n v="0"/>
    <s v="SP1500022943"/>
  </r>
  <r>
    <s v="PESA TAMARINDO"/>
    <s v="ENRIQUEZ"/>
    <s v="SALINAS"/>
    <s v="SANTOS"/>
    <x v="0"/>
    <x v="1"/>
    <s v="TAMARINDO"/>
    <s v="TRAPICHE"/>
    <s v="GENERACIÓN DE INGRESOS"/>
    <n v="0"/>
    <n v="0"/>
    <n v="0"/>
    <s v="AM"/>
    <n v="63180"/>
    <n v="0"/>
    <n v="7020"/>
    <n v="70200"/>
    <n v="63180"/>
    <n v="0"/>
    <m/>
    <n v="0"/>
    <s v="SP1500022943"/>
  </r>
  <r>
    <s v="PESA TAMARINDO"/>
    <s v="ENRIQUEZ"/>
    <s v="SALINAS"/>
    <s v="SANTOS"/>
    <x v="0"/>
    <x v="1"/>
    <s v="TAMARINDO"/>
    <s v="INFRAESTRUCTURA Y EQUIPO PARA LA PRODUCCION DE HORTALIZAS A CIELO ABIERTO"/>
    <s v="PRODUCCIÓN DE ALIMENTOS"/>
    <n v="0"/>
    <n v="0"/>
    <n v="0"/>
    <s v="AM"/>
    <n v="13518"/>
    <n v="0"/>
    <n v="1503"/>
    <n v="15021"/>
    <n v="13518"/>
    <n v="0"/>
    <m/>
    <n v="0"/>
    <s v="SP1500022943"/>
  </r>
  <r>
    <s v="PESA TAMARINDO"/>
    <s v="ENRIQUEZ"/>
    <s v="SALINAS"/>
    <s v="SANTOS"/>
    <x v="0"/>
    <x v="1"/>
    <s v="TAMARINDO"/>
    <s v="TRAPICHE"/>
    <s v="GENERACIÓN DE INGRESOS"/>
    <n v="0"/>
    <n v="0"/>
    <n v="0"/>
    <s v="AM"/>
    <n v="29160"/>
    <n v="0"/>
    <n v="3240"/>
    <n v="32400"/>
    <n v="29160"/>
    <n v="0"/>
    <m/>
    <n v="0"/>
    <s v="SP1500022943"/>
  </r>
  <r>
    <s v="PESA TAMARINDO"/>
    <s v="ENRIQUEZ"/>
    <s v="SALINAS"/>
    <s v="SANTOS"/>
    <x v="0"/>
    <x v="1"/>
    <s v="TAMARINDO"/>
    <s v="TRAPICHE"/>
    <s v="GENERACIÓN DE INGRESOS"/>
    <n v="0"/>
    <n v="0"/>
    <n v="0"/>
    <s v="AM"/>
    <n v="35910"/>
    <n v="0"/>
    <n v="3990"/>
    <n v="39900"/>
    <n v="35910"/>
    <n v="0"/>
    <m/>
    <n v="0"/>
    <s v="SP1500022943"/>
  </r>
  <r>
    <s v="GRUPO UNIDO"/>
    <s v="HERNANDEZ"/>
    <s v="HERNANDEZ"/>
    <s v="EMILIO"/>
    <x v="4"/>
    <x v="0"/>
    <s v="CUARTILLO VIEJO"/>
    <s v="ARBOLES FRUTALES"/>
    <s v="PRODUCCIÓN DE ALIMENTOS"/>
    <n v="5"/>
    <n v="4"/>
    <n v="9"/>
    <s v="AM"/>
    <n v="7510"/>
    <n v="0"/>
    <n v="1707"/>
    <n v="9217"/>
    <m/>
    <n v="0"/>
    <m/>
    <n v="0"/>
    <s v="SP1500022944"/>
  </r>
  <r>
    <s v="GRUPO UNIDO"/>
    <s v="HERNANDEZ"/>
    <s v="HERNANDEZ"/>
    <s v="EMILIO"/>
    <x v="4"/>
    <x v="0"/>
    <s v="CUARTILLO VIEJO"/>
    <s v="EQUIPO DE COCCION"/>
    <s v="GENERACIÓN DE INGRESOS"/>
    <n v="0"/>
    <n v="0"/>
    <n v="0"/>
    <s v="AM"/>
    <n v="18956"/>
    <n v="0"/>
    <n v="2107"/>
    <n v="21063"/>
    <m/>
    <n v="0"/>
    <m/>
    <n v="0"/>
    <s v="SP1500022944"/>
  </r>
  <r>
    <s v="GRUPO UNIDO"/>
    <s v="HERNANDEZ"/>
    <s v="HERNANDEZ"/>
    <s v="EMILIO"/>
    <x v="4"/>
    <x v="0"/>
    <s v="CUARTILLO VIEJO"/>
    <s v="INFRAESTRUCTURA Y EQUIPO PARA LA PROTECCION Y MANEJO DE LAS AVES"/>
    <s v="PRODUCCIÓN DE ALIMENTOS"/>
    <n v="0"/>
    <n v="0"/>
    <n v="0"/>
    <s v="AM"/>
    <n v="45370"/>
    <n v="0"/>
    <n v="7680"/>
    <n v="53050"/>
    <m/>
    <n v="0"/>
    <m/>
    <n v="0"/>
    <s v="SP1500022944"/>
  </r>
  <r>
    <s v="GRUPO DE TRABAJO PUERTO DE BELEN"/>
    <s v="ESTRADA"/>
    <s v="HERNANDEZ"/>
    <s v="CELSO"/>
    <x v="4"/>
    <x v="0"/>
    <s v="PUERTO DE BELÉN"/>
    <s v="CAJONES, ALZA Y BASTIDORES"/>
    <s v="GENERACIÓN DE INGRESOS"/>
    <n v="11"/>
    <n v="6"/>
    <n v="17"/>
    <s v="AM"/>
    <n v="18736"/>
    <n v="0"/>
    <n v="2082"/>
    <n v="20818"/>
    <m/>
    <n v="0"/>
    <m/>
    <n v="0"/>
    <s v="SP1500022945"/>
  </r>
  <r>
    <s v="GRUPO DE TRABAJO PUERTO DE BELEN"/>
    <s v="ESTRADA"/>
    <s v="HERNANDEZ"/>
    <s v="CELSO"/>
    <x v="4"/>
    <x v="0"/>
    <s v="PUERTO DE BELÉN"/>
    <s v="EQUIPO DE COCCION"/>
    <s v="GENERACIÓN DE INGRESOS"/>
    <n v="0"/>
    <n v="0"/>
    <n v="0"/>
    <s v="AM"/>
    <n v="6318"/>
    <n v="0"/>
    <n v="703"/>
    <n v="7021"/>
    <m/>
    <n v="0"/>
    <m/>
    <n v="0"/>
    <s v="SP1500022945"/>
  </r>
  <r>
    <s v="GRUPO DE TRABAJO PUERTO DE BELEN"/>
    <s v="ESTRADA"/>
    <s v="HERNANDEZ"/>
    <s v="CELSO"/>
    <x v="4"/>
    <x v="0"/>
    <s v="PUERTO DE BELÉN"/>
    <s v="CAJONES, ALZA Y BASTIDORES"/>
    <s v="GENERACIÓN DE INGRESOS"/>
    <n v="0"/>
    <n v="0"/>
    <n v="0"/>
    <s v="AM"/>
    <n v="49554"/>
    <n v="0"/>
    <n v="5506"/>
    <n v="55060"/>
    <m/>
    <n v="0"/>
    <m/>
    <n v="0"/>
    <s v="SP1500022945"/>
  </r>
  <r>
    <s v="GRUPO DE TRABAJO PUERTO DE BELEN"/>
    <s v="ESTRADA"/>
    <s v="HERNANDEZ"/>
    <s v="CELSO"/>
    <x v="4"/>
    <x v="0"/>
    <s v="PUERTO DE BELÉN"/>
    <s v="INFRAESTRUCTURA PARA POSTPRODUCCION DE CAFE"/>
    <s v="GENERACIÓN DE INGRESOS"/>
    <n v="0"/>
    <n v="0"/>
    <n v="0"/>
    <s v="AM"/>
    <n v="27090"/>
    <n v="0"/>
    <n v="8535"/>
    <n v="35625"/>
    <m/>
    <n v="0"/>
    <m/>
    <n v="0"/>
    <s v="SP1500022945"/>
  </r>
  <r>
    <s v="GRUPO DE TRABAJO PUERTO DE BELEN"/>
    <s v="ESTRADA"/>
    <s v="HERNANDEZ"/>
    <s v="CELSO"/>
    <x v="4"/>
    <x v="0"/>
    <s v="PUERTO DE BELÉN"/>
    <s v="INFRAESTRUCTURA Y EQUIPO PARA LA PROTECCION Y MANEJO DE LAS AVES"/>
    <s v="PRODUCCIÓN DE ALIMENTOS"/>
    <n v="0"/>
    <n v="0"/>
    <n v="0"/>
    <s v="AM"/>
    <n v="54444"/>
    <n v="0"/>
    <n v="9216"/>
    <n v="63660"/>
    <m/>
    <n v="0"/>
    <m/>
    <n v="0"/>
    <s v="SP1500022945"/>
  </r>
  <r>
    <s v="GRUPO DE TRABAJO PUERTO DE BELEN"/>
    <s v="ESTRADA"/>
    <s v="HERNANDEZ"/>
    <s v="CELSO"/>
    <x v="4"/>
    <x v="0"/>
    <s v="PUERTO DE BELÉN"/>
    <s v="INCUBADORA"/>
    <s v="GENERACIÓN DE INGRESOS"/>
    <n v="0"/>
    <n v="0"/>
    <n v="0"/>
    <s v="AM"/>
    <n v="8959"/>
    <n v="0"/>
    <n v="996"/>
    <n v="9955"/>
    <m/>
    <n v="0"/>
    <m/>
    <n v="0"/>
    <s v="SP1500022945"/>
  </r>
  <r>
    <s v="FLOR DE DURAZNO"/>
    <s v="HERNANDEZ"/>
    <s v="MORALES"/>
    <s v="JUAN SANTIAGO"/>
    <x v="5"/>
    <x v="0"/>
    <s v="CHUNUNTZÉN DOS SECCIÓN OCHO"/>
    <s v="SILO METALICO GALVANIZADO"/>
    <s v="GENERACIÓN DE INGRESOS"/>
    <n v="7"/>
    <n v="8"/>
    <n v="15"/>
    <s v="AM"/>
    <n v="30555"/>
    <n v="0"/>
    <n v="3395"/>
    <n v="33950"/>
    <n v="30555"/>
    <n v="0"/>
    <m/>
    <n v="0"/>
    <s v="SP1500022946"/>
  </r>
  <r>
    <s v="FLOR DE DURAZNO"/>
    <s v="HERNANDEZ"/>
    <s v="MORALES"/>
    <s v="JUAN SANTIAGO"/>
    <x v="5"/>
    <x v="0"/>
    <s v="CHUNUNTZÉN DOS SECCIÓN OCHO"/>
    <s v="INFRAESTRUCTURA Y EQUIPO PARA LA PROTECCION Y MANEJO DE LAS AVES"/>
    <s v="PRODUCCIÓN DE ALIMENTOS"/>
    <n v="0"/>
    <n v="0"/>
    <n v="0"/>
    <s v="AM"/>
    <n v="59672"/>
    <n v="0"/>
    <n v="10836"/>
    <n v="70508"/>
    <n v="59672"/>
    <n v="0"/>
    <m/>
    <n v="0"/>
    <s v="SP1500022946"/>
  </r>
  <r>
    <s v="FLOR DE DURAZNO"/>
    <s v="HERNANDEZ"/>
    <s v="MORALES"/>
    <s v="JUAN SANTIAGO"/>
    <x v="5"/>
    <x v="0"/>
    <s v="CHUNUNTZÉN DOS SECCIÓN OCHO"/>
    <s v="INFRAESTRUCTURA Y EQUIPO PARA LA PRODUCCION DE CERDOS"/>
    <s v="GENERACIÓN DE INGRESOS"/>
    <n v="0"/>
    <n v="0"/>
    <n v="0"/>
    <s v="AM"/>
    <n v="33935"/>
    <n v="0"/>
    <n v="7685"/>
    <n v="41620"/>
    <n v="33935"/>
    <n v="0"/>
    <m/>
    <n v="0"/>
    <s v="SP1500022946"/>
  </r>
  <r>
    <s v="FLOR DE LITCHE"/>
    <s v="SANTIAGO"/>
    <s v="HERNANDEZ"/>
    <s v="REYNA"/>
    <x v="5"/>
    <x v="0"/>
    <s v="BARRIO FRANCISCO VILLA"/>
    <s v="INFRAESTRUCTURA Y EQUIPO PARA LA PROTECCION Y MANEJO DE LAS AVES"/>
    <s v="PRODUCCIÓN DE ALIMENTOS"/>
    <n v="4"/>
    <n v="3"/>
    <n v="7"/>
    <s v="AM"/>
    <n v="4362"/>
    <n v="0"/>
    <n v="1536"/>
    <n v="5898"/>
    <n v="4362"/>
    <n v="0"/>
    <m/>
    <n v="0"/>
    <s v="SP1500022947"/>
  </r>
  <r>
    <s v="FLOR DE LITCHE"/>
    <s v="SANTIAGO"/>
    <s v="HERNANDEZ"/>
    <s v="REYNA"/>
    <x v="5"/>
    <x v="0"/>
    <s v="BARRIO FRANCISCO VILLA"/>
    <s v="INFRAESTRUCTURA Y EQUIPO PARA LA PROTECCION Y MANEJO DE LAS AVES"/>
    <s v="PRODUCCIÓN DE ALIMENTOS"/>
    <n v="0"/>
    <n v="0"/>
    <n v="0"/>
    <s v="AM"/>
    <n v="14918"/>
    <n v="0"/>
    <n v="2709"/>
    <n v="17627"/>
    <n v="14918"/>
    <n v="0"/>
    <m/>
    <n v="0"/>
    <s v="SP1500022947"/>
  </r>
  <r>
    <s v="FLOR DE LITCHE"/>
    <s v="SANTIAGO"/>
    <s v="HERNANDEZ"/>
    <s v="REYNA"/>
    <x v="5"/>
    <x v="0"/>
    <s v="BARRIO FRANCISCO VILLA"/>
    <s v="INFRAESTRUCTURA Y EQUIPO PARA LA PRODUCCION DE HORTALIZAS A CIELO ABIERTO"/>
    <s v="PRODUCCIÓN DE ALIMENTOS"/>
    <n v="0"/>
    <n v="0"/>
    <n v="0"/>
    <s v="AM"/>
    <n v="15668"/>
    <n v="0"/>
    <n v="1741"/>
    <n v="17409"/>
    <n v="15668"/>
    <n v="0"/>
    <m/>
    <n v="0"/>
    <s v="SP1500022947"/>
  </r>
  <r>
    <s v="FLOR DE LITCHE"/>
    <s v="SANTIAGO"/>
    <s v="HERNANDEZ"/>
    <s v="REYNA"/>
    <x v="5"/>
    <x v="0"/>
    <s v="BARRIO FRANCISCO VILLA"/>
    <s v="EQUIPO PARA LA CONSERVACION DE ALIMENTOS CARNICOS"/>
    <s v="GENERACIÓN DE INGRESOS"/>
    <n v="0"/>
    <n v="0"/>
    <n v="0"/>
    <s v="AM"/>
    <n v="26370"/>
    <n v="0"/>
    <n v="2930"/>
    <n v="29300"/>
    <n v="26370"/>
    <n v="0"/>
    <m/>
    <n v="0"/>
    <s v="SP1500022947"/>
  </r>
  <r>
    <s v="FLOR DE LITCHE"/>
    <s v="SANTIAGO"/>
    <s v="HERNANDEZ"/>
    <s v="REYNA"/>
    <x v="5"/>
    <x v="0"/>
    <s v="BARRIO FRANCISCO VILLA"/>
    <s v="INFRAESTRUCTURA Y EQUIPO PARA LA PRODUCCION DE CERDOS"/>
    <s v="GENERACIÓN DE INGRESOS"/>
    <n v="0"/>
    <n v="0"/>
    <n v="0"/>
    <s v="AM"/>
    <n v="14944"/>
    <n v="0"/>
    <n v="2560"/>
    <n v="17504"/>
    <n v="14944"/>
    <n v="0"/>
    <m/>
    <n v="0"/>
    <s v="SP1500022947"/>
  </r>
  <r>
    <s v="FLOR DE LITCHE"/>
    <s v="SANTIAGO"/>
    <s v="HERNANDEZ"/>
    <s v="REYNA"/>
    <x v="5"/>
    <x v="0"/>
    <s v="BARRIO FRANCISCO VILLA"/>
    <s v="INFRAESTRUCTURA Y EQUIPO PARA LA PRODUCCION DE CERDOS"/>
    <s v="GENERACIÓN DE INGRESOS"/>
    <n v="0"/>
    <n v="0"/>
    <n v="0"/>
    <s v="AM"/>
    <n v="6787"/>
    <n v="0"/>
    <n v="1537"/>
    <n v="8324"/>
    <n v="6787"/>
    <n v="0"/>
    <m/>
    <n v="0"/>
    <s v="SP1500022947"/>
  </r>
  <r>
    <s v="FLOR DE LITCHE"/>
    <s v="SANTIAGO"/>
    <s v="HERNANDEZ"/>
    <s v="REYNA"/>
    <x v="5"/>
    <x v="0"/>
    <s v="BARRIO FRANCISCO VILLA"/>
    <s v="INFRAESTRUCTURA Y EQUIPO PARA LA PRODUCCION DE HORTALIZAS A CIELO ABIERTO"/>
    <s v="PRODUCCIÓN DE ALIMENTOS"/>
    <n v="0"/>
    <n v="0"/>
    <n v="0"/>
    <s v="AM"/>
    <n v="4488"/>
    <n v="0"/>
    <n v="1194"/>
    <n v="5682"/>
    <n v="4488"/>
    <n v="0"/>
    <m/>
    <n v="0"/>
    <s v="SP1500022947"/>
  </r>
  <r>
    <s v="GRUPO TANDZUMADZ"/>
    <s v="MARTINEZ"/>
    <s v="GUADALUPE"/>
    <s v="ALEJANDRO"/>
    <x v="5"/>
    <x v="0"/>
    <s v="TANDZUMADZ"/>
    <s v="INFRAESTRUCTURA Y EQUIPO PARA LA PRODUCCION DE CERDOS"/>
    <s v="GENERACIÓN DE INGRESOS"/>
    <n v="16"/>
    <n v="10"/>
    <n v="26"/>
    <s v="MAM"/>
    <n v="104052"/>
    <n v="0"/>
    <n v="16260"/>
    <n v="120312"/>
    <n v="104052"/>
    <n v="0"/>
    <m/>
    <n v="0"/>
    <s v="SP1500022948"/>
  </r>
  <r>
    <s v="GRUPO TANDZUMADZ"/>
    <s v="MARTINEZ"/>
    <s v="GUADALUPE"/>
    <s v="ALEJANDRO"/>
    <x v="5"/>
    <x v="0"/>
    <s v="TANDZUMADZ"/>
    <s v="INFRAESTRUCTURA Y EQUIPO PARA LA PRODUCCION DE CERDOS"/>
    <s v="GENERACIÓN DE INGRESOS"/>
    <n v="0"/>
    <n v="0"/>
    <n v="0"/>
    <s v="MAM"/>
    <n v="40722"/>
    <n v="0"/>
    <n v="9222"/>
    <n v="49944"/>
    <n v="40722"/>
    <n v="0"/>
    <m/>
    <n v="0"/>
    <s v="SP1500022948"/>
  </r>
  <r>
    <s v="GRUPO TANDZUMADZ"/>
    <s v="MARTINEZ"/>
    <s v="GUADALUPE"/>
    <s v="ALEJANDRO"/>
    <x v="5"/>
    <x v="0"/>
    <s v="TANDZUMADZ"/>
    <s v="INFRAESTRUCTURA Y EQUIPO PARA LA PROTECCION Y MANEJO DE LAS AVES"/>
    <s v="PRODUCCIÓN DE ALIMENTOS"/>
    <n v="0"/>
    <n v="0"/>
    <n v="0"/>
    <s v="MAM"/>
    <n v="134262"/>
    <n v="0"/>
    <n v="24381"/>
    <n v="158643"/>
    <n v="134262"/>
    <n v="0"/>
    <m/>
    <n v="0"/>
    <s v="SP1500022948"/>
  </r>
  <r>
    <s v="GRUPO TANDZUMADZ"/>
    <s v="MARTINEZ"/>
    <s v="GUADALUPE"/>
    <s v="ALEJANDRO"/>
    <x v="5"/>
    <x v="0"/>
    <s v="TANDZUMADZ"/>
    <s v="INFRAESTRUCTURA Y EQUIPO PARA LA PRODUCCION DE CERDOS"/>
    <s v="GENERACIÓN DE INGRESOS"/>
    <n v="0"/>
    <n v="0"/>
    <n v="0"/>
    <s v="MAM"/>
    <n v="14944"/>
    <n v="0"/>
    <n v="2560"/>
    <n v="17504"/>
    <n v="14944"/>
    <n v="0"/>
    <m/>
    <n v="0"/>
    <s v="SP1500022948"/>
  </r>
  <r>
    <s v="GRUPO TANDZUMADZ"/>
    <s v="MARTINEZ"/>
    <s v="GUADALUPE"/>
    <s v="ALEJANDRO"/>
    <x v="5"/>
    <x v="0"/>
    <s v="TANDZUMADZ"/>
    <s v="TRAPICHE"/>
    <s v="GENERACIÓN DE INGRESOS"/>
    <n v="0"/>
    <n v="0"/>
    <n v="0"/>
    <s v="MAM"/>
    <n v="106120"/>
    <n v="0"/>
    <n v="11792"/>
    <n v="117912"/>
    <n v="106120"/>
    <n v="0"/>
    <m/>
    <n v="0"/>
    <s v="SP1500022948"/>
  </r>
  <r>
    <s v="PESA TLALCINTLA"/>
    <s v="REYES"/>
    <s v="MARTINEZ"/>
    <s v="FLAVIA"/>
    <x v="0"/>
    <x v="1"/>
    <s v="TLALCINTLA"/>
    <s v="INFRAESTRUCTURA Y EQUIPO PARA LA PROTECCION Y MANEJO DE LAS AVES"/>
    <s v="PRODUCCIÓN DE ALIMENTOS"/>
    <n v="35"/>
    <n v="3"/>
    <n v="38"/>
    <s v="AM"/>
    <n v="26172"/>
    <n v="0"/>
    <n v="9216"/>
    <n v="35388"/>
    <n v="26172"/>
    <n v="0"/>
    <m/>
    <n v="0"/>
    <s v="SP1500022949"/>
  </r>
  <r>
    <s v="PESA TLALCINTLA"/>
    <s v="REYES"/>
    <s v="MARTINEZ"/>
    <s v="FLAVIA"/>
    <x v="0"/>
    <x v="1"/>
    <s v="TLALCINTLA"/>
    <s v="INFRAESTRUCTURA Y EQUIPO PARA LA PRODUCCION DE HORTALIZAS A CIELO ABIERTO"/>
    <s v="PRODUCCIÓN DE ALIMENTOS"/>
    <n v="0"/>
    <n v="0"/>
    <n v="0"/>
    <s v="AM"/>
    <n v="5147"/>
    <n v="0"/>
    <n v="572"/>
    <n v="5719"/>
    <n v="5147"/>
    <n v="0"/>
    <m/>
    <n v="0"/>
    <s v="SP1500022949"/>
  </r>
  <r>
    <s v="PESA TLALCINTLA"/>
    <s v="REYES"/>
    <s v="MARTINEZ"/>
    <s v="FLAVIA"/>
    <x v="0"/>
    <x v="1"/>
    <s v="TLALCINTLA"/>
    <s v="TRAPICHE"/>
    <s v="GENERACIÓN DE INGRESOS"/>
    <n v="0"/>
    <n v="0"/>
    <n v="0"/>
    <s v="AM"/>
    <n v="13673"/>
    <n v="0"/>
    <n v="1520"/>
    <n v="15193"/>
    <n v="13673"/>
    <n v="0"/>
    <m/>
    <n v="0"/>
    <s v="SP1500022949"/>
  </r>
  <r>
    <s v="PESA TLALCINTLA"/>
    <s v="REYES"/>
    <s v="MARTINEZ"/>
    <s v="FLAVIA"/>
    <x v="0"/>
    <x v="1"/>
    <s v="TLALCINTLA"/>
    <s v="TRAPICHE"/>
    <s v="GENERACIÓN DE INGRESOS"/>
    <n v="0"/>
    <n v="0"/>
    <n v="0"/>
    <s v="AM"/>
    <n v="6840"/>
    <n v="0"/>
    <n v="760"/>
    <n v="7600"/>
    <n v="6840"/>
    <n v="0"/>
    <m/>
    <n v="0"/>
    <s v="SP1500022949"/>
  </r>
  <r>
    <s v="PESA TLALCINTLA"/>
    <s v="REYES"/>
    <s v="MARTINEZ"/>
    <s v="FLAVIA"/>
    <x v="0"/>
    <x v="1"/>
    <s v="TLALCINTLA"/>
    <s v="TRAPICHE"/>
    <s v="GENERACIÓN DE INGRESOS"/>
    <n v="0"/>
    <n v="0"/>
    <n v="0"/>
    <s v="AM"/>
    <n v="28080"/>
    <n v="0"/>
    <n v="3120"/>
    <n v="31200"/>
    <n v="28080"/>
    <n v="0"/>
    <m/>
    <n v="0"/>
    <s v="SP1500022949"/>
  </r>
  <r>
    <s v="PESA TLALCINTLA"/>
    <s v="REYES"/>
    <s v="MARTINEZ"/>
    <s v="FLAVIA"/>
    <x v="0"/>
    <x v="1"/>
    <s v="TLALCINTLA"/>
    <s v="INCUBADORA"/>
    <s v="GENERACIÓN DE INGRESOS"/>
    <n v="0"/>
    <n v="0"/>
    <n v="0"/>
    <s v="AM"/>
    <n v="11500"/>
    <n v="0"/>
    <n v="1500"/>
    <n v="13000"/>
    <n v="11500"/>
    <n v="0"/>
    <m/>
    <n v="0"/>
    <s v="SP1500022949"/>
  </r>
  <r>
    <s v="PESA TLALCINTLA"/>
    <s v="REYES"/>
    <s v="MARTINEZ"/>
    <s v="FLAVIA"/>
    <x v="0"/>
    <x v="1"/>
    <s v="TLALCINTLA"/>
    <s v="INFRAESTRUCTURA Y EQUIPO PARA LA PRODUCCION DE CERDOS"/>
    <s v="GENERACIÓN DE INGRESOS"/>
    <n v="0"/>
    <n v="0"/>
    <n v="0"/>
    <s v="AM"/>
    <n v="54296"/>
    <n v="0"/>
    <n v="12296"/>
    <n v="66592"/>
    <n v="54296"/>
    <n v="0"/>
    <m/>
    <n v="0"/>
    <s v="SP1500022949"/>
  </r>
  <r>
    <s v="EL CARRIZAL"/>
    <s v="FRANCISCO"/>
    <s v="HERNANDEZ"/>
    <s v="CAMELIA"/>
    <x v="4"/>
    <x v="0"/>
    <s v="EL CARRIZAL"/>
    <s v="EQUIPO DE COCCION"/>
    <s v="GENERACIÓN DE INGRESOS"/>
    <n v="6"/>
    <n v="5"/>
    <n v="11"/>
    <s v="AM"/>
    <n v="18956"/>
    <n v="0"/>
    <n v="2107"/>
    <n v="21063"/>
    <m/>
    <n v="0"/>
    <m/>
    <n v="0"/>
    <s v="SP1500022950"/>
  </r>
  <r>
    <s v="EL CARRIZAL"/>
    <s v="FRANCISCO"/>
    <s v="HERNANDEZ"/>
    <s v="CAMELIA"/>
    <x v="4"/>
    <x v="0"/>
    <s v="EL CARRIZAL"/>
    <s v="ARBOLES FRUTALES"/>
    <s v="PRODUCCIÓN DE ALIMENTOS"/>
    <n v="0"/>
    <n v="0"/>
    <n v="0"/>
    <s v="AM"/>
    <n v="30040"/>
    <n v="0"/>
    <n v="6828"/>
    <n v="36868"/>
    <m/>
    <n v="0"/>
    <m/>
    <n v="0"/>
    <s v="SP1500022950"/>
  </r>
  <r>
    <s v="EL CARRIZAL"/>
    <s v="FRANCISCO"/>
    <s v="HERNANDEZ"/>
    <s v="CAMELIA"/>
    <x v="4"/>
    <x v="0"/>
    <s v="EL CARRIZAL"/>
    <s v="INFRAESTRUCTURA Y EQUIPO PARA LA PROTECCION Y MANEJO DE LAS AVES"/>
    <s v="PRODUCCIÓN DE ALIMENTOS"/>
    <n v="0"/>
    <n v="0"/>
    <n v="0"/>
    <s v="AM"/>
    <n v="27222"/>
    <n v="0"/>
    <n v="4608"/>
    <n v="31830"/>
    <m/>
    <n v="0"/>
    <m/>
    <n v="0"/>
    <s v="SP1500022950"/>
  </r>
  <r>
    <s v="EL CARRIZAL"/>
    <s v="FRANCISCO"/>
    <s v="HERNANDEZ"/>
    <s v="CAMELIA"/>
    <x v="4"/>
    <x v="0"/>
    <s v="EL CARRIZAL"/>
    <s v="CAJONES, ALZA Y BASTIDORES"/>
    <s v="GENERACIÓN DE INGRESOS"/>
    <n v="0"/>
    <n v="0"/>
    <n v="0"/>
    <s v="AM"/>
    <n v="9368"/>
    <n v="0"/>
    <n v="1041"/>
    <n v="10409"/>
    <m/>
    <n v="0"/>
    <m/>
    <n v="0"/>
    <s v="SP1500022950"/>
  </r>
  <r>
    <s v="PESA TEPEYAC"/>
    <s v="HERNANDEZ"/>
    <s v="RUIZ"/>
    <s v="LEONARDO"/>
    <x v="0"/>
    <x v="1"/>
    <s v="TEPEYAC"/>
    <s v="INFRAESTRUCTURA Y EQUIPO PARA LA PROTECCION Y MANEJO DE LAS AVES"/>
    <s v="PRODUCCIÓN DE ALIMENTOS"/>
    <n v="8"/>
    <n v="6"/>
    <n v="14"/>
    <s v="AM"/>
    <n v="4362"/>
    <n v="0"/>
    <n v="1536"/>
    <n v="5898"/>
    <n v="4362"/>
    <n v="0"/>
    <m/>
    <n v="0"/>
    <s v="SP1500022951"/>
  </r>
  <r>
    <s v="PESA TEPEYAC"/>
    <s v="HERNANDEZ"/>
    <s v="RUIZ"/>
    <s v="LEONARDO"/>
    <x v="0"/>
    <x v="1"/>
    <s v="TEPEYAC"/>
    <s v="TRAPICHE"/>
    <s v="GENERACIÓN DE INGRESOS"/>
    <n v="0"/>
    <n v="0"/>
    <n v="0"/>
    <s v="AM"/>
    <n v="3240"/>
    <n v="0"/>
    <n v="360"/>
    <n v="3600"/>
    <n v="3240"/>
    <n v="0"/>
    <m/>
    <n v="0"/>
    <s v="SP1500022951"/>
  </r>
  <r>
    <s v="PESA TEPEYAC"/>
    <s v="HERNANDEZ"/>
    <s v="RUIZ"/>
    <s v="LEONARDO"/>
    <x v="0"/>
    <x v="1"/>
    <s v="TEPEYAC"/>
    <s v="TRAPICHE"/>
    <s v="GENERACIÓN DE INGRESOS"/>
    <n v="0"/>
    <n v="0"/>
    <n v="0"/>
    <s v="AM"/>
    <n v="3420"/>
    <n v="0"/>
    <n v="380"/>
    <n v="3800"/>
    <n v="3420"/>
    <n v="0"/>
    <m/>
    <n v="0"/>
    <s v="SP1500022951"/>
  </r>
  <r>
    <s v="PESA TEPEYAC"/>
    <s v="HERNANDEZ"/>
    <s v="RUIZ"/>
    <s v="LEONARDO"/>
    <x v="0"/>
    <x v="1"/>
    <s v="TEPEYAC"/>
    <s v="TRAPICHE"/>
    <s v="GENERACIÓN DE INGRESOS"/>
    <n v="0"/>
    <n v="0"/>
    <n v="0"/>
    <s v="AM"/>
    <n v="27347"/>
    <n v="0"/>
    <n v="3039"/>
    <n v="30386"/>
    <n v="27347"/>
    <n v="0"/>
    <m/>
    <n v="0"/>
    <s v="SP1500022951"/>
  </r>
  <r>
    <s v="PESA TEPEYAC"/>
    <s v="HERNANDEZ"/>
    <s v="RUIZ"/>
    <s v="LEONARDO"/>
    <x v="0"/>
    <x v="1"/>
    <s v="TEPEYAC"/>
    <s v="INFRAESTRUCTURA Y EQUIPO PARA LA PRODUCCION DE HORTALIZAS A CIELO ABIERTO"/>
    <s v="PRODUCCIÓN DE ALIMENTOS"/>
    <n v="0"/>
    <n v="0"/>
    <n v="0"/>
    <s v="AM"/>
    <n v="47101"/>
    <n v="0"/>
    <n v="5234"/>
    <n v="52335"/>
    <n v="47101"/>
    <n v="0"/>
    <m/>
    <n v="0"/>
    <s v="SP1500022951"/>
  </r>
  <r>
    <s v="PESA TEPEYAC"/>
    <s v="HERNANDEZ"/>
    <s v="RUIZ"/>
    <s v="LEONARDO"/>
    <x v="0"/>
    <x v="1"/>
    <s v="TEPEYAC"/>
    <s v="INCUBADORA"/>
    <s v="GENERACIÓN DE INGRESOS"/>
    <n v="0"/>
    <n v="0"/>
    <n v="0"/>
    <s v="AM"/>
    <n v="11500"/>
    <n v="0"/>
    <n v="1500"/>
    <n v="13000"/>
    <n v="11500"/>
    <n v="0"/>
    <m/>
    <n v="0"/>
    <s v="SP1500022951"/>
  </r>
  <r>
    <s v="PESA TEPEYAC"/>
    <s v="HERNANDEZ"/>
    <s v="RUIZ"/>
    <s v="LEONARDO"/>
    <x v="0"/>
    <x v="1"/>
    <s v="TEPEYAC"/>
    <s v="INFRAESTRUCTURA Y EQUIPO PARA LA PRODUCCION DE CERDOS"/>
    <s v="GENERACIÓN DE INGRESOS"/>
    <n v="0"/>
    <n v="0"/>
    <n v="0"/>
    <s v="AM"/>
    <n v="13574"/>
    <n v="0"/>
    <n v="3074"/>
    <n v="16648"/>
    <n v="2963"/>
    <n v="0"/>
    <m/>
    <n v="0"/>
    <s v="SP1500022951"/>
  </r>
  <r>
    <s v="PESA TEPEYAC"/>
    <s v="HERNANDEZ"/>
    <s v="RUIZ"/>
    <s v="LEONARDO"/>
    <x v="0"/>
    <x v="1"/>
    <s v="TEPEYAC"/>
    <s v="INFRAESTRUCTURA Y EQUIPO PARA LA PRODUCCION DE HORTALIZAS A CIELO ABIERTO"/>
    <s v="PRODUCCIÓN DE ALIMENTOS"/>
    <n v="0"/>
    <n v="0"/>
    <n v="0"/>
    <s v="AM"/>
    <n v="2963"/>
    <n v="0"/>
    <n v="330"/>
    <n v="3293"/>
    <n v="13574"/>
    <n v="0"/>
    <m/>
    <n v="0"/>
    <s v="SP1500022951"/>
  </r>
  <r>
    <s v="LAS CHUPARROSAS"/>
    <s v="GALDINA"/>
    <s v="HERNANDEZ"/>
    <s v="MA ELEUTERIA"/>
    <x v="5"/>
    <x v="0"/>
    <s v="CHUNUNTZÉN DOS"/>
    <s v="INFRAESTRUCTURA Y EQUIPO PARA LA PROTECCION Y MANEJO DE LAS AVES"/>
    <s v="PRODUCCIÓN DE ALIMENTOS"/>
    <n v="6"/>
    <n v="4"/>
    <n v="10"/>
    <s v="AM"/>
    <n v="29836"/>
    <n v="0"/>
    <n v="5418"/>
    <n v="35254"/>
    <n v="29836"/>
    <n v="0"/>
    <m/>
    <n v="0"/>
    <s v="SP1500022952"/>
  </r>
  <r>
    <s v="LAS CHUPARROSAS"/>
    <s v="GALDINA"/>
    <s v="HERNANDEZ"/>
    <s v="MA ELEUTERIA"/>
    <x v="5"/>
    <x v="0"/>
    <s v="CHUNUNTZÉN DOS"/>
    <s v="INFRAESTRUCTURA Y EQUIPO PARA LA PRODUCCION DE CERDOS"/>
    <s v="GENERACIÓN DE INGRESOS"/>
    <n v="0"/>
    <n v="0"/>
    <n v="0"/>
    <s v="AM"/>
    <n v="6787"/>
    <n v="0"/>
    <n v="1537"/>
    <n v="8324"/>
    <n v="6787"/>
    <n v="0"/>
    <m/>
    <n v="0"/>
    <s v="SP1500022952"/>
  </r>
  <r>
    <s v="LAS CHUPARROSAS"/>
    <s v="GALDINA"/>
    <s v="HERNANDEZ"/>
    <s v="MA ELEUTERIA"/>
    <x v="5"/>
    <x v="0"/>
    <s v="CHUNUNTZÉN DOS"/>
    <s v="EQUIPO PARA LA CONSERVACION DE ALIMENTOS CARNICOS"/>
    <s v="GENERACIÓN DE INGRESOS"/>
    <n v="0"/>
    <n v="0"/>
    <n v="0"/>
    <s v="AM"/>
    <n v="26370"/>
    <n v="0"/>
    <n v="2930"/>
    <n v="29300"/>
    <n v="26370"/>
    <n v="0"/>
    <m/>
    <n v="0"/>
    <s v="SP1500022952"/>
  </r>
  <r>
    <s v="LAS CHUPARROSAS"/>
    <s v="GALDINA"/>
    <s v="HERNANDEZ"/>
    <s v="MA ELEUTERIA"/>
    <x v="5"/>
    <x v="0"/>
    <s v="CHUNUNTZÉN DOS"/>
    <s v="INFRAESTRUCTURA Y EQUIPO PARA LA PRODUCCION DE CERDOS"/>
    <s v="GENERACIÓN DE INGRESOS"/>
    <n v="0"/>
    <n v="0"/>
    <n v="0"/>
    <s v="AM"/>
    <n v="14944"/>
    <n v="0"/>
    <n v="2560"/>
    <n v="17504"/>
    <n v="14944"/>
    <n v="0"/>
    <m/>
    <n v="0"/>
    <s v="SP1500022952"/>
  </r>
  <r>
    <s v="LAS CHUPARROSAS"/>
    <s v="GALDINA"/>
    <s v="HERNANDEZ"/>
    <s v="MA ELEUTERIA"/>
    <x v="5"/>
    <x v="0"/>
    <s v="CHUNUNTZÉN DOS"/>
    <s v="INFRAESTRUCTURA Y EQUIPO PARA LA PRODUCCION DE CERDOS"/>
    <s v="GENERACIÓN DE INGRESOS"/>
    <n v="0"/>
    <n v="0"/>
    <n v="0"/>
    <s v="AM"/>
    <n v="17342"/>
    <n v="0"/>
    <n v="2710"/>
    <n v="20052"/>
    <n v="17342"/>
    <n v="0"/>
    <m/>
    <n v="0"/>
    <s v="SP1500022952"/>
  </r>
  <r>
    <s v="SECCION 6"/>
    <s v="HERNANDEZ"/>
    <s v="JUANA"/>
    <s v="FERNANDO"/>
    <x v="5"/>
    <x v="0"/>
    <s v="CHUNUNTZÉN DOS SECCIÓN SEIS"/>
    <s v="INFRAESTRUCTURA Y EQUIPO PARA LA PROTECCION Y MANEJO DE LAS AVES"/>
    <s v="PRODUCCIÓN DE ALIMENTOS"/>
    <n v="4"/>
    <n v="5"/>
    <n v="9"/>
    <s v="AM"/>
    <n v="59672"/>
    <n v="0"/>
    <n v="10836"/>
    <n v="70508"/>
    <n v="59672"/>
    <n v="0"/>
    <m/>
    <n v="0"/>
    <s v="SP1500022953"/>
  </r>
  <r>
    <s v="SECCION 6"/>
    <s v="HERNANDEZ"/>
    <s v="JUANA"/>
    <s v="FERNANDO"/>
    <x v="5"/>
    <x v="0"/>
    <s v="CHUNUNTZÉN DOS SECCIÓN SEIS"/>
    <s v="INFRAESTRUCTURA Y EQUIPO PARA LA PRODUCCION DE CERDOS"/>
    <s v="GENERACIÓN DE INGRESOS"/>
    <n v="0"/>
    <n v="0"/>
    <n v="0"/>
    <s v="AM"/>
    <n v="13574"/>
    <n v="0"/>
    <n v="3074"/>
    <n v="16648"/>
    <n v="13574"/>
    <n v="0"/>
    <m/>
    <n v="0"/>
    <s v="SP1500022953"/>
  </r>
  <r>
    <s v="SECCION 6"/>
    <s v="HERNANDEZ"/>
    <s v="JUANA"/>
    <s v="FERNANDO"/>
    <x v="5"/>
    <x v="0"/>
    <s v="CHUNUNTZÉN DOS SECCIÓN SEIS"/>
    <s v="INFRAESTRUCTURA Y EQUIPO PARA LA PROTECCION Y MANEJO DE LAS AVES"/>
    <s v="PRODUCCIÓN DE ALIMENTOS"/>
    <n v="0"/>
    <n v="0"/>
    <n v="0"/>
    <s v="AM"/>
    <n v="4362"/>
    <n v="0"/>
    <n v="1536"/>
    <n v="5898"/>
    <n v="4362"/>
    <n v="0"/>
    <m/>
    <n v="0"/>
    <s v="SP1500022953"/>
  </r>
  <r>
    <s v="SECCION 6"/>
    <s v="HERNANDEZ"/>
    <s v="JUANA"/>
    <s v="FERNANDO"/>
    <x v="5"/>
    <x v="0"/>
    <s v="CHUNUNTZÉN DOS SECCIÓN SEIS"/>
    <s v="SILO METALICO GALVANIZADO"/>
    <s v="GENERACIÓN DE INGRESOS"/>
    <n v="0"/>
    <n v="0"/>
    <n v="0"/>
    <s v="AM"/>
    <n v="13095"/>
    <n v="0"/>
    <n v="1455"/>
    <n v="14550"/>
    <n v="13095"/>
    <n v="0"/>
    <m/>
    <n v="0"/>
    <s v="SP1500022953"/>
  </r>
  <r>
    <s v="PRODUCTORES DE NUEVO CUEYTZEN"/>
    <s v="FLORES"/>
    <s v="BAUTISTA"/>
    <s v="ARMANDO"/>
    <x v="6"/>
    <x v="0"/>
    <s v="NUEVO CUEYTZÉN"/>
    <s v="TRAPICHE"/>
    <s v="GENERACIÓN DE INGRESOS"/>
    <n v="12"/>
    <n v="12"/>
    <n v="24"/>
    <s v="AM"/>
    <n v="8100"/>
    <n v="0"/>
    <n v="900"/>
    <n v="9000"/>
    <n v="8100"/>
    <n v="0"/>
    <m/>
    <n v="0"/>
    <s v="SP1500022954"/>
  </r>
  <r>
    <s v="PRODUCTORES DE NUEVO CUEYTZEN"/>
    <s v="FLORES"/>
    <s v="BAUTISTA"/>
    <s v="ARMANDO"/>
    <x v="6"/>
    <x v="0"/>
    <s v="NUEVO CUEYTZÉN"/>
    <s v="TRAPICHE"/>
    <s v="GENERACIÓN DE INGRESOS"/>
    <n v="0"/>
    <n v="0"/>
    <n v="0"/>
    <s v="AM"/>
    <n v="13673"/>
    <n v="0"/>
    <n v="1520"/>
    <n v="15193"/>
    <n v="13673"/>
    <n v="0"/>
    <m/>
    <n v="0"/>
    <s v="SP1500022954"/>
  </r>
  <r>
    <s v="PRODUCTORES DE NUEVO CUEYTZEN"/>
    <s v="FLORES"/>
    <s v="BAUTISTA"/>
    <s v="ARMANDO"/>
    <x v="6"/>
    <x v="0"/>
    <s v="NUEVO CUEYTZÉN"/>
    <s v="TRAPICHE"/>
    <s v="GENERACIÓN DE INGRESOS"/>
    <n v="0"/>
    <n v="0"/>
    <n v="0"/>
    <s v="AM"/>
    <n v="7245"/>
    <n v="0"/>
    <n v="805"/>
    <n v="8050"/>
    <n v="7245"/>
    <n v="0"/>
    <m/>
    <n v="0"/>
    <s v="SP1500022954"/>
  </r>
  <r>
    <s v="PRODUCTORES DE NUEVO CUEYTZEN"/>
    <s v="FLORES"/>
    <s v="BAUTISTA"/>
    <s v="ARMANDO"/>
    <x v="6"/>
    <x v="0"/>
    <s v="NUEVO CUEYTZÉN"/>
    <s v="TRAPICHE"/>
    <s v="GENERACIÓN DE INGRESOS"/>
    <n v="0"/>
    <n v="0"/>
    <n v="0"/>
    <s v="AM"/>
    <n v="7074"/>
    <n v="0"/>
    <n v="786"/>
    <n v="7860"/>
    <n v="7074"/>
    <n v="0"/>
    <m/>
    <n v="0"/>
    <s v="SP1500022954"/>
  </r>
  <r>
    <s v="PRODUCTORES DE NUEVO CUEYTZEN"/>
    <s v="FLORES"/>
    <s v="BAUTISTA"/>
    <s v="ARMANDO"/>
    <x v="6"/>
    <x v="0"/>
    <s v="NUEVO CUEYTZÉN"/>
    <s v="TRAPICHE"/>
    <s v="GENERACIÓN DE INGRESOS"/>
    <n v="0"/>
    <n v="0"/>
    <n v="0"/>
    <s v="AM"/>
    <n v="30240"/>
    <n v="0"/>
    <n v="3360"/>
    <n v="33600"/>
    <n v="30240"/>
    <n v="0"/>
    <m/>
    <n v="0"/>
    <s v="SP1500022954"/>
  </r>
  <r>
    <s v="PRODUCTORES DE NUEVO CUEYTZEN"/>
    <s v="FLORES"/>
    <s v="BAUTISTA"/>
    <s v="ARMANDO"/>
    <x v="6"/>
    <x v="0"/>
    <s v="NUEVO CUEYTZÉN"/>
    <s v="INFRAESTRUCTURA Y EQUIPO PARA LA PROTECCION Y MANEJO DE LAS AVES"/>
    <s v="PRODUCCIÓN DE ALIMENTOS"/>
    <n v="0"/>
    <n v="0"/>
    <n v="0"/>
    <s v="AM"/>
    <n v="17450"/>
    <n v="0"/>
    <n v="6145.2000000000007"/>
    <n v="23595.200000000001"/>
    <n v="17450"/>
    <n v="0"/>
    <m/>
    <n v="0"/>
    <s v="SP1500022954"/>
  </r>
  <r>
    <s v="PRODUCTORES DE NUEVO CUEYTZEN"/>
    <s v="FLORES"/>
    <s v="BAUTISTA"/>
    <s v="ARMANDO"/>
    <x v="6"/>
    <x v="0"/>
    <s v="NUEVO CUEYTZÉN"/>
    <s v="TRAPICHE"/>
    <s v="GENERACIÓN DE INGRESOS"/>
    <n v="0"/>
    <n v="0"/>
    <n v="0"/>
    <s v="AM"/>
    <n v="84150"/>
    <n v="0"/>
    <n v="9350"/>
    <n v="93500"/>
    <n v="84150"/>
    <n v="0"/>
    <m/>
    <n v="0"/>
    <s v="SP1500022954"/>
  </r>
  <r>
    <s v="INDIGENAS"/>
    <s v="GONZALEZ"/>
    <s v="MARTINEZ"/>
    <s v="JUSTINA"/>
    <x v="4"/>
    <x v="0"/>
    <s v="TIERRA BLANCA EJIDO"/>
    <s v="CAJONES, ALZA Y BASTIDORES"/>
    <s v="GENERACIÓN DE INGRESOS"/>
    <n v="13"/>
    <n v="4"/>
    <n v="17"/>
    <s v="AM"/>
    <n v="9368"/>
    <n v="0"/>
    <n v="1041"/>
    <n v="10409"/>
    <m/>
    <n v="0"/>
    <m/>
    <n v="0"/>
    <s v="SP1500022955"/>
  </r>
  <r>
    <s v="INDIGENAS"/>
    <s v="GONZALEZ"/>
    <s v="MARTINEZ"/>
    <s v="JUSTINA"/>
    <x v="4"/>
    <x v="0"/>
    <s v="TIERRA BLANCA EJIDO"/>
    <s v="INFRAESTRUCTURA PARA POSTPRODUCCION DE CAFE"/>
    <s v="GENERACIÓN DE INGRESOS"/>
    <n v="0"/>
    <n v="0"/>
    <n v="0"/>
    <s v="AM"/>
    <n v="10836"/>
    <n v="0"/>
    <n v="3414"/>
    <n v="14250"/>
    <m/>
    <n v="0"/>
    <m/>
    <n v="0"/>
    <s v="SP1500022955"/>
  </r>
  <r>
    <s v="INDIGENAS"/>
    <s v="GONZALEZ"/>
    <s v="MARTINEZ"/>
    <s v="JUSTINA"/>
    <x v="4"/>
    <x v="0"/>
    <s v="TIERRA BLANCA EJIDO"/>
    <s v="ARBOLES FRUTALES"/>
    <s v="PRODUCCIÓN DE ALIMENTOS"/>
    <n v="0"/>
    <n v="0"/>
    <n v="0"/>
    <s v="AM"/>
    <n v="15020"/>
    <n v="0"/>
    <n v="3414"/>
    <n v="18434"/>
    <m/>
    <n v="0"/>
    <m/>
    <n v="0"/>
    <s v="SP1500022955"/>
  </r>
  <r>
    <s v="INDIGENAS"/>
    <s v="GONZALEZ"/>
    <s v="MARTINEZ"/>
    <s v="JUSTINA"/>
    <x v="4"/>
    <x v="0"/>
    <s v="TIERRA BLANCA EJIDO"/>
    <s v="EQUIPO DE COCCION"/>
    <s v="GENERACIÓN DE INGRESOS"/>
    <n v="0"/>
    <n v="0"/>
    <n v="0"/>
    <s v="AM"/>
    <n v="12637"/>
    <n v="0"/>
    <n v="1405"/>
    <n v="14042"/>
    <m/>
    <n v="0"/>
    <m/>
    <n v="0"/>
    <s v="SP1500022955"/>
  </r>
  <r>
    <s v="INDIGENAS"/>
    <s v="GONZALEZ"/>
    <s v="MARTINEZ"/>
    <s v="JUSTINA"/>
    <x v="4"/>
    <x v="0"/>
    <s v="TIERRA BLANCA EJIDO"/>
    <s v="INFRAESTRUCTURA Y EQUIPO PARA LA PROTECCION Y MANEJO DE LAS AVES"/>
    <s v="PRODUCCIÓN DE ALIMENTOS"/>
    <n v="0"/>
    <n v="0"/>
    <n v="0"/>
    <s v="AM"/>
    <n v="81666"/>
    <n v="0"/>
    <n v="13824"/>
    <n v="95490"/>
    <m/>
    <n v="0"/>
    <m/>
    <n v="0"/>
    <s v="SP1500022955"/>
  </r>
  <r>
    <s v="INDIGENAS"/>
    <s v="GONZALEZ"/>
    <s v="MARTINEZ"/>
    <s v="JUSTINA"/>
    <x v="4"/>
    <x v="0"/>
    <s v="TIERRA BLANCA EJIDO"/>
    <s v="INCUBADORA"/>
    <s v="GENERACIÓN DE INGRESOS"/>
    <n v="0"/>
    <n v="0"/>
    <n v="0"/>
    <s v="AM"/>
    <n v="8959"/>
    <n v="0"/>
    <n v="996"/>
    <n v="9955"/>
    <m/>
    <n v="0"/>
    <m/>
    <n v="0"/>
    <s v="SP1500022955"/>
  </r>
  <r>
    <s v="TANLEAB 2"/>
    <s v="ANDRES"/>
    <s v="CASTRO"/>
    <s v="MARIA PAULINA"/>
    <x v="5"/>
    <x v="0"/>
    <s v="TANLEAB SEGUNDA SECCIÓN"/>
    <s v="INFRAESTRUCTURA Y EQUIPO PARA LA PRODUCCION DE CERDOS"/>
    <s v="GENERACIÓN DE INGRESOS"/>
    <n v="11"/>
    <n v="6"/>
    <n v="17"/>
    <s v="AM"/>
    <n v="33935"/>
    <n v="0"/>
    <n v="7685"/>
    <n v="41620"/>
    <n v="33935"/>
    <n v="0"/>
    <m/>
    <n v="0"/>
    <s v="SP1500022956"/>
  </r>
  <r>
    <s v="TANLEAB 2"/>
    <s v="ANDRES"/>
    <s v="CASTRO"/>
    <s v="MARIA PAULINA"/>
    <x v="5"/>
    <x v="0"/>
    <s v="TANLEAB SEGUNDA SECCIÓN"/>
    <s v="INFRAESTRUCTURA Y EQUIPO PARA LA PRODUCCION DE CERDOS"/>
    <s v="GENERACIÓN DE INGRESOS"/>
    <n v="0"/>
    <n v="0"/>
    <n v="0"/>
    <s v="AM"/>
    <n v="48880"/>
    <n v="0"/>
    <n v="5432"/>
    <n v="54312"/>
    <n v="48880"/>
    <n v="0"/>
    <m/>
    <n v="0"/>
    <s v="SP1500022956"/>
  </r>
  <r>
    <s v="TANLEAB 2"/>
    <s v="ANDRES"/>
    <s v="CASTRO"/>
    <s v="MARIA PAULINA"/>
    <x v="5"/>
    <x v="0"/>
    <s v="TANLEAB SEGUNDA SECCIÓN"/>
    <s v="TRAPICHE"/>
    <s v="GENERACIÓN DE INGRESOS"/>
    <n v="0"/>
    <n v="0"/>
    <n v="0"/>
    <s v="AM"/>
    <n v="53060"/>
    <n v="0"/>
    <n v="5896"/>
    <n v="58956"/>
    <n v="53060"/>
    <n v="0"/>
    <m/>
    <n v="0"/>
    <s v="SP1500022956"/>
  </r>
  <r>
    <s v="TANLEAB 2"/>
    <s v="ANDRES"/>
    <s v="CASTRO"/>
    <s v="MARIA PAULINA"/>
    <x v="5"/>
    <x v="0"/>
    <s v="TANLEAB SEGUNDA SECCIÓN"/>
    <s v="SILO METALICO GALVANIZADO"/>
    <s v="GENERACIÓN DE INGRESOS"/>
    <n v="0"/>
    <n v="0"/>
    <n v="0"/>
    <s v="AM"/>
    <n v="8730"/>
    <n v="0"/>
    <n v="970"/>
    <n v="9700"/>
    <n v="8730"/>
    <n v="0"/>
    <m/>
    <n v="0"/>
    <s v="SP1500022956"/>
  </r>
  <r>
    <s v="TANLEAB 2"/>
    <s v="ANDRES"/>
    <s v="CASTRO"/>
    <s v="MARIA PAULINA"/>
    <x v="5"/>
    <x v="0"/>
    <s v="TANLEAB SEGUNDA SECCIÓN"/>
    <s v="INCUBADORA"/>
    <s v="GENERACIÓN DE INGRESOS"/>
    <n v="0"/>
    <n v="0"/>
    <n v="0"/>
    <s v="AM"/>
    <n v="11500"/>
    <n v="0"/>
    <n v="1500"/>
    <n v="13000"/>
    <n v="11500"/>
    <n v="0"/>
    <m/>
    <n v="0"/>
    <s v="SP1500022956"/>
  </r>
  <r>
    <s v="TANLEAB 2"/>
    <s v="ANDRES"/>
    <s v="CASTRO"/>
    <s v="MARIA PAULINA"/>
    <x v="5"/>
    <x v="0"/>
    <s v="TANLEAB SEGUNDA SECCIÓN"/>
    <s v="INFRAESTRUCTURA Y EQUIPO PARA LA PROTECCION Y MANEJO DE LAS AVES"/>
    <s v="PRODUCCIÓN DE ALIMENTOS"/>
    <n v="0"/>
    <n v="0"/>
    <n v="0"/>
    <s v="AM"/>
    <n v="29836"/>
    <n v="0"/>
    <n v="5418"/>
    <n v="35254"/>
    <n v="29836"/>
    <n v="0"/>
    <m/>
    <n v="0"/>
    <s v="SP1500022956"/>
  </r>
  <r>
    <s v="EL JILIM"/>
    <s v="DANIEL"/>
    <m/>
    <s v="LORENZO"/>
    <x v="5"/>
    <x v="0"/>
    <s v="JILIM TANTOCOY TRES"/>
    <s v="SILO METALICO GALVANIZADO"/>
    <s v="GENERACIÓN DE INGRESOS"/>
    <n v="15"/>
    <n v="2"/>
    <n v="17"/>
    <s v="AM"/>
    <n v="34920"/>
    <n v="0"/>
    <n v="3880"/>
    <n v="38800"/>
    <n v="34920"/>
    <n v="0"/>
    <m/>
    <n v="0"/>
    <s v="SP1500022957"/>
  </r>
  <r>
    <s v="EL JILIM"/>
    <s v="DANIEL"/>
    <m/>
    <s v="LORENZO"/>
    <x v="5"/>
    <x v="0"/>
    <s v="JILIM TANTOCOY TRES"/>
    <s v="INFRAESTRUCTURA Y EQUIPO PARA LA PROTECCION Y MANEJO DE LAS AVES"/>
    <s v="PRODUCCIÓN DE ALIMENTOS"/>
    <n v="0"/>
    <n v="0"/>
    <n v="0"/>
    <s v="AM"/>
    <n v="29836"/>
    <n v="0"/>
    <n v="5418"/>
    <n v="35254"/>
    <n v="29836"/>
    <n v="0"/>
    <m/>
    <n v="0"/>
    <s v="SP1500022957"/>
  </r>
  <r>
    <s v="EL JILIM"/>
    <s v="DANIEL"/>
    <m/>
    <s v="LORENZO"/>
    <x v="5"/>
    <x v="0"/>
    <s v="JILIM TANTOCOY TRES"/>
    <s v="INFRAESTRUCTURA Y EQUIPO PARA LA PRODUCCION DE CERDOS"/>
    <s v="GENERACIÓN DE INGRESOS"/>
    <n v="0"/>
    <n v="0"/>
    <n v="0"/>
    <s v="AM"/>
    <n v="47509"/>
    <n v="0"/>
    <n v="10759"/>
    <n v="58268"/>
    <n v="47509"/>
    <n v="0"/>
    <m/>
    <n v="0"/>
    <s v="SP1500022957"/>
  </r>
  <r>
    <s v="NUEVO AMANECER"/>
    <s v="REYES"/>
    <s v="FELIX"/>
    <s v="PEDRO JUAN"/>
    <x v="0"/>
    <x v="1"/>
    <s v="CHIAPA-TUZANTLA"/>
    <s v="SILO METALICO GALVANIZADO"/>
    <s v="GENERACIÓN DE INGRESOS"/>
    <n v="17"/>
    <n v="7"/>
    <n v="24"/>
    <s v="AM"/>
    <n v="4365"/>
    <n v="0"/>
    <n v="485"/>
    <n v="4850"/>
    <n v="4365"/>
    <n v="0"/>
    <m/>
    <n v="0"/>
    <s v="SP1500022958"/>
  </r>
  <r>
    <s v="NUEVO AMANECER"/>
    <s v="REYES"/>
    <s v="FELIX"/>
    <s v="PEDRO JUAN"/>
    <x v="0"/>
    <x v="1"/>
    <s v="CHIAPA-TUZANTLA"/>
    <s v="INFRAESTRUCTURA Y EQUIPO PARA LA PRODUCCION DE HORTALIZAS A CIELO ABIERTO"/>
    <s v="PRODUCCIÓN DE ALIMENTOS"/>
    <n v="0"/>
    <n v="0"/>
    <n v="0"/>
    <s v="AM"/>
    <n v="11852"/>
    <n v="0"/>
    <n v="1320"/>
    <n v="13172"/>
    <n v="11852"/>
    <n v="0"/>
    <m/>
    <n v="0"/>
    <s v="SP1500022958"/>
  </r>
  <r>
    <s v="NUEVO AMANECER"/>
    <s v="REYES"/>
    <s v="FELIX"/>
    <s v="PEDRO JUAN"/>
    <x v="0"/>
    <x v="1"/>
    <s v="CHIAPA-TUZANTLA"/>
    <s v="INFRAESTRUCTURA Y EQUIPO PARA LA PRODUCCION DE CERDOS"/>
    <s v="GENERACIÓN DE INGRESOS"/>
    <n v="0"/>
    <n v="0"/>
    <n v="0"/>
    <s v="AM"/>
    <n v="81444"/>
    <n v="0"/>
    <n v="18444"/>
    <n v="99888"/>
    <n v="81444"/>
    <n v="0"/>
    <m/>
    <n v="0"/>
    <s v="SP1500022958"/>
  </r>
  <r>
    <s v="SAN ISIDRO"/>
    <s v="HERNANDEZ"/>
    <s v="LARA"/>
    <s v="CATARINA"/>
    <x v="4"/>
    <x v="0"/>
    <s v="LA LOMA"/>
    <s v="CAJONES, ALZA Y BASTIDORES"/>
    <s v="GENERACIÓN DE INGRESOS"/>
    <n v="5"/>
    <n v="4"/>
    <n v="9"/>
    <s v="AM"/>
    <n v="9368"/>
    <n v="0"/>
    <n v="1041"/>
    <n v="10409"/>
    <m/>
    <n v="0"/>
    <m/>
    <n v="0"/>
    <s v="SP1500022959"/>
  </r>
  <r>
    <s v="SAN ISIDRO"/>
    <s v="HERNANDEZ"/>
    <s v="LARA"/>
    <s v="CATARINA"/>
    <x v="4"/>
    <x v="0"/>
    <s v="LA LOMA"/>
    <s v="EQUIPO DE COCCION"/>
    <s v="GENERACIÓN DE INGRESOS"/>
    <n v="0"/>
    <n v="0"/>
    <n v="0"/>
    <s v="AM"/>
    <n v="25275"/>
    <n v="0"/>
    <n v="2809"/>
    <n v="28084"/>
    <m/>
    <n v="0"/>
    <m/>
    <n v="0"/>
    <s v="SP1500022959"/>
  </r>
  <r>
    <s v="SAN ISIDRO"/>
    <s v="HERNANDEZ"/>
    <s v="LARA"/>
    <s v="CATARINA"/>
    <x v="4"/>
    <x v="0"/>
    <s v="LA LOMA"/>
    <s v="INFRAESTRUCTURA PARA POSTPRODUCCION DE CAFE"/>
    <s v="GENERACIÓN DE INGRESOS"/>
    <n v="0"/>
    <n v="0"/>
    <n v="0"/>
    <s v="AM"/>
    <n v="16254"/>
    <n v="0"/>
    <n v="5121"/>
    <n v="21375"/>
    <m/>
    <n v="0"/>
    <m/>
    <n v="0"/>
    <s v="SP1500022959"/>
  </r>
  <r>
    <s v="SAN ISIDRO"/>
    <s v="HERNANDEZ"/>
    <s v="LARA"/>
    <s v="CATARINA"/>
    <x v="4"/>
    <x v="0"/>
    <s v="LA LOMA"/>
    <s v="INFRAESTRUCTURA Y EQUIPO PARA LA PROTECCION Y MANEJO DE LAS AVES"/>
    <s v="PRODUCCIÓN DE ALIMENTOS"/>
    <n v="0"/>
    <n v="0"/>
    <n v="0"/>
    <s v="AM"/>
    <n v="9074"/>
    <n v="0"/>
    <n v="1536"/>
    <n v="10610"/>
    <m/>
    <n v="0"/>
    <m/>
    <n v="0"/>
    <s v="SP1500022959"/>
  </r>
  <r>
    <s v="CUAJENCO PRIMERA SECCION"/>
    <s v="GONZALEZ"/>
    <s v="MORALES"/>
    <s v="JUANA"/>
    <x v="0"/>
    <x v="1"/>
    <s v="CUAJENCO PRIMERA SECCIÓN"/>
    <s v="TRAPICHE"/>
    <s v="GENERACIÓN DE INGRESOS"/>
    <n v="16"/>
    <n v="5"/>
    <n v="21"/>
    <s v="AM"/>
    <n v="5130"/>
    <n v="0"/>
    <n v="570"/>
    <n v="5700"/>
    <n v="5130"/>
    <n v="0"/>
    <m/>
    <n v="0"/>
    <s v="SP1500022960"/>
  </r>
  <r>
    <s v="CUAJENCO PRIMERA SECCION"/>
    <s v="GONZALEZ"/>
    <s v="MORALES"/>
    <s v="JUANA"/>
    <x v="0"/>
    <x v="1"/>
    <s v="CUAJENCO PRIMERA SECCIÓN"/>
    <s v="TRAPICHE"/>
    <s v="GENERACIÓN DE INGRESOS"/>
    <n v="0"/>
    <n v="0"/>
    <n v="0"/>
    <s v="AM"/>
    <n v="4860"/>
    <n v="0"/>
    <n v="540"/>
    <n v="5400"/>
    <n v="4860"/>
    <n v="0"/>
    <m/>
    <n v="0"/>
    <s v="SP1500022960"/>
  </r>
  <r>
    <s v="CUAJENCO PRIMERA SECCION"/>
    <s v="GONZALEZ"/>
    <s v="MORALES"/>
    <s v="JUANA"/>
    <x v="0"/>
    <x v="1"/>
    <s v="CUAJENCO PRIMERA SECCIÓN"/>
    <s v="INFRAESTRUCTURA Y EQUIPO PARA LA PRODUCCION DE HORTALIZAS A CIELO ABIERTO"/>
    <s v="PRODUCCIÓN DE ALIMENTOS"/>
    <n v="0"/>
    <n v="0"/>
    <n v="0"/>
    <s v="AM"/>
    <n v="25735"/>
    <n v="0"/>
    <n v="2860"/>
    <n v="28595"/>
    <n v="25735"/>
    <n v="0"/>
    <m/>
    <n v="0"/>
    <s v="SP1500022960"/>
  </r>
  <r>
    <s v="CUAJENCO PRIMERA SECCION"/>
    <s v="GONZALEZ"/>
    <s v="MORALES"/>
    <s v="JUANA"/>
    <x v="0"/>
    <x v="1"/>
    <s v="CUAJENCO PRIMERA SECCIÓN"/>
    <s v="INFRAESTRUCTURA Y EQUIPO PARA LA PRODUCCION DE HORTALIZAS A CIELO ABIERTO"/>
    <s v="PRODUCCIÓN DE ALIMENTOS"/>
    <n v="0"/>
    <n v="0"/>
    <n v="0"/>
    <s v="AM"/>
    <n v="8889"/>
    <n v="0"/>
    <n v="990"/>
    <n v="9879"/>
    <n v="8889"/>
    <n v="0"/>
    <m/>
    <n v="0"/>
    <s v="SP1500022960"/>
  </r>
  <r>
    <s v="CUAJENCO PRIMERA SECCION"/>
    <s v="GONZALEZ"/>
    <s v="MORALES"/>
    <s v="JUANA"/>
    <x v="0"/>
    <x v="1"/>
    <s v="CUAJENCO PRIMERA SECCIÓN"/>
    <s v="INFRAESTRUCTURA Y EQUIPO PARA LA PRODUCCION DE HORTALIZAS A CIELO ABIERTO"/>
    <s v="PRODUCCIÓN DE ALIMENTOS"/>
    <n v="0"/>
    <n v="0"/>
    <n v="0"/>
    <s v="AM"/>
    <n v="27037"/>
    <n v="0"/>
    <n v="3005"/>
    <n v="30042"/>
    <n v="27037"/>
    <n v="0"/>
    <m/>
    <n v="0"/>
    <s v="SP1500022960"/>
  </r>
  <r>
    <s v="CUAJENCO PRIMERA SECCION"/>
    <s v="GONZALEZ"/>
    <s v="MORALES"/>
    <s v="JUANA"/>
    <x v="0"/>
    <x v="1"/>
    <s v="CUAJENCO PRIMERA SECCIÓN"/>
    <s v="SILO METALICO GALVANIZADO"/>
    <s v="GENERACIÓN DE INGRESOS"/>
    <n v="0"/>
    <n v="0"/>
    <n v="0"/>
    <s v="AM"/>
    <n v="13095"/>
    <n v="0"/>
    <n v="1455"/>
    <n v="14550"/>
    <n v="13095"/>
    <n v="0"/>
    <m/>
    <n v="0"/>
    <s v="SP1500022960"/>
  </r>
  <r>
    <s v="CUAJENCO PRIMERA SECCION"/>
    <s v="GONZALEZ"/>
    <s v="MORALES"/>
    <s v="JUANA"/>
    <x v="0"/>
    <x v="1"/>
    <s v="CUAJENCO PRIMERA SECCIÓN"/>
    <s v="INFRAESTRUCTURA Y EQUIPO PARA LA PROTECCION Y MANEJO DE LAS AVES"/>
    <s v="PRODUCCIÓN DE ALIMENTOS"/>
    <n v="0"/>
    <n v="0"/>
    <n v="0"/>
    <s v="AM"/>
    <n v="4362"/>
    <n v="0"/>
    <n v="1536"/>
    <n v="5898"/>
    <n v="4362"/>
    <n v="0"/>
    <m/>
    <n v="0"/>
    <s v="SP1500022960"/>
  </r>
  <r>
    <s v="CUAJENCO PRIMERA SECCION"/>
    <s v="GONZALEZ"/>
    <s v="MORALES"/>
    <s v="JUANA"/>
    <x v="0"/>
    <x v="1"/>
    <s v="CUAJENCO PRIMERA SECCIÓN"/>
    <s v="TRAPICHE"/>
    <s v="GENERACIÓN DE INGRESOS"/>
    <n v="0"/>
    <n v="0"/>
    <n v="0"/>
    <s v="AM"/>
    <n v="21060"/>
    <n v="0"/>
    <n v="2340"/>
    <n v="23400"/>
    <n v="21060"/>
    <n v="0"/>
    <m/>
    <n v="0"/>
    <s v="SP1500022960"/>
  </r>
  <r>
    <s v="CUAJENCO PRIMERA SECCION"/>
    <s v="GONZALEZ"/>
    <s v="MORALES"/>
    <s v="JUANA"/>
    <x v="0"/>
    <x v="1"/>
    <s v="CUAJENCO PRIMERA SECCIÓN"/>
    <s v="TRAPICHE"/>
    <s v="GENERACIÓN DE INGRESOS"/>
    <n v="0"/>
    <n v="0"/>
    <n v="0"/>
    <s v="AM"/>
    <n v="13673"/>
    <n v="0"/>
    <n v="1520"/>
    <n v="15193"/>
    <n v="13673"/>
    <n v="0"/>
    <m/>
    <n v="0"/>
    <s v="SP1500022960"/>
  </r>
  <r>
    <s v="GRUPO DE PRODUCTORES DE EL MANTE"/>
    <s v="JOSE"/>
    <s v="ALBERTA"/>
    <s v="FRANCISCO"/>
    <x v="6"/>
    <x v="0"/>
    <s v="EL MANTE"/>
    <s v="TRAPICHE"/>
    <s v="GENERACIÓN DE INGRESOS"/>
    <n v="13"/>
    <n v="2"/>
    <n v="15"/>
    <s v="AM"/>
    <n v="30240"/>
    <n v="0"/>
    <n v="3360"/>
    <n v="33600"/>
    <n v="30240"/>
    <n v="0"/>
    <m/>
    <n v="0"/>
    <s v="SP1500022961"/>
  </r>
  <r>
    <s v="GRUPO DE PRODUCTORES DE EL MANTE"/>
    <s v="JOSE"/>
    <s v="ALBERTA"/>
    <s v="FRANCISCO"/>
    <x v="6"/>
    <x v="0"/>
    <s v="EL MANTE"/>
    <s v="TRAPICHE"/>
    <s v="GENERACIÓN DE INGRESOS"/>
    <n v="0"/>
    <n v="0"/>
    <n v="0"/>
    <s v="AM"/>
    <n v="8100"/>
    <n v="0"/>
    <n v="900"/>
    <n v="9000"/>
    <n v="8100"/>
    <n v="0"/>
    <m/>
    <n v="0"/>
    <s v="SP1500022961"/>
  </r>
  <r>
    <s v="GRUPO DE PRODUCTORES DE EL MANTE"/>
    <s v="JOSE"/>
    <s v="ALBERTA"/>
    <s v="FRANCISCO"/>
    <x v="6"/>
    <x v="0"/>
    <s v="EL MANTE"/>
    <s v="TRAPICHE"/>
    <s v="GENERACIÓN DE INGRESOS"/>
    <n v="0"/>
    <n v="0"/>
    <n v="0"/>
    <s v="AM"/>
    <n v="5175"/>
    <n v="0"/>
    <n v="575"/>
    <n v="5750"/>
    <n v="5147"/>
    <n v="0"/>
    <m/>
    <n v="0"/>
    <s v="SP1500022961"/>
  </r>
  <r>
    <s v="GRUPO DE PRODUCTORES DE EL MANTE"/>
    <s v="JOSE"/>
    <s v="ALBERTA"/>
    <s v="FRANCISCO"/>
    <x v="6"/>
    <x v="0"/>
    <s v="EL MANTE"/>
    <s v="INFRAESTRUCTURA Y EQUIPO PARA LA PRODUCCION DE CERDOS"/>
    <s v="GENERACIÓN DE INGRESOS"/>
    <n v="0"/>
    <n v="0"/>
    <n v="0"/>
    <s v="AM"/>
    <n v="6787"/>
    <n v="0"/>
    <n v="1537"/>
    <n v="8324"/>
    <n v="6787"/>
    <n v="0"/>
    <m/>
    <n v="0"/>
    <s v="SP1500022961"/>
  </r>
  <r>
    <s v="GRUPO DE PRODUCTORES DE EL MANTE"/>
    <s v="JOSE"/>
    <s v="ALBERTA"/>
    <s v="FRANCISCO"/>
    <x v="6"/>
    <x v="0"/>
    <s v="EL MANTE"/>
    <s v="INFRAESTRUCTURA Y EQUIPO PARA LA PROTECCION Y MANEJO DE LAS AVES"/>
    <s v="PRODUCCIÓN DE ALIMENTOS"/>
    <n v="0"/>
    <n v="0"/>
    <n v="0"/>
    <s v="AM"/>
    <n v="21812"/>
    <n v="0"/>
    <n v="7682"/>
    <n v="29494"/>
    <n v="21812"/>
    <n v="0"/>
    <m/>
    <n v="0"/>
    <s v="SP1500022961"/>
  </r>
  <r>
    <s v="GRUPO DE PRODUCTORES DE EL MANTE"/>
    <s v="JOSE"/>
    <s v="ALBERTA"/>
    <s v="FRANCISCO"/>
    <x v="6"/>
    <x v="0"/>
    <s v="EL MANTE"/>
    <s v="INFRAESTRUCTURA Y EQUIPO PARA LA PRODUCCION DE HORTALIZAS A CIELO ABIERTO"/>
    <s v="PRODUCCIÓN DE ALIMENTOS"/>
    <n v="0"/>
    <n v="0"/>
    <n v="0"/>
    <s v="AM"/>
    <n v="5147"/>
    <n v="0"/>
    <n v="571.89000000000033"/>
    <n v="5718.89"/>
    <n v="5175"/>
    <n v="0"/>
    <m/>
    <n v="0"/>
    <s v="SP1500022961"/>
  </r>
  <r>
    <s v="GRUPO DE PRODUCTORES DE EL MANTE"/>
    <s v="JOSE"/>
    <s v="ALBERTA"/>
    <s v="FRANCISCO"/>
    <x v="6"/>
    <x v="0"/>
    <s v="EL MANTE"/>
    <s v="TRAPICHE"/>
    <s v="GENERACIÓN DE INGRESOS"/>
    <n v="0"/>
    <n v="0"/>
    <n v="0"/>
    <s v="AM"/>
    <n v="15300"/>
    <n v="0"/>
    <n v="1700"/>
    <n v="17000"/>
    <n v="15300"/>
    <n v="0"/>
    <m/>
    <n v="0"/>
    <s v="SP1500022961"/>
  </r>
  <r>
    <s v="GRUPO DE PRODUCTORES DE EL MANTE"/>
    <s v="JOSE"/>
    <s v="ALBERTA"/>
    <s v="FRANCISCO"/>
    <x v="6"/>
    <x v="0"/>
    <s v="EL MANTE"/>
    <s v="TRAPICHE"/>
    <s v="GENERACIÓN DE INGRESOS"/>
    <n v="0"/>
    <n v="0"/>
    <n v="0"/>
    <s v="AM"/>
    <n v="13673"/>
    <n v="0"/>
    <n v="1520"/>
    <n v="15193"/>
    <n v="13673"/>
    <n v="0"/>
    <m/>
    <n v="0"/>
    <s v="SP1500022961"/>
  </r>
  <r>
    <s v="LOS TULIPANES"/>
    <s v="MARTINEZ"/>
    <s v="MENDOZA"/>
    <s v="MIGUELA"/>
    <x v="5"/>
    <x v="0"/>
    <s v="CHUNUNTZÉN DOS SECCIÓN UNO"/>
    <s v="INFRAESTRUCTURA Y EQUIPO PARA LA PRODUCCION DE CERDOS"/>
    <s v="GENERACIÓN DE INGRESOS"/>
    <n v="12"/>
    <n v="0"/>
    <n v="12"/>
    <s v="AM"/>
    <n v="48880"/>
    <n v="0"/>
    <n v="5432"/>
    <n v="54312"/>
    <n v="48880"/>
    <n v="0"/>
    <m/>
    <n v="0"/>
    <s v="SP1500022962"/>
  </r>
  <r>
    <s v="LOS TULIPANES"/>
    <s v="MARTINEZ"/>
    <s v="MENDOZA"/>
    <s v="MIGUELA"/>
    <x v="5"/>
    <x v="0"/>
    <s v="CHUNUNTZÉN DOS SECCIÓN UNO"/>
    <s v="INFRAESTRUCTURA Y EQUIPO PARA LA PRODUCCION DE CERDOS"/>
    <s v="GENERACIÓN DE INGRESOS"/>
    <n v="0"/>
    <n v="0"/>
    <n v="0"/>
    <s v="AM"/>
    <n v="40722"/>
    <n v="0"/>
    <n v="9222"/>
    <n v="49944"/>
    <n v="40722"/>
    <n v="0"/>
    <m/>
    <n v="0"/>
    <s v="SP1500022962"/>
  </r>
  <r>
    <s v="LOS TULIPANES"/>
    <s v="MARTINEZ"/>
    <s v="MENDOZA"/>
    <s v="MIGUELA"/>
    <x v="5"/>
    <x v="0"/>
    <s v="CHUNUNTZÉN DOS SECCIÓN UNO"/>
    <s v="SILO METALICO GALVANIZADO"/>
    <s v="GENERACIÓN DE INGRESOS"/>
    <n v="0"/>
    <n v="0"/>
    <n v="0"/>
    <s v="AM"/>
    <n v="4365"/>
    <n v="0"/>
    <n v="485"/>
    <n v="4850"/>
    <n v="4365"/>
    <n v="0"/>
    <m/>
    <n v="0"/>
    <s v="SP1500022962"/>
  </r>
  <r>
    <s v="LOS TULIPANES"/>
    <s v="MARTINEZ"/>
    <s v="MENDOZA"/>
    <s v="MIGUELA"/>
    <x v="5"/>
    <x v="0"/>
    <s v="CHUNUNTZÉN DOS SECCIÓN UNO"/>
    <s v="INFRAESTRUCTURA Y EQUIPO PARA LA PROTECCION Y MANEJO DE LAS AVES"/>
    <s v="PRODUCCIÓN DE ALIMENTOS"/>
    <n v="0"/>
    <n v="0"/>
    <n v="0"/>
    <s v="AM"/>
    <n v="29836"/>
    <n v="0"/>
    <n v="5418"/>
    <n v="35254"/>
    <n v="29836"/>
    <n v="0"/>
    <m/>
    <n v="0"/>
    <s v="SP1500022962"/>
  </r>
  <r>
    <s v="LA PILA"/>
    <s v="RIVERA"/>
    <s v="JUANA"/>
    <s v="VICENTE"/>
    <x v="5"/>
    <x v="0"/>
    <s v="TANTOCOY UNO"/>
    <s v="SILO METALICO GALVANIZADO"/>
    <s v="GENERACIÓN DE INGRESOS"/>
    <n v="6"/>
    <n v="11"/>
    <n v="17"/>
    <s v="AM"/>
    <n v="17460"/>
    <n v="0"/>
    <n v="1940"/>
    <n v="19400"/>
    <n v="17460"/>
    <n v="0"/>
    <m/>
    <n v="0"/>
    <s v="SP1500022963"/>
  </r>
  <r>
    <s v="LA PILA"/>
    <s v="RIVERA"/>
    <s v="JUANA"/>
    <s v="VICENTE"/>
    <x v="5"/>
    <x v="0"/>
    <s v="TANTOCOY UNO"/>
    <s v="INFRAESTRUCTURA Y EQUIPO PARA LA PROTECCION Y MANEJO DE LAS AVES"/>
    <s v="PRODUCCIÓN DE ALIMENTOS"/>
    <n v="0"/>
    <n v="0"/>
    <n v="0"/>
    <s v="AM"/>
    <n v="59672"/>
    <n v="0"/>
    <n v="10836"/>
    <n v="70508"/>
    <n v="59672"/>
    <n v="0"/>
    <m/>
    <n v="0"/>
    <s v="SP1500022963"/>
  </r>
  <r>
    <s v="LA PILA"/>
    <s v="RIVERA"/>
    <s v="JUANA"/>
    <s v="VICENTE"/>
    <x v="5"/>
    <x v="0"/>
    <s v="TANTOCOY UNO"/>
    <s v="INFRAESTRUCTURA Y EQUIPO PARA LA PRODUCCION DE CERDOS"/>
    <s v="GENERACIÓN DE INGRESOS"/>
    <n v="0"/>
    <n v="0"/>
    <n v="0"/>
    <s v="AM"/>
    <n v="48880"/>
    <n v="0"/>
    <n v="5432"/>
    <n v="54312"/>
    <n v="48880"/>
    <n v="0"/>
    <m/>
    <n v="0"/>
    <s v="SP1500022963"/>
  </r>
  <r>
    <s v="LA PILA"/>
    <s v="RIVERA"/>
    <s v="JUANA"/>
    <s v="VICENTE"/>
    <x v="5"/>
    <x v="0"/>
    <s v="TANTOCOY UNO"/>
    <s v="INFRAESTRUCTURA Y EQUIPO PARA LA PRODUCCION DE CERDOS"/>
    <s v="GENERACIÓN DE INGRESOS"/>
    <n v="0"/>
    <n v="0"/>
    <n v="0"/>
    <s v="AM"/>
    <n v="27148"/>
    <n v="0"/>
    <n v="6148"/>
    <n v="33296"/>
    <n v="27148"/>
    <n v="0"/>
    <m/>
    <n v="0"/>
    <s v="SP1500022963"/>
  </r>
  <r>
    <s v="LOS ROSALES"/>
    <s v="HERNANDEZ"/>
    <s v="MARTINEZ"/>
    <s v="DOMINGO"/>
    <x v="5"/>
    <x v="0"/>
    <s v="ALAQUICH"/>
    <s v="INFRAESTRUCTURA Y EQUIPO PARA LA PRODUCCION DE CERDOS"/>
    <s v="GENERACIÓN DE INGRESOS"/>
    <n v="8"/>
    <n v="9"/>
    <n v="17"/>
    <s v="AM"/>
    <n v="52026"/>
    <n v="0"/>
    <n v="8130"/>
    <n v="60156"/>
    <n v="52026"/>
    <n v="0"/>
    <m/>
    <n v="0"/>
    <s v="SP1500022964"/>
  </r>
  <r>
    <s v="LOS ROSALES"/>
    <s v="HERNANDEZ"/>
    <s v="MARTINEZ"/>
    <s v="DOMINGO"/>
    <x v="5"/>
    <x v="0"/>
    <s v="ALAQUICH"/>
    <s v="INFRAESTRUCTURA Y EQUIPO PARA LA PRODUCCION DE CERDOS"/>
    <s v="GENERACIÓN DE INGRESOS"/>
    <n v="0"/>
    <n v="0"/>
    <n v="0"/>
    <s v="AM"/>
    <n v="20361"/>
    <n v="0"/>
    <n v="4611"/>
    <n v="24972"/>
    <n v="20361"/>
    <n v="0"/>
    <m/>
    <n v="0"/>
    <s v="SP1500022964"/>
  </r>
  <r>
    <s v="LOS ROSALES"/>
    <s v="HERNANDEZ"/>
    <s v="MARTINEZ"/>
    <s v="DOMINGO"/>
    <x v="5"/>
    <x v="0"/>
    <s v="ALAQUICH"/>
    <s v="INFRAESTRUCTURA Y EQUIPO PARA LA PROTECCION Y MANEJO DE LAS AVES"/>
    <s v="PRODUCCIÓN DE ALIMENTOS"/>
    <n v="0"/>
    <n v="0"/>
    <n v="0"/>
    <s v="AM"/>
    <n v="44754"/>
    <n v="0"/>
    <n v="8127"/>
    <n v="52881"/>
    <n v="44754"/>
    <n v="0"/>
    <m/>
    <n v="0"/>
    <s v="SP1500022964"/>
  </r>
  <r>
    <s v="LOS ROSALES"/>
    <s v="HERNANDEZ"/>
    <s v="MARTINEZ"/>
    <s v="DOMINGO"/>
    <x v="5"/>
    <x v="0"/>
    <s v="ALAQUICH"/>
    <s v="SILO METALICO GALVANIZADO"/>
    <s v="GENERACIÓN DE INGRESOS"/>
    <n v="0"/>
    <n v="0"/>
    <n v="0"/>
    <s v="AM"/>
    <n v="13095"/>
    <n v="0"/>
    <n v="1455"/>
    <n v="14550"/>
    <n v="13095"/>
    <n v="0"/>
    <m/>
    <n v="0"/>
    <s v="SP1500022964"/>
  </r>
  <r>
    <s v="LOS ROSALES"/>
    <s v="HERNANDEZ"/>
    <s v="MARTINEZ"/>
    <s v="DOMINGO"/>
    <x v="5"/>
    <x v="0"/>
    <s v="ALAQUICH"/>
    <s v="EQUIPO PARA LA CONSERVACION DE ALIMENTOS VEGETALES"/>
    <s v="GENERACIÓN DE INGRESOS"/>
    <n v="0"/>
    <n v="0"/>
    <n v="0"/>
    <s v="AM"/>
    <n v="10840"/>
    <n v="0"/>
    <n v="1205"/>
    <n v="12045"/>
    <n v="10840"/>
    <n v="0"/>
    <m/>
    <n v="0"/>
    <s v="SP1500022964"/>
  </r>
  <r>
    <s v="LOS ROSALES"/>
    <s v="HERNANDEZ"/>
    <s v="MARTINEZ"/>
    <s v="DOMINGO"/>
    <x v="5"/>
    <x v="0"/>
    <s v="ALAQUICH"/>
    <s v="INFRAESTRUCTURA Y EQUIPO PARA LA PRODUCCION DE CERDOS"/>
    <s v="GENERACIÓN DE INGRESOS"/>
    <n v="0"/>
    <n v="0"/>
    <n v="0"/>
    <s v="AM"/>
    <n v="29888"/>
    <n v="0"/>
    <n v="5120"/>
    <n v="35008"/>
    <n v="29888"/>
    <n v="0"/>
    <m/>
    <n v="0"/>
    <s v="SP1500022964"/>
  </r>
  <r>
    <s v="LA HERRADURA"/>
    <s v="GUZMAN"/>
    <s v="SANTIAGO"/>
    <s v="GABRIELA"/>
    <x v="4"/>
    <x v="0"/>
    <s v="LA HERRADURA"/>
    <s v="INCUBADORA"/>
    <s v="GENERACIÓN DE INGRESOS"/>
    <n v="15"/>
    <n v="0"/>
    <n v="15"/>
    <s v="AM"/>
    <n v="8959"/>
    <n v="0"/>
    <n v="996"/>
    <n v="9955"/>
    <m/>
    <n v="0"/>
    <m/>
    <n v="0"/>
    <s v="SP1500022965"/>
  </r>
  <r>
    <s v="LA HERRADURA"/>
    <s v="GUZMAN"/>
    <s v="SANTIAGO"/>
    <s v="GABRIELA"/>
    <x v="4"/>
    <x v="0"/>
    <s v="LA HERRADURA"/>
    <s v="INFRAESTRUCTURA Y EQUIPO PARA LA PROTECCION Y MANEJO DE LAS AVES"/>
    <s v="PRODUCCIÓN DE ALIMENTOS"/>
    <n v="0"/>
    <n v="0"/>
    <n v="0"/>
    <s v="AM"/>
    <n v="27222"/>
    <n v="0"/>
    <n v="4608"/>
    <n v="31830"/>
    <m/>
    <n v="0"/>
    <m/>
    <n v="0"/>
    <s v="SP1500022965"/>
  </r>
  <r>
    <s v="LA HERRADURA"/>
    <s v="GUZMAN"/>
    <s v="SANTIAGO"/>
    <s v="GABRIELA"/>
    <x v="4"/>
    <x v="0"/>
    <s v="LA HERRADURA"/>
    <s v="ARBOLES FRUTALES"/>
    <s v="PRODUCCIÓN DE ALIMENTOS"/>
    <n v="0"/>
    <n v="0"/>
    <n v="0"/>
    <s v="AM"/>
    <n v="7510"/>
    <n v="0"/>
    <n v="1707"/>
    <n v="9217"/>
    <m/>
    <n v="0"/>
    <m/>
    <n v="0"/>
    <s v="SP1500022965"/>
  </r>
  <r>
    <s v="LA HERRADURA"/>
    <s v="GUZMAN"/>
    <s v="SANTIAGO"/>
    <s v="GABRIELA"/>
    <x v="4"/>
    <x v="0"/>
    <s v="LA HERRADURA"/>
    <s v="CAJONES, ALZA Y BASTIDORES"/>
    <s v="GENERACIÓN DE INGRESOS"/>
    <n v="0"/>
    <n v="0"/>
    <n v="0"/>
    <s v="AM"/>
    <n v="84312"/>
    <n v="0"/>
    <n v="9369"/>
    <n v="93681"/>
    <m/>
    <n v="0"/>
    <m/>
    <n v="0"/>
    <s v="SP1500022965"/>
  </r>
  <r>
    <s v="LA HERRADURA"/>
    <s v="GUZMAN"/>
    <s v="SANTIAGO"/>
    <s v="GABRIELA"/>
    <x v="4"/>
    <x v="0"/>
    <s v="LA HERRADURA"/>
    <s v="CAJONES, ALZA Y BASTIDORES"/>
    <s v="GENERACIÓN DE INGRESOS"/>
    <n v="0"/>
    <n v="0"/>
    <n v="0"/>
    <s v="AM"/>
    <n v="24777"/>
    <n v="0"/>
    <n v="2753"/>
    <n v="27530"/>
    <m/>
    <n v="0"/>
    <m/>
    <n v="0"/>
    <s v="SP1500022965"/>
  </r>
  <r>
    <s v="LAS PALOMAS"/>
    <s v="AGUILLON"/>
    <s v="ZUÑIGA"/>
    <s v="LUCINA"/>
    <x v="4"/>
    <x v="0"/>
    <s v="ZACATIPA"/>
    <s v="EQUIPO DE COCCION"/>
    <s v="GENERACIÓN DE INGRESOS"/>
    <n v="17"/>
    <n v="0"/>
    <n v="17"/>
    <s v="AM"/>
    <n v="6318"/>
    <n v="0"/>
    <n v="703"/>
    <n v="7021"/>
    <m/>
    <n v="0"/>
    <m/>
    <n v="0"/>
    <s v="SP1500022966"/>
  </r>
  <r>
    <s v="LAS PALOMAS"/>
    <s v="AGUILLON"/>
    <s v="ZUÑIGA"/>
    <s v="LUCINA"/>
    <x v="4"/>
    <x v="0"/>
    <s v="ZACATIPA"/>
    <s v="CAJONES, ALZA Y BASTIDORES"/>
    <s v="GENERACIÓN DE INGRESOS"/>
    <n v="0"/>
    <n v="0"/>
    <n v="0"/>
    <s v="AM"/>
    <n v="37472"/>
    <n v="0"/>
    <n v="4164"/>
    <n v="41636"/>
    <m/>
    <n v="0"/>
    <m/>
    <n v="0"/>
    <s v="SP1500022966"/>
  </r>
  <r>
    <s v="LAS PALOMAS"/>
    <s v="AGUILLON"/>
    <s v="ZUÑIGA"/>
    <s v="LUCINA"/>
    <x v="4"/>
    <x v="0"/>
    <s v="ZACATIPA"/>
    <s v="CAJONES, ALZA Y BASTIDORES"/>
    <s v="GENERACIÓN DE INGRESOS"/>
    <n v="0"/>
    <n v="0"/>
    <n v="0"/>
    <s v="AM"/>
    <n v="24777"/>
    <n v="0"/>
    <n v="2753"/>
    <n v="27530"/>
    <m/>
    <n v="0"/>
    <m/>
    <n v="0"/>
    <s v="SP1500022966"/>
  </r>
  <r>
    <s v="LAS PALOMAS"/>
    <s v="AGUILLON"/>
    <s v="ZUÑIGA"/>
    <s v="LUCINA"/>
    <x v="4"/>
    <x v="0"/>
    <s v="ZACATIPA"/>
    <s v="INCUBADORA"/>
    <s v="GENERACIÓN DE INGRESOS"/>
    <n v="0"/>
    <n v="0"/>
    <n v="0"/>
    <s v="AM"/>
    <n v="8959"/>
    <n v="0"/>
    <n v="996"/>
    <n v="9955"/>
    <m/>
    <n v="0"/>
    <m/>
    <n v="0"/>
    <s v="SP1500022966"/>
  </r>
  <r>
    <s v="LAS PALOMAS"/>
    <s v="AGUILLON"/>
    <s v="ZUÑIGA"/>
    <s v="LUCINA"/>
    <x v="4"/>
    <x v="0"/>
    <s v="ZACATIPA"/>
    <s v="INFRAESTRUCTURA Y EQUIPO PARA LA PROTECCION Y MANEJO DE LAS AVES"/>
    <s v="PRODUCCIÓN DE ALIMENTOS"/>
    <n v="0"/>
    <n v="0"/>
    <n v="0"/>
    <s v="AM"/>
    <n v="90740"/>
    <n v="0"/>
    <n v="15360"/>
    <n v="106100"/>
    <m/>
    <n v="0"/>
    <m/>
    <n v="0"/>
    <s v="SP1500022966"/>
  </r>
  <r>
    <s v="PESA CHAPALAMEL"/>
    <s v="RAMOS"/>
    <s v="REYES"/>
    <s v="EMILIA"/>
    <x v="0"/>
    <x v="1"/>
    <s v="CHAPALAMEL"/>
    <s v="TRAPICHE"/>
    <s v="GENERACIÓN DE INGRESOS"/>
    <n v="11"/>
    <n v="4"/>
    <n v="15"/>
    <s v="AM"/>
    <n v="1710"/>
    <n v="0"/>
    <n v="190"/>
    <n v="1900"/>
    <n v="1710"/>
    <n v="0"/>
    <m/>
    <n v="0"/>
    <s v="SP1500022967"/>
  </r>
  <r>
    <s v="PESA CHAPALAMEL"/>
    <s v="RAMOS"/>
    <s v="REYES"/>
    <s v="EMILIA"/>
    <x v="0"/>
    <x v="1"/>
    <s v="CHAPALAMEL"/>
    <s v="TRAPICHE"/>
    <s v="GENERACIÓN DE INGRESOS"/>
    <n v="0"/>
    <n v="0"/>
    <n v="0"/>
    <s v="AM"/>
    <n v="1620"/>
    <n v="0"/>
    <n v="180"/>
    <n v="1800"/>
    <n v="1620"/>
    <n v="0"/>
    <m/>
    <n v="0"/>
    <s v="SP1500022967"/>
  </r>
  <r>
    <s v="PESA CHAPALAMEL"/>
    <s v="RAMOS"/>
    <s v="REYES"/>
    <s v="EMILIA"/>
    <x v="0"/>
    <x v="1"/>
    <s v="CHAPALAMEL"/>
    <s v="TRAPICHE"/>
    <s v="GENERACIÓN DE INGRESOS"/>
    <n v="0"/>
    <n v="0"/>
    <n v="0"/>
    <s v="AM"/>
    <n v="7020"/>
    <n v="0"/>
    <n v="780"/>
    <n v="7800"/>
    <n v="7020"/>
    <n v="0"/>
    <m/>
    <n v="0"/>
    <s v="SP1500022967"/>
  </r>
  <r>
    <s v="PESA CHAPALAMEL"/>
    <s v="RAMOS"/>
    <s v="REYES"/>
    <s v="EMILIA"/>
    <x v="0"/>
    <x v="1"/>
    <s v="CHAPALAMEL"/>
    <s v="INFRAESTRUCTURA Y EQUIPO PARA LA PRODUCCION DE HORTALIZAS A CIELO ABIERTO"/>
    <s v="PRODUCCIÓN DE ALIMENTOS"/>
    <n v="0"/>
    <n v="0"/>
    <n v="0"/>
    <s v="AM"/>
    <n v="8889"/>
    <n v="0"/>
    <n v="990"/>
    <n v="9879"/>
    <n v="8889"/>
    <n v="0"/>
    <m/>
    <n v="0"/>
    <s v="SP1500022967"/>
  </r>
  <r>
    <s v="PESA CHAPALAMEL"/>
    <s v="RAMOS"/>
    <s v="REYES"/>
    <s v="EMILIA"/>
    <x v="0"/>
    <x v="1"/>
    <s v="CHAPALAMEL"/>
    <s v="INFRAESTRUCTURA Y EQUIPO PARA LA PRODUCCION DE HORTALIZAS A CIELO ABIERTO"/>
    <s v="PRODUCCIÓN DE ALIMENTOS"/>
    <n v="0"/>
    <n v="0"/>
    <n v="0"/>
    <s v="AM"/>
    <n v="78502"/>
    <n v="0"/>
    <n v="8723"/>
    <n v="87225"/>
    <n v="78502"/>
    <n v="0"/>
    <m/>
    <n v="0"/>
    <s v="SP1500022967"/>
  </r>
  <r>
    <s v="PESA CHAPALAMEL"/>
    <s v="RAMOS"/>
    <s v="REYES"/>
    <s v="EMILIA"/>
    <x v="0"/>
    <x v="1"/>
    <s v="CHAPALAMEL"/>
    <s v="INFRAESTRUCTURA Y EQUIPO PARA LA PRODUCCION DE HORTALIZAS A CIELO ABIERTO"/>
    <s v="PRODUCCIÓN DE ALIMENTOS"/>
    <n v="0"/>
    <n v="0"/>
    <n v="0"/>
    <s v="AM"/>
    <n v="15441"/>
    <n v="0"/>
    <n v="1716"/>
    <n v="17157"/>
    <n v="15441"/>
    <n v="0"/>
    <m/>
    <n v="0"/>
    <s v="SP1500022967"/>
  </r>
  <r>
    <s v="PESA CHAPALAMEL"/>
    <s v="RAMOS"/>
    <s v="REYES"/>
    <s v="EMILIA"/>
    <x v="0"/>
    <x v="1"/>
    <s v="CHAPALAMEL"/>
    <s v="INFRAESTRUCTURA Y EQUIPO PARA LA PROTECCION Y MANEJO DE LAS AVES"/>
    <s v="PRODUCCIÓN DE ALIMENTOS"/>
    <n v="0"/>
    <n v="0"/>
    <n v="0"/>
    <s v="AM"/>
    <n v="8724"/>
    <n v="0"/>
    <n v="3072"/>
    <n v="11796"/>
    <n v="8724"/>
    <n v="0"/>
    <m/>
    <n v="0"/>
    <s v="SP1500022967"/>
  </r>
  <r>
    <s v="PESA CHAPALAMEL"/>
    <s v="RAMOS"/>
    <s v="REYES"/>
    <s v="EMILIA"/>
    <x v="0"/>
    <x v="1"/>
    <s v="CHAPALAMEL"/>
    <s v="SILO METALICO GALVANIZADO"/>
    <s v="GENERACIÓN DE INGRESOS"/>
    <n v="0"/>
    <n v="0"/>
    <n v="0"/>
    <s v="AM"/>
    <n v="4365"/>
    <n v="0"/>
    <n v="485"/>
    <n v="4850"/>
    <n v="4365"/>
    <n v="0"/>
    <m/>
    <n v="0"/>
    <s v="SP1500022967"/>
  </r>
  <r>
    <s v="PESA LAS MARIPOSAS"/>
    <s v="MARTINEZ"/>
    <s v="FELIX"/>
    <s v="JOAQUINA"/>
    <x v="0"/>
    <x v="1"/>
    <s v="TLALZINTLA"/>
    <s v="TRAPICHE"/>
    <s v="GENERACIÓN DE INGRESOS"/>
    <n v="23"/>
    <n v="3"/>
    <n v="26"/>
    <s v="AM"/>
    <n v="28080"/>
    <n v="0"/>
    <n v="3120"/>
    <n v="31200"/>
    <n v="28080"/>
    <n v="0"/>
    <m/>
    <n v="0"/>
    <s v="SP1500022968"/>
  </r>
  <r>
    <s v="PESA LAS MARIPOSAS"/>
    <s v="MARTINEZ"/>
    <s v="FELIX"/>
    <s v="JOAQUINA"/>
    <x v="0"/>
    <x v="1"/>
    <s v="TLALZINTLA"/>
    <s v="TRAPICHE"/>
    <s v="GENERACIÓN DE INGRESOS"/>
    <n v="0"/>
    <n v="0"/>
    <n v="0"/>
    <s v="AM"/>
    <n v="6840"/>
    <n v="0"/>
    <n v="760"/>
    <n v="7600"/>
    <n v="6840"/>
    <n v="0"/>
    <m/>
    <n v="0"/>
    <s v="SP1500022968"/>
  </r>
  <r>
    <s v="PESA LAS MARIPOSAS"/>
    <s v="MARTINEZ"/>
    <s v="FELIX"/>
    <s v="JOAQUINA"/>
    <x v="0"/>
    <x v="1"/>
    <s v="TLALZINTLA"/>
    <s v="TRAPICHE"/>
    <s v="GENERACIÓN DE INGRESOS"/>
    <n v="0"/>
    <n v="0"/>
    <n v="0"/>
    <s v="AM"/>
    <n v="6480"/>
    <n v="0"/>
    <n v="720"/>
    <n v="7200"/>
    <n v="6480"/>
    <n v="0"/>
    <m/>
    <n v="0"/>
    <s v="SP1500022968"/>
  </r>
  <r>
    <s v="PESA LAS MARIPOSAS"/>
    <s v="MARTINEZ"/>
    <s v="FELIX"/>
    <s v="JOAQUINA"/>
    <x v="0"/>
    <x v="1"/>
    <s v="TLALZINTLA"/>
    <s v="TRAPICHE"/>
    <s v="GENERACIÓN DE INGRESOS"/>
    <n v="0"/>
    <n v="0"/>
    <n v="0"/>
    <s v="AM"/>
    <n v="13673"/>
    <n v="0"/>
    <n v="1520"/>
    <n v="15193"/>
    <n v="13673"/>
    <n v="0"/>
    <m/>
    <n v="0"/>
    <s v="SP1500022968"/>
  </r>
  <r>
    <s v="PESA LAS MARIPOSAS"/>
    <s v="MARTINEZ"/>
    <s v="FELIX"/>
    <s v="JOAQUINA"/>
    <x v="0"/>
    <x v="1"/>
    <s v="TLALZINTLA"/>
    <s v="CAJONES, ALZA Y BASTIDORES"/>
    <s v="GENERACIÓN DE INGRESOS"/>
    <n v="0"/>
    <n v="0"/>
    <n v="0"/>
    <s v="AM"/>
    <n v="49554"/>
    <n v="0"/>
    <n v="5506"/>
    <n v="55060"/>
    <n v="49554"/>
    <n v="0"/>
    <m/>
    <n v="0"/>
    <s v="SP1500022968"/>
  </r>
  <r>
    <s v="PESA LAS MARIPOSAS"/>
    <s v="MARTINEZ"/>
    <s v="FELIX"/>
    <s v="JOAQUINA"/>
    <x v="0"/>
    <x v="1"/>
    <s v="TLALZINTLA"/>
    <s v="INFRAESTRUCTURA Y EQUIPO PARA LA PRODUCCION DE HORTALIZAS A CIELO ABIERTO"/>
    <s v="PRODUCCIÓN DE ALIMENTOS"/>
    <n v="0"/>
    <n v="0"/>
    <n v="0"/>
    <s v="AM"/>
    <n v="8889"/>
    <n v="0"/>
    <n v="990"/>
    <n v="9879"/>
    <n v="8889"/>
    <n v="0"/>
    <m/>
    <n v="0"/>
    <s v="SP1500022968"/>
  </r>
  <r>
    <s v="PESA LAS MARIPOSAS"/>
    <s v="MARTINEZ"/>
    <s v="FELIX"/>
    <s v="JOAQUINA"/>
    <x v="0"/>
    <x v="1"/>
    <s v="TLALZINTLA"/>
    <s v="INFRAESTRUCTURA Y EQUIPO PARA LA PRODUCCION DE HORTALIZAS A CIELO ABIERTO"/>
    <s v="PRODUCCIÓN DE ALIMENTOS"/>
    <n v="0"/>
    <n v="0"/>
    <n v="0"/>
    <s v="AM"/>
    <n v="13518"/>
    <n v="0"/>
    <n v="1503"/>
    <n v="15021"/>
    <n v="13518"/>
    <n v="0"/>
    <m/>
    <n v="0"/>
    <s v="SP1500022968"/>
  </r>
  <r>
    <s v="PESA LAS MARIPOSAS"/>
    <s v="MARTINEZ"/>
    <s v="FELIX"/>
    <s v="JOAQUINA"/>
    <x v="0"/>
    <x v="1"/>
    <s v="TLALZINTLA"/>
    <s v="INFRAESTRUCTURA Y EQUIPO PARA LA PROTECCION Y MANEJO DE LAS AVES"/>
    <s v="PRODUCCIÓN DE ALIMENTOS"/>
    <n v="0"/>
    <n v="0"/>
    <n v="0"/>
    <s v="AM"/>
    <n v="34896"/>
    <n v="0"/>
    <n v="12288"/>
    <n v="47184"/>
    <n v="34896"/>
    <n v="0"/>
    <m/>
    <n v="0"/>
    <s v="SP1500022968"/>
  </r>
  <r>
    <s v="PESA LAS MARIPOSAS"/>
    <s v="MARTINEZ"/>
    <s v="FELIX"/>
    <s v="JOAQUINA"/>
    <x v="0"/>
    <x v="1"/>
    <s v="TLALZINTLA"/>
    <s v="INFRAESTRUCTURA Y EQUIPO PARA LA PRODUCCION DE HORTALIZAS A CIELO ABIERTO"/>
    <s v="PRODUCCIÓN DE ALIMENTOS"/>
    <n v="0"/>
    <n v="0"/>
    <n v="0"/>
    <s v="AM"/>
    <n v="36029"/>
    <n v="0"/>
    <n v="4004"/>
    <n v="40033"/>
    <n v="36029"/>
    <n v="0"/>
    <m/>
    <n v="0"/>
    <s v="SP1500022968"/>
  </r>
  <r>
    <s v="PESA LAS MARIPOSAS"/>
    <s v="MARTINEZ"/>
    <s v="FELIX"/>
    <s v="JOAQUINA"/>
    <x v="0"/>
    <x v="1"/>
    <s v="TLALZINTLA"/>
    <s v="INCUBADORA"/>
    <s v="GENERACIÓN DE INGRESOS"/>
    <n v="0"/>
    <n v="0"/>
    <n v="0"/>
    <s v="AM"/>
    <n v="11500"/>
    <n v="0"/>
    <n v="1500"/>
    <n v="13000"/>
    <n v="11500"/>
    <n v="0"/>
    <m/>
    <n v="0"/>
    <s v="SP1500022968"/>
  </r>
  <r>
    <s v="TZINEJA II"/>
    <s v="MARTINEZ"/>
    <s v="MARTINEZ"/>
    <s v="SENTOLIA"/>
    <x v="5"/>
    <x v="0"/>
    <s v="TZINEJA SEGUNDA SECCIÓN"/>
    <s v="INFRAESTRUCTURA Y EQUIPO PARA LA PROTECCION Y MANEJO DE LAS AVES"/>
    <s v="PRODUCCIÓN DE ALIMENTOS"/>
    <n v="6"/>
    <n v="5"/>
    <n v="11"/>
    <s v="AM"/>
    <n v="14918"/>
    <n v="0"/>
    <n v="2709"/>
    <n v="17627"/>
    <n v="14918"/>
    <n v="0"/>
    <m/>
    <n v="0"/>
    <s v="SP1500022969"/>
  </r>
  <r>
    <s v="TZINEJA II"/>
    <s v="MARTINEZ"/>
    <s v="MARTINEZ"/>
    <s v="SENTOLIA"/>
    <x v="5"/>
    <x v="0"/>
    <s v="TZINEJA SEGUNDA SECCIÓN"/>
    <s v="TRAPICHE"/>
    <s v="GENERACIÓN DE INGRESOS"/>
    <n v="0"/>
    <n v="0"/>
    <n v="0"/>
    <s v="AM"/>
    <n v="132650"/>
    <n v="0"/>
    <n v="14740"/>
    <n v="147390"/>
    <n v="132650"/>
    <n v="0"/>
    <m/>
    <n v="0"/>
    <s v="SP1500022969"/>
  </r>
  <r>
    <s v="TZINEJA II"/>
    <s v="MARTINEZ"/>
    <s v="MARTINEZ"/>
    <s v="SENTOLIA"/>
    <x v="5"/>
    <x v="0"/>
    <s v="TZINEJA SEGUNDA SECCIÓN"/>
    <s v="SILO METALICO GALVANIZADO"/>
    <s v="GENERACIÓN DE INGRESOS"/>
    <n v="0"/>
    <n v="0"/>
    <n v="0"/>
    <s v="AM"/>
    <n v="4365"/>
    <n v="0"/>
    <n v="485"/>
    <n v="4850"/>
    <n v="4365"/>
    <n v="0"/>
    <m/>
    <n v="0"/>
    <s v="SP1500022969"/>
  </r>
  <r>
    <s v="TZINEJA II"/>
    <s v="MARTINEZ"/>
    <s v="MARTINEZ"/>
    <s v="SENTOLIA"/>
    <x v="5"/>
    <x v="0"/>
    <s v="TZINEJA SEGUNDA SECCIÓN"/>
    <s v="INFRAESTRUCTURA Y EQUIPO PARA LA PRODUCCION DE CERDOS"/>
    <s v="GENERACIÓN DE INGRESOS"/>
    <n v="0"/>
    <n v="0"/>
    <n v="0"/>
    <s v="AM"/>
    <n v="27148"/>
    <n v="0"/>
    <n v="6148"/>
    <n v="33296"/>
    <n v="27148"/>
    <n v="0"/>
    <m/>
    <n v="0"/>
    <s v="SP1500022969"/>
  </r>
  <r>
    <s v="BUGAMBILIAS"/>
    <s v="ALBERTO"/>
    <s v="ESPINOZA"/>
    <s v="MARIA FLORA"/>
    <x v="5"/>
    <x v="0"/>
    <s v="TANLEAB UNO"/>
    <s v="INFRAESTRUCTURA Y EQUIPO PARA LA PRODUCCION DE CERDOS"/>
    <s v="GENERACIÓN DE INGRESOS"/>
    <n v="31"/>
    <n v="6"/>
    <n v="37"/>
    <s v="AM"/>
    <n v="149314"/>
    <n v="0"/>
    <n v="33814"/>
    <n v="183128"/>
    <n v="149314"/>
    <n v="0"/>
    <m/>
    <n v="0"/>
    <s v="SP1500022970"/>
  </r>
  <r>
    <s v="BUGAMBILIAS"/>
    <s v="ALBERTO"/>
    <s v="ESPINOZA"/>
    <s v="MARIA FLORA"/>
    <x v="5"/>
    <x v="0"/>
    <s v="TANLEAB UNO"/>
    <s v="INFRAESTRUCTURA Y EQUIPO PARA LA PROTECCION Y MANEJO DE LAS AVES"/>
    <s v="PRODUCCIÓN DE ALIMENTOS"/>
    <n v="0"/>
    <n v="0"/>
    <n v="0"/>
    <s v="AM"/>
    <n v="43655"/>
    <n v="0"/>
    <n v="4851"/>
    <n v="48506"/>
    <n v="43655"/>
    <n v="0"/>
    <m/>
    <n v="0"/>
    <s v="SP1500022970"/>
  </r>
  <r>
    <s v="BUGAMBILIAS"/>
    <s v="ALBERTO"/>
    <s v="ESPINOZA"/>
    <s v="MARIA FLORA"/>
    <x v="5"/>
    <x v="0"/>
    <s v="TANLEAB UNO"/>
    <s v="TRAPICHE"/>
    <s v="GENERACIÓN DE INGRESOS"/>
    <n v="0"/>
    <n v="0"/>
    <n v="0"/>
    <s v="AM"/>
    <n v="159180"/>
    <n v="0"/>
    <n v="17688"/>
    <n v="176868"/>
    <n v="159180"/>
    <n v="0"/>
    <m/>
    <n v="0"/>
    <s v="SP1500022970"/>
  </r>
  <r>
    <s v="BUGAMBILIAS"/>
    <s v="ALBERTO"/>
    <s v="ESPINOZA"/>
    <s v="MARIA FLORA"/>
    <x v="5"/>
    <x v="0"/>
    <s v="TANLEAB UNO"/>
    <s v="INFRAESTRUCTURA Y EQUIPO PARA LA PROTECCION Y MANEJO DE LAS AVES"/>
    <s v="PRODUCCIÓN DE ALIMENTOS"/>
    <n v="0"/>
    <n v="0"/>
    <n v="0"/>
    <s v="AM"/>
    <n v="74590"/>
    <n v="0"/>
    <n v="13545"/>
    <n v="88135"/>
    <n v="74590"/>
    <n v="0"/>
    <m/>
    <n v="0"/>
    <s v="SP1500022970"/>
  </r>
  <r>
    <s v="TENEK"/>
    <s v="SANTOS"/>
    <s v="MARCIAL"/>
    <s v="PABLO"/>
    <x v="5"/>
    <x v="0"/>
    <s v="TATACUATLA"/>
    <s v="INFRAESTRUCTURA Y EQUIPO PARA LA PRODUCCION DE HORTALIZAS A CIELO ABIERTO"/>
    <s v="PRODUCCIÓN DE ALIMENTOS"/>
    <n v="6"/>
    <n v="9"/>
    <n v="15"/>
    <s v="AM"/>
    <n v="8976"/>
    <n v="0"/>
    <n v="2388"/>
    <n v="11364"/>
    <n v="8976"/>
    <n v="0"/>
    <m/>
    <n v="0"/>
    <s v="SP1500022971"/>
  </r>
  <r>
    <s v="TENEK"/>
    <s v="SANTOS"/>
    <s v="MARCIAL"/>
    <s v="PABLO"/>
    <x v="5"/>
    <x v="0"/>
    <s v="TATACUATLA"/>
    <s v="SILO METALICO GALVANIZADO"/>
    <s v="GENERACIÓN DE INGRESOS"/>
    <n v="0"/>
    <n v="0"/>
    <n v="0"/>
    <s v="AM"/>
    <n v="21825"/>
    <n v="0"/>
    <n v="2425"/>
    <n v="24250"/>
    <n v="21825"/>
    <n v="0"/>
    <m/>
    <n v="0"/>
    <s v="SP1500022971"/>
  </r>
  <r>
    <s v="TENEK"/>
    <s v="SANTOS"/>
    <s v="MARCIAL"/>
    <s v="PABLO"/>
    <x v="5"/>
    <x v="0"/>
    <s v="TATACUATLA"/>
    <s v="INFRAESTRUCTURA Y EQUIPO PARA LA PRODUCCION DE CERDOS"/>
    <s v="GENERACIÓN DE INGRESOS"/>
    <n v="0"/>
    <n v="0"/>
    <n v="0"/>
    <s v="AM"/>
    <n v="34684"/>
    <n v="0"/>
    <n v="5420"/>
    <n v="40104"/>
    <n v="34684"/>
    <n v="0"/>
    <m/>
    <n v="0"/>
    <s v="SP1500022971"/>
  </r>
  <r>
    <s v="TENEK"/>
    <s v="SANTOS"/>
    <s v="MARCIAL"/>
    <s v="PABLO"/>
    <x v="5"/>
    <x v="0"/>
    <s v="TATACUATLA"/>
    <s v="INFRAESTRUCTURA Y EQUIPO PARA LA PRODUCCION DE CERDOS"/>
    <s v="GENERACIÓN DE INGRESOS"/>
    <n v="0"/>
    <n v="0"/>
    <n v="0"/>
    <s v="AM"/>
    <n v="20361"/>
    <n v="0"/>
    <n v="4611"/>
    <n v="24972"/>
    <n v="20361"/>
    <n v="0"/>
    <m/>
    <n v="0"/>
    <s v="SP1500022971"/>
  </r>
  <r>
    <s v="TENEK"/>
    <s v="SANTOS"/>
    <s v="MARCIAL"/>
    <s v="PABLO"/>
    <x v="5"/>
    <x v="0"/>
    <s v="TATACUATLA"/>
    <s v="INFRAESTRUCTURA Y EQUIPO PARA LA PRODUCCION DE CERDOS"/>
    <s v="GENERACIÓN DE INGRESOS"/>
    <n v="0"/>
    <n v="0"/>
    <n v="0"/>
    <s v="AM"/>
    <n v="14944"/>
    <n v="0"/>
    <n v="2560"/>
    <n v="17504"/>
    <n v="14944"/>
    <n v="0"/>
    <m/>
    <n v="0"/>
    <s v="SP1500022971"/>
  </r>
  <r>
    <s v="TENEK"/>
    <s v="SANTOS"/>
    <s v="MARCIAL"/>
    <s v="PABLO"/>
    <x v="5"/>
    <x v="0"/>
    <s v="TATACUATLA"/>
    <s v="INFRAESTRUCTURA Y EQUIPO PARA LA PROTECCION Y MANEJO DE LAS AVES"/>
    <s v="PRODUCCIÓN DE ALIMENTOS"/>
    <n v="0"/>
    <n v="0"/>
    <n v="0"/>
    <s v="AM"/>
    <n v="29836"/>
    <n v="0"/>
    <n v="5418"/>
    <n v="35254"/>
    <n v="29836"/>
    <n v="0"/>
    <m/>
    <n v="0"/>
    <s v="SP1500022971"/>
  </r>
  <r>
    <s v="NUEVO AMANECER"/>
    <s v="HERNANDEZ"/>
    <s v="NAVARRETE"/>
    <s v="IVAN"/>
    <x v="4"/>
    <x v="0"/>
    <s v="LA JOYA DE TLALETLA"/>
    <s v="INFRAESTRUCTURA Y EQUIPO PARA LA PROTECCION Y MANEJO DE LAS AVES"/>
    <s v="PRODUCCIÓN DE ALIMENTOS"/>
    <n v="10"/>
    <n v="6"/>
    <n v="16"/>
    <s v="AM"/>
    <n v="72592"/>
    <n v="0"/>
    <n v="12288"/>
    <n v="84880"/>
    <m/>
    <n v="0"/>
    <m/>
    <n v="0"/>
    <s v="SP1500022972"/>
  </r>
  <r>
    <s v="NUEVO AMANECER"/>
    <s v="HERNANDEZ"/>
    <s v="NAVARRETE"/>
    <s v="IVAN"/>
    <x v="4"/>
    <x v="0"/>
    <s v="LA JOYA DE TLALETLA"/>
    <s v="EQUIPO DE COCCION"/>
    <s v="GENERACIÓN DE INGRESOS"/>
    <n v="0"/>
    <n v="0"/>
    <n v="0"/>
    <s v="AM"/>
    <n v="50551"/>
    <n v="0"/>
    <n v="5617"/>
    <n v="56168"/>
    <m/>
    <n v="0"/>
    <m/>
    <n v="0"/>
    <s v="SP1500022972"/>
  </r>
  <r>
    <s v="SECCION TRES"/>
    <s v="VICENTE"/>
    <m/>
    <s v="SANTOS"/>
    <x v="5"/>
    <x v="0"/>
    <s v="CHUNUNTZÉN DOS SECCIÓN TRES"/>
    <s v="SILO METALICO GALVANIZADO"/>
    <s v="GENERACIÓN DE INGRESOS"/>
    <n v="4"/>
    <n v="2"/>
    <n v="6"/>
    <s v="AM"/>
    <n v="8730"/>
    <n v="0"/>
    <n v="970"/>
    <n v="9700"/>
    <n v="8730"/>
    <n v="0"/>
    <m/>
    <n v="0"/>
    <s v="SP1500022973"/>
  </r>
  <r>
    <s v="SECCION TRES"/>
    <s v="VICENTE"/>
    <m/>
    <s v="SANTOS"/>
    <x v="5"/>
    <x v="0"/>
    <s v="CHUNUNTZÉN DOS SECCIÓN TRES"/>
    <s v="INFRAESTRUCTURA Y EQUIPO PARA LA PRODUCCION DE CERDOS"/>
    <s v="GENERACIÓN DE INGRESOS"/>
    <n v="0"/>
    <n v="0"/>
    <n v="0"/>
    <s v="AM"/>
    <n v="6787"/>
    <n v="0"/>
    <n v="1537"/>
    <n v="8324"/>
    <n v="6787"/>
    <n v="0"/>
    <m/>
    <n v="0"/>
    <s v="SP1500022973"/>
  </r>
  <r>
    <s v="SECCION TRES"/>
    <s v="VICENTE"/>
    <m/>
    <s v="SANTOS"/>
    <x v="5"/>
    <x v="0"/>
    <s v="CHUNUNTZÉN DOS SECCIÓN TRES"/>
    <s v="INCUBADORA"/>
    <s v="GENERACIÓN DE INGRESOS"/>
    <n v="0"/>
    <n v="0"/>
    <n v="0"/>
    <s v="AM"/>
    <n v="11500"/>
    <n v="0"/>
    <n v="1500"/>
    <n v="13000"/>
    <n v="11500"/>
    <n v="0"/>
    <m/>
    <n v="0"/>
    <s v="SP1500022973"/>
  </r>
  <r>
    <s v="GRUPO MARCIAL"/>
    <s v="DIEGO"/>
    <s v="ORTIZ"/>
    <s v="FLORENCIO"/>
    <x v="5"/>
    <x v="0"/>
    <s v="CHUNUNTZÉN DOS SECCIÓN SIETE"/>
    <s v="INFRAESTRUCTURA Y EQUIPO PARA LA PROTECCION Y MANEJO DE LAS AVES"/>
    <s v="PRODUCCIÓN DE ALIMENTOS"/>
    <n v="4"/>
    <n v="3"/>
    <n v="7"/>
    <s v="AM"/>
    <n v="14918"/>
    <n v="0"/>
    <n v="2709"/>
    <n v="17627"/>
    <n v="14918"/>
    <n v="0"/>
    <m/>
    <n v="0"/>
    <s v="SP1500022974"/>
  </r>
  <r>
    <s v="GRUPO MARCIAL"/>
    <s v="DIEGO"/>
    <s v="ORTIZ"/>
    <s v="FLORENCIO"/>
    <x v="5"/>
    <x v="0"/>
    <s v="CHUNUNTZÉN DOS SECCIÓN SIETE"/>
    <s v="INFRAESTRUCTURA Y EQUIPO PARA LA PROTECCION Y MANEJO DE LAS AVES"/>
    <s v="PRODUCCIÓN DE ALIMENTOS"/>
    <n v="0"/>
    <n v="0"/>
    <n v="0"/>
    <s v="AM"/>
    <n v="13086"/>
    <n v="0"/>
    <n v="4608"/>
    <n v="17694"/>
    <n v="13086"/>
    <n v="0"/>
    <m/>
    <n v="0"/>
    <s v="SP1500022974"/>
  </r>
  <r>
    <s v="GRUPO MARCIAL"/>
    <s v="DIEGO"/>
    <s v="ORTIZ"/>
    <s v="FLORENCIO"/>
    <x v="5"/>
    <x v="0"/>
    <s v="CHUNUNTZÉN DOS SECCIÓN SIETE"/>
    <s v="INFRAESTRUCTURA Y EQUIPO PARA LA PRODUCCION DE CERDOS"/>
    <s v="GENERACIÓN DE INGRESOS"/>
    <n v="0"/>
    <n v="0"/>
    <n v="0"/>
    <s v="AM"/>
    <n v="27148"/>
    <n v="0"/>
    <n v="6148"/>
    <n v="33296"/>
    <n v="27148"/>
    <n v="0"/>
    <m/>
    <n v="0"/>
    <s v="SP1500022974"/>
  </r>
  <r>
    <s v="MARIA DEL REFUGIO"/>
    <s v="HERNANDEZ"/>
    <s v="HERNANDEZ"/>
    <s v="SALUSTRIA"/>
    <x v="4"/>
    <x v="0"/>
    <s v="TIERRA BLANCA FRACCIÓN"/>
    <s v="INFRAESTRUCTURA PARA POSTPRODUCCION DE CAFE"/>
    <s v="GENERACIÓN DE INGRESOS"/>
    <n v="10"/>
    <n v="5"/>
    <n v="15"/>
    <s v="AM"/>
    <n v="16254"/>
    <n v="0"/>
    <n v="5121"/>
    <n v="21375"/>
    <m/>
    <n v="0"/>
    <m/>
    <n v="0"/>
    <s v="SP1500022975"/>
  </r>
  <r>
    <s v="MARIA DEL REFUGIO"/>
    <s v="HERNANDEZ"/>
    <s v="HERNANDEZ"/>
    <s v="SALUSTRIA"/>
    <x v="4"/>
    <x v="0"/>
    <s v="TIERRA BLANCA FRACCIÓN"/>
    <s v="INFRAESTRUCTURA Y EQUIPO PARA LA PROTECCION Y MANEJO DE LAS AVES"/>
    <s v="PRODUCCIÓN DE ALIMENTOS"/>
    <n v="0"/>
    <n v="0"/>
    <n v="0"/>
    <s v="AM"/>
    <n v="99814"/>
    <n v="0"/>
    <n v="16896"/>
    <n v="116710"/>
    <m/>
    <n v="0"/>
    <m/>
    <n v="0"/>
    <s v="SP1500022975"/>
  </r>
  <r>
    <s v="MARIA DEL REFUGIO"/>
    <s v="HERNANDEZ"/>
    <s v="HERNANDEZ"/>
    <s v="SALUSTRIA"/>
    <x v="4"/>
    <x v="0"/>
    <s v="TIERRA BLANCA FRACCIÓN"/>
    <s v="EQUIPO DE COCCION"/>
    <s v="GENERACIÓN DE INGRESOS"/>
    <n v="0"/>
    <n v="0"/>
    <n v="0"/>
    <s v="AM"/>
    <n v="6318"/>
    <n v="0"/>
    <n v="703"/>
    <n v="7021"/>
    <m/>
    <n v="0"/>
    <m/>
    <n v="0"/>
    <s v="SP1500022975"/>
  </r>
  <r>
    <s v="LA GARDENIA"/>
    <s v="BAUTISTA"/>
    <s v="HERNANDEZ"/>
    <s v="RAUL"/>
    <x v="5"/>
    <x v="0"/>
    <s v="COMPLEMENTO CHUNUNTZÉN"/>
    <s v="EQUIPO PARA LA CONSERVACION DE ALIMENTOS CARNICOS"/>
    <s v="GENERACIÓN DE INGRESOS"/>
    <n v="5"/>
    <n v="1"/>
    <n v="6"/>
    <s v="AM"/>
    <n v="26370"/>
    <n v="0"/>
    <n v="2930"/>
    <n v="29300"/>
    <n v="26370"/>
    <n v="0"/>
    <m/>
    <n v="0"/>
    <s v="SP1500022976"/>
  </r>
  <r>
    <s v="EL HIGUERON"/>
    <s v="HERNANDEZ"/>
    <s v="HERNANDEZ"/>
    <s v="PEDRO"/>
    <x v="5"/>
    <x v="0"/>
    <s v="CHUNUNTZÉN DOS SECCIÓN DOCE"/>
    <s v="EQUIPO PARA LA CONSERVACION DE ALIMENTOS VEGETALES"/>
    <s v="GENERACIÓN DE INGRESOS"/>
    <n v="5"/>
    <n v="1"/>
    <n v="6"/>
    <s v="AM"/>
    <n v="3613"/>
    <n v="0"/>
    <n v="402"/>
    <n v="4015"/>
    <n v="3613"/>
    <n v="0"/>
    <m/>
    <n v="0"/>
    <s v="SP1500022977"/>
  </r>
  <r>
    <s v="EL HIGUERON"/>
    <s v="HERNANDEZ"/>
    <s v="HERNANDEZ"/>
    <s v="PEDRO"/>
    <x v="5"/>
    <x v="0"/>
    <s v="CHUNUNTZÉN DOS SECCIÓN DOCE"/>
    <s v="INFRAESTRUCTURA Y EQUIPO PARA LA PROTECCION Y MANEJO DE LAS AVES"/>
    <s v="PRODUCCIÓN DE ALIMENTOS"/>
    <n v="0"/>
    <n v="0"/>
    <n v="0"/>
    <s v="AM"/>
    <n v="14918"/>
    <n v="0"/>
    <n v="2709"/>
    <n v="17627"/>
    <n v="14918"/>
    <n v="0"/>
    <m/>
    <n v="0"/>
    <s v="SP1500022977"/>
  </r>
  <r>
    <s v="EL HIGUERON"/>
    <s v="HERNANDEZ"/>
    <s v="HERNANDEZ"/>
    <s v="PEDRO"/>
    <x v="5"/>
    <x v="0"/>
    <s v="CHUNUNTZÉN DOS SECCIÓN DOCE"/>
    <s v="INFRAESTRUCTURA Y EQUIPO PARA LA PROTECCION Y MANEJO DE LAS AVES"/>
    <s v="PRODUCCIÓN DE ALIMENTOS"/>
    <n v="0"/>
    <n v="0"/>
    <n v="0"/>
    <s v="AM"/>
    <n v="8724"/>
    <n v="0"/>
    <n v="3072"/>
    <n v="11796"/>
    <n v="8724"/>
    <n v="0"/>
    <m/>
    <n v="0"/>
    <s v="SP1500022977"/>
  </r>
  <r>
    <s v="EL HIGUERON"/>
    <s v="HERNANDEZ"/>
    <s v="HERNANDEZ"/>
    <s v="PEDRO"/>
    <x v="5"/>
    <x v="0"/>
    <s v="CHUNUNTZÉN DOS SECCIÓN DOCE"/>
    <s v="INFRAESTRUCTURA Y EQUIPO PARA LA PRODUCCION DE HORTALIZAS A CIELO ABIERTO"/>
    <s v="PRODUCCIÓN DE ALIMENTOS"/>
    <n v="0"/>
    <n v="0"/>
    <n v="0"/>
    <s v="AM"/>
    <n v="8976"/>
    <n v="0"/>
    <n v="2388"/>
    <n v="11364"/>
    <n v="8976"/>
    <n v="0"/>
    <m/>
    <n v="0"/>
    <s v="SP1500022977"/>
  </r>
  <r>
    <s v="SAN FELIPE - INFRA"/>
    <s v="HERNANDEZ"/>
    <m/>
    <s v="FRANCISCO"/>
    <x v="5"/>
    <x v="0"/>
    <s v="CHUNUNTZÉN DOS SECCIÓN NUEVE"/>
    <s v="INFRAESTRUCTURA Y EQUIPO PARA LA PRODUCCION DE CERDOS"/>
    <s v="GENERACIÓN DE INGRESOS"/>
    <n v="3"/>
    <n v="3"/>
    <n v="6"/>
    <s v="AM"/>
    <n v="17342"/>
    <n v="0"/>
    <n v="2710"/>
    <n v="20052"/>
    <n v="17342"/>
    <n v="0"/>
    <m/>
    <n v="0"/>
    <s v="SP1500022978"/>
  </r>
  <r>
    <s v="SAN FELIPE - INFRA"/>
    <s v="HERNANDEZ"/>
    <m/>
    <s v="FRANCISCO"/>
    <x v="5"/>
    <x v="0"/>
    <s v="CHUNUNTZÉN DOS SECCIÓN NUEVE"/>
    <s v="INFRAESTRUCTURA Y EQUIPO PARA LA PRODUCCION DE CERDOS"/>
    <s v="GENERACIÓN DE INGRESOS"/>
    <n v="0"/>
    <n v="0"/>
    <n v="0"/>
    <s v="AM"/>
    <n v="27148"/>
    <n v="0"/>
    <n v="6148"/>
    <n v="33296"/>
    <n v="27148"/>
    <n v="0"/>
    <m/>
    <n v="0"/>
    <s v="SP1500022978"/>
  </r>
  <r>
    <s v="SAN FELIPE - INFRA"/>
    <s v="HERNANDEZ"/>
    <m/>
    <s v="FRANCISCO"/>
    <x v="5"/>
    <x v="0"/>
    <s v="CHUNUNTZÉN DOS SECCIÓN NUEVE"/>
    <s v="SILO METALICO GALVANIZADO"/>
    <s v="GENERACIÓN DE INGRESOS"/>
    <n v="0"/>
    <n v="0"/>
    <n v="0"/>
    <s v="AM"/>
    <n v="4365"/>
    <n v="0"/>
    <n v="485"/>
    <n v="4850"/>
    <n v="4365"/>
    <n v="0"/>
    <m/>
    <n v="0"/>
    <s v="SP1500022978"/>
  </r>
  <r>
    <s v="SAN FELIPE - INFRA"/>
    <s v="HERNANDEZ"/>
    <m/>
    <s v="FRANCISCO"/>
    <x v="5"/>
    <x v="0"/>
    <s v="CHUNUNTZÉN DOS SECCIÓN NUEVE"/>
    <s v="INFRAESTRUCTURA Y EQUIPO PARA LA PROTECCION Y MANEJO DE LAS AVES"/>
    <s v="PRODUCCIÓN DE ALIMENTOS"/>
    <n v="0"/>
    <n v="0"/>
    <n v="0"/>
    <s v="AM"/>
    <n v="29836"/>
    <n v="0"/>
    <n v="5418"/>
    <n v="35254"/>
    <n v="29836"/>
    <n v="0"/>
    <m/>
    <n v="0"/>
    <s v="SP1500022978"/>
  </r>
  <r>
    <s v="OCTZEN"/>
    <s v="SANDOYA"/>
    <s v="MARTINEZ"/>
    <s v="BENITO"/>
    <x v="0"/>
    <x v="1"/>
    <s v="OCTZÉN"/>
    <s v="ARBOLES FRUTALES"/>
    <s v="PRODUCCIÓN DE ALIMENTOS"/>
    <n v="4"/>
    <n v="4"/>
    <n v="8"/>
    <s v="AM"/>
    <n v="5280"/>
    <n v="0"/>
    <n v="1707"/>
    <n v="6987"/>
    <n v="5280"/>
    <n v="0"/>
    <m/>
    <n v="0"/>
    <s v="SP1500022979"/>
  </r>
  <r>
    <s v="OCTZEN"/>
    <s v="SANDOYA"/>
    <s v="MARTINEZ"/>
    <s v="BENITO"/>
    <x v="0"/>
    <x v="1"/>
    <s v="OCTZÉN"/>
    <s v="INFRAESTRUCTURA Y EQUIPO PARA LA PROTECCION Y MANEJO DE LAS AVES"/>
    <s v="PRODUCCIÓN DE ALIMENTOS"/>
    <n v="0"/>
    <n v="0"/>
    <n v="0"/>
    <s v="AM"/>
    <n v="4362"/>
    <n v="0"/>
    <n v="1536"/>
    <n v="5898"/>
    <n v="4362"/>
    <n v="0"/>
    <m/>
    <n v="0"/>
    <s v="SP1500022979"/>
  </r>
  <r>
    <s v="OCTZEN"/>
    <s v="SANDOYA"/>
    <s v="MARTINEZ"/>
    <s v="BENITO"/>
    <x v="0"/>
    <x v="1"/>
    <s v="OCTZÉN"/>
    <s v="EQUIPO PARA LA CONSERVACION DE ALIMENTOS VEGETALES"/>
    <s v="GENERACIÓN DE INGRESOS"/>
    <n v="0"/>
    <n v="0"/>
    <n v="0"/>
    <s v="AM"/>
    <n v="3613"/>
    <n v="0"/>
    <n v="402"/>
    <n v="4015"/>
    <n v="3613"/>
    <n v="0"/>
    <m/>
    <n v="0"/>
    <s v="SP1500022979"/>
  </r>
  <r>
    <s v="OCTZEN"/>
    <s v="SANDOYA"/>
    <s v="MARTINEZ"/>
    <s v="BENITO"/>
    <x v="0"/>
    <x v="1"/>
    <s v="OCTZÉN"/>
    <s v="INFRAESTRUCTURA Y EQUIPO PARA LA PRODUCCION DE CERDOS"/>
    <s v="GENERACIÓN DE INGRESOS"/>
    <n v="0"/>
    <n v="0"/>
    <n v="0"/>
    <s v="AM"/>
    <n v="48880"/>
    <n v="0"/>
    <n v="5432"/>
    <n v="54312"/>
    <n v="48880"/>
    <n v="0"/>
    <m/>
    <n v="0"/>
    <s v="SP1500022979"/>
  </r>
  <r>
    <s v="LAS MARAVILLAS"/>
    <s v="PIO"/>
    <s v="MARTINEZ"/>
    <s v="REGINA"/>
    <x v="0"/>
    <x v="1"/>
    <s v="TZAC-ANAM"/>
    <s v="INFRAESTRUCTURA Y EQUIPO PARA LA PRODUCCION DE CERDOS"/>
    <s v="GENERACIÓN DE INGRESOS"/>
    <n v="4"/>
    <n v="4"/>
    <n v="8"/>
    <s v="AM"/>
    <n v="17342"/>
    <n v="0"/>
    <n v="2710"/>
    <n v="20052"/>
    <n v="17342"/>
    <n v="0"/>
    <m/>
    <n v="0"/>
    <s v="SP1500022980"/>
  </r>
  <r>
    <s v="LAS MARAVILLAS"/>
    <s v="PIO"/>
    <s v="MARTINEZ"/>
    <s v="REGINA"/>
    <x v="0"/>
    <x v="1"/>
    <s v="TZAC-ANAM"/>
    <s v="INFRAESTRUCTURA Y EQUIPO PARA LA PRODUCCION DE CERDOS"/>
    <s v="GENERACIÓN DE INGRESOS"/>
    <n v="0"/>
    <n v="0"/>
    <n v="0"/>
    <s v="AM"/>
    <n v="13574"/>
    <n v="0"/>
    <n v="3074"/>
    <n v="16648"/>
    <n v="13574"/>
    <n v="0"/>
    <m/>
    <n v="0"/>
    <s v="SP1500022980"/>
  </r>
  <r>
    <s v="LAS MARAVILLAS"/>
    <s v="PIO"/>
    <s v="MARTINEZ"/>
    <s v="REGINA"/>
    <x v="0"/>
    <x v="1"/>
    <s v="TZAC-ANAM"/>
    <s v="INFRAESTRUCTURA Y EQUIPO PARA LA PRODUCCION DE CERDOS"/>
    <s v="GENERACIÓN DE INGRESOS"/>
    <n v="0"/>
    <n v="0"/>
    <n v="0"/>
    <s v="AM"/>
    <n v="14944"/>
    <n v="0"/>
    <n v="2560"/>
    <n v="17504"/>
    <n v="14944"/>
    <n v="0"/>
    <m/>
    <n v="0"/>
    <s v="SP1500022980"/>
  </r>
  <r>
    <s v="LAS MARAVILLAS"/>
    <s v="PIO"/>
    <s v="MARTINEZ"/>
    <s v="REGINA"/>
    <x v="0"/>
    <x v="1"/>
    <s v="TZAC-ANAM"/>
    <s v="INFRAESTRUCTURA Y EQUIPO PARA LA PROTECCION Y MANEJO DE LAS AVES"/>
    <s v="PRODUCCIÓN DE ALIMENTOS"/>
    <n v="0"/>
    <n v="0"/>
    <n v="0"/>
    <s v="AM"/>
    <n v="44754"/>
    <n v="0"/>
    <n v="8127"/>
    <n v="52881"/>
    <n v="44754"/>
    <n v="0"/>
    <m/>
    <n v="0"/>
    <s v="SP1500022980"/>
  </r>
  <r>
    <s v="LAS MARAVILLAS"/>
    <s v="PIO"/>
    <s v="MARTINEZ"/>
    <s v="REGINA"/>
    <x v="0"/>
    <x v="1"/>
    <s v="TZAC-ANAM"/>
    <s v="TRAPICHE"/>
    <s v="GENERACIÓN DE INGRESOS"/>
    <n v="0"/>
    <n v="0"/>
    <n v="0"/>
    <s v="AM"/>
    <n v="26530"/>
    <n v="0"/>
    <n v="2948"/>
    <n v="29478"/>
    <n v="26530"/>
    <n v="0"/>
    <m/>
    <n v="0"/>
    <s v="SP1500022980"/>
  </r>
  <r>
    <s v="SAN FELIPE"/>
    <s v="MORAN"/>
    <s v="PASCUAL"/>
    <s v="ALFONSO"/>
    <x v="0"/>
    <x v="1"/>
    <s v="ALDZULUP"/>
    <s v="ARBOLES FRUTALES"/>
    <s v="PRODUCCIÓN DE ALIMENTOS"/>
    <n v="7"/>
    <n v="4"/>
    <n v="11"/>
    <s v="AM"/>
    <n v="21120"/>
    <n v="0"/>
    <n v="6828"/>
    <n v="27948"/>
    <n v="21120"/>
    <n v="0"/>
    <m/>
    <n v="0"/>
    <s v="SP1500022981"/>
  </r>
  <r>
    <s v="SAN FELIPE"/>
    <s v="MORAN"/>
    <s v="PASCUAL"/>
    <s v="ALFONSO"/>
    <x v="0"/>
    <x v="1"/>
    <s v="ALDZULUP"/>
    <s v="INFRAESTRUCTURA Y EQUIPO PARA LA PROTECCION Y MANEJO DE LAS AVES"/>
    <s v="PRODUCCIÓN DE ALIMENTOS"/>
    <n v="0"/>
    <n v="0"/>
    <n v="0"/>
    <s v="AM"/>
    <n v="13086"/>
    <n v="0"/>
    <n v="4608"/>
    <n v="17694"/>
    <n v="13086"/>
    <n v="0"/>
    <m/>
    <n v="0"/>
    <s v="SP1500022981"/>
  </r>
  <r>
    <s v="SAN FELIPE"/>
    <s v="MORAN"/>
    <s v="PASCUAL"/>
    <s v="ALFONSO"/>
    <x v="0"/>
    <x v="1"/>
    <s v="ALDZULUP"/>
    <s v="INFRAESTRUCTURA Y EQUIPO PARA LA PROTECCION Y MANEJO DE LAS AVES"/>
    <s v="PRODUCCIÓN DE ALIMENTOS"/>
    <n v="0"/>
    <n v="0"/>
    <n v="0"/>
    <s v="AM"/>
    <n v="29836"/>
    <n v="0"/>
    <n v="5418"/>
    <n v="35254"/>
    <n v="29836"/>
    <n v="0"/>
    <m/>
    <n v="0"/>
    <s v="SP1500022981"/>
  </r>
  <r>
    <s v="SAN FELIPE"/>
    <s v="MORAN"/>
    <s v="PASCUAL"/>
    <s v="ALFONSO"/>
    <x v="0"/>
    <x v="1"/>
    <s v="ALDZULUP"/>
    <s v="SILO METALICO GALVANIZADO"/>
    <s v="GENERACIÓN DE INGRESOS"/>
    <n v="0"/>
    <n v="0"/>
    <n v="0"/>
    <s v="AM"/>
    <n v="8730"/>
    <n v="0"/>
    <n v="970"/>
    <n v="9700"/>
    <n v="8730"/>
    <n v="0"/>
    <m/>
    <n v="0"/>
    <s v="SP1500022981"/>
  </r>
  <r>
    <s v="SAN FELIPE"/>
    <s v="MORAN"/>
    <s v="PASCUAL"/>
    <s v="ALFONSO"/>
    <x v="0"/>
    <x v="1"/>
    <s v="ALDZULUP"/>
    <s v="INFRAESTRUCTURA Y EQUIPO PARA LA PRODUCCION DE CERDOS"/>
    <s v="GENERACIÓN DE INGRESOS"/>
    <n v="0"/>
    <n v="0"/>
    <n v="0"/>
    <s v="AM"/>
    <n v="17342"/>
    <n v="0"/>
    <n v="2710"/>
    <n v="20052"/>
    <n v="17342"/>
    <n v="0"/>
    <m/>
    <n v="0"/>
    <s v="SP1500022981"/>
  </r>
  <r>
    <s v="TZINEJA 1"/>
    <s v="MEDINA"/>
    <m/>
    <s v="JORGE ALBERTO"/>
    <x v="5"/>
    <x v="0"/>
    <s v="HUEHUETLÁN"/>
    <s v="TRAPICHE"/>
    <s v="GENERACIÓN DE INGRESOS"/>
    <n v="12"/>
    <n v="3"/>
    <n v="15"/>
    <s v="AM"/>
    <n v="53060"/>
    <n v="0"/>
    <n v="5896"/>
    <n v="58956"/>
    <n v="53060"/>
    <n v="0"/>
    <m/>
    <n v="0"/>
    <s v="SP1500022982"/>
  </r>
  <r>
    <s v="TZINEJA 1"/>
    <s v="MEDINA"/>
    <m/>
    <s v="JORGE ALBERTO"/>
    <x v="5"/>
    <x v="0"/>
    <s v="HUEHUETLÁN"/>
    <s v="INFRAESTRUCTURA Y EQUIPO PARA LA PRODUCCION DE CERDOS"/>
    <s v="GENERACIÓN DE INGRESOS"/>
    <n v="0"/>
    <n v="0"/>
    <n v="0"/>
    <s v="AM"/>
    <n v="27148"/>
    <n v="0"/>
    <n v="6148"/>
    <n v="33296"/>
    <n v="27148"/>
    <n v="0"/>
    <m/>
    <n v="0"/>
    <s v="SP1500022982"/>
  </r>
  <r>
    <s v="TZINEJA 1"/>
    <s v="MEDINA"/>
    <m/>
    <s v="JORGE ALBERTO"/>
    <x v="5"/>
    <x v="0"/>
    <s v="HUEHUETLÁN"/>
    <s v="EQUIPO PARA LA CONSERVACION DE ALIMENTOS VEGETALES"/>
    <s v="GENERACIÓN DE INGRESOS"/>
    <n v="0"/>
    <n v="0"/>
    <n v="0"/>
    <s v="AM"/>
    <n v="7227"/>
    <n v="0"/>
    <n v="803"/>
    <n v="8030"/>
    <n v="7227"/>
    <n v="0"/>
    <m/>
    <n v="0"/>
    <s v="SP1500022982"/>
  </r>
  <r>
    <s v="TZINEJA 1"/>
    <s v="MEDINA"/>
    <m/>
    <s v="JORGE ALBERTO"/>
    <x v="5"/>
    <x v="0"/>
    <s v="HUEHUETLÁN"/>
    <s v="INCUBADORA"/>
    <s v="GENERACIÓN DE INGRESOS"/>
    <n v="0"/>
    <n v="0"/>
    <n v="0"/>
    <s v="AM"/>
    <n v="11500"/>
    <n v="0"/>
    <n v="1500"/>
    <n v="13000"/>
    <n v="11500"/>
    <n v="0"/>
    <m/>
    <n v="0"/>
    <s v="SP1500022982"/>
  </r>
  <r>
    <s v="TZINEJA 1"/>
    <s v="MEDINA"/>
    <m/>
    <s v="JORGE ALBERTO"/>
    <x v="5"/>
    <x v="0"/>
    <s v="HUEHUETLÁN"/>
    <s v="INFRAESTRUCTURA Y EQUIPO PARA LA PROTECCION Y MANEJO DE LAS AVES"/>
    <s v="PRODUCCIÓN DE ALIMENTOS"/>
    <n v="0"/>
    <n v="0"/>
    <n v="0"/>
    <s v="AM"/>
    <n v="59672"/>
    <n v="0"/>
    <n v="10836"/>
    <n v="70508"/>
    <n v="59672"/>
    <n v="0"/>
    <m/>
    <n v="0"/>
    <s v="SP1500022982"/>
  </r>
  <r>
    <s v="LAS VOLADORAS"/>
    <s v="GONZALEZ"/>
    <s v="MARTINEZ"/>
    <s v="ROSA"/>
    <x v="0"/>
    <x v="1"/>
    <s v="TAMALETOM PRIMERA SECCIÓN"/>
    <s v="INFRAESTRUCTURA Y EQUIPO PARA LA PRODUCCION DE CERDOS"/>
    <s v="GENERACIÓN DE INGRESOS"/>
    <n v="8"/>
    <n v="2"/>
    <n v="10"/>
    <s v="AM"/>
    <n v="52026"/>
    <n v="0"/>
    <n v="8130"/>
    <n v="60156"/>
    <n v="52026"/>
    <n v="0"/>
    <m/>
    <n v="0"/>
    <s v="SP1500022983"/>
  </r>
  <r>
    <s v="LAS VOLADORAS"/>
    <s v="GONZALEZ"/>
    <s v="MARTINEZ"/>
    <s v="ROSA"/>
    <x v="0"/>
    <x v="1"/>
    <s v="TAMALETOM PRIMERA SECCIÓN"/>
    <s v="INFRAESTRUCTURA Y EQUIPO PARA LA PROTECCION Y MANEJO DE LAS AVES"/>
    <s v="PRODUCCIÓN DE ALIMENTOS"/>
    <n v="0"/>
    <n v="0"/>
    <n v="0"/>
    <s v="AM"/>
    <n v="14918"/>
    <n v="0"/>
    <n v="2709"/>
    <n v="17627"/>
    <n v="14918"/>
    <n v="0"/>
    <m/>
    <n v="0"/>
    <s v="SP1500022983"/>
  </r>
  <r>
    <s v="LAS VOLADORAS"/>
    <s v="GONZALEZ"/>
    <s v="MARTINEZ"/>
    <s v="ROSA"/>
    <x v="0"/>
    <x v="1"/>
    <s v="TAMALETOM PRIMERA SECCIÓN"/>
    <s v="INFRAESTRUCTURA Y EQUIPO PARA LA PROTECCION Y MANEJO DE LAS AVES"/>
    <s v="PRODUCCIÓN DE ALIMENTOS"/>
    <n v="0"/>
    <n v="0"/>
    <n v="0"/>
    <s v="AM"/>
    <n v="8724"/>
    <n v="0"/>
    <n v="3072"/>
    <n v="11796"/>
    <n v="8724"/>
    <n v="0"/>
    <m/>
    <n v="0"/>
    <s v="SP1500022983"/>
  </r>
  <r>
    <s v="LAS VOLADORAS"/>
    <s v="GONZALEZ"/>
    <s v="MARTINEZ"/>
    <s v="ROSA"/>
    <x v="0"/>
    <x v="1"/>
    <s v="TAMALETOM PRIMERA SECCIÓN"/>
    <s v="INFRAESTRUCTURA Y EQUIPO PARA LA PRODUCCION DE CERDOS"/>
    <s v="GENERACIÓN DE INGRESOS"/>
    <n v="0"/>
    <n v="0"/>
    <n v="0"/>
    <s v="AM"/>
    <n v="27148"/>
    <n v="0"/>
    <n v="6148"/>
    <n v="33296"/>
    <n v="27148"/>
    <n v="0"/>
    <m/>
    <n v="0"/>
    <s v="SP1500022983"/>
  </r>
  <r>
    <s v="NUEVA ORGANIZACION"/>
    <s v="RAMIREZ"/>
    <s v="GONZALEZ"/>
    <s v="JOSE"/>
    <x v="4"/>
    <x v="0"/>
    <s v="OLLITA DEL PINO"/>
    <s v="EQUIPO DE COCCION"/>
    <s v="GENERACIÓN DE INGRESOS"/>
    <n v="7"/>
    <n v="9"/>
    <n v="16"/>
    <s v="AM"/>
    <n v="25275"/>
    <n v="0"/>
    <n v="2809"/>
    <n v="28084"/>
    <m/>
    <n v="0"/>
    <m/>
    <n v="0"/>
    <s v="SP1500022984"/>
  </r>
  <r>
    <s v="NUEVA ORGANIZACION"/>
    <s v="RAMIREZ"/>
    <s v="GONZALEZ"/>
    <s v="JOSE"/>
    <x v="4"/>
    <x v="0"/>
    <s v="OLLITA DEL PINO"/>
    <s v="INFRAESTRUCTURA Y EQUIPO PARA LA PROTECCION Y MANEJO DE LAS AVES"/>
    <s v="PRODUCCIÓN DE ALIMENTOS"/>
    <n v="0"/>
    <n v="0"/>
    <n v="0"/>
    <s v="AM"/>
    <n v="108888"/>
    <n v="0"/>
    <n v="18432"/>
    <n v="127320"/>
    <m/>
    <n v="0"/>
    <m/>
    <n v="0"/>
    <s v="SP1500022984"/>
  </r>
  <r>
    <s v="GOLONDRINAS"/>
    <s v="HERNANDEZ"/>
    <s v="SALINAS"/>
    <s v="MARIA DOLORES"/>
    <x v="4"/>
    <x v="0"/>
    <s v="XALTIPA"/>
    <s v="INFRAESTRUCTURA Y EQUIPO PARA LA PROTECCION Y MANEJO DE LAS AVES"/>
    <s v="PRODUCCIÓN DE ALIMENTOS"/>
    <n v="11"/>
    <n v="1"/>
    <n v="12"/>
    <s v="AM"/>
    <n v="27222"/>
    <n v="0"/>
    <n v="4608"/>
    <n v="31830"/>
    <m/>
    <n v="0"/>
    <m/>
    <n v="0"/>
    <s v="SP1500022985"/>
  </r>
  <r>
    <s v="GOLONDRINAS"/>
    <s v="HERNANDEZ"/>
    <s v="SALINAS"/>
    <s v="MARIA DOLORES"/>
    <x v="4"/>
    <x v="0"/>
    <s v="XALTIPA"/>
    <s v="ARBOLES FRUTALES"/>
    <s v="PRODUCCIÓN DE ALIMENTOS"/>
    <n v="0"/>
    <n v="0"/>
    <n v="0"/>
    <s v="AM"/>
    <n v="22530"/>
    <n v="0"/>
    <n v="5121"/>
    <n v="27651"/>
    <m/>
    <n v="0"/>
    <m/>
    <n v="0"/>
    <s v="SP1500022985"/>
  </r>
  <r>
    <s v="GOLONDRINAS"/>
    <s v="HERNANDEZ"/>
    <s v="SALINAS"/>
    <s v="MARIA DOLORES"/>
    <x v="4"/>
    <x v="0"/>
    <s v="XALTIPA"/>
    <s v="EQUIPO DE COCCION"/>
    <s v="GENERACIÓN DE INGRESOS"/>
    <n v="0"/>
    <n v="0"/>
    <n v="0"/>
    <s v="AM"/>
    <n v="31594"/>
    <n v="0"/>
    <n v="3511"/>
    <n v="35105"/>
    <m/>
    <n v="0"/>
    <m/>
    <n v="0"/>
    <s v="SP1500022985"/>
  </r>
  <r>
    <s v="GOLONDRINAS"/>
    <s v="HERNANDEZ"/>
    <s v="SALINAS"/>
    <s v="MARIA DOLORES"/>
    <x v="4"/>
    <x v="0"/>
    <s v="XALTIPA"/>
    <s v="INCUBADORA"/>
    <s v="GENERACIÓN DE INGRESOS"/>
    <n v="0"/>
    <n v="0"/>
    <n v="0"/>
    <s v="AM"/>
    <n v="8959"/>
    <n v="0"/>
    <n v="996"/>
    <n v="9955"/>
    <m/>
    <n v="0"/>
    <m/>
    <n v="0"/>
    <s v="SP1500022985"/>
  </r>
  <r>
    <s v="LAS COLMENAS"/>
    <s v="SANTIAGO"/>
    <s v="JOSE"/>
    <s v="ROGELIO"/>
    <x v="4"/>
    <x v="0"/>
    <s v="IZTACAPA"/>
    <s v="INFRAESTRUCTURA PARA POSTPRODUCCION DE CAFE"/>
    <s v="GENERACIÓN DE INGRESOS"/>
    <n v="15"/>
    <n v="3"/>
    <n v="18"/>
    <s v="AM"/>
    <n v="16254"/>
    <n v="0"/>
    <n v="5121"/>
    <n v="21375"/>
    <m/>
    <n v="0"/>
    <m/>
    <n v="0"/>
    <s v="SP1500022986"/>
  </r>
  <r>
    <s v="LAS COLMENAS"/>
    <s v="SANTIAGO"/>
    <s v="JOSE"/>
    <s v="ROGELIO"/>
    <x v="4"/>
    <x v="0"/>
    <s v="IZTACAPA"/>
    <s v="EQUIPO DE COCCION"/>
    <s v="GENERACIÓN DE INGRESOS"/>
    <n v="0"/>
    <n v="0"/>
    <n v="0"/>
    <s v="AM"/>
    <n v="31594"/>
    <n v="0"/>
    <n v="3511"/>
    <n v="35105"/>
    <m/>
    <n v="0"/>
    <m/>
    <n v="0"/>
    <s v="SP1500022986"/>
  </r>
  <r>
    <s v="LAS COLMENAS"/>
    <s v="SANTIAGO"/>
    <s v="JOSE"/>
    <s v="ROGELIO"/>
    <x v="4"/>
    <x v="0"/>
    <s v="IZTACAPA"/>
    <s v="INFRAESTRUCTURA Y EQUIPO PARA LA PROTECCION Y MANEJO DE LAS AVES"/>
    <s v="PRODUCCIÓN DE ALIMENTOS"/>
    <n v="0"/>
    <n v="0"/>
    <n v="0"/>
    <s v="AM"/>
    <n v="81666"/>
    <n v="0"/>
    <n v="13824"/>
    <n v="95490"/>
    <m/>
    <n v="0"/>
    <m/>
    <n v="0"/>
    <s v="SP1500022986"/>
  </r>
  <r>
    <s v="LAS COLMENAS"/>
    <s v="SANTIAGO"/>
    <s v="JOSE"/>
    <s v="ROGELIO"/>
    <x v="4"/>
    <x v="0"/>
    <s v="IZTACAPA"/>
    <s v="INCUBADORA"/>
    <s v="GENERACIÓN DE INGRESOS"/>
    <n v="0"/>
    <n v="0"/>
    <n v="0"/>
    <s v="AM"/>
    <n v="8959"/>
    <n v="0"/>
    <n v="996"/>
    <n v="9955"/>
    <m/>
    <n v="0"/>
    <m/>
    <n v="0"/>
    <s v="SP1500022986"/>
  </r>
  <r>
    <s v="GRUPO SAN ANTONIO"/>
    <s v="MARTINEZ"/>
    <s v="GARCIA"/>
    <s v="LEONARDO"/>
    <x v="4"/>
    <x v="0"/>
    <s v="SAN ANTONIO XALCUAYO DOS"/>
    <s v="EQUIPO DE COCCION"/>
    <s v="GENERACIÓN DE INGRESOS"/>
    <n v="10"/>
    <n v="3"/>
    <n v="13"/>
    <s v="AM"/>
    <n v="31594"/>
    <n v="0"/>
    <n v="3511"/>
    <n v="35105"/>
    <m/>
    <n v="0"/>
    <m/>
    <n v="0"/>
    <s v="SP1500022987"/>
  </r>
  <r>
    <s v="GRUPO SAN ANTONIO"/>
    <s v="MARTINEZ"/>
    <s v="GARCIA"/>
    <s v="LEONARDO"/>
    <x v="4"/>
    <x v="0"/>
    <s v="SAN ANTONIO XALCUAYO DOS"/>
    <s v="CAJONES, ALZA Y BASTIDORES"/>
    <s v="GENERACIÓN DE INGRESOS"/>
    <n v="0"/>
    <n v="0"/>
    <n v="0"/>
    <s v="AM"/>
    <n v="18736"/>
    <n v="0"/>
    <n v="2082"/>
    <n v="20818"/>
    <m/>
    <n v="0"/>
    <m/>
    <n v="0"/>
    <s v="SP1500022987"/>
  </r>
  <r>
    <s v="GRUPO SAN ANTONIO"/>
    <s v="MARTINEZ"/>
    <s v="GARCIA"/>
    <s v="LEONARDO"/>
    <x v="4"/>
    <x v="0"/>
    <s v="SAN ANTONIO XALCUAYO DOS"/>
    <s v="CAJONES, ALZA Y BASTIDORES"/>
    <s v="GENERACIÓN DE INGRESOS"/>
    <n v="0"/>
    <n v="0"/>
    <n v="0"/>
    <s v="AM"/>
    <n v="49554"/>
    <n v="0"/>
    <n v="5506"/>
    <n v="55060"/>
    <m/>
    <n v="0"/>
    <m/>
    <n v="0"/>
    <s v="SP1500022987"/>
  </r>
  <r>
    <s v="GRUPO SAN ANTONIO"/>
    <s v="MARTINEZ"/>
    <s v="GARCIA"/>
    <s v="LEONARDO"/>
    <x v="4"/>
    <x v="0"/>
    <s v="SAN ANTONIO XALCUAYO DOS"/>
    <s v="INFRAESTRUCTURA Y EQUIPO PARA LA PROTECCION Y MANEJO DE LAS AVES"/>
    <s v="PRODUCCIÓN DE ALIMENTOS"/>
    <n v="0"/>
    <n v="0"/>
    <n v="0"/>
    <s v="AM"/>
    <n v="36296"/>
    <n v="0"/>
    <n v="6144"/>
    <n v="42440"/>
    <m/>
    <n v="0"/>
    <m/>
    <n v="0"/>
    <s v="SP1500022987"/>
  </r>
  <r>
    <s v="FUERZA UNIDA AVANZA"/>
    <s v="GARCIA"/>
    <s v="MALDONADO"/>
    <s v="CATALINA"/>
    <x v="4"/>
    <x v="0"/>
    <s v="PUERTO TRES CRUCES (SAN ANTONIO XALCUAYO UNO)"/>
    <s v="INFRAESTRUCTURA Y EQUIPO PARA LA PROTECCION Y MANEJO DE LAS AVES"/>
    <s v="PRODUCCIÓN DE ALIMENTOS"/>
    <n v="11"/>
    <n v="2"/>
    <n v="13"/>
    <s v="AM"/>
    <n v="63518"/>
    <n v="0"/>
    <n v="10752"/>
    <n v="74270"/>
    <m/>
    <n v="0"/>
    <m/>
    <n v="0"/>
    <s v="SP1500022988"/>
  </r>
  <r>
    <s v="FUERZA UNIDA AVANZA"/>
    <s v="GARCIA"/>
    <s v="MALDONADO"/>
    <s v="CATALINA"/>
    <x v="4"/>
    <x v="0"/>
    <s v="PUERTO TRES CRUCES (SAN ANTONIO XALCUAYO UNO)"/>
    <s v="INCUBADORA"/>
    <s v="GENERACIÓN DE INGRESOS"/>
    <n v="0"/>
    <n v="0"/>
    <n v="0"/>
    <s v="AM"/>
    <n v="8959"/>
    <n v="0"/>
    <n v="996"/>
    <n v="9955"/>
    <m/>
    <n v="0"/>
    <m/>
    <n v="0"/>
    <s v="SP1500022988"/>
  </r>
  <r>
    <s v="FUERZA UNIDA AVANZA"/>
    <s v="GARCIA"/>
    <s v="MALDONADO"/>
    <s v="CATALINA"/>
    <x v="4"/>
    <x v="0"/>
    <s v="PUERTO TRES CRUCES (SAN ANTONIO XALCUAYO UNO)"/>
    <s v="INFRAESTRUCTURA PARA POSTPRODUCCION DE CAFE"/>
    <s v="GENERACIÓN DE INGRESOS"/>
    <n v="0"/>
    <n v="0"/>
    <n v="0"/>
    <s v="AM"/>
    <n v="27090"/>
    <n v="0"/>
    <n v="8535"/>
    <n v="35625"/>
    <m/>
    <n v="0"/>
    <m/>
    <n v="0"/>
    <s v="SP1500022988"/>
  </r>
  <r>
    <s v="CUANETZITZI"/>
    <s v="RAMIREZ"/>
    <s v="CATARINA"/>
    <s v="OFELIO"/>
    <x v="4"/>
    <x v="0"/>
    <s v="ZAPUYO"/>
    <s v="ARBOLES FRUTALES"/>
    <s v="PRODUCCIÓN DE ALIMENTOS"/>
    <n v="12"/>
    <n v="5"/>
    <n v="17"/>
    <s v="AM"/>
    <n v="30040"/>
    <n v="0"/>
    <n v="6828"/>
    <n v="36868"/>
    <m/>
    <n v="0"/>
    <m/>
    <n v="0"/>
    <s v="SP1500022989"/>
  </r>
  <r>
    <s v="CUANETZITZI"/>
    <s v="RAMIREZ"/>
    <s v="CATARINA"/>
    <s v="OFELIO"/>
    <x v="4"/>
    <x v="0"/>
    <s v="ZAPUYO"/>
    <s v="INFRAESTRUCTURA PARA POSTPRODUCCION DE CAFE"/>
    <s v="GENERACIÓN DE INGRESOS"/>
    <n v="0"/>
    <n v="0"/>
    <n v="0"/>
    <s v="AM"/>
    <n v="16254"/>
    <n v="0"/>
    <n v="5121"/>
    <n v="21375"/>
    <m/>
    <n v="0"/>
    <m/>
    <n v="0"/>
    <s v="SP1500022989"/>
  </r>
  <r>
    <s v="CUANETZITZI"/>
    <s v="RAMIREZ"/>
    <s v="CATARINA"/>
    <s v="OFELIO"/>
    <x v="4"/>
    <x v="0"/>
    <s v="ZAPUYO"/>
    <s v="INFRAESTRUCTURA Y EQUIPO PARA LA PROTECCION Y MANEJO DE LAS AVES"/>
    <s v="PRODUCCIÓN DE ALIMENTOS"/>
    <n v="0"/>
    <n v="0"/>
    <n v="0"/>
    <s v="AM"/>
    <n v="72592"/>
    <n v="0"/>
    <n v="12288"/>
    <n v="84880"/>
    <m/>
    <n v="0"/>
    <m/>
    <n v="0"/>
    <s v="SP1500022989"/>
  </r>
  <r>
    <s v="CUANETZITZI"/>
    <s v="RAMIREZ"/>
    <s v="CATARINA"/>
    <s v="OFELIO"/>
    <x v="4"/>
    <x v="0"/>
    <s v="ZAPUYO"/>
    <s v="INCUBADORA"/>
    <s v="GENERACIÓN DE INGRESOS"/>
    <n v="0"/>
    <n v="0"/>
    <n v="0"/>
    <s v="AM"/>
    <n v="17919"/>
    <n v="0"/>
    <n v="1991"/>
    <n v="19910"/>
    <m/>
    <n v="0"/>
    <m/>
    <n v="0"/>
    <s v="SP1500022989"/>
  </r>
  <r>
    <s v="HUAXUCO"/>
    <s v="SEGURA"/>
    <s v="HERNANDEZ"/>
    <s v="MARCELA"/>
    <x v="4"/>
    <x v="0"/>
    <s v="UHAXUCO"/>
    <s v="INFRAESTRUCTURA Y EQUIPO PARA LA PROTECCION Y MANEJO DE LAS AVES"/>
    <s v="PRODUCCIÓN DE ALIMENTOS"/>
    <n v="12"/>
    <n v="4"/>
    <n v="16"/>
    <s v="AM"/>
    <n v="108888"/>
    <n v="0"/>
    <n v="18432"/>
    <n v="127320"/>
    <m/>
    <n v="0"/>
    <m/>
    <n v="0"/>
    <s v="SP1500022990"/>
  </r>
  <r>
    <s v="HUAXUCO"/>
    <s v="SEGURA"/>
    <s v="HERNANDEZ"/>
    <s v="MARCELA"/>
    <x v="4"/>
    <x v="0"/>
    <s v="UHAXUCO"/>
    <s v="CAJONES, ALZA Y BASTIDORES"/>
    <s v="GENERACIÓN DE INGRESOS"/>
    <n v="0"/>
    <n v="0"/>
    <n v="0"/>
    <s v="AM"/>
    <n v="49554"/>
    <n v="0"/>
    <n v="5506"/>
    <n v="55060"/>
    <m/>
    <n v="0"/>
    <m/>
    <n v="0"/>
    <s v="SP1500022990"/>
  </r>
  <r>
    <s v="HUAXUCO"/>
    <s v="SEGURA"/>
    <s v="HERNANDEZ"/>
    <s v="MARCELA"/>
    <x v="4"/>
    <x v="0"/>
    <s v="UHAXUCO"/>
    <s v="CAJONES, ALZA Y BASTIDORES"/>
    <s v="GENERACIÓN DE INGRESOS"/>
    <n v="0"/>
    <n v="0"/>
    <n v="0"/>
    <s v="AM"/>
    <n v="9368"/>
    <n v="0"/>
    <n v="1041"/>
    <n v="10409"/>
    <m/>
    <n v="0"/>
    <m/>
    <n v="0"/>
    <s v="SP1500022990"/>
  </r>
  <r>
    <s v="HUAXUCO"/>
    <s v="SEGURA"/>
    <s v="HERNANDEZ"/>
    <s v="MARCELA"/>
    <x v="4"/>
    <x v="0"/>
    <s v="UHAXUCO"/>
    <s v="INCUBADORA"/>
    <s v="GENERACIÓN DE INGRESOS"/>
    <n v="0"/>
    <n v="0"/>
    <n v="0"/>
    <s v="AM"/>
    <n v="8959"/>
    <n v="0"/>
    <n v="996"/>
    <n v="9955"/>
    <m/>
    <n v="0"/>
    <m/>
    <n v="0"/>
    <s v="SP1500022990"/>
  </r>
  <r>
    <s v="CUAJENCO SEGUNDA SECCION"/>
    <s v="MARTINEZ"/>
    <s v="MARTINEZ"/>
    <s v="SANTIAGO APOLINAR"/>
    <x v="0"/>
    <x v="1"/>
    <s v="CUAJENCO SEGUNDA SECCIÓN"/>
    <s v="INFRAESTRUCTURA Y EQUIPO PARA LA PROTECCION Y MANEJO DE LAS AVES"/>
    <s v="PRODUCCIÓN DE ALIMENTOS"/>
    <n v="13"/>
    <n v="8"/>
    <n v="21"/>
    <s v="AM"/>
    <n v="4362"/>
    <n v="0"/>
    <n v="1536"/>
    <n v="5898"/>
    <n v="4362"/>
    <n v="0"/>
    <m/>
    <n v="0"/>
    <s v="SP1500022991"/>
  </r>
  <r>
    <s v="CUAJENCO SEGUNDA SECCION"/>
    <s v="MARTINEZ"/>
    <s v="MARTINEZ"/>
    <s v="SANTIAGO APOLINAR"/>
    <x v="0"/>
    <x v="1"/>
    <s v="CUAJENCO SEGUNDA SECCIÓN"/>
    <s v="INCUBADORA"/>
    <s v="GENERACIÓN DE INGRESOS"/>
    <n v="0"/>
    <n v="0"/>
    <n v="0"/>
    <s v="AM"/>
    <n v="11500"/>
    <n v="0"/>
    <n v="1500"/>
    <n v="13000"/>
    <n v="11500"/>
    <n v="0"/>
    <m/>
    <n v="0"/>
    <s v="SP1500022991"/>
  </r>
  <r>
    <s v="CUAJENCO SEGUNDA SECCION"/>
    <s v="MARTINEZ"/>
    <s v="MARTINEZ"/>
    <s v="SANTIAGO APOLINAR"/>
    <x v="0"/>
    <x v="1"/>
    <s v="CUAJENCO SEGUNDA SECCIÓN"/>
    <s v="INFRAESTRUCTURA Y EQUIPO PARA LA PRODUCCION DE CERDOS"/>
    <s v="GENERACIÓN DE INGRESOS"/>
    <n v="0"/>
    <n v="0"/>
    <n v="0"/>
    <s v="AM"/>
    <n v="6787"/>
    <n v="0"/>
    <n v="1537"/>
    <n v="8324"/>
    <n v="6787"/>
    <n v="0"/>
    <m/>
    <n v="0"/>
    <s v="SP1500022991"/>
  </r>
  <r>
    <s v="CUAJENCO SEGUNDA SECCION"/>
    <s v="MARTINEZ"/>
    <s v="MARTINEZ"/>
    <s v="SANTIAGO APOLINAR"/>
    <x v="0"/>
    <x v="1"/>
    <s v="CUAJENCO SEGUNDA SECCIÓN"/>
    <s v="TRAPICHE"/>
    <s v="GENERACIÓN DE INGRESOS"/>
    <n v="0"/>
    <n v="0"/>
    <n v="0"/>
    <s v="AM"/>
    <n v="1710"/>
    <n v="0"/>
    <n v="190"/>
    <n v="1900"/>
    <n v="1710"/>
    <n v="0"/>
    <m/>
    <n v="0"/>
    <s v="SP1500022991"/>
  </r>
  <r>
    <s v="CUAJENCO SEGUNDA SECCION"/>
    <s v="MARTINEZ"/>
    <s v="MARTINEZ"/>
    <s v="SANTIAGO APOLINAR"/>
    <x v="0"/>
    <x v="1"/>
    <s v="CUAJENCO SEGUNDA SECCIÓN"/>
    <s v="TRAPICHE"/>
    <s v="GENERACIÓN DE INGRESOS"/>
    <n v="0"/>
    <n v="0"/>
    <n v="0"/>
    <s v="AM"/>
    <n v="7020"/>
    <n v="0"/>
    <n v="780"/>
    <n v="7800"/>
    <n v="7020"/>
    <n v="0"/>
    <m/>
    <n v="0"/>
    <s v="SP1500022991"/>
  </r>
  <r>
    <s v="CUAJENCO SEGUNDA SECCION"/>
    <s v="MARTINEZ"/>
    <s v="MARTINEZ"/>
    <s v="SANTIAGO APOLINAR"/>
    <x v="0"/>
    <x v="1"/>
    <s v="CUAJENCO SEGUNDA SECCIÓN"/>
    <s v="TRAPICHE"/>
    <s v="GENERACIÓN DE INGRESOS"/>
    <n v="0"/>
    <n v="0"/>
    <n v="0"/>
    <s v="AM"/>
    <n v="13673"/>
    <n v="0"/>
    <n v="1520"/>
    <n v="15193"/>
    <n v="13673"/>
    <n v="0"/>
    <m/>
    <n v="0"/>
    <s v="SP1500022991"/>
  </r>
  <r>
    <s v="CUAJENCO SEGUNDA SECCION"/>
    <s v="MARTINEZ"/>
    <s v="MARTINEZ"/>
    <s v="SANTIAGO APOLINAR"/>
    <x v="0"/>
    <x v="1"/>
    <s v="CUAJENCO SEGUNDA SECCIÓN"/>
    <s v="TRAPICHE"/>
    <s v="GENERACIÓN DE INGRESOS"/>
    <n v="0"/>
    <n v="0"/>
    <n v="0"/>
    <s v="AM"/>
    <n v="1620"/>
    <n v="0"/>
    <n v="180"/>
    <n v="1800"/>
    <n v="1620"/>
    <n v="0"/>
    <m/>
    <n v="0"/>
    <s v="SP1500022991"/>
  </r>
  <r>
    <s v="CUAJENCO SEGUNDA SECCION"/>
    <s v="MARTINEZ"/>
    <s v="MARTINEZ"/>
    <s v="SANTIAGO APOLINAR"/>
    <x v="0"/>
    <x v="1"/>
    <s v="CUAJENCO SEGUNDA SECCIÓN"/>
    <s v="SILO METALICO GALVANIZADO"/>
    <s v="GENERACIÓN DE INGRESOS"/>
    <n v="0"/>
    <n v="0"/>
    <n v="0"/>
    <s v="AM"/>
    <n v="13095"/>
    <n v="0"/>
    <n v="1455"/>
    <n v="14550"/>
    <n v="13095"/>
    <n v="0"/>
    <m/>
    <n v="0"/>
    <s v="SP1500022991"/>
  </r>
  <r>
    <s v="CUAJENCO SEGUNDA SECCION"/>
    <s v="MARTINEZ"/>
    <s v="MARTINEZ"/>
    <s v="SANTIAGO APOLINAR"/>
    <x v="0"/>
    <x v="1"/>
    <s v="CUAJENCO SEGUNDA SECCIÓN"/>
    <s v="INFRAESTRUCTURA Y EQUIPO PARA LA PRODUCCION DE HORTALIZAS A CIELO ABIERTO"/>
    <s v="PRODUCCIÓN DE ALIMENTOS"/>
    <n v="0"/>
    <n v="0"/>
    <n v="0"/>
    <s v="AM"/>
    <n v="15700"/>
    <n v="0"/>
    <n v="1745"/>
    <n v="17445"/>
    <n v="15700"/>
    <n v="0"/>
    <m/>
    <n v="0"/>
    <s v="SP1500022991"/>
  </r>
  <r>
    <s v="CUAJENCO SEGUNDA SECCION"/>
    <s v="MARTINEZ"/>
    <s v="MARTINEZ"/>
    <s v="SANTIAGO APOLINAR"/>
    <x v="0"/>
    <x v="1"/>
    <s v="CUAJENCO SEGUNDA SECCIÓN"/>
    <s v="INFRAESTRUCTURA Y EQUIPO PARA LA PRODUCCION DE HORTALIZAS A CIELO ABIERTO"/>
    <s v="PRODUCCIÓN DE ALIMENTOS"/>
    <n v="0"/>
    <n v="0"/>
    <n v="0"/>
    <s v="AM"/>
    <n v="15441"/>
    <n v="0"/>
    <n v="1716"/>
    <n v="17157"/>
    <n v="15441"/>
    <n v="0"/>
    <m/>
    <n v="0"/>
    <s v="SP1500022991"/>
  </r>
  <r>
    <s v="CUAJENCO SEGUNDA SECCION"/>
    <s v="MARTINEZ"/>
    <s v="MARTINEZ"/>
    <s v="SANTIAGO APOLINAR"/>
    <x v="0"/>
    <x v="1"/>
    <s v="CUAJENCO SEGUNDA SECCIÓN"/>
    <s v="INFRAESTRUCTURA Y EQUIPO PARA LA PRODUCCION DE HORTALIZAS A CIELO ABIERTO"/>
    <s v="PRODUCCIÓN DE ALIMENTOS"/>
    <n v="0"/>
    <n v="0"/>
    <n v="0"/>
    <s v="AM"/>
    <n v="14815"/>
    <n v="0"/>
    <n v="1650"/>
    <n v="16465"/>
    <n v="14815"/>
    <n v="0"/>
    <m/>
    <n v="0"/>
    <s v="SP1500022991"/>
  </r>
  <r>
    <s v="CUAJENCO SEGUNDA SECCION"/>
    <s v="MARTINEZ"/>
    <s v="MARTINEZ"/>
    <s v="SANTIAGO APOLINAR"/>
    <x v="0"/>
    <x v="1"/>
    <s v="CUAJENCO SEGUNDA SECCIÓN"/>
    <s v="INFRAESTRUCTURA Y EQUIPO PARA LA PRODUCCION DE HORTALIZAS A CIELO ABIERTO"/>
    <s v="PRODUCCIÓN DE ALIMENTOS"/>
    <n v="0"/>
    <n v="0"/>
    <n v="0"/>
    <s v="AM"/>
    <n v="27037"/>
    <n v="0"/>
    <n v="3005"/>
    <n v="30042"/>
    <n v="27037"/>
    <n v="0"/>
    <m/>
    <n v="0"/>
    <s v="SP1500022991"/>
  </r>
  <r>
    <s v="PESA UNUP JUK"/>
    <s v="HERNANDEZ"/>
    <s v="GARCIA"/>
    <s v="MINERVA"/>
    <x v="0"/>
    <x v="1"/>
    <s v="EL JUK"/>
    <s v="TRAPICHE"/>
    <s v="GENERACIÓN DE INGRESOS"/>
    <n v="15"/>
    <n v="2"/>
    <n v="17"/>
    <s v="MAM"/>
    <n v="14040"/>
    <n v="0"/>
    <n v="1560"/>
    <n v="15600"/>
    <n v="14040"/>
    <n v="0"/>
    <m/>
    <n v="0"/>
    <s v="SP1500022992"/>
  </r>
  <r>
    <s v="PESA UNUP JUK"/>
    <s v="HERNANDEZ"/>
    <s v="GARCIA"/>
    <s v="MINERVA"/>
    <x v="0"/>
    <x v="1"/>
    <s v="EL JUK"/>
    <s v="INFRAESTRUCTURA Y EQUIPO PARA LA PRODUCCION DE HORTALIZAS A CIELO ABIERTO"/>
    <s v="PRODUCCIÓN DE ALIMENTOS"/>
    <n v="0"/>
    <n v="0"/>
    <n v="0"/>
    <s v="MAM"/>
    <n v="29630"/>
    <n v="0"/>
    <n v="3300"/>
    <n v="32930"/>
    <n v="29630"/>
    <n v="0"/>
    <m/>
    <n v="0"/>
    <s v="SP1500022992"/>
  </r>
  <r>
    <s v="PESA UNUP JUK"/>
    <s v="HERNANDEZ"/>
    <s v="GARCIA"/>
    <s v="MINERVA"/>
    <x v="0"/>
    <x v="1"/>
    <s v="EL JUK"/>
    <s v="INFRAESTRUCTURA Y EQUIPO PARA LA PRODUCCION DE HORTALIZAS A CIELO ABIERTO"/>
    <s v="PRODUCCIÓN DE ALIMENTOS"/>
    <n v="0"/>
    <n v="0"/>
    <n v="0"/>
    <s v="MAM"/>
    <n v="10294"/>
    <n v="0"/>
    <n v="1144"/>
    <n v="11438"/>
    <n v="10294"/>
    <n v="0"/>
    <m/>
    <n v="0"/>
    <s v="SP1500022992"/>
  </r>
  <r>
    <s v="PESA UNUP JUK"/>
    <s v="HERNANDEZ"/>
    <s v="GARCIA"/>
    <s v="MINERVA"/>
    <x v="0"/>
    <x v="1"/>
    <s v="EL JUK"/>
    <s v="INFRAESTRUCTURA Y EQUIPO PARA LA PRODUCCION DE CERDOS"/>
    <s v="GENERACIÓN DE INGRESOS"/>
    <n v="0"/>
    <n v="0"/>
    <n v="0"/>
    <s v="MAM"/>
    <n v="13574"/>
    <n v="0"/>
    <n v="3074"/>
    <n v="16648"/>
    <n v="13574"/>
    <n v="0"/>
    <m/>
    <n v="0"/>
    <s v="SP1500022992"/>
  </r>
  <r>
    <s v="PESA UNUP JUK"/>
    <s v="HERNANDEZ"/>
    <s v="GARCIA"/>
    <s v="MINERVA"/>
    <x v="0"/>
    <x v="1"/>
    <s v="EL JUK"/>
    <s v="TRAPICHE"/>
    <s v="GENERACIÓN DE INGRESOS"/>
    <n v="0"/>
    <n v="0"/>
    <n v="0"/>
    <s v="MAM"/>
    <n v="3240"/>
    <n v="0"/>
    <n v="360"/>
    <n v="3600"/>
    <n v="3240"/>
    <n v="0"/>
    <m/>
    <n v="0"/>
    <s v="SP1500022992"/>
  </r>
  <r>
    <s v="PESA UNUP JUK"/>
    <s v="HERNANDEZ"/>
    <s v="GARCIA"/>
    <s v="MINERVA"/>
    <x v="0"/>
    <x v="1"/>
    <s v="EL JUK"/>
    <s v="TRAPICHE"/>
    <s v="GENERACIÓN DE INGRESOS"/>
    <n v="0"/>
    <n v="0"/>
    <n v="0"/>
    <s v="MAM"/>
    <n v="8550"/>
    <n v="0"/>
    <n v="950"/>
    <n v="9500"/>
    <n v="8550"/>
    <n v="0"/>
    <m/>
    <n v="0"/>
    <s v="SP1500022992"/>
  </r>
  <r>
    <s v="PESA UNUP JUK"/>
    <s v="HERNANDEZ"/>
    <s v="GARCIA"/>
    <s v="MINERVA"/>
    <x v="0"/>
    <x v="1"/>
    <s v="EL JUK"/>
    <s v="TRAPICHE"/>
    <s v="GENERACIÓN DE INGRESOS"/>
    <n v="0"/>
    <n v="0"/>
    <n v="0"/>
    <s v="MAM"/>
    <n v="41021"/>
    <n v="0"/>
    <n v="4558"/>
    <n v="45579"/>
    <n v="41021"/>
    <n v="0"/>
    <m/>
    <n v="0"/>
    <s v="SP1500022992"/>
  </r>
  <r>
    <s v="PESA HAC MOM"/>
    <s v="ARGUELLES"/>
    <s v="PEREZ"/>
    <s v="MIGUEL"/>
    <x v="0"/>
    <x v="1"/>
    <s v="HAC-MOM"/>
    <s v="INFRAESTRUCTURA Y EQUIPO PARA LA PROTECCION Y MANEJO DE LAS AVES"/>
    <s v="PRODUCCIÓN DE ALIMENTOS"/>
    <n v="12"/>
    <n v="7"/>
    <n v="19"/>
    <s v="MAM"/>
    <n v="21810"/>
    <n v="0"/>
    <n v="7680"/>
    <n v="29490"/>
    <n v="21810"/>
    <n v="0"/>
    <m/>
    <n v="0"/>
    <s v="SP1500022993"/>
  </r>
  <r>
    <s v="PESA HAC MOM"/>
    <s v="ARGUELLES"/>
    <s v="PEREZ"/>
    <s v="MIGUEL"/>
    <x v="0"/>
    <x v="1"/>
    <s v="HAC-MOM"/>
    <s v="INFRAESTRUCTURA Y EQUIPO PARA LA PRODUCCION DE HORTALIZAS A CIELO ABIERTO"/>
    <s v="PRODUCCIÓN DE ALIMENTOS"/>
    <n v="0"/>
    <n v="0"/>
    <n v="0"/>
    <s v="MAM"/>
    <n v="5147"/>
    <n v="0"/>
    <n v="572"/>
    <n v="5719"/>
    <n v="5147"/>
    <n v="0"/>
    <m/>
    <n v="0"/>
    <s v="SP1500022993"/>
  </r>
  <r>
    <s v="PESA HAC MOM"/>
    <s v="ARGUELLES"/>
    <s v="PEREZ"/>
    <s v="MIGUEL"/>
    <x v="0"/>
    <x v="1"/>
    <s v="HAC-MOM"/>
    <s v="INFRAESTRUCTURA Y EQUIPO PARA LA PRODUCCION DE HORTALIZAS A CIELO ABIERTO"/>
    <s v="PRODUCCIÓN DE ALIMENTOS"/>
    <n v="0"/>
    <n v="0"/>
    <n v="0"/>
    <s v="MAM"/>
    <n v="35556"/>
    <n v="0"/>
    <n v="3960"/>
    <n v="39516"/>
    <n v="35556"/>
    <n v="0"/>
    <m/>
    <n v="0"/>
    <s v="SP1500022993"/>
  </r>
  <r>
    <s v="PESA HAC MOM"/>
    <s v="ARGUELLES"/>
    <s v="PEREZ"/>
    <s v="MIGUEL"/>
    <x v="0"/>
    <x v="1"/>
    <s v="HAC-MOM"/>
    <s v="INFRAESTRUCTURA Y EQUIPO PARA LA PRODUCCION DE CERDOS"/>
    <s v="GENERACIÓN DE INGRESOS"/>
    <n v="0"/>
    <n v="0"/>
    <n v="0"/>
    <s v="MAM"/>
    <n v="6787"/>
    <n v="0"/>
    <n v="1537"/>
    <n v="8324"/>
    <n v="6787"/>
    <n v="0"/>
    <m/>
    <n v="0"/>
    <s v="SP1500022993"/>
  </r>
  <r>
    <s v="PESA HAC MOM"/>
    <s v="ARGUELLES"/>
    <s v="PEREZ"/>
    <s v="MIGUEL"/>
    <x v="0"/>
    <x v="1"/>
    <s v="HAC-MOM"/>
    <s v="INCUBADORA"/>
    <s v="GENERACIÓN DE INGRESOS"/>
    <n v="0"/>
    <n v="0"/>
    <n v="0"/>
    <s v="MAM"/>
    <n v="11500"/>
    <n v="0"/>
    <n v="1500"/>
    <n v="13000"/>
    <n v="11500"/>
    <n v="0"/>
    <m/>
    <n v="0"/>
    <s v="SP1500022993"/>
  </r>
  <r>
    <s v="GRUPO PESA TZAPICTE"/>
    <s v="HERNANDEZ"/>
    <s v="SOLIS"/>
    <s v="JOSE LEONARDO"/>
    <x v="0"/>
    <x v="1"/>
    <s v="TZEPACAB SEGUNDA SECCIÓN TZAPICTE"/>
    <s v="TRAPICHE"/>
    <s v="GENERACIÓN DE INGRESOS"/>
    <n v="13"/>
    <n v="15"/>
    <n v="28"/>
    <s v="AM"/>
    <n v="12960"/>
    <n v="0"/>
    <n v="1440"/>
    <n v="14400"/>
    <n v="12960"/>
    <n v="0"/>
    <m/>
    <n v="0"/>
    <s v="SP1500022994"/>
  </r>
  <r>
    <s v="GRUPO PESA TZAPICTE"/>
    <s v="HERNANDEZ"/>
    <s v="SOLIS"/>
    <s v="JOSE LEONARDO"/>
    <x v="0"/>
    <x v="1"/>
    <s v="TZEPACAB SEGUNDA SECCIÓN TZAPICTE"/>
    <s v="TRAPICHE"/>
    <s v="GENERACIÓN DE INGRESOS"/>
    <n v="0"/>
    <n v="0"/>
    <n v="0"/>
    <s v="AM"/>
    <n v="13673"/>
    <n v="0"/>
    <n v="1520"/>
    <n v="15193"/>
    <n v="13673"/>
    <n v="0"/>
    <m/>
    <n v="0"/>
    <s v="SP1500022994"/>
  </r>
  <r>
    <s v="GRUPO PESA TZAPICTE"/>
    <s v="HERNANDEZ"/>
    <s v="SOLIS"/>
    <s v="JOSE LEONARDO"/>
    <x v="0"/>
    <x v="1"/>
    <s v="TZEPACAB SEGUNDA SECCIÓN TZAPICTE"/>
    <s v="TRAPICHE"/>
    <s v="GENERACIÓN DE INGRESOS"/>
    <n v="0"/>
    <n v="0"/>
    <n v="0"/>
    <s v="AM"/>
    <n v="15390"/>
    <n v="0"/>
    <n v="1710"/>
    <n v="17100"/>
    <n v="15390"/>
    <n v="0"/>
    <m/>
    <n v="0"/>
    <s v="SP1500022994"/>
  </r>
  <r>
    <s v="GRUPO PESA TZAPICTE"/>
    <s v="HERNANDEZ"/>
    <s v="SOLIS"/>
    <s v="JOSE LEONARDO"/>
    <x v="0"/>
    <x v="1"/>
    <s v="TZEPACAB SEGUNDA SECCIÓN TZAPICTE"/>
    <s v="TRAPICHE"/>
    <s v="GENERACIÓN DE INGRESOS"/>
    <n v="0"/>
    <n v="0"/>
    <n v="0"/>
    <s v="AM"/>
    <n v="56160"/>
    <n v="0"/>
    <n v="6240"/>
    <n v="62400"/>
    <n v="56160"/>
    <n v="0"/>
    <m/>
    <n v="0"/>
    <s v="SP1500022994"/>
  </r>
  <r>
    <s v="GRUPO PESA TZAPICTE"/>
    <s v="HERNANDEZ"/>
    <s v="SOLIS"/>
    <s v="JOSE LEONARDO"/>
    <x v="0"/>
    <x v="1"/>
    <s v="TZEPACAB SEGUNDA SECCIÓN TZAPICTE"/>
    <s v="INFRAESTRUCTURA Y EQUIPO PARA LA PRODUCCION DE HORTALIZAS A CIELO ABIERTO"/>
    <s v="PRODUCCIÓN DE ALIMENTOS"/>
    <n v="0"/>
    <n v="0"/>
    <n v="0"/>
    <s v="AM"/>
    <n v="5926"/>
    <n v="0"/>
    <n v="660"/>
    <n v="6586"/>
    <n v="5926"/>
    <n v="0"/>
    <m/>
    <n v="0"/>
    <s v="SP1500022994"/>
  </r>
  <r>
    <s v="GRUPO PESA TZAPICTE"/>
    <s v="HERNANDEZ"/>
    <s v="SOLIS"/>
    <s v="JOSE LEONARDO"/>
    <x v="0"/>
    <x v="1"/>
    <s v="TZEPACAB SEGUNDA SECCIÓN TZAPICTE"/>
    <s v="INFRAESTRUCTURA Y EQUIPO PARA LA PROTECCION Y MANEJO DE LAS AVES"/>
    <s v="PRODUCCIÓN DE ALIMENTOS"/>
    <n v="0"/>
    <n v="0"/>
    <n v="0"/>
    <s v="AM"/>
    <n v="78516"/>
    <n v="0"/>
    <n v="27648"/>
    <n v="106164"/>
    <n v="78516"/>
    <n v="0"/>
    <m/>
    <n v="0"/>
    <s v="SP1500022994"/>
  </r>
  <r>
    <s v="GRUPO DE TRABAJO DE TAMARINDO HUASTECO"/>
    <s v="HERNANDEZ"/>
    <s v="DE LA CRUZ"/>
    <s v="ALEJANDRA"/>
    <x v="1"/>
    <x v="0"/>
    <s v="TAMARINDO HUASTECO"/>
    <s v="CONSERVACION"/>
    <s v="GENERACIÓN DE INGRESOS"/>
    <n v="10"/>
    <n v="4"/>
    <n v="14"/>
    <s v="AM"/>
    <n v="4528"/>
    <n v="0"/>
    <n v="504"/>
    <n v="5032"/>
    <n v="4528"/>
    <n v="0"/>
    <m/>
    <n v="0"/>
    <s v="SP1500022995"/>
  </r>
  <r>
    <s v="GRUPO DE TRABAJO DE TAMARINDO HUASTECO"/>
    <s v="HERNANDEZ"/>
    <s v="DE LA CRUZ"/>
    <s v="ALEJANDRA"/>
    <x v="1"/>
    <x v="0"/>
    <s v="TAMARINDO HUASTECO"/>
    <s v="INFRAESTRUCTURA Y EQUIPO PARA LA PROTECCION Y MANEJO DE LAS AVES"/>
    <s v="PRODUCCIÓN DE ALIMENTOS"/>
    <n v="0"/>
    <n v="0"/>
    <n v="0"/>
    <s v="AM"/>
    <n v="8820"/>
    <n v="0"/>
    <n v="980"/>
    <n v="9800"/>
    <n v="8820"/>
    <n v="0"/>
    <m/>
    <n v="0"/>
    <s v="SP1500022995"/>
  </r>
  <r>
    <s v="GRUPO DE TRABAJO DE TAMARINDO HUASTECO"/>
    <s v="HERNANDEZ"/>
    <s v="DE LA CRUZ"/>
    <s v="ALEJANDRA"/>
    <x v="1"/>
    <x v="0"/>
    <s v="TAMARINDO HUASTECO"/>
    <s v="TRAPICHE"/>
    <s v="GENERACIÓN DE INGRESOS"/>
    <n v="0"/>
    <n v="0"/>
    <n v="0"/>
    <s v="AM"/>
    <n v="27000"/>
    <n v="0"/>
    <n v="3000"/>
    <n v="30000"/>
    <n v="27000"/>
    <n v="0"/>
    <m/>
    <n v="0"/>
    <s v="SP1500022995"/>
  </r>
  <r>
    <s v="GRUPO DE TRABAJO DE TAMARINDO HUASTECO"/>
    <s v="HERNANDEZ"/>
    <s v="DE LA CRUZ"/>
    <s v="ALEJANDRA"/>
    <x v="1"/>
    <x v="0"/>
    <s v="TAMARINDO HUASTECO"/>
    <s v="INFRAESTRUCTURA Y EQUIPO PARA LA PRODUCCION DE CERDOS"/>
    <s v="GENERACIÓN DE INGRESOS"/>
    <n v="0"/>
    <n v="0"/>
    <n v="0"/>
    <s v="AM"/>
    <n v="80100"/>
    <n v="0"/>
    <n v="8900"/>
    <n v="89000"/>
    <n v="80100"/>
    <n v="0"/>
    <m/>
    <n v="0"/>
    <s v="SP1500022995"/>
  </r>
  <r>
    <s v="GRUPO DE TRABAJO DE TAMARINDO HUASTECO"/>
    <s v="HERNANDEZ"/>
    <s v="DE LA CRUZ"/>
    <s v="ALEJANDRA"/>
    <x v="1"/>
    <x v="0"/>
    <s v="TAMARINDO HUASTECO"/>
    <s v="INFRAESTRUCTURA Y EQUIPO PARA LA PRODUCCION DE CERDOS"/>
    <s v="GENERACIÓN DE INGRESOS"/>
    <n v="0"/>
    <n v="0"/>
    <n v="0"/>
    <s v="AM"/>
    <n v="25632"/>
    <n v="0"/>
    <n v="2848"/>
    <n v="28480"/>
    <n v="25632"/>
    <n v="0"/>
    <m/>
    <n v="0"/>
    <s v="SP1500022995"/>
  </r>
  <r>
    <s v="PESA TANCOLTZE PRIMERA SECCION"/>
    <s v="HERNANDEZ"/>
    <s v="MARTINEZ"/>
    <s v="ESTEBAN"/>
    <x v="0"/>
    <x v="1"/>
    <s v="TANCOLTZE PRIMERA SECCIÓN"/>
    <s v="INFRAESTRUCTURA Y EQUIPO PARA LA PRODUCCION DE HORTALIZAS A CIELO ABIERTO"/>
    <s v="PRODUCCIÓN DE ALIMENTOS"/>
    <n v="11"/>
    <n v="6"/>
    <n v="17"/>
    <s v="AM"/>
    <n v="29630"/>
    <n v="0"/>
    <n v="3300"/>
    <n v="32930"/>
    <n v="29630"/>
    <n v="0"/>
    <m/>
    <n v="0"/>
    <s v="SP1500022996"/>
  </r>
  <r>
    <s v="PESA TANCOLTZE PRIMERA SECCION"/>
    <s v="HERNANDEZ"/>
    <s v="MARTINEZ"/>
    <s v="ESTEBAN"/>
    <x v="0"/>
    <x v="1"/>
    <s v="TANCOLTZE PRIMERA SECCIÓN"/>
    <s v="INFRAESTRUCTURA Y EQUIPO PARA LA PRODUCCION DE HORTALIZAS A CIELO ABIERTO"/>
    <s v="PRODUCCIÓN DE ALIMENTOS"/>
    <n v="0"/>
    <n v="0"/>
    <n v="0"/>
    <s v="AM"/>
    <n v="47101"/>
    <n v="0"/>
    <n v="5234"/>
    <n v="52335"/>
    <n v="47101"/>
    <n v="0"/>
    <m/>
    <n v="0"/>
    <s v="SP1500022996"/>
  </r>
  <r>
    <s v="PESA TANCOLTZE PRIMERA SECCION"/>
    <s v="HERNANDEZ"/>
    <s v="MARTINEZ"/>
    <s v="ESTEBAN"/>
    <x v="0"/>
    <x v="1"/>
    <s v="TANCOLTZE PRIMERA SECCIÓN"/>
    <s v="INFRAESTRUCTURA Y EQUIPO PARA LA PROTECCION Y MANEJO DE LAS AVES"/>
    <s v="PRODUCCIÓN DE ALIMENTOS"/>
    <n v="0"/>
    <n v="0"/>
    <n v="0"/>
    <s v="AM"/>
    <n v="13086"/>
    <n v="0"/>
    <n v="4608"/>
    <n v="17694"/>
    <n v="13086"/>
    <n v="0"/>
    <m/>
    <n v="0"/>
    <s v="SP1500022996"/>
  </r>
  <r>
    <s v="PESA TANCOLTZE PRIMERA SECCION"/>
    <s v="HERNANDEZ"/>
    <s v="MARTINEZ"/>
    <s v="ESTEBAN"/>
    <x v="0"/>
    <x v="1"/>
    <s v="TANCOLTZE PRIMERA SECCIÓN"/>
    <s v="INFRAESTRUCTURA Y EQUIPO PARA LA PRODUCCION DE HORTALIZAS A CIELO ABIERTO"/>
    <s v="PRODUCCIÓN DE ALIMENTOS"/>
    <n v="0"/>
    <n v="0"/>
    <n v="0"/>
    <s v="AM"/>
    <n v="5147"/>
    <n v="0"/>
    <n v="572"/>
    <n v="5719"/>
    <n v="5147"/>
    <n v="0"/>
    <m/>
    <n v="0"/>
    <s v="SP1500022996"/>
  </r>
  <r>
    <s v="ZENTIK TLATOKACE"/>
    <s v="PORRAS"/>
    <s v="SALAZAR"/>
    <s v="AGUSTIN"/>
    <x v="0"/>
    <x v="1"/>
    <s v="COLONIA PRIMERO DE MAYO"/>
    <s v="INFRAESTRUCTURA Y EQUIPO PARA LA PROTECCION Y MANEJO DE LAS AVES"/>
    <s v="PRODUCCIÓN DE ALIMENTOS"/>
    <n v="3"/>
    <n v="3"/>
    <n v="6"/>
    <s v="AM"/>
    <n v="13086"/>
    <n v="0"/>
    <n v="4608"/>
    <n v="17694"/>
    <n v="13086"/>
    <n v="0"/>
    <m/>
    <n v="0"/>
    <s v="SP1500022997"/>
  </r>
  <r>
    <s v="ZENTIK TLATOKACE"/>
    <s v="PORRAS"/>
    <s v="SALAZAR"/>
    <s v="AGUSTIN"/>
    <x v="0"/>
    <x v="1"/>
    <s v="COLONIA PRIMERO DE MAYO"/>
    <s v="SILO METALICO GALVANIZADO"/>
    <s v="GENERACIÓN DE INGRESOS"/>
    <n v="0"/>
    <n v="0"/>
    <n v="0"/>
    <s v="AM"/>
    <n v="4365"/>
    <n v="0"/>
    <n v="485"/>
    <n v="4850"/>
    <n v="4365"/>
    <n v="0"/>
    <m/>
    <n v="0"/>
    <s v="SP1500022997"/>
  </r>
  <r>
    <s v="ZENTIK TLATOKACE"/>
    <s v="PORRAS"/>
    <s v="SALAZAR"/>
    <s v="AGUSTIN"/>
    <x v="0"/>
    <x v="1"/>
    <s v="COLONIA PRIMERO DE MAYO"/>
    <s v="INFRAESTRUCTURA Y EQUIPO PARA LA PRODUCCION DE HORTALIZAS A CIELO ABIERTO"/>
    <s v="PRODUCCIÓN DE ALIMENTOS"/>
    <n v="0"/>
    <n v="0"/>
    <n v="0"/>
    <s v="AM"/>
    <n v="47101"/>
    <n v="0"/>
    <n v="5234"/>
    <n v="52335"/>
    <n v="47101"/>
    <n v="0"/>
    <m/>
    <n v="0"/>
    <s v="SP1500022997"/>
  </r>
  <r>
    <s v="ZENTIK TLATOKACE"/>
    <s v="PORRAS"/>
    <s v="SALAZAR"/>
    <s v="AGUSTIN"/>
    <x v="0"/>
    <x v="1"/>
    <s v="COLONIA PRIMERO DE MAYO"/>
    <s v="INFRAESTRUCTURA Y EQUIPO PARA LA PRODUCCION DE HORTALIZAS A CIELO ABIERTO"/>
    <s v="PRODUCCIÓN DE ALIMENTOS"/>
    <n v="0"/>
    <n v="0"/>
    <n v="0"/>
    <s v="AM"/>
    <n v="2963"/>
    <n v="0"/>
    <n v="330"/>
    <n v="3293"/>
    <n v="2963"/>
    <n v="0"/>
    <m/>
    <n v="0"/>
    <s v="SP1500022997"/>
  </r>
  <r>
    <s v="GRUPO DE TRABAJO EL MONEC"/>
    <s v="MARTINEZ"/>
    <s v="MARTINEZ"/>
    <s v="CESAR"/>
    <x v="6"/>
    <x v="0"/>
    <s v="MONEC"/>
    <s v="TRAPICHE"/>
    <s v="GENERACIÓN DE INGRESOS"/>
    <n v="5"/>
    <n v="11"/>
    <n v="16"/>
    <s v="AM"/>
    <n v="24300"/>
    <n v="0"/>
    <n v="2700"/>
    <n v="27000"/>
    <n v="24300"/>
    <n v="0"/>
    <m/>
    <n v="0"/>
    <s v="SP1500022998"/>
  </r>
  <r>
    <s v="GRUPO DE TRABAJO EL MONEC"/>
    <s v="MARTINEZ"/>
    <s v="MARTINEZ"/>
    <s v="CESAR"/>
    <x v="6"/>
    <x v="0"/>
    <s v="MONEC"/>
    <s v="TRAPICHE"/>
    <s v="GENERACIÓN DE INGRESOS"/>
    <n v="0"/>
    <n v="0"/>
    <n v="0"/>
    <s v="AM"/>
    <n v="78624"/>
    <n v="0"/>
    <n v="8736"/>
    <n v="87360"/>
    <n v="78624"/>
    <n v="0"/>
    <m/>
    <n v="0"/>
    <s v="SP1500022998"/>
  </r>
  <r>
    <s v="GRUPO DE TRABAJO EL MONEC"/>
    <s v="MARTINEZ"/>
    <s v="MARTINEZ"/>
    <s v="CESAR"/>
    <x v="6"/>
    <x v="0"/>
    <s v="MONEC"/>
    <s v="TRAPICHE"/>
    <s v="GENERACIÓN DE INGRESOS"/>
    <n v="0"/>
    <n v="0"/>
    <n v="0"/>
    <s v="AM"/>
    <n v="14040"/>
    <n v="0"/>
    <n v="1560"/>
    <n v="15600"/>
    <n v="14040"/>
    <n v="0"/>
    <m/>
    <n v="0"/>
    <s v="SP1500022998"/>
  </r>
  <r>
    <s v="GRUPO DE TRABAJO EL MONEC"/>
    <s v="MARTINEZ"/>
    <s v="MARTINEZ"/>
    <s v="CESAR"/>
    <x v="6"/>
    <x v="0"/>
    <s v="MONEC"/>
    <s v="INFRAESTRUCTURA Y EQUIPO PARA LA PRODUCCION DE CULTIVOS ALTERNATIVOS O NO TRADICIONALES PARA VENTA"/>
    <s v="GENERACIÓN DE INGRESOS"/>
    <n v="0"/>
    <n v="0"/>
    <n v="0"/>
    <s v="AM"/>
    <n v="2963"/>
    <n v="0"/>
    <n v="330"/>
    <n v="3293"/>
    <n v="2963"/>
    <n v="0"/>
    <m/>
    <n v="0"/>
    <s v="SP1500022998"/>
  </r>
  <r>
    <s v="GRUPO DE TRABAJO EL MONEC"/>
    <s v="MARTINEZ"/>
    <s v="MARTINEZ"/>
    <s v="CESAR"/>
    <x v="6"/>
    <x v="0"/>
    <s v="MONEC"/>
    <s v="TRAPICHE"/>
    <s v="GENERACIÓN DE INGRESOS"/>
    <n v="0"/>
    <n v="0"/>
    <n v="0"/>
    <s v="AM"/>
    <n v="13455"/>
    <n v="0"/>
    <n v="1495"/>
    <n v="14950"/>
    <n v="13455"/>
    <n v="0"/>
    <m/>
    <n v="0"/>
    <s v="SP1500022998"/>
  </r>
  <r>
    <s v="GRUPO DE PRODUCTORES JOMTE"/>
    <s v="RODRIGUEZ"/>
    <s v="SANTIAGO"/>
    <s v="BENEDICTO"/>
    <x v="6"/>
    <x v="0"/>
    <s v="EL JOMTE"/>
    <s v="EQUIPO PARA SELECCION Y EMPAQUE"/>
    <s v="GENERACIÓN DE INGRESOS"/>
    <n v="7"/>
    <n v="10"/>
    <n v="17"/>
    <s v="AM"/>
    <n v="26118"/>
    <n v="0"/>
    <n v="2902"/>
    <n v="29020"/>
    <n v="26118"/>
    <n v="0"/>
    <m/>
    <n v="0"/>
    <s v="SP1500022999"/>
  </r>
  <r>
    <s v="GRUPO DE PRODUCTORES JOMTE"/>
    <s v="RODRIGUEZ"/>
    <s v="SANTIAGO"/>
    <s v="BENEDICTO"/>
    <x v="6"/>
    <x v="0"/>
    <s v="EL JOMTE"/>
    <s v="TRAPICHE"/>
    <s v="GENERACIÓN DE INGRESOS"/>
    <n v="0"/>
    <n v="0"/>
    <n v="0"/>
    <s v="AM"/>
    <n v="49581"/>
    <n v="0"/>
    <n v="5509"/>
    <n v="55090"/>
    <n v="49581"/>
    <n v="0"/>
    <m/>
    <n v="0"/>
    <s v="SP1500022999"/>
  </r>
  <r>
    <s v="GRUPO DE PRODUCTORES JOMTE"/>
    <s v="RODRIGUEZ"/>
    <s v="SANTIAGO"/>
    <s v="BENEDICTO"/>
    <x v="6"/>
    <x v="0"/>
    <s v="EL JOMTE"/>
    <s v="TRAPICHE"/>
    <s v="GENERACIÓN DE INGRESOS"/>
    <n v="0"/>
    <n v="0"/>
    <n v="0"/>
    <s v="AM"/>
    <n v="13673"/>
    <n v="0"/>
    <n v="1520"/>
    <n v="15193"/>
    <n v="13673"/>
    <n v="0"/>
    <m/>
    <n v="0"/>
    <s v="SP1500022999"/>
  </r>
  <r>
    <s v="GRUPO DE PRODUCTORES JOMTE"/>
    <s v="RODRIGUEZ"/>
    <s v="SANTIAGO"/>
    <s v="BENEDICTO"/>
    <x v="6"/>
    <x v="0"/>
    <s v="EL JOMTE"/>
    <s v="TRAPICHE"/>
    <s v="GENERACIÓN DE INGRESOS"/>
    <n v="0"/>
    <n v="0"/>
    <n v="0"/>
    <s v="AM"/>
    <n v="2070"/>
    <n v="0"/>
    <n v="230"/>
    <n v="2300"/>
    <n v="2070"/>
    <n v="0"/>
    <m/>
    <n v="0"/>
    <s v="SP1500022999"/>
  </r>
  <r>
    <s v="GRUPO DE PRODUCTORES JOMTE"/>
    <s v="RODRIGUEZ"/>
    <s v="SANTIAGO"/>
    <s v="BENEDICTO"/>
    <x v="6"/>
    <x v="0"/>
    <s v="EL JOMTE"/>
    <s v="INFRAESTRUCTURA Y EQUIPO PARA LA PROTECCION Y MANEJO DE LAS AVES"/>
    <s v="PRODUCCIÓN DE ALIMENTOS"/>
    <n v="0"/>
    <n v="0"/>
    <n v="0"/>
    <s v="AM"/>
    <n v="21812"/>
    <n v="0"/>
    <n v="7682"/>
    <n v="29494"/>
    <n v="21812"/>
    <n v="0"/>
    <m/>
    <n v="0"/>
    <s v="SP1500022999"/>
  </r>
  <r>
    <s v="GRUPO DE PRODUCTORES JOMTE"/>
    <s v="RODRIGUEZ"/>
    <s v="SANTIAGO"/>
    <s v="BENEDICTO"/>
    <x v="6"/>
    <x v="0"/>
    <s v="EL JOMTE"/>
    <s v="TRAPICHE"/>
    <s v="GENERACIÓN DE INGRESOS"/>
    <n v="0"/>
    <n v="0"/>
    <n v="0"/>
    <s v="AM"/>
    <n v="7650"/>
    <n v="0"/>
    <n v="850"/>
    <n v="8500"/>
    <n v="7650"/>
    <n v="0"/>
    <m/>
    <n v="0"/>
    <s v="SP1500022999"/>
  </r>
  <r>
    <s v="LAS AGUILAS"/>
    <s v="PEREZ"/>
    <s v="MARTINEZ"/>
    <s v="AZUCENA TERESA"/>
    <x v="4"/>
    <x v="0"/>
    <s v="PETATILLO"/>
    <s v="INFRAESTRUCTURA PARA POSTPRODUCCION DE CAFE"/>
    <s v="GENERACIÓN DE INGRESOS"/>
    <n v="11"/>
    <n v="5"/>
    <n v="16"/>
    <s v="AM"/>
    <n v="27090"/>
    <n v="0"/>
    <n v="8535"/>
    <n v="35625"/>
    <m/>
    <n v="0"/>
    <m/>
    <n v="0"/>
    <s v="SP1500023000"/>
  </r>
  <r>
    <s v="LAS AGUILAS"/>
    <s v="PEREZ"/>
    <s v="MARTINEZ"/>
    <s v="AZUCENA TERESA"/>
    <x v="4"/>
    <x v="0"/>
    <s v="PETATILLO"/>
    <s v="CAJONES, ALZA Y BASTIDORES"/>
    <s v="GENERACIÓN DE INGRESOS"/>
    <n v="0"/>
    <n v="0"/>
    <n v="0"/>
    <s v="AM"/>
    <n v="24777"/>
    <n v="0"/>
    <n v="2753"/>
    <n v="27530"/>
    <m/>
    <n v="0"/>
    <m/>
    <n v="0"/>
    <s v="SP1500023000"/>
  </r>
  <r>
    <s v="LAS AGUILAS"/>
    <s v="PEREZ"/>
    <s v="MARTINEZ"/>
    <s v="AZUCENA TERESA"/>
    <x v="4"/>
    <x v="0"/>
    <s v="PETATILLO"/>
    <s v="EQUIPO DE COCCION"/>
    <s v="GENERACIÓN DE INGRESOS"/>
    <n v="0"/>
    <n v="0"/>
    <n v="0"/>
    <s v="AM"/>
    <n v="37913"/>
    <n v="0"/>
    <n v="4213"/>
    <n v="42126"/>
    <m/>
    <n v="0"/>
    <m/>
    <n v="0"/>
    <s v="SP1500023000"/>
  </r>
  <r>
    <s v="LAS AGUILAS"/>
    <s v="PEREZ"/>
    <s v="MARTINEZ"/>
    <s v="AZUCENA TERESA"/>
    <x v="4"/>
    <x v="0"/>
    <s v="PETATILLO"/>
    <s v="ARBOLES FRUTALES"/>
    <s v="PRODUCCIÓN DE ALIMENTOS"/>
    <n v="0"/>
    <n v="0"/>
    <n v="0"/>
    <s v="AM"/>
    <n v="22530"/>
    <n v="0"/>
    <n v="5121"/>
    <n v="27651"/>
    <m/>
    <n v="0"/>
    <m/>
    <n v="0"/>
    <s v="SP1500023000"/>
  </r>
  <r>
    <s v="LAS AGUILAS"/>
    <s v="PEREZ"/>
    <s v="MARTINEZ"/>
    <s v="AZUCENA TERESA"/>
    <x v="4"/>
    <x v="0"/>
    <s v="PETATILLO"/>
    <s v="INFRAESTRUCTURA Y EQUIPO PARA LA PROTECCION Y MANEJO DE LAS AVES"/>
    <s v="PRODUCCIÓN DE ALIMENTOS"/>
    <n v="0"/>
    <n v="0"/>
    <n v="0"/>
    <s v="AM"/>
    <n v="9074"/>
    <n v="0"/>
    <n v="1536"/>
    <n v="10610"/>
    <m/>
    <n v="0"/>
    <m/>
    <n v="0"/>
    <s v="SP1500023000"/>
  </r>
  <r>
    <s v="LA ESCALERA"/>
    <s v="HERNANDEZ"/>
    <s v="HERNANDEZ"/>
    <s v="MA. SUSANA"/>
    <x v="4"/>
    <x v="0"/>
    <s v="LA ESCALERA"/>
    <s v="CAJONES, ALZA Y BASTIDORES"/>
    <s v="GENERACIÓN DE INGRESOS"/>
    <n v="11"/>
    <n v="0"/>
    <n v="11"/>
    <s v="AM"/>
    <n v="9368"/>
    <n v="0"/>
    <n v="1041"/>
    <n v="10409"/>
    <m/>
    <n v="0"/>
    <m/>
    <n v="0"/>
    <s v="SP1500023001"/>
  </r>
  <r>
    <s v="LA ESCALERA"/>
    <s v="HERNANDEZ"/>
    <s v="HERNANDEZ"/>
    <s v="MA. SUSANA"/>
    <x v="4"/>
    <x v="0"/>
    <s v="LA ESCALERA"/>
    <s v="INCUBADORA"/>
    <s v="GENERACIÓN DE INGRESOS"/>
    <n v="0"/>
    <n v="0"/>
    <n v="0"/>
    <s v="AM"/>
    <n v="8959"/>
    <n v="0"/>
    <n v="996"/>
    <n v="9955"/>
    <m/>
    <n v="0"/>
    <m/>
    <n v="0"/>
    <s v="SP1500023001"/>
  </r>
  <r>
    <s v="LA ESCALERA"/>
    <s v="HERNANDEZ"/>
    <s v="HERNANDEZ"/>
    <s v="MA. SUSANA"/>
    <x v="4"/>
    <x v="0"/>
    <s v="LA ESCALERA"/>
    <s v="EQUIPO DE COCCION"/>
    <s v="GENERACIÓN DE INGRESOS"/>
    <n v="0"/>
    <n v="0"/>
    <n v="0"/>
    <s v="AM"/>
    <n v="25275"/>
    <n v="0"/>
    <n v="2809"/>
    <n v="28084"/>
    <m/>
    <n v="0"/>
    <m/>
    <n v="0"/>
    <s v="SP1500023001"/>
  </r>
  <r>
    <s v="LA ESCALERA"/>
    <s v="HERNANDEZ"/>
    <s v="HERNANDEZ"/>
    <s v="MA. SUSANA"/>
    <x v="4"/>
    <x v="0"/>
    <s v="LA ESCALERA"/>
    <s v="INFRAESTRUCTURA Y EQUIPO PARA LA PROTECCION Y MANEJO DE LAS AVES"/>
    <s v="PRODUCCIÓN DE ALIMENTOS"/>
    <n v="0"/>
    <n v="0"/>
    <n v="0"/>
    <s v="AM"/>
    <n v="45370"/>
    <n v="0"/>
    <n v="7680"/>
    <n v="53050"/>
    <m/>
    <n v="0"/>
    <m/>
    <n v="0"/>
    <s v="SP1500023001"/>
  </r>
  <r>
    <s v="LA COSECHA"/>
    <s v="MANUEL"/>
    <s v="MANUEL"/>
    <s v="FLORENCIANO"/>
    <x v="4"/>
    <x v="0"/>
    <s v="PEMOXCO"/>
    <s v="INFRAESTRUCTURA Y EQUIPO PARA LA PROTECCION Y MANEJO DE LAS AVES"/>
    <s v="PRODUCCIÓN DE ALIMENTOS"/>
    <n v="10"/>
    <n v="4"/>
    <n v="14"/>
    <s v="AM"/>
    <n v="90740"/>
    <n v="0"/>
    <n v="15360"/>
    <n v="106100"/>
    <m/>
    <n v="0"/>
    <m/>
    <n v="0"/>
    <s v="SP1500023002"/>
  </r>
  <r>
    <s v="LA COSECHA"/>
    <s v="MANUEL"/>
    <s v="MANUEL"/>
    <s v="FLORENCIANO"/>
    <x v="4"/>
    <x v="0"/>
    <s v="PEMOXCO"/>
    <s v="INFRAESTRUCTURA PARA POSTPRODUCCION DE CAFE"/>
    <s v="GENERACIÓN DE INGRESOS"/>
    <n v="0"/>
    <n v="0"/>
    <n v="0"/>
    <s v="AM"/>
    <n v="5418"/>
    <n v="0"/>
    <n v="1707"/>
    <n v="7125"/>
    <m/>
    <n v="0"/>
    <m/>
    <n v="0"/>
    <s v="SP1500023002"/>
  </r>
  <r>
    <s v="LA COSECHA"/>
    <s v="MANUEL"/>
    <s v="MANUEL"/>
    <s v="FLORENCIANO"/>
    <x v="4"/>
    <x v="0"/>
    <s v="PEMOXCO"/>
    <s v="EQUIPO DE COCCION"/>
    <s v="GENERACIÓN DE INGRESOS"/>
    <n v="0"/>
    <n v="0"/>
    <n v="0"/>
    <s v="AM"/>
    <n v="18956"/>
    <n v="0"/>
    <n v="2107"/>
    <n v="21063"/>
    <m/>
    <n v="0"/>
    <m/>
    <n v="0"/>
    <s v="SP1500023002"/>
  </r>
  <r>
    <s v="PESA CRUZTUJUB"/>
    <s v="VELARDE"/>
    <s v="BAUTISTA"/>
    <s v="ALEJANDRA"/>
    <x v="0"/>
    <x v="1"/>
    <s v="CRUZTUJUB"/>
    <s v="TRAPICHE"/>
    <s v="GENERACIÓN DE INGRESOS"/>
    <n v="8"/>
    <n v="3"/>
    <n v="11"/>
    <s v="AM"/>
    <n v="17100"/>
    <n v="0"/>
    <n v="1900"/>
    <n v="19000"/>
    <n v="17100"/>
    <n v="0"/>
    <m/>
    <n v="0"/>
    <s v="SP1500023003"/>
  </r>
  <r>
    <s v="PESA CRUZTUJUB"/>
    <s v="VELARDE"/>
    <s v="BAUTISTA"/>
    <s v="ALEJANDRA"/>
    <x v="0"/>
    <x v="1"/>
    <s v="CRUZTUJUB"/>
    <s v="TRAPICHE"/>
    <s v="GENERACIÓN DE INGRESOS"/>
    <n v="0"/>
    <n v="0"/>
    <n v="0"/>
    <s v="AM"/>
    <n v="16200"/>
    <n v="0"/>
    <n v="1800"/>
    <n v="18000"/>
    <n v="16200"/>
    <n v="0"/>
    <m/>
    <n v="0"/>
    <s v="SP1500023003"/>
  </r>
  <r>
    <s v="PESA CRUZTUJUB"/>
    <s v="VELARDE"/>
    <s v="BAUTISTA"/>
    <s v="ALEJANDRA"/>
    <x v="0"/>
    <x v="1"/>
    <s v="CRUZTUJUB"/>
    <s v="TRAPICHE"/>
    <s v="GENERACIÓN DE INGRESOS"/>
    <n v="0"/>
    <n v="0"/>
    <n v="0"/>
    <s v="AM"/>
    <n v="70200"/>
    <n v="0"/>
    <n v="7800"/>
    <n v="78000"/>
    <n v="70200"/>
    <n v="0"/>
    <m/>
    <n v="0"/>
    <s v="SP1500023003"/>
  </r>
  <r>
    <s v="PESA CRUZTUJUB"/>
    <s v="VELARDE"/>
    <s v="BAUTISTA"/>
    <s v="ALEJANDRA"/>
    <x v="0"/>
    <x v="1"/>
    <s v="CRUZTUJUB"/>
    <s v="CAJONES, ALZA Y BASTIDORES"/>
    <s v="GENERACIÓN DE INGRESOS"/>
    <n v="0"/>
    <n v="0"/>
    <n v="0"/>
    <s v="AM"/>
    <n v="24777"/>
    <n v="0"/>
    <n v="2753"/>
    <n v="27530"/>
    <n v="24777"/>
    <n v="0"/>
    <m/>
    <n v="0"/>
    <s v="SP1500023003"/>
  </r>
  <r>
    <s v="RENACIMIENTO"/>
    <s v="FELIX"/>
    <s v="HERNANDEZ"/>
    <s v="LEOBARDO"/>
    <x v="4"/>
    <x v="0"/>
    <s v="UXTUAPAN"/>
    <s v="INCUBADORA"/>
    <s v="GENERACIÓN DE INGRESOS"/>
    <n v="13"/>
    <n v="3"/>
    <n v="16"/>
    <s v="AM"/>
    <n v="8959"/>
    <n v="0"/>
    <n v="996"/>
    <n v="9955"/>
    <m/>
    <n v="0"/>
    <m/>
    <n v="0"/>
    <s v="SP1500023004"/>
  </r>
  <r>
    <s v="RENACIMIENTO"/>
    <s v="FELIX"/>
    <s v="HERNANDEZ"/>
    <s v="LEOBARDO"/>
    <x v="4"/>
    <x v="0"/>
    <s v="UXTUAPAN"/>
    <s v="INFRAESTRUCTURA Y EQUIPO PARA LA PROTECCION Y MANEJO DE LAS AVES"/>
    <s v="PRODUCCIÓN DE ALIMENTOS"/>
    <n v="0"/>
    <n v="0"/>
    <n v="0"/>
    <s v="AM"/>
    <n v="45370"/>
    <n v="0"/>
    <n v="7680"/>
    <n v="53050"/>
    <m/>
    <n v="0"/>
    <m/>
    <n v="0"/>
    <s v="SP1500023004"/>
  </r>
  <r>
    <s v="RENACIMIENTO"/>
    <s v="FELIX"/>
    <s v="HERNANDEZ"/>
    <s v="LEOBARDO"/>
    <x v="4"/>
    <x v="0"/>
    <s v="UXTUAPAN"/>
    <s v="INFRAESTRUCTURA PARA POSTPRODUCCION DE CAFE"/>
    <s v="GENERACIÓN DE INGRESOS"/>
    <n v="0"/>
    <n v="0"/>
    <n v="0"/>
    <s v="AM"/>
    <n v="5418"/>
    <n v="0"/>
    <n v="1707"/>
    <n v="7125"/>
    <m/>
    <n v="0"/>
    <m/>
    <n v="0"/>
    <s v="SP1500023004"/>
  </r>
  <r>
    <s v="RENACIMIENTO"/>
    <s v="FELIX"/>
    <s v="HERNANDEZ"/>
    <s v="LEOBARDO"/>
    <x v="4"/>
    <x v="0"/>
    <s v="UXTUAPAN"/>
    <s v="EQUIPO DE COCCION"/>
    <s v="GENERACIÓN DE INGRESOS"/>
    <n v="0"/>
    <n v="0"/>
    <n v="0"/>
    <s v="AM"/>
    <n v="44232"/>
    <n v="0"/>
    <n v="4915"/>
    <n v="49147"/>
    <m/>
    <n v="0"/>
    <m/>
    <n v="0"/>
    <s v="SP1500023004"/>
  </r>
  <r>
    <s v="RENACIMIENTO"/>
    <s v="FELIX"/>
    <s v="HERNANDEZ"/>
    <s v="LEOBARDO"/>
    <x v="4"/>
    <x v="0"/>
    <s v="UXTUAPAN"/>
    <s v="CAJONES, ALZA Y BASTIDORES"/>
    <s v="GENERACIÓN DE INGRESOS"/>
    <n v="0"/>
    <n v="0"/>
    <n v="0"/>
    <s v="AM"/>
    <n v="49554"/>
    <n v="0"/>
    <n v="5506"/>
    <n v="55060"/>
    <m/>
    <n v="0"/>
    <m/>
    <n v="0"/>
    <s v="SP1500023004"/>
  </r>
  <r>
    <s v="XILOSUCHICO"/>
    <s v="FELIX"/>
    <s v="RUBIO"/>
    <s v="BERNARDINA"/>
    <x v="4"/>
    <x v="0"/>
    <s v="XILOXOCHICO (EL CHICO)"/>
    <s v="INFRAESTRUCTURA Y EQUIPO PARA LA PROTECCION Y MANEJO DE LAS AVES"/>
    <s v="PRODUCCIÓN DE ALIMENTOS"/>
    <n v="8"/>
    <n v="4"/>
    <n v="12"/>
    <s v="AM"/>
    <n v="18148"/>
    <n v="0"/>
    <n v="3072"/>
    <n v="21220"/>
    <m/>
    <n v="0"/>
    <m/>
    <n v="0"/>
    <s v="SP1500023005"/>
  </r>
  <r>
    <s v="XILOSUCHICO"/>
    <s v="FELIX"/>
    <s v="RUBIO"/>
    <s v="BERNARDINA"/>
    <x v="4"/>
    <x v="0"/>
    <s v="XILOXOCHICO (EL CHICO)"/>
    <s v="INFRAESTRUCTURA PARA POSTPRODUCCION DE CAFE"/>
    <s v="GENERACIÓN DE INGRESOS"/>
    <n v="0"/>
    <n v="0"/>
    <n v="0"/>
    <s v="AM"/>
    <n v="27090"/>
    <n v="0"/>
    <n v="8535"/>
    <n v="35625"/>
    <m/>
    <n v="0"/>
    <m/>
    <n v="0"/>
    <s v="SP1500023005"/>
  </r>
  <r>
    <s v="XILOSUCHICO"/>
    <s v="FELIX"/>
    <s v="RUBIO"/>
    <s v="BERNARDINA"/>
    <x v="4"/>
    <x v="0"/>
    <s v="XILOXOCHICO (EL CHICO)"/>
    <s v="EQUIPO DE COCCION"/>
    <s v="GENERACIÓN DE INGRESOS"/>
    <n v="0"/>
    <n v="0"/>
    <n v="0"/>
    <s v="AM"/>
    <n v="6318"/>
    <n v="0"/>
    <n v="703"/>
    <n v="7021"/>
    <m/>
    <n v="0"/>
    <m/>
    <n v="0"/>
    <s v="SP1500023005"/>
  </r>
  <r>
    <s v="XILOSUCHICO"/>
    <s v="FELIX"/>
    <s v="RUBIO"/>
    <s v="BERNARDINA"/>
    <x v="4"/>
    <x v="0"/>
    <s v="XILOXOCHICO (EL CHICO)"/>
    <s v="CAJONES, ALZA Y BASTIDORES"/>
    <s v="GENERACIÓN DE INGRESOS"/>
    <n v="0"/>
    <n v="0"/>
    <n v="0"/>
    <s v="AM"/>
    <n v="74331"/>
    <n v="0"/>
    <n v="8259"/>
    <n v="82590"/>
    <m/>
    <n v="0"/>
    <m/>
    <n v="0"/>
    <s v="SP1500023005"/>
  </r>
  <r>
    <s v="XILOSUCHICO"/>
    <s v="FELIX"/>
    <s v="RUBIO"/>
    <s v="BERNARDINA"/>
    <x v="4"/>
    <x v="0"/>
    <s v="XILOXOCHICO (EL CHICO)"/>
    <s v="CAJONES, ALZA Y BASTIDORES"/>
    <s v="GENERACIÓN DE INGRESOS"/>
    <n v="0"/>
    <n v="0"/>
    <n v="0"/>
    <s v="AM"/>
    <n v="9368"/>
    <n v="0"/>
    <n v="1041"/>
    <n v="10409"/>
    <m/>
    <n v="0"/>
    <m/>
    <n v="0"/>
    <s v="SP1500023005"/>
  </r>
  <r>
    <s v="PRODUCTORES PAITZAN"/>
    <s v="MARTINEZ"/>
    <s v="DIONICIO"/>
    <s v="MARIA TOMASA"/>
    <x v="6"/>
    <x v="0"/>
    <s v="PAITZÁN"/>
    <s v="TRAPICHE"/>
    <s v="GENERACIÓN DE INGRESOS"/>
    <n v="11"/>
    <n v="12"/>
    <n v="23"/>
    <s v="AM"/>
    <n v="7245"/>
    <n v="0"/>
    <n v="805"/>
    <n v="8050"/>
    <n v="7650"/>
    <n v="0"/>
    <m/>
    <n v="0"/>
    <s v="SP1500023006"/>
  </r>
  <r>
    <s v="PRODUCTORES PAITZAN"/>
    <s v="MARTINEZ"/>
    <s v="DIONICIO"/>
    <s v="MARIA TOMASA"/>
    <x v="6"/>
    <x v="0"/>
    <s v="PAITZÁN"/>
    <s v="TRAPICHE"/>
    <s v="GENERACIÓN DE INGRESOS"/>
    <n v="0"/>
    <n v="0"/>
    <n v="0"/>
    <s v="AM"/>
    <n v="82042"/>
    <n v="0"/>
    <n v="9116"/>
    <n v="91158"/>
    <n v="82042"/>
    <n v="0"/>
    <m/>
    <n v="0"/>
    <s v="SP1500023006"/>
  </r>
  <r>
    <s v="PRODUCTORES PAITZAN"/>
    <s v="MARTINEZ"/>
    <s v="DIONICIO"/>
    <s v="MARIA TOMASA"/>
    <x v="6"/>
    <x v="0"/>
    <s v="PAITZÁN"/>
    <s v="TRAPICHE"/>
    <s v="GENERACIÓN DE INGRESOS"/>
    <n v="0"/>
    <n v="0"/>
    <n v="0"/>
    <s v="AM"/>
    <n v="7650"/>
    <n v="0"/>
    <n v="850"/>
    <n v="8500"/>
    <n v="7245"/>
    <n v="0"/>
    <m/>
    <n v="0"/>
    <s v="SP1500023006"/>
  </r>
  <r>
    <s v="PRODUCTORES PAITZAN"/>
    <s v="MARTINEZ"/>
    <s v="DIONICIO"/>
    <s v="MARIA TOMASA"/>
    <x v="6"/>
    <x v="0"/>
    <s v="PAITZÁN"/>
    <s v="INFRAESTRUCTURA Y EQUIPO PARA LA PROTECCION Y MANEJO DE LAS AVES"/>
    <s v="PRODUCCIÓN DE ALIMENTOS"/>
    <n v="0"/>
    <n v="0"/>
    <n v="0"/>
    <s v="AM"/>
    <n v="39262"/>
    <n v="0"/>
    <n v="13827.199999999997"/>
    <n v="53089.2"/>
    <n v="39262"/>
    <n v="0"/>
    <m/>
    <n v="0"/>
    <s v="SP1500023006"/>
  </r>
  <r>
    <s v="TLANESKI"/>
    <s v="MATIAS"/>
    <s v="HERNANDEZ"/>
    <s v="EVODIO"/>
    <x v="4"/>
    <x v="0"/>
    <s v="POXTLA (LA EMPRESA)"/>
    <s v="INCUBADORA"/>
    <s v="GENERACIÓN DE INGRESOS"/>
    <n v="16"/>
    <n v="2"/>
    <n v="18"/>
    <s v="AM"/>
    <n v="8959"/>
    <n v="0"/>
    <n v="996"/>
    <n v="9955"/>
    <m/>
    <n v="0"/>
    <m/>
    <n v="0"/>
    <s v="SP1500023007"/>
  </r>
  <r>
    <s v="TLANESKI"/>
    <s v="MATIAS"/>
    <s v="HERNANDEZ"/>
    <s v="EVODIO"/>
    <x v="4"/>
    <x v="0"/>
    <s v="POXTLA (LA EMPRESA)"/>
    <s v="ARBOLES FRUTALES"/>
    <s v="PRODUCCIÓN DE ALIMENTOS"/>
    <n v="0"/>
    <n v="0"/>
    <n v="0"/>
    <s v="AM"/>
    <n v="15020"/>
    <n v="0"/>
    <n v="3414"/>
    <n v="18434"/>
    <m/>
    <n v="0"/>
    <m/>
    <n v="0"/>
    <s v="SP1500023007"/>
  </r>
  <r>
    <s v="TLANESKI"/>
    <s v="MATIAS"/>
    <s v="HERNANDEZ"/>
    <s v="EVODIO"/>
    <x v="4"/>
    <x v="0"/>
    <s v="POXTLA (LA EMPRESA)"/>
    <s v="EQUIPO DE COCCION"/>
    <s v="GENERACIÓN DE INGRESOS"/>
    <n v="0"/>
    <n v="0"/>
    <n v="0"/>
    <s v="AM"/>
    <n v="25275"/>
    <n v="0"/>
    <n v="2809"/>
    <n v="28084"/>
    <m/>
    <n v="0"/>
    <m/>
    <n v="0"/>
    <s v="SP1500023007"/>
  </r>
  <r>
    <s v="TLANESKI"/>
    <s v="MATIAS"/>
    <s v="HERNANDEZ"/>
    <s v="EVODIO"/>
    <x v="4"/>
    <x v="0"/>
    <s v="POXTLA (LA EMPRESA)"/>
    <s v="INFRAESTRUCTURA Y EQUIPO PARA LA PROTECCION Y MANEJO DE LAS AVES"/>
    <s v="PRODUCCIÓN DE ALIMENTOS"/>
    <n v="0"/>
    <n v="0"/>
    <n v="0"/>
    <s v="AM"/>
    <n v="99814"/>
    <n v="0"/>
    <n v="16896"/>
    <n v="116710"/>
    <m/>
    <n v="0"/>
    <m/>
    <n v="0"/>
    <s v="SP1500023007"/>
  </r>
  <r>
    <s v="LA PALIZADA"/>
    <s v="MARTINEZ"/>
    <s v="LOPEZ"/>
    <s v="MUCIO"/>
    <x v="4"/>
    <x v="0"/>
    <s v="LA PALIZADA"/>
    <s v="CAJONES, ALZA Y BASTIDORES"/>
    <s v="GENERACIÓN DE INGRESOS"/>
    <n v="6"/>
    <n v="11"/>
    <n v="17"/>
    <s v="MAM"/>
    <n v="24777"/>
    <n v="0"/>
    <n v="2753"/>
    <n v="27530"/>
    <m/>
    <n v="0"/>
    <m/>
    <n v="0"/>
    <s v="SP1500023008"/>
  </r>
  <r>
    <s v="LA PALIZADA"/>
    <s v="MARTINEZ"/>
    <s v="LOPEZ"/>
    <s v="MUCIO"/>
    <x v="4"/>
    <x v="0"/>
    <s v="LA PALIZADA"/>
    <s v="ARBOLES FRUTALES"/>
    <s v="PRODUCCIÓN DE ALIMENTOS"/>
    <n v="0"/>
    <n v="0"/>
    <n v="0"/>
    <s v="MAM"/>
    <n v="37550"/>
    <n v="0"/>
    <n v="8535"/>
    <n v="46085"/>
    <m/>
    <n v="0"/>
    <m/>
    <n v="0"/>
    <s v="SP1500023008"/>
  </r>
  <r>
    <s v="LA PALIZADA"/>
    <s v="MARTINEZ"/>
    <s v="LOPEZ"/>
    <s v="MUCIO"/>
    <x v="4"/>
    <x v="0"/>
    <s v="LA PALIZADA"/>
    <s v="INFRAESTRUCTURA Y EQUIPO PARA LA PROTECCION Y MANEJO DE LAS AVES"/>
    <s v="PRODUCCIÓN DE ALIMENTOS"/>
    <n v="0"/>
    <n v="0"/>
    <n v="0"/>
    <s v="MAM"/>
    <n v="81666"/>
    <n v="0"/>
    <n v="13824"/>
    <n v="95490"/>
    <m/>
    <n v="0"/>
    <m/>
    <n v="0"/>
    <s v="SP1500023008"/>
  </r>
  <r>
    <s v="LA PALIZADA"/>
    <s v="MARTINEZ"/>
    <s v="LOPEZ"/>
    <s v="MUCIO"/>
    <x v="4"/>
    <x v="0"/>
    <s v="LA PALIZADA"/>
    <s v="CAJONES, ALZA Y BASTIDORES"/>
    <s v="GENERACIÓN DE INGRESOS"/>
    <n v="0"/>
    <n v="0"/>
    <n v="0"/>
    <s v="MAM"/>
    <n v="18736"/>
    <n v="0"/>
    <n v="2082"/>
    <n v="20818"/>
    <m/>
    <n v="0"/>
    <m/>
    <n v="0"/>
    <s v="SP1500023008"/>
  </r>
  <r>
    <s v="GRUPO  PESA  TZEPACAB"/>
    <s v="MENDOZA"/>
    <s v="MARTINEZ"/>
    <s v="AGUSTIN"/>
    <x v="0"/>
    <x v="1"/>
    <s v="TZEPACAB PRIMERA SECCIÓN"/>
    <s v="TRAPICHE"/>
    <s v="GENERACIÓN DE INGRESOS"/>
    <n v="12"/>
    <n v="7"/>
    <n v="19"/>
    <s v="AM"/>
    <n v="12960"/>
    <n v="0"/>
    <n v="1440"/>
    <n v="14400"/>
    <n v="12960"/>
    <n v="0"/>
    <m/>
    <n v="0"/>
    <s v="SP1500023009"/>
  </r>
  <r>
    <s v="GRUPO  PESA  TZEPACAB"/>
    <s v="MENDOZA"/>
    <s v="MARTINEZ"/>
    <s v="AGUSTIN"/>
    <x v="0"/>
    <x v="1"/>
    <s v="TZEPACAB PRIMERA SECCIÓN"/>
    <s v="INFRAESTRUCTURA Y EQUIPO PARA LA PRODUCCION DE CERDOS"/>
    <s v="GENERACIÓN DE INGRESOS"/>
    <n v="0"/>
    <n v="0"/>
    <n v="0"/>
    <s v="AM"/>
    <n v="27148"/>
    <n v="0"/>
    <n v="6148"/>
    <n v="33296"/>
    <n v="27148"/>
    <n v="0"/>
    <m/>
    <n v="0"/>
    <s v="SP1500023009"/>
  </r>
  <r>
    <s v="GRUPO  PESA  TZEPACAB"/>
    <s v="MENDOZA"/>
    <s v="MARTINEZ"/>
    <s v="AGUSTIN"/>
    <x v="0"/>
    <x v="1"/>
    <s v="TZEPACAB PRIMERA SECCIÓN"/>
    <s v="INFRAESTRUCTURA Y EQUIPO PARA LA PROTECCION Y MANEJO DE LAS AVES"/>
    <s v="PRODUCCIÓN DE ALIMENTOS"/>
    <n v="0"/>
    <n v="0"/>
    <n v="0"/>
    <s v="AM"/>
    <n v="13086"/>
    <n v="0"/>
    <n v="4608"/>
    <n v="17694"/>
    <n v="13086"/>
    <n v="0"/>
    <m/>
    <n v="0"/>
    <s v="SP1500023009"/>
  </r>
  <r>
    <s v="GRUPO  PESA  TZEPACAB"/>
    <s v="MENDOZA"/>
    <s v="MARTINEZ"/>
    <s v="AGUSTIN"/>
    <x v="0"/>
    <x v="1"/>
    <s v="TZEPACAB PRIMERA SECCIÓN"/>
    <s v="SILO METALICO GALVANIZADO"/>
    <s v="GENERACIÓN DE INGRESOS"/>
    <n v="0"/>
    <n v="0"/>
    <n v="0"/>
    <s v="AM"/>
    <n v="4365"/>
    <n v="0"/>
    <n v="485"/>
    <n v="4850"/>
    <n v="4365"/>
    <n v="0"/>
    <m/>
    <n v="0"/>
    <s v="SP1500023009"/>
  </r>
  <r>
    <s v="GRUPO  PESA  TZEPACAB"/>
    <s v="MENDOZA"/>
    <s v="MARTINEZ"/>
    <s v="AGUSTIN"/>
    <x v="0"/>
    <x v="1"/>
    <s v="TZEPACAB PRIMERA SECCIÓN"/>
    <s v="INFRAESTRUCTURA Y EQUIPO PARA LA PRODUCCION DE HORTALIZAS A CIELO ABIERTO"/>
    <s v="PRODUCCIÓN DE ALIMENTOS"/>
    <n v="0"/>
    <n v="0"/>
    <n v="0"/>
    <s v="AM"/>
    <n v="2963"/>
    <n v="0"/>
    <n v="330"/>
    <n v="3293"/>
    <n v="2963"/>
    <n v="0"/>
    <m/>
    <n v="0"/>
    <s v="SP1500023009"/>
  </r>
  <r>
    <s v="GRUPO  PESA  TZEPACAB"/>
    <s v="MENDOZA"/>
    <s v="MARTINEZ"/>
    <s v="AGUSTIN"/>
    <x v="0"/>
    <x v="1"/>
    <s v="TZEPACAB PRIMERA SECCIÓN"/>
    <s v="TRAPICHE"/>
    <s v="GENERACIÓN DE INGRESOS"/>
    <n v="0"/>
    <n v="0"/>
    <n v="0"/>
    <s v="AM"/>
    <n v="56160"/>
    <n v="0"/>
    <n v="6240"/>
    <n v="62400"/>
    <n v="56160"/>
    <n v="0"/>
    <m/>
    <n v="0"/>
    <s v="SP1500023009"/>
  </r>
  <r>
    <s v="GRUPO  PESA  TZEPACAB"/>
    <s v="MENDOZA"/>
    <s v="MARTINEZ"/>
    <s v="AGUSTIN"/>
    <x v="0"/>
    <x v="1"/>
    <s v="TZEPACAB PRIMERA SECCIÓN"/>
    <s v="TRAPICHE"/>
    <s v="GENERACIÓN DE INGRESOS"/>
    <n v="0"/>
    <n v="0"/>
    <n v="0"/>
    <s v="AM"/>
    <n v="15390"/>
    <n v="0"/>
    <n v="1710"/>
    <n v="17100"/>
    <n v="15390"/>
    <n v="0"/>
    <m/>
    <n v="0"/>
    <s v="SP1500023009"/>
  </r>
  <r>
    <s v="GRUPO  PESA  TZEPACAB"/>
    <s v="MENDOZA"/>
    <s v="MARTINEZ"/>
    <s v="AGUSTIN"/>
    <x v="0"/>
    <x v="1"/>
    <s v="TZEPACAB PRIMERA SECCIÓN"/>
    <s v="TRAPICHE"/>
    <s v="GENERACIÓN DE INGRESOS"/>
    <n v="0"/>
    <n v="0"/>
    <n v="0"/>
    <s v="AM"/>
    <n v="13673"/>
    <n v="0"/>
    <n v="1520"/>
    <n v="15193"/>
    <n v="13673"/>
    <n v="0"/>
    <m/>
    <n v="0"/>
    <s v="SP1500023009"/>
  </r>
  <r>
    <s v="GRUPO  PESA  TZEPACAB"/>
    <s v="MENDOZA"/>
    <s v="MARTINEZ"/>
    <s v="AGUSTIN"/>
    <x v="0"/>
    <x v="1"/>
    <s v="TZEPACAB PRIMERA SECCIÓN"/>
    <s v="INFRAESTRUCTURA Y EQUIPO PARA LA PRODUCCION DE HORTALIZAS A CIELO ABIERTO"/>
    <s v="PRODUCCIÓN DE ALIMENTOS"/>
    <n v="0"/>
    <n v="0"/>
    <n v="0"/>
    <s v="AM"/>
    <n v="10294"/>
    <n v="0"/>
    <n v="1144"/>
    <n v="11438"/>
    <n v="10294"/>
    <n v="0"/>
    <m/>
    <n v="0"/>
    <s v="SP1500023009"/>
  </r>
  <r>
    <s v="TLAMAYA  TLAELILTIYANI"/>
    <s v="HERNANDEZ"/>
    <s v="REYES"/>
    <s v="HERIBERTO"/>
    <x v="0"/>
    <x v="1"/>
    <s v="CUATLAMAYÁN"/>
    <s v="TRAPICHE"/>
    <s v="GENERACIÓN DE INGRESOS"/>
    <n v="2"/>
    <n v="7"/>
    <n v="9"/>
    <s v="AM"/>
    <n v="3420"/>
    <n v="0"/>
    <n v="380"/>
    <n v="3800"/>
    <n v="3420"/>
    <n v="0"/>
    <m/>
    <n v="0"/>
    <s v="SP1500023010"/>
  </r>
  <r>
    <s v="TLAMAYA  TLAELILTIYANI"/>
    <s v="HERNANDEZ"/>
    <s v="REYES"/>
    <s v="HERIBERTO"/>
    <x v="0"/>
    <x v="1"/>
    <s v="CUATLAMAYÁN"/>
    <s v="INFRAESTRUCTURA Y EQUIPO PARA LA PRODUCCION DE CERDOS"/>
    <s v="GENERACIÓN DE INGRESOS"/>
    <n v="0"/>
    <n v="0"/>
    <n v="0"/>
    <s v="AM"/>
    <n v="40722"/>
    <n v="0"/>
    <n v="9222"/>
    <n v="49944"/>
    <n v="40722"/>
    <n v="0"/>
    <m/>
    <n v="0"/>
    <s v="SP1500023010"/>
  </r>
  <r>
    <s v="TLAMAYA  TLAELILTIYANI"/>
    <s v="HERNANDEZ"/>
    <s v="REYES"/>
    <s v="HERIBERTO"/>
    <x v="0"/>
    <x v="1"/>
    <s v="CUATLAMAYÁN"/>
    <s v="INFRAESTRUCTURA Y EQUIPO PARA LA PROTECCION Y MANEJO DE LAS AVES"/>
    <s v="PRODUCCIÓN DE ALIMENTOS"/>
    <n v="0"/>
    <n v="0"/>
    <n v="0"/>
    <s v="AM"/>
    <n v="4362"/>
    <n v="0"/>
    <n v="1536"/>
    <n v="5898"/>
    <n v="4362"/>
    <n v="0"/>
    <m/>
    <n v="0"/>
    <s v="SP1500023010"/>
  </r>
  <r>
    <s v="TLAMAYA  TLAELILTIYANI"/>
    <s v="HERNANDEZ"/>
    <s v="REYES"/>
    <s v="HERIBERTO"/>
    <x v="0"/>
    <x v="1"/>
    <s v="CUATLAMAYÁN"/>
    <s v="TRAPICHE"/>
    <s v="GENERACIÓN DE INGRESOS"/>
    <n v="0"/>
    <n v="0"/>
    <n v="0"/>
    <s v="AM"/>
    <n v="14040"/>
    <n v="0"/>
    <n v="1560"/>
    <n v="15600"/>
    <n v="14040"/>
    <n v="0"/>
    <m/>
    <n v="0"/>
    <s v="SP1500023010"/>
  </r>
  <r>
    <s v="TLAMAYA  TLAELILTIYANI"/>
    <s v="HERNANDEZ"/>
    <s v="REYES"/>
    <s v="HERIBERTO"/>
    <x v="0"/>
    <x v="1"/>
    <s v="CUATLAMAYÁN"/>
    <s v="TRAPICHE"/>
    <s v="GENERACIÓN DE INGRESOS"/>
    <n v="0"/>
    <n v="0"/>
    <n v="0"/>
    <s v="AM"/>
    <n v="3240"/>
    <n v="0"/>
    <n v="360"/>
    <n v="3600"/>
    <n v="3240"/>
    <n v="0"/>
    <m/>
    <n v="0"/>
    <s v="SP1500023010"/>
  </r>
  <r>
    <s v="GRUPO DE PRODUCTORES DE CUITZABZEN"/>
    <s v="SANTIAGO"/>
    <s v="VIRGINIA"/>
    <s v="JOSE"/>
    <x v="6"/>
    <x v="0"/>
    <s v="CUITZABZÉN"/>
    <s v="INFRAESTRUCTURA Y EQUIPO PARA LA PRODUCCION DE CERDOS"/>
    <s v="GENERACIÓN DE INGRESOS"/>
    <n v="2"/>
    <n v="12"/>
    <n v="14"/>
    <s v="AM"/>
    <n v="6787"/>
    <n v="0"/>
    <n v="1537"/>
    <n v="8324"/>
    <n v="6787"/>
    <n v="0"/>
    <m/>
    <n v="0"/>
    <s v="SP1500023011"/>
  </r>
  <r>
    <s v="GRUPO DE PRODUCTORES DE CUITZABZEN"/>
    <s v="SANTIAGO"/>
    <s v="VIRGINIA"/>
    <s v="JOSE"/>
    <x v="6"/>
    <x v="0"/>
    <s v="CUITZABZÉN"/>
    <s v="INFRAESTRUCTURA Y EQUIPO PARA LA PROTECCION Y MANEJO DE LAS AVES"/>
    <s v="PRODUCCIÓN DE ALIMENTOS"/>
    <n v="0"/>
    <n v="0"/>
    <n v="0"/>
    <s v="AM"/>
    <n v="8725"/>
    <n v="0"/>
    <n v="3072.6000000000004"/>
    <n v="11797.6"/>
    <n v="8725"/>
    <n v="0"/>
    <m/>
    <n v="0"/>
    <s v="SP1500023011"/>
  </r>
  <r>
    <s v="GRUPO DE PRODUCTORES DE CUITZABZEN"/>
    <s v="SANTIAGO"/>
    <s v="VIRGINIA"/>
    <s v="JOSE"/>
    <x v="6"/>
    <x v="0"/>
    <s v="CUITZABZÉN"/>
    <s v="TRAPICHE"/>
    <s v="GENERACIÓN DE INGRESOS"/>
    <n v="0"/>
    <n v="0"/>
    <n v="0"/>
    <s v="AM"/>
    <n v="13673"/>
    <n v="0"/>
    <n v="1520"/>
    <n v="15193"/>
    <n v="13673"/>
    <n v="0"/>
    <m/>
    <n v="0"/>
    <s v="SP1500023011"/>
  </r>
  <r>
    <s v="GRUPO DE PRODUCTORES DE CUITZABZEN"/>
    <s v="SANTIAGO"/>
    <s v="VIRGINIA"/>
    <s v="JOSE"/>
    <x v="6"/>
    <x v="0"/>
    <s v="CUITZABZÉN"/>
    <s v="TRAPICHE"/>
    <s v="GENERACIÓN DE INGRESOS"/>
    <n v="0"/>
    <n v="0"/>
    <n v="0"/>
    <s v="AM"/>
    <n v="56664"/>
    <n v="0"/>
    <n v="6296"/>
    <n v="62960"/>
    <n v="56664"/>
    <n v="0"/>
    <m/>
    <n v="0"/>
    <s v="SP1500023011"/>
  </r>
  <r>
    <s v="GRUPO DE PRODUCTORES DE CUITZABZEN"/>
    <s v="SANTIAGO"/>
    <s v="VIRGINIA"/>
    <s v="JOSE"/>
    <x v="6"/>
    <x v="0"/>
    <s v="CUITZABZÉN"/>
    <s v="TRAPICHE"/>
    <s v="GENERACIÓN DE INGRESOS"/>
    <n v="0"/>
    <n v="0"/>
    <n v="0"/>
    <s v="AM"/>
    <n v="22950"/>
    <n v="0"/>
    <n v="2550"/>
    <n v="25500"/>
    <n v="22950"/>
    <n v="0"/>
    <m/>
    <n v="0"/>
    <s v="SP1500023011"/>
  </r>
  <r>
    <s v="GRUPO DE PRODUCTORES DE CUITZABZEN"/>
    <s v="SANTIAGO"/>
    <s v="VIRGINIA"/>
    <s v="JOSE"/>
    <x v="6"/>
    <x v="0"/>
    <s v="CUITZABZÉN"/>
    <s v="TRAPICHE"/>
    <s v="GENERACIÓN DE INGRESOS"/>
    <n v="0"/>
    <n v="0"/>
    <n v="0"/>
    <s v="AM"/>
    <n v="2147"/>
    <n v="0"/>
    <n v="239.19999999999982"/>
    <n v="2386.1999999999998"/>
    <n v="2147"/>
    <n v="0"/>
    <m/>
    <n v="0"/>
    <s v="SP1500023011"/>
  </r>
  <r>
    <s v="PESA CHACATITLA PRIMERA SECCION"/>
    <s v="HERNANDEZ"/>
    <s v="MEDINA"/>
    <s v="ENEDINA"/>
    <x v="0"/>
    <x v="1"/>
    <s v="CHACATITLA PRIMERA SECCIÓN"/>
    <s v="INFRAESTRUCTURA Y EQUIPO PARA LA PRODUCCION DE HORTALIZAS A CIELO ABIERTO"/>
    <s v="PRODUCCIÓN DE ALIMENTOS"/>
    <n v="7"/>
    <n v="1"/>
    <n v="8"/>
    <s v="AM"/>
    <n v="25735"/>
    <n v="0"/>
    <n v="2860"/>
    <n v="28595"/>
    <n v="25735"/>
    <n v="0"/>
    <m/>
    <n v="0"/>
    <s v="SP1500023012"/>
  </r>
  <r>
    <s v="PESA CHACATITLA PRIMERA SECCION"/>
    <s v="HERNANDEZ"/>
    <s v="MEDINA"/>
    <s v="ENEDINA"/>
    <x v="0"/>
    <x v="1"/>
    <s v="CHACATITLA PRIMERA SECCIÓN"/>
    <s v="EQUIPO PARA LA CONSERVACION DE ALIMENTOS VEGETALES"/>
    <s v="GENERACIÓN DE INGRESOS"/>
    <n v="0"/>
    <n v="0"/>
    <n v="0"/>
    <s v="AM"/>
    <n v="3613"/>
    <n v="0"/>
    <n v="402"/>
    <n v="4015"/>
    <n v="3613"/>
    <n v="0"/>
    <m/>
    <n v="0"/>
    <s v="SP1500023012"/>
  </r>
  <r>
    <s v="PESA CHACATITLA PRIMERA SECCION"/>
    <s v="HERNANDEZ"/>
    <s v="MEDINA"/>
    <s v="ENEDINA"/>
    <x v="0"/>
    <x v="1"/>
    <s v="CHACATITLA PRIMERA SECCIÓN"/>
    <s v="INFRAESTRUCTURA Y EQUIPO PARA LA PROTECCION Y MANEJO DE LAS AVES"/>
    <s v="PRODUCCIÓN DE ALIMENTOS"/>
    <n v="0"/>
    <n v="0"/>
    <n v="0"/>
    <s v="AM"/>
    <n v="4362"/>
    <n v="0"/>
    <n v="1536"/>
    <n v="5898"/>
    <n v="4362"/>
    <n v="0"/>
    <m/>
    <n v="0"/>
    <s v="SP1500023012"/>
  </r>
  <r>
    <s v="PESA CHACATITLA PRIMERA SECCION"/>
    <s v="HERNANDEZ"/>
    <s v="MEDINA"/>
    <s v="ENEDINA"/>
    <x v="0"/>
    <x v="1"/>
    <s v="CHACATITLA PRIMERA SECCIÓN"/>
    <s v="INFRAESTRUCTURA Y EQUIPO PARA LA PRODUCCION DE HORTALIZAS A CIELO ABIERTO"/>
    <s v="PRODUCCIÓN DE ALIMENTOS"/>
    <n v="0"/>
    <n v="0"/>
    <n v="0"/>
    <s v="AM"/>
    <n v="5926"/>
    <n v="0"/>
    <n v="660"/>
    <n v="6586"/>
    <n v="5926"/>
    <n v="0"/>
    <m/>
    <n v="0"/>
    <s v="SP1500023012"/>
  </r>
  <r>
    <s v="GRUPO DE PRODUCTORES TRES CRUCES"/>
    <s v="MARTINEZ"/>
    <s v="HERNANDEZ"/>
    <s v="FEDERICO"/>
    <x v="6"/>
    <x v="0"/>
    <s v="TRES CRUCES"/>
    <s v="TRAPICHE"/>
    <s v="GENERACIÓN DE INGRESOS"/>
    <n v="9"/>
    <n v="14"/>
    <n v="23"/>
    <s v="AM"/>
    <n v="15300"/>
    <n v="0"/>
    <n v="1700"/>
    <n v="17000"/>
    <n v="15300"/>
    <n v="0"/>
    <m/>
    <n v="0"/>
    <s v="SP1500023013"/>
  </r>
  <r>
    <s v="GRUPO DE PRODUCTORES TRES CRUCES"/>
    <s v="MARTINEZ"/>
    <s v="HERNANDEZ"/>
    <s v="FEDERICO"/>
    <x v="6"/>
    <x v="0"/>
    <s v="TRES CRUCES"/>
    <s v="TRAPICHE"/>
    <s v="GENERACIÓN DE INGRESOS"/>
    <n v="0"/>
    <n v="0"/>
    <n v="0"/>
    <s v="AM"/>
    <n v="92079"/>
    <n v="0"/>
    <n v="10231"/>
    <n v="102310"/>
    <n v="92079"/>
    <n v="0"/>
    <m/>
    <n v="0"/>
    <s v="SP1500023013"/>
  </r>
  <r>
    <s v="GRUPO DE PRODUCTORES TRES CRUCES"/>
    <s v="MARTINEZ"/>
    <s v="HERNANDEZ"/>
    <s v="FEDERICO"/>
    <x v="6"/>
    <x v="0"/>
    <s v="TRES CRUCES"/>
    <s v="TRAPICHE"/>
    <s v="GENERACIÓN DE INGRESOS"/>
    <n v="0"/>
    <n v="0"/>
    <n v="0"/>
    <s v="AM"/>
    <n v="2147"/>
    <n v="0"/>
    <n v="239.19999999999982"/>
    <n v="2386.1999999999998"/>
    <n v="2147"/>
    <n v="0"/>
    <m/>
    <n v="0"/>
    <s v="SP1500023013"/>
  </r>
  <r>
    <s v="GRUPO DE PRODUCTORES TRES CRUCES"/>
    <s v="MARTINEZ"/>
    <s v="HERNANDEZ"/>
    <s v="FEDERICO"/>
    <x v="6"/>
    <x v="0"/>
    <s v="TRES CRUCES"/>
    <s v="TRAPICHE"/>
    <s v="GENERACIÓN DE INGRESOS"/>
    <n v="0"/>
    <n v="0"/>
    <n v="0"/>
    <s v="AM"/>
    <n v="1035"/>
    <n v="0"/>
    <n v="115"/>
    <n v="1150"/>
    <n v="1035"/>
    <n v="0"/>
    <m/>
    <n v="0"/>
    <s v="SP1500023013"/>
  </r>
  <r>
    <s v="GRUPO DE PRODUCTORES TRES CRUCES"/>
    <s v="MARTINEZ"/>
    <s v="HERNANDEZ"/>
    <s v="FEDERICO"/>
    <x v="6"/>
    <x v="0"/>
    <s v="TRES CRUCES"/>
    <s v="INFRAESTRUCTURA Y EQUIPO PARA LA PRODUCCION DE HORTALIZAS A CIELO ABIERTO"/>
    <s v="PRODUCCIÓN DE ALIMENTOS"/>
    <n v="0"/>
    <n v="0"/>
    <n v="0"/>
    <s v="AM"/>
    <n v="5147"/>
    <n v="0"/>
    <n v="571.89000000000033"/>
    <n v="5718.89"/>
    <n v="5147"/>
    <n v="0"/>
    <m/>
    <n v="0"/>
    <s v="SP1500023013"/>
  </r>
  <r>
    <s v="GRUPO DE PRODUCTORES TRES CRUCES"/>
    <s v="MARTINEZ"/>
    <s v="HERNANDEZ"/>
    <s v="FEDERICO"/>
    <x v="6"/>
    <x v="0"/>
    <s v="TRES CRUCES"/>
    <s v="INFRAESTRUCTURA Y EQUIPO PARA LA PROTECCION Y MANEJO DE LAS AVES"/>
    <s v="PRODUCCIÓN DE ALIMENTOS"/>
    <n v="0"/>
    <n v="0"/>
    <n v="0"/>
    <s v="AM"/>
    <n v="26175"/>
    <n v="0"/>
    <n v="9217.8000000000029"/>
    <n v="35392.800000000003"/>
    <n v="26175"/>
    <n v="0"/>
    <m/>
    <n v="0"/>
    <s v="SP1500023013"/>
  </r>
  <r>
    <s v="GRUPO DE PRODUCTORES TRES CRUCES"/>
    <s v="MARTINEZ"/>
    <s v="HERNANDEZ"/>
    <s v="FEDERICO"/>
    <x v="6"/>
    <x v="0"/>
    <s v="TRES CRUCES"/>
    <s v="INFRAESTRUCTURA Y EQUIPO PARA LA PRODUCCION DE CERDOS"/>
    <s v="GENERACIÓN DE INGRESOS"/>
    <n v="0"/>
    <n v="0"/>
    <n v="0"/>
    <s v="AM"/>
    <n v="27150"/>
    <n v="0"/>
    <n v="6146"/>
    <n v="33296"/>
    <n v="27150"/>
    <n v="0"/>
    <m/>
    <n v="0"/>
    <s v="SP1500023013"/>
  </r>
  <r>
    <s v="PESA ZOJUALO"/>
    <s v="GONZALEZ"/>
    <s v="SANTIAGO"/>
    <s v="CONCEPCION"/>
    <x v="0"/>
    <x v="1"/>
    <s v="ZOJUALO"/>
    <s v="INFRAESTRUCTURA Y EQUIPO PARA LA PRODUCCION DE HORTALIZAS A CIELO ABIERTO"/>
    <s v="PRODUCCIÓN DE ALIMENTOS"/>
    <n v="14"/>
    <n v="7"/>
    <n v="21"/>
    <s v="AM"/>
    <n v="13518"/>
    <n v="0"/>
    <n v="1503"/>
    <n v="15021"/>
    <n v="13518"/>
    <n v="0"/>
    <m/>
    <n v="0"/>
    <s v="SP1500023014"/>
  </r>
  <r>
    <s v="PESA ZOJUALO"/>
    <s v="GONZALEZ"/>
    <s v="SANTIAGO"/>
    <s v="CONCEPCION"/>
    <x v="0"/>
    <x v="1"/>
    <s v="ZOJUALO"/>
    <s v="INFRAESTRUCTURA Y EQUIPO PARA LA PRODUCCION DE HORTALIZAS A CIELO ABIERTO"/>
    <s v="PRODUCCIÓN DE ALIMENTOS"/>
    <n v="0"/>
    <n v="0"/>
    <n v="0"/>
    <s v="AM"/>
    <n v="47101"/>
    <n v="0"/>
    <n v="5234"/>
    <n v="52335"/>
    <n v="47101"/>
    <n v="0"/>
    <m/>
    <n v="0"/>
    <s v="SP1500023014"/>
  </r>
  <r>
    <s v="PESA ZOJUALO"/>
    <s v="GONZALEZ"/>
    <s v="SANTIAGO"/>
    <s v="CONCEPCION"/>
    <x v="0"/>
    <x v="1"/>
    <s v="ZOJUALO"/>
    <s v="INFRAESTRUCTURA Y EQUIPO PARA LA PRODUCCION DE HORTALIZAS A CIELO ABIERTO"/>
    <s v="PRODUCCIÓN DE ALIMENTOS"/>
    <n v="0"/>
    <n v="0"/>
    <n v="0"/>
    <s v="AM"/>
    <n v="46323"/>
    <n v="0"/>
    <n v="5148"/>
    <n v="51471"/>
    <n v="46323"/>
    <n v="0"/>
    <m/>
    <n v="0"/>
    <s v="SP1500023014"/>
  </r>
  <r>
    <s v="PESA ZOJUALO"/>
    <s v="GONZALEZ"/>
    <s v="SANTIAGO"/>
    <s v="CONCEPCION"/>
    <x v="0"/>
    <x v="1"/>
    <s v="ZOJUALO"/>
    <s v="INFRAESTRUCTURA Y EQUIPO PARA LA PRODUCCION DE CERDOS"/>
    <s v="GENERACIÓN DE INGRESOS"/>
    <n v="0"/>
    <n v="0"/>
    <n v="0"/>
    <s v="AM"/>
    <n v="13574"/>
    <n v="0"/>
    <n v="3074"/>
    <n v="16648"/>
    <n v="13574"/>
    <n v="0"/>
    <m/>
    <n v="0"/>
    <s v="SP1500023014"/>
  </r>
  <r>
    <s v="PESA ZOJUALO"/>
    <s v="GONZALEZ"/>
    <s v="SANTIAGO"/>
    <s v="CONCEPCION"/>
    <x v="0"/>
    <x v="1"/>
    <s v="ZOJUALO"/>
    <s v="INFRAESTRUCTURA Y EQUIPO PARA LA PROTECCION Y MANEJO DE LAS AVES"/>
    <s v="PRODUCCIÓN DE ALIMENTOS"/>
    <n v="0"/>
    <n v="0"/>
    <n v="0"/>
    <s v="AM"/>
    <n v="26172"/>
    <n v="0"/>
    <n v="9216"/>
    <n v="35388"/>
    <n v="26172"/>
    <n v="0"/>
    <m/>
    <n v="0"/>
    <s v="SP1500023014"/>
  </r>
  <r>
    <s v="PESA JOPOYMON PRIMERA SECCION"/>
    <s v="FUENTES"/>
    <s v="MARTINEZ"/>
    <s v="FELIPE"/>
    <x v="0"/>
    <x v="1"/>
    <s v="JOPOYMOM PRIMERA SECCIÓN"/>
    <s v="EQUIPO PARA LA CONSERVACION DE ALIMENTOS CARNICOS"/>
    <s v="GENERACIÓN DE INGRESOS"/>
    <n v="7"/>
    <n v="12"/>
    <n v="19"/>
    <s v="AM"/>
    <n v="52236"/>
    <n v="0"/>
    <n v="5804"/>
    <n v="58040"/>
    <n v="52236"/>
    <n v="0"/>
    <m/>
    <n v="0"/>
    <s v="SP1500023015"/>
  </r>
  <r>
    <s v="PESA JOPOYMON PRIMERA SECCION"/>
    <s v="FUENTES"/>
    <s v="MARTINEZ"/>
    <s v="FELIPE"/>
    <x v="0"/>
    <x v="1"/>
    <s v="JOPOYMOM PRIMERA SECCIÓN"/>
    <s v="INCUBADORA"/>
    <s v="GENERACIÓN DE INGRESOS"/>
    <n v="0"/>
    <n v="0"/>
    <n v="0"/>
    <s v="AM"/>
    <n v="11500"/>
    <n v="0"/>
    <n v="1500"/>
    <n v="13000"/>
    <n v="11500"/>
    <n v="0"/>
    <m/>
    <n v="0"/>
    <s v="SP1500023015"/>
  </r>
  <r>
    <s v="PESA JOPOYMON PRIMERA SECCION"/>
    <s v="FUENTES"/>
    <s v="MARTINEZ"/>
    <s v="FELIPE"/>
    <x v="0"/>
    <x v="1"/>
    <s v="JOPOYMOM PRIMERA SECCIÓN"/>
    <s v="INFRAESTRUCTURA Y EQUIPO PARA LA PROTECCION Y MANEJO DE LAS AVES"/>
    <s v="PRODUCCIÓN DE ALIMENTOS"/>
    <n v="0"/>
    <n v="0"/>
    <n v="0"/>
    <s v="AM"/>
    <n v="21810"/>
    <n v="0"/>
    <n v="7680"/>
    <n v="29490"/>
    <n v="21810"/>
    <n v="0"/>
    <m/>
    <n v="0"/>
    <s v="SP1500023015"/>
  </r>
  <r>
    <s v="PESA JOPOYMON PRIMERA SECCION"/>
    <s v="FUENTES"/>
    <s v="MARTINEZ"/>
    <s v="FELIPE"/>
    <x v="0"/>
    <x v="1"/>
    <s v="JOPOYMOM PRIMERA SECCIÓN"/>
    <s v="INFRAESTRUCTURA Y EQUIPO PARA LA PRODUCCION DE HORTALIZAS A CIELO ABIERTO"/>
    <s v="PRODUCCIÓN DE ALIMENTOS"/>
    <n v="0"/>
    <n v="0"/>
    <n v="0"/>
    <s v="AM"/>
    <n v="15700"/>
    <n v="0"/>
    <n v="1745"/>
    <n v="17445"/>
    <n v="15700"/>
    <n v="0"/>
    <m/>
    <n v="0"/>
    <s v="SP1500023015"/>
  </r>
  <r>
    <s v="PESA JOPOYMON PRIMERA SECCION"/>
    <s v="FUENTES"/>
    <s v="MARTINEZ"/>
    <s v="FELIPE"/>
    <x v="0"/>
    <x v="1"/>
    <s v="JOPOYMOM PRIMERA SECCIÓN"/>
    <s v="TRAPICHE"/>
    <s v="GENERACIÓN DE INGRESOS"/>
    <n v="0"/>
    <n v="0"/>
    <n v="0"/>
    <s v="AM"/>
    <n v="49140"/>
    <n v="0"/>
    <n v="5460"/>
    <n v="54600"/>
    <n v="49140"/>
    <n v="0"/>
    <m/>
    <n v="0"/>
    <s v="SP1500023015"/>
  </r>
  <r>
    <s v="PESA JOPOYMON PRIMERA SECCION"/>
    <s v="FUENTES"/>
    <s v="MARTINEZ"/>
    <s v="FELIPE"/>
    <x v="0"/>
    <x v="1"/>
    <s v="JOPOYMOM PRIMERA SECCIÓN"/>
    <s v="TRAPICHE"/>
    <s v="GENERACIÓN DE INGRESOS"/>
    <n v="0"/>
    <n v="0"/>
    <n v="0"/>
    <s v="AM"/>
    <n v="11970"/>
    <n v="0"/>
    <n v="1330"/>
    <n v="13300"/>
    <n v="11970"/>
    <n v="0"/>
    <m/>
    <n v="0"/>
    <s v="SP1500023015"/>
  </r>
  <r>
    <s v="PESA JOPOYMON PRIMERA SECCION"/>
    <s v="FUENTES"/>
    <s v="MARTINEZ"/>
    <s v="FELIPE"/>
    <x v="0"/>
    <x v="1"/>
    <s v="JOPOYMOM PRIMERA SECCIÓN"/>
    <s v="TRAPICHE"/>
    <s v="GENERACIÓN DE INGRESOS"/>
    <n v="0"/>
    <n v="0"/>
    <n v="0"/>
    <s v="AM"/>
    <n v="11340"/>
    <n v="0"/>
    <n v="1260"/>
    <n v="12600"/>
    <n v="11340"/>
    <n v="0"/>
    <m/>
    <n v="0"/>
    <s v="SP1500023015"/>
  </r>
  <r>
    <s v="GRUPO DE PRODUCTORES DEL BARRIO CUAYTZEN, TANLAJAS, S.L.P."/>
    <s v="MARTINEZ"/>
    <s v="JUANA"/>
    <s v="MERCEDES"/>
    <x v="6"/>
    <x v="0"/>
    <s v="BARRIO CUAYTZÉN"/>
    <s v="INFRAESTRUCTURA Y EQUIPO PARA LA PRODUCCION DE CERDOS"/>
    <s v="GENERACIÓN DE INGRESOS"/>
    <n v="14"/>
    <n v="2"/>
    <n v="16"/>
    <s v="AM"/>
    <n v="6787"/>
    <n v="0"/>
    <n v="1537"/>
    <n v="8324"/>
    <n v="6787"/>
    <n v="0"/>
    <m/>
    <n v="0"/>
    <s v="SP1500023016"/>
  </r>
  <r>
    <s v="GRUPO DE PRODUCTORES DEL BARRIO CUAYTZEN, TANLAJAS, S.L.P."/>
    <s v="MARTINEZ"/>
    <s v="JUANA"/>
    <s v="MERCEDES"/>
    <x v="6"/>
    <x v="0"/>
    <s v="BARRIO CUAYTZÉN"/>
    <s v="INFRAESTRUCTURA Y EQUIPO PARA LA PRODUCCION DE CULTIVOS ALTERNATIVOS O NO TRADICIONALES PARA VENTA"/>
    <s v="GENERACIÓN DE INGRESOS"/>
    <n v="0"/>
    <n v="0"/>
    <n v="0"/>
    <s v="AM"/>
    <n v="8891"/>
    <n v="0"/>
    <n v="988"/>
    <n v="9879"/>
    <n v="8891"/>
    <n v="0"/>
    <m/>
    <n v="0"/>
    <s v="SP1500023016"/>
  </r>
  <r>
    <s v="GRUPO DE PRODUCTORES DEL BARRIO CUAYTZEN, TANLAJAS, S.L.P."/>
    <s v="MARTINEZ"/>
    <s v="JUANA"/>
    <s v="MERCEDES"/>
    <x v="6"/>
    <x v="0"/>
    <s v="BARRIO CUAYTZÉN"/>
    <s v="TRAPICHE"/>
    <s v="GENERACIÓN DE INGRESOS"/>
    <n v="0"/>
    <n v="0"/>
    <n v="0"/>
    <s v="AM"/>
    <n v="62270"/>
    <n v="0"/>
    <n v="6919"/>
    <n v="69189"/>
    <n v="62270"/>
    <n v="0"/>
    <m/>
    <n v="0"/>
    <s v="SP1500023016"/>
  </r>
  <r>
    <s v="GRUPO DE PRODUCTORES DEL BARRIO CUAYTZEN, TANLAJAS, S.L.P."/>
    <s v="MARTINEZ"/>
    <s v="JUANA"/>
    <s v="MERCEDES"/>
    <x v="6"/>
    <x v="0"/>
    <s v="BARRIO CUAYTZÉN"/>
    <s v="TRAPICHE"/>
    <s v="GENERACIÓN DE INGRESOS"/>
    <n v="0"/>
    <n v="0"/>
    <n v="0"/>
    <s v="AM"/>
    <n v="1035"/>
    <n v="0"/>
    <n v="115"/>
    <n v="1150"/>
    <n v="1035"/>
    <n v="0"/>
    <m/>
    <n v="0"/>
    <s v="SP1500023016"/>
  </r>
  <r>
    <s v="GRUPO DE PRODUCTORES DEL BARRIO CUAYTZEN, TANLAJAS, S.L.P."/>
    <s v="MARTINEZ"/>
    <s v="JUANA"/>
    <s v="MERCEDES"/>
    <x v="6"/>
    <x v="0"/>
    <s v="BARRIO CUAYTZÉN"/>
    <s v="INFRAESTRUCTURA Y EQUIPO PARA LA PRODUCCION DE HORTALIZAS A CIELO ABIERTO"/>
    <s v="PRODUCCIÓN DE ALIMENTOS"/>
    <n v="0"/>
    <n v="0"/>
    <n v="0"/>
    <s v="AM"/>
    <n v="18738"/>
    <n v="0"/>
    <n v="2082.5800000000017"/>
    <n v="20820.580000000002"/>
    <n v="18738"/>
    <n v="0"/>
    <m/>
    <n v="0"/>
    <s v="SP1500023016"/>
  </r>
  <r>
    <s v="GRUPO DE PRODUCTORES DEL BARRIO CUAYTZEN, TANLAJAS, S.L.P."/>
    <s v="MARTINEZ"/>
    <s v="JUANA"/>
    <s v="MERCEDES"/>
    <x v="6"/>
    <x v="0"/>
    <s v="BARRIO CUAYTZÉN"/>
    <s v="INFRAESTRUCTURA Y EQUIPO PARA LA PROTECCION Y MANEJO DE LAS AVES"/>
    <s v="PRODUCCIÓN DE ALIMENTOS"/>
    <n v="0"/>
    <n v="0"/>
    <n v="0"/>
    <s v="AM"/>
    <n v="17450"/>
    <n v="0"/>
    <n v="6145.2000000000007"/>
    <n v="23595.200000000001"/>
    <n v="17450"/>
    <n v="0"/>
    <m/>
    <n v="0"/>
    <s v="SP1500023016"/>
  </r>
  <r>
    <s v="LAS ESTRELLAS"/>
    <s v="FELIX"/>
    <s v="MEDINA"/>
    <s v="MIGUEL SANTIAGO"/>
    <x v="0"/>
    <x v="1"/>
    <s v="TEMPEXQUISTITLA"/>
    <s v="INFRAESTRUCTURA Y EQUIPO PARA LA PRODUCCION DE HORTALIZAS A CIELO ABIERTO"/>
    <s v="PRODUCCIÓN DE ALIMENTOS"/>
    <n v="25"/>
    <n v="3"/>
    <n v="28"/>
    <s v="MAM"/>
    <n v="5926"/>
    <n v="0"/>
    <n v="660"/>
    <n v="6586"/>
    <n v="5926"/>
    <n v="0"/>
    <m/>
    <n v="0"/>
    <s v="SP1500023017"/>
  </r>
  <r>
    <s v="LAS ESTRELLAS"/>
    <s v="FELIX"/>
    <s v="MEDINA"/>
    <s v="MIGUEL SANTIAGO"/>
    <x v="0"/>
    <x v="1"/>
    <s v="TEMPEXQUISTITLA"/>
    <s v="TRAPICHE"/>
    <s v="GENERACIÓN DE INGRESOS"/>
    <n v="0"/>
    <n v="0"/>
    <n v="0"/>
    <s v="MAM"/>
    <n v="1620"/>
    <n v="0"/>
    <n v="180"/>
    <n v="1800"/>
    <n v="1620"/>
    <n v="0"/>
    <m/>
    <n v="0"/>
    <s v="SP1500023017"/>
  </r>
  <r>
    <s v="LAS ESTRELLAS"/>
    <s v="FELIX"/>
    <s v="MEDINA"/>
    <s v="MIGUEL SANTIAGO"/>
    <x v="0"/>
    <x v="1"/>
    <s v="TEMPEXQUISTITLA"/>
    <s v="INCUBADORA"/>
    <s v="GENERACIÓN DE INGRESOS"/>
    <n v="0"/>
    <n v="0"/>
    <n v="0"/>
    <s v="MAM"/>
    <n v="11500"/>
    <n v="0"/>
    <n v="1500"/>
    <n v="13000"/>
    <n v="11500"/>
    <n v="0"/>
    <m/>
    <n v="0"/>
    <s v="SP1500023017"/>
  </r>
  <r>
    <s v="LAS ESTRELLAS"/>
    <s v="FELIX"/>
    <s v="MEDINA"/>
    <s v="MIGUEL SANTIAGO"/>
    <x v="0"/>
    <x v="1"/>
    <s v="TEMPEXQUISTITLA"/>
    <s v="TRAPICHE"/>
    <s v="GENERACIÓN DE INGRESOS"/>
    <n v="0"/>
    <n v="0"/>
    <n v="0"/>
    <s v="MAM"/>
    <n v="1710"/>
    <n v="0"/>
    <n v="190"/>
    <n v="1900"/>
    <n v="1710"/>
    <n v="0"/>
    <m/>
    <n v="0"/>
    <s v="SP1500023017"/>
  </r>
  <r>
    <s v="LAS ESTRELLAS"/>
    <s v="FELIX"/>
    <s v="MEDINA"/>
    <s v="MIGUEL SANTIAGO"/>
    <x v="0"/>
    <x v="1"/>
    <s v="TEMPEXQUISTITLA"/>
    <s v="INFRAESTRUCTURA Y EQUIPO PARA LA PRODUCCION DE CERDOS"/>
    <s v="GENERACIÓN DE INGRESOS"/>
    <n v="0"/>
    <n v="0"/>
    <n v="0"/>
    <s v="MAM"/>
    <n v="33935"/>
    <n v="0"/>
    <n v="7685"/>
    <n v="41620"/>
    <n v="33935"/>
    <n v="0"/>
    <m/>
    <n v="0"/>
    <s v="SP1500023017"/>
  </r>
  <r>
    <s v="LAS ESTRELLAS"/>
    <s v="FELIX"/>
    <s v="MEDINA"/>
    <s v="MIGUEL SANTIAGO"/>
    <x v="0"/>
    <x v="1"/>
    <s v="TEMPEXQUISTITLA"/>
    <s v="TRAPICHE"/>
    <s v="GENERACIÓN DE INGRESOS"/>
    <n v="0"/>
    <n v="0"/>
    <n v="0"/>
    <s v="MAM"/>
    <n v="7020"/>
    <n v="0"/>
    <n v="780"/>
    <n v="7800"/>
    <n v="7020"/>
    <n v="0"/>
    <m/>
    <n v="0"/>
    <s v="SP1500023017"/>
  </r>
  <r>
    <s v="LAS ESTRELLAS"/>
    <s v="FELIX"/>
    <s v="MEDINA"/>
    <s v="MIGUEL SANTIAGO"/>
    <x v="0"/>
    <x v="1"/>
    <s v="TEMPEXQUISTITLA"/>
    <s v="TRAPICHE"/>
    <s v="GENERACIÓN DE INGRESOS"/>
    <n v="0"/>
    <n v="0"/>
    <n v="0"/>
    <s v="MAM"/>
    <n v="13673"/>
    <n v="0"/>
    <n v="1520"/>
    <n v="15193"/>
    <n v="13673"/>
    <n v="0"/>
    <m/>
    <n v="0"/>
    <s v="SP1500023017"/>
  </r>
  <r>
    <s v="LAS ESTRELLAS"/>
    <s v="FELIX"/>
    <s v="MEDINA"/>
    <s v="MIGUEL SANTIAGO"/>
    <x v="0"/>
    <x v="1"/>
    <s v="TEMPEXQUISTITLA"/>
    <s v="SILO METALICO GALVANIZADO"/>
    <s v="GENERACIÓN DE INGRESOS"/>
    <n v="0"/>
    <n v="0"/>
    <n v="0"/>
    <s v="MAM"/>
    <n v="4365"/>
    <n v="0"/>
    <n v="485"/>
    <n v="4850"/>
    <n v="4365"/>
    <n v="0"/>
    <m/>
    <n v="0"/>
    <s v="SP1500023017"/>
  </r>
  <r>
    <s v="PESA LINARES"/>
    <s v="HERNANDEZ"/>
    <s v="HERNANDEZ"/>
    <s v="RAMIRO"/>
    <x v="0"/>
    <x v="1"/>
    <s v="LINARES"/>
    <s v="INFRAESTRUCTURA Y EQUIPO PARA LA PRODUCCION DE HORTALIZAS A CIELO ABIERTO"/>
    <s v="PRODUCCIÓN DE ALIMENTOS"/>
    <n v="6"/>
    <n v="5"/>
    <n v="11"/>
    <s v="AM"/>
    <n v="8889"/>
    <n v="0"/>
    <n v="990"/>
    <n v="9879"/>
    <n v="8889"/>
    <n v="0"/>
    <m/>
    <n v="0"/>
    <s v="SP1500023018"/>
  </r>
  <r>
    <s v="PESA LINARES"/>
    <s v="HERNANDEZ"/>
    <s v="HERNANDEZ"/>
    <s v="RAMIRO"/>
    <x v="0"/>
    <x v="1"/>
    <s v="LINARES"/>
    <s v="TRAPICHE"/>
    <s v="GENERACIÓN DE INGRESOS"/>
    <n v="0"/>
    <n v="0"/>
    <n v="0"/>
    <s v="AM"/>
    <n v="41021"/>
    <n v="0"/>
    <n v="4558"/>
    <n v="45579"/>
    <n v="41021"/>
    <n v="0"/>
    <m/>
    <n v="0"/>
    <s v="SP1500023018"/>
  </r>
  <r>
    <s v="PESA LINARES"/>
    <s v="HERNANDEZ"/>
    <s v="HERNANDEZ"/>
    <s v="RAMIRO"/>
    <x v="0"/>
    <x v="1"/>
    <s v="LINARES"/>
    <s v="TRAPICHE"/>
    <s v="GENERACIÓN DE INGRESOS"/>
    <n v="0"/>
    <n v="0"/>
    <n v="0"/>
    <s v="AM"/>
    <n v="28080"/>
    <n v="0"/>
    <n v="3120"/>
    <n v="31200"/>
    <n v="28080"/>
    <n v="0"/>
    <m/>
    <n v="0"/>
    <s v="SP1500023018"/>
  </r>
  <r>
    <s v="PESA LINARES"/>
    <s v="HERNANDEZ"/>
    <s v="HERNANDEZ"/>
    <s v="RAMIRO"/>
    <x v="0"/>
    <x v="1"/>
    <s v="LINARES"/>
    <s v="TRAPICHE"/>
    <s v="GENERACIÓN DE INGRESOS"/>
    <n v="0"/>
    <n v="0"/>
    <n v="0"/>
    <s v="AM"/>
    <n v="13680"/>
    <n v="0"/>
    <n v="1520"/>
    <n v="15200"/>
    <n v="13680"/>
    <n v="0"/>
    <m/>
    <n v="0"/>
    <s v="SP1500023018"/>
  </r>
  <r>
    <s v="PESA LINARES"/>
    <s v="HERNANDEZ"/>
    <s v="HERNANDEZ"/>
    <s v="RAMIRO"/>
    <x v="0"/>
    <x v="1"/>
    <s v="LINARES"/>
    <s v="TRAPICHE"/>
    <s v="GENERACIÓN DE INGRESOS"/>
    <n v="0"/>
    <n v="0"/>
    <n v="0"/>
    <s v="AM"/>
    <n v="8100"/>
    <n v="0"/>
    <n v="900"/>
    <n v="9000"/>
    <n v="8100"/>
    <n v="0"/>
    <m/>
    <n v="0"/>
    <s v="SP1500023018"/>
  </r>
  <r>
    <s v="GRUPO DE PRODUCTORES QUELABITADZ"/>
    <s v="BERNARDINO"/>
    <s v="SANCHEZ"/>
    <s v="RUFINO"/>
    <x v="6"/>
    <x v="0"/>
    <s v="QUELABITAD"/>
    <s v="TRAPICHE"/>
    <s v="GENERACIÓN DE INGRESOS"/>
    <n v="16"/>
    <n v="5"/>
    <n v="21"/>
    <s v="AM"/>
    <n v="95715"/>
    <n v="0"/>
    <n v="10636"/>
    <n v="106351"/>
    <n v="95715"/>
    <n v="0"/>
    <m/>
    <n v="0"/>
    <s v="SP1500023019"/>
  </r>
  <r>
    <s v="GRUPO DE PRODUCTORES QUELABITADZ"/>
    <s v="BERNARDINO"/>
    <s v="SANCHEZ"/>
    <s v="RUFINO"/>
    <x v="6"/>
    <x v="0"/>
    <s v="QUELABITAD"/>
    <s v="INFRAESTRUCTURA Y EQUIPO PARA LA PROTECCION Y MANEJO DE LAS AVES"/>
    <s v="PRODUCCIÓN DE ALIMENTOS"/>
    <n v="0"/>
    <n v="0"/>
    <n v="0"/>
    <s v="AM"/>
    <n v="21812"/>
    <n v="0"/>
    <n v="7682"/>
    <n v="29494"/>
    <n v="21812"/>
    <n v="0"/>
    <m/>
    <n v="0"/>
    <s v="SP1500023019"/>
  </r>
  <r>
    <s v="GRUPO DE PRODUCTORES QUELABITADZ"/>
    <s v="BERNARDINO"/>
    <s v="SANCHEZ"/>
    <s v="RUFINO"/>
    <x v="6"/>
    <x v="0"/>
    <s v="QUELABITAD"/>
    <s v="TRAPICHE"/>
    <s v="GENERACIÓN DE INGRESOS"/>
    <n v="0"/>
    <n v="0"/>
    <n v="0"/>
    <s v="AM"/>
    <n v="5040"/>
    <n v="0"/>
    <n v="560"/>
    <n v="5600"/>
    <n v="5040"/>
    <n v="0"/>
    <m/>
    <n v="0"/>
    <s v="SP1500023019"/>
  </r>
  <r>
    <s v="GRUPO DE PRODUCTORES QUELABITADZ"/>
    <s v="BERNARDINO"/>
    <s v="SANCHEZ"/>
    <s v="RUFINO"/>
    <x v="6"/>
    <x v="0"/>
    <s v="QUELABITAD"/>
    <s v="TRAPICHE"/>
    <s v="GENERACIÓN DE INGRESOS"/>
    <n v="0"/>
    <n v="0"/>
    <n v="0"/>
    <s v="AM"/>
    <n v="63747"/>
    <n v="0"/>
    <n v="7083"/>
    <n v="70830"/>
    <n v="63747"/>
    <n v="0"/>
    <m/>
    <n v="0"/>
    <s v="SP1500023019"/>
  </r>
  <r>
    <s v="PRODUCTORES DEL TIYOU"/>
    <s v="MARTINEZ"/>
    <s v="JOSEFA"/>
    <s v="AGUSTIN"/>
    <x v="6"/>
    <x v="0"/>
    <s v="EL TIYÓU"/>
    <s v="TRAPICHE"/>
    <s v="GENERACIÓN DE INGRESOS"/>
    <n v="0"/>
    <n v="12"/>
    <n v="12"/>
    <s v="AM"/>
    <n v="2147"/>
    <n v="0"/>
    <n v="239.19999999999982"/>
    <n v="2386.1999999999998"/>
    <n v="2147"/>
    <n v="0"/>
    <m/>
    <n v="0"/>
    <s v="SP1500023021"/>
  </r>
  <r>
    <s v="PRODUCTORES DEL TIYOU"/>
    <s v="MARTINEZ"/>
    <s v="JOSEFA"/>
    <s v="AGUSTIN"/>
    <x v="6"/>
    <x v="0"/>
    <s v="EL TIYÓU"/>
    <s v="TRAPICHE"/>
    <s v="GENERACIÓN DE INGRESOS"/>
    <n v="0"/>
    <n v="0"/>
    <n v="0"/>
    <s v="AM"/>
    <n v="56664"/>
    <n v="0"/>
    <n v="6296"/>
    <n v="62960"/>
    <n v="56664"/>
    <n v="0"/>
    <m/>
    <n v="0"/>
    <s v="SP1500023021"/>
  </r>
  <r>
    <s v="PRODUCTORES DEL TIYOU"/>
    <s v="MARTINEZ"/>
    <s v="JOSEFA"/>
    <s v="AGUSTIN"/>
    <x v="6"/>
    <x v="0"/>
    <s v="EL TIYÓU"/>
    <s v="INFRAESTRUCTURA Y EQUIPO PARA LA PROTECCION Y MANEJO DE LAS AVES"/>
    <s v="PRODUCCIÓN DE ALIMENTOS"/>
    <n v="0"/>
    <n v="0"/>
    <n v="0"/>
    <s v="AM"/>
    <n v="4362"/>
    <n v="0"/>
    <n v="1536.8000000000002"/>
    <n v="5898.8"/>
    <n v="4362"/>
    <n v="0"/>
    <m/>
    <n v="0"/>
    <s v="SP1500023021"/>
  </r>
  <r>
    <s v="PRODUCTORES DEL TIYOU"/>
    <s v="MARTINEZ"/>
    <s v="JOSEFA"/>
    <s v="AGUSTIN"/>
    <x v="6"/>
    <x v="0"/>
    <s v="EL TIYÓU"/>
    <s v="INFRAESTRUCTURA Y EQUIPO PARA LA PRODUCCION DE HORTALIZAS A CIELO ABIERTO"/>
    <s v="PRODUCCIÓN DE ALIMENTOS"/>
    <n v="0"/>
    <n v="0"/>
    <n v="0"/>
    <s v="AM"/>
    <n v="18738"/>
    <n v="0"/>
    <n v="2082.5800000000017"/>
    <n v="20820.580000000002"/>
    <n v="18738"/>
    <n v="0"/>
    <m/>
    <n v="0"/>
    <s v="SP1500023021"/>
  </r>
  <r>
    <s v="PRODUCTORES DEL TIYOU"/>
    <s v="MARTINEZ"/>
    <s v="JOSEFA"/>
    <s v="AGUSTIN"/>
    <x v="6"/>
    <x v="0"/>
    <s v="EL TIYÓU"/>
    <s v="TRAPICHE"/>
    <s v="GENERACIÓN DE INGRESOS"/>
    <n v="0"/>
    <n v="0"/>
    <n v="0"/>
    <s v="AM"/>
    <n v="7650"/>
    <n v="0"/>
    <n v="850"/>
    <n v="8500"/>
    <n v="7650"/>
    <n v="0"/>
    <m/>
    <n v="0"/>
    <s v="SP1500023021"/>
  </r>
  <r>
    <s v="PRODUCTORES DEL TIYOU"/>
    <s v="MARTINEZ"/>
    <s v="JOSEFA"/>
    <s v="AGUSTIN"/>
    <x v="6"/>
    <x v="0"/>
    <s v="EL TIYÓU"/>
    <s v="INFRAESTRUCTURA Y EQUIPO PARA LA PRODUCCION DE CULTIVOS ALTERNATIVOS O NO TRADICIONALES PARA VENTA"/>
    <s v="GENERACIÓN DE INGRESOS"/>
    <n v="0"/>
    <n v="0"/>
    <n v="0"/>
    <s v="AM"/>
    <n v="2963"/>
    <n v="0"/>
    <n v="330"/>
    <n v="3293"/>
    <n v="2963"/>
    <n v="0"/>
    <m/>
    <n v="0"/>
    <s v="SP1500023021"/>
  </r>
  <r>
    <s v="PESA GUADALUPE VICTORIA"/>
    <s v="ENRIQUEZ"/>
    <s v="HERNANDEZ"/>
    <s v="MARIO"/>
    <x v="0"/>
    <x v="1"/>
    <s v="GUADALUPE VICTORIA"/>
    <s v="INFRAESTRUCTURA Y EQUIPO PARA LA PRODUCCION DE CERDOS"/>
    <s v="GENERACIÓN DE INGRESOS"/>
    <n v="7"/>
    <n v="5"/>
    <n v="12"/>
    <s v="AM"/>
    <n v="13574"/>
    <n v="0"/>
    <n v="3074"/>
    <n v="16648"/>
    <n v="13574"/>
    <n v="0"/>
    <m/>
    <n v="0"/>
    <s v="SP1500023022"/>
  </r>
  <r>
    <s v="PESA GUADALUPE VICTORIA"/>
    <s v="ENRIQUEZ"/>
    <s v="HERNANDEZ"/>
    <s v="MARIO"/>
    <x v="0"/>
    <x v="1"/>
    <s v="GUADALUPE VICTORIA"/>
    <s v="INFRAESTRUCTURA Y EQUIPO PARA LA PROTECCION Y MANEJO DE LAS AVES"/>
    <s v="PRODUCCIÓN DE ALIMENTOS"/>
    <n v="0"/>
    <n v="0"/>
    <n v="0"/>
    <s v="AM"/>
    <n v="8724"/>
    <n v="0"/>
    <n v="3072"/>
    <n v="11796"/>
    <n v="8724"/>
    <n v="0"/>
    <m/>
    <n v="0"/>
    <s v="SP1500023022"/>
  </r>
  <r>
    <s v="PESA GUADALUPE VICTORIA"/>
    <s v="ENRIQUEZ"/>
    <s v="HERNANDEZ"/>
    <s v="MARIO"/>
    <x v="0"/>
    <x v="1"/>
    <s v="GUADALUPE VICTORIA"/>
    <s v="INCUBADORA"/>
    <s v="GENERACIÓN DE INGRESOS"/>
    <n v="0"/>
    <n v="0"/>
    <n v="0"/>
    <s v="AM"/>
    <n v="11500"/>
    <n v="0"/>
    <n v="1500"/>
    <n v="13000"/>
    <n v="11500"/>
    <n v="0"/>
    <m/>
    <n v="0"/>
    <s v="SP1500023022"/>
  </r>
  <r>
    <s v="PESA GUADALUPE VICTORIA"/>
    <s v="ENRIQUEZ"/>
    <s v="HERNANDEZ"/>
    <s v="MARIO"/>
    <x v="0"/>
    <x v="1"/>
    <s v="GUADALUPE VICTORIA"/>
    <s v="INFRAESTRUCTURA Y EQUIPO PARA LA PRODUCCION DE HORTALIZAS A CIELO ABIERTO"/>
    <s v="PRODUCCIÓN DE ALIMENTOS"/>
    <n v="0"/>
    <n v="0"/>
    <n v="0"/>
    <s v="AM"/>
    <n v="11852"/>
    <n v="0"/>
    <n v="1320"/>
    <n v="13172"/>
    <n v="11852"/>
    <n v="0"/>
    <m/>
    <n v="0"/>
    <s v="SP1500023022"/>
  </r>
  <r>
    <s v="GRUPO DE PRODUCTORES DHOKOB"/>
    <s v="MARTINEZ"/>
    <s v="LUCIA"/>
    <s v="PEDRO"/>
    <x v="6"/>
    <x v="0"/>
    <s v="DHOKOB"/>
    <s v="INFRAESTRUCTURA Y EQUIPO PARA LA PROTECCION Y MANEJO DE LAS AVES"/>
    <s v="PRODUCCIÓN DE ALIMENTOS"/>
    <n v="10"/>
    <n v="16"/>
    <n v="26"/>
    <s v="AM"/>
    <n v="13087"/>
    <n v="0"/>
    <n v="4609.4000000000015"/>
    <n v="17696.400000000001"/>
    <n v="13087"/>
    <n v="0"/>
    <m/>
    <n v="0"/>
    <s v="SP1500023023"/>
  </r>
  <r>
    <s v="GRUPO DE PRODUCTORES DHOKOB"/>
    <s v="MARTINEZ"/>
    <s v="LUCIA"/>
    <s v="PEDRO"/>
    <x v="6"/>
    <x v="0"/>
    <s v="DHOKOB"/>
    <s v="TRAPICHE"/>
    <s v="GENERACIÓN DE INGRESOS"/>
    <n v="0"/>
    <n v="0"/>
    <n v="0"/>
    <s v="AM"/>
    <n v="127494"/>
    <n v="0"/>
    <n v="14166"/>
    <n v="141660"/>
    <n v="127494"/>
    <n v="0"/>
    <m/>
    <n v="0"/>
    <s v="SP1500023023"/>
  </r>
  <r>
    <s v="GRUPO DE PRODUCTORES DHOKOB"/>
    <s v="MARTINEZ"/>
    <s v="LUCIA"/>
    <s v="PEDRO"/>
    <x v="6"/>
    <x v="0"/>
    <s v="DHOKOB"/>
    <s v="TRAPICHE"/>
    <s v="GENERACIÓN DE INGRESOS"/>
    <n v="0"/>
    <n v="0"/>
    <n v="0"/>
    <s v="AM"/>
    <n v="1890"/>
    <n v="0"/>
    <n v="210"/>
    <n v="2100"/>
    <n v="1890"/>
    <n v="0"/>
    <m/>
    <n v="0"/>
    <s v="SP1500023023"/>
  </r>
  <r>
    <s v="GRUPO DE PRODUCTORES DHOKOB"/>
    <s v="MARTINEZ"/>
    <s v="LUCIA"/>
    <s v="PEDRO"/>
    <x v="6"/>
    <x v="0"/>
    <s v="DHOKOB"/>
    <s v="TRAPICHE"/>
    <s v="GENERACIÓN DE INGRESOS"/>
    <n v="0"/>
    <n v="0"/>
    <n v="0"/>
    <s v="AM"/>
    <n v="15300"/>
    <n v="0"/>
    <n v="1700"/>
    <n v="17000"/>
    <n v="15300"/>
    <n v="0"/>
    <m/>
    <n v="0"/>
    <s v="SP1500023023"/>
  </r>
  <r>
    <s v="TLATOCANI"/>
    <s v="HERNANDEZ"/>
    <s v="MARTINEZ"/>
    <s v="IGNACIO"/>
    <x v="7"/>
    <x v="0"/>
    <s v="MAHUAJCO"/>
    <s v="CAJONES, ALZA Y BASTIDORES"/>
    <s v="GENERACIÓN DE INGRESOS"/>
    <n v="3"/>
    <n v="7"/>
    <n v="10"/>
    <s v="AM"/>
    <n v="40059"/>
    <n v="0"/>
    <n v="4451"/>
    <n v="44510"/>
    <m/>
    <n v="0"/>
    <m/>
    <n v="0"/>
    <s v="SP1500023024"/>
  </r>
  <r>
    <s v="TLATOCANI"/>
    <s v="HERNANDEZ"/>
    <s v="MARTINEZ"/>
    <s v="IGNACIO"/>
    <x v="7"/>
    <x v="0"/>
    <s v="MAHUAJCO"/>
    <s v="CAJONES, ALZA Y BASTIDORES"/>
    <s v="GENERACIÓN DE INGRESOS"/>
    <n v="0"/>
    <n v="0"/>
    <n v="0"/>
    <s v="AM"/>
    <n v="34956"/>
    <n v="0"/>
    <n v="3884"/>
    <n v="38840"/>
    <m/>
    <n v="0"/>
    <m/>
    <n v="0"/>
    <s v="SP1500023024"/>
  </r>
  <r>
    <s v="TLATOCANI"/>
    <s v="HERNANDEZ"/>
    <s v="MARTINEZ"/>
    <s v="IGNACIO"/>
    <x v="7"/>
    <x v="0"/>
    <s v="MAHUAJCO"/>
    <s v="CAJONES, ALZA Y BASTIDORES"/>
    <s v="GENERACIÓN DE INGRESOS"/>
    <n v="0"/>
    <n v="0"/>
    <n v="0"/>
    <s v="AM"/>
    <n v="23026"/>
    <n v="0"/>
    <n v="2559"/>
    <n v="25585"/>
    <m/>
    <n v="0"/>
    <m/>
    <n v="0"/>
    <s v="SP1500023024"/>
  </r>
  <r>
    <s v="TLATOCANI"/>
    <s v="HERNANDEZ"/>
    <s v="MARTINEZ"/>
    <s v="IGNACIO"/>
    <x v="7"/>
    <x v="0"/>
    <s v="MAHUAJCO"/>
    <s v="INCUBADORA"/>
    <s v="GENERACIÓN DE INGRESOS"/>
    <n v="0"/>
    <n v="0"/>
    <n v="0"/>
    <s v="AM"/>
    <n v="11700"/>
    <n v="0"/>
    <n v="1300"/>
    <n v="13000"/>
    <m/>
    <n v="0"/>
    <m/>
    <n v="0"/>
    <s v="SP1500023024"/>
  </r>
  <r>
    <s v="TLATOCANI"/>
    <s v="HERNANDEZ"/>
    <s v="MARTINEZ"/>
    <s v="IGNACIO"/>
    <x v="7"/>
    <x v="0"/>
    <s v="MAHUAJCO"/>
    <s v="INFRAESTRUCTURA Y EQUIPO PARA LA PROTECCION Y MANEJO DE LAS AVES"/>
    <s v="PRODUCCIÓN DE ALIMENTOS"/>
    <n v="0"/>
    <n v="0"/>
    <n v="0"/>
    <s v="AM"/>
    <n v="4698"/>
    <n v="0"/>
    <n v="522"/>
    <n v="5220"/>
    <m/>
    <n v="0"/>
    <m/>
    <n v="0"/>
    <s v="SP1500023024"/>
  </r>
  <r>
    <s v="TLATOCANI"/>
    <s v="HERNANDEZ"/>
    <s v="MARTINEZ"/>
    <s v="IGNACIO"/>
    <x v="7"/>
    <x v="0"/>
    <s v="MAHUAJCO"/>
    <s v="ARBOLES FRUTALES"/>
    <s v="PRODUCCIÓN DE ALIMENTOS"/>
    <n v="0"/>
    <n v="0"/>
    <n v="0"/>
    <s v="AM"/>
    <n v="1935"/>
    <n v="0"/>
    <n v="215"/>
    <n v="2150"/>
    <m/>
    <n v="0"/>
    <m/>
    <n v="0"/>
    <s v="SP1500023024"/>
  </r>
  <r>
    <s v="TLATOCANI"/>
    <s v="HERNANDEZ"/>
    <s v="MARTINEZ"/>
    <s v="IGNACIO"/>
    <x v="7"/>
    <x v="0"/>
    <s v="MAHUAJCO"/>
    <s v="INFRAESTRUCTURA Y EQUIPO PARA LA PRODUCCION DE CERDOS"/>
    <s v="GENERACIÓN DE INGRESOS"/>
    <n v="0"/>
    <n v="0"/>
    <n v="0"/>
    <s v="AM"/>
    <n v="12816"/>
    <n v="0"/>
    <n v="1424"/>
    <n v="14240"/>
    <m/>
    <n v="0"/>
    <m/>
    <n v="0"/>
    <s v="SP1500023024"/>
  </r>
  <r>
    <s v="PRODUCTORES DE OJOX"/>
    <s v="SALVADOR"/>
    <s v="RAMOS"/>
    <s v="ELOISA"/>
    <x v="6"/>
    <x v="0"/>
    <s v="OJOX"/>
    <s v="INFRAESTRUCTURA Y EQUIPO PARA LA PROTECCION Y MANEJO DE LAS AVES"/>
    <s v="PRODUCCIÓN DE ALIMENTOS"/>
    <n v="13"/>
    <n v="7"/>
    <n v="20"/>
    <s v="AM"/>
    <n v="30537"/>
    <n v="0"/>
    <n v="10754.599999999999"/>
    <n v="41291.599999999999"/>
    <n v="30537"/>
    <n v="0"/>
    <m/>
    <n v="0"/>
    <s v="SP1500023025"/>
  </r>
  <r>
    <s v="PRODUCTORES DE OJOX"/>
    <s v="SALVADOR"/>
    <s v="RAMOS"/>
    <s v="ELOISA"/>
    <x v="6"/>
    <x v="0"/>
    <s v="OJOX"/>
    <s v="TRAPICHE"/>
    <s v="GENERACIÓN DE INGRESOS"/>
    <n v="0"/>
    <n v="0"/>
    <n v="0"/>
    <s v="AM"/>
    <n v="35415"/>
    <n v="0"/>
    <n v="3935"/>
    <n v="39350"/>
    <n v="35415"/>
    <n v="0"/>
    <m/>
    <n v="0"/>
    <s v="SP1500023025"/>
  </r>
  <r>
    <s v="PRODUCTORES DE OJOX"/>
    <s v="SALVADOR"/>
    <s v="RAMOS"/>
    <s v="ELOISA"/>
    <x v="6"/>
    <x v="0"/>
    <s v="OJOX"/>
    <s v="TRAPICHE"/>
    <s v="GENERACIÓN DE INGRESOS"/>
    <n v="0"/>
    <n v="0"/>
    <n v="0"/>
    <s v="AM"/>
    <n v="7650"/>
    <n v="0"/>
    <n v="850"/>
    <n v="8500"/>
    <n v="7650"/>
    <n v="0"/>
    <m/>
    <n v="0"/>
    <s v="SP1500023025"/>
  </r>
  <r>
    <s v="PRODUCTORES DE OJOX"/>
    <s v="SALVADOR"/>
    <s v="RAMOS"/>
    <s v="ELOISA"/>
    <x v="6"/>
    <x v="0"/>
    <s v="OJOX"/>
    <s v="INFRAESTRUCTURA Y EQUIPO PARA LA PRODUCCION DE CERDOS"/>
    <s v="GENERACIÓN DE INGRESOS"/>
    <n v="0"/>
    <n v="0"/>
    <n v="0"/>
    <s v="AM"/>
    <n v="47512"/>
    <n v="0"/>
    <n v="10756"/>
    <n v="58268"/>
    <n v="47512"/>
    <n v="0"/>
    <m/>
    <n v="0"/>
    <s v="SP1500023025"/>
  </r>
  <r>
    <s v="GRUPO DE PRODUCTORES DE SAN JOSE XILATZEN"/>
    <s v="MACARIO"/>
    <s v="RAMIREZ"/>
    <s v="HERMINIO"/>
    <x v="6"/>
    <x v="0"/>
    <s v="SAN JOSÉ XILATZÉN"/>
    <s v="INFRAESTRUCTURA Y EQUIPO PARA LA PRODUCCION DE HORTALIZAS A CIELO ABIERTO"/>
    <s v="PRODUCCIÓN DE ALIMENTOS"/>
    <n v="18"/>
    <n v="14"/>
    <n v="32"/>
    <s v="AM"/>
    <n v="56215"/>
    <n v="0"/>
    <n v="6246.739999999998"/>
    <n v="62461.74"/>
    <n v="56215"/>
    <n v="0"/>
    <m/>
    <n v="0"/>
    <s v="SP1500023026"/>
  </r>
  <r>
    <s v="GRUPO DE PRODUCTORES DE SAN JOSE XILATZEN"/>
    <s v="MACARIO"/>
    <s v="RAMIREZ"/>
    <s v="HERMINIO"/>
    <x v="6"/>
    <x v="0"/>
    <s v="SAN JOSÉ XILATZÉN"/>
    <s v="INFRAESTRUCTURA Y EQUIPO PARA LA PROTECCION Y MANEJO DE LAS AVES"/>
    <s v="PRODUCCIÓN DE ALIMENTOS"/>
    <n v="0"/>
    <n v="0"/>
    <n v="0"/>
    <s v="AM"/>
    <n v="56712"/>
    <n v="0"/>
    <n v="19972.399999999994"/>
    <n v="76684.399999999994"/>
    <n v="56712"/>
    <n v="0"/>
    <m/>
    <n v="0"/>
    <s v="SP1500023026"/>
  </r>
  <r>
    <s v="GRUPO DE PRODUCTORES DE SAN JOSE XILATZEN"/>
    <s v="MACARIO"/>
    <s v="RAMIREZ"/>
    <s v="HERMINIO"/>
    <x v="6"/>
    <x v="0"/>
    <s v="SAN JOSÉ XILATZÉN"/>
    <s v="INFRAESTRUCTURA Y EQUIPO PARA LA PRODUCCION DE CULTIVOS ALTERNATIVOS O NO TRADICIONALES PARA VENTA"/>
    <s v="GENERACIÓN DE INGRESOS"/>
    <n v="0"/>
    <n v="0"/>
    <n v="0"/>
    <s v="AM"/>
    <n v="2963"/>
    <n v="0"/>
    <n v="330"/>
    <n v="3293"/>
    <n v="2963"/>
    <n v="0"/>
    <m/>
    <n v="0"/>
    <s v="SP1500023026"/>
  </r>
  <r>
    <s v="GRUPO DE PRODUCTORES DE SAN JOSE XILATZEN"/>
    <s v="MACARIO"/>
    <s v="RAMIREZ"/>
    <s v="HERMINIO"/>
    <x v="6"/>
    <x v="0"/>
    <s v="SAN JOSÉ XILATZÉN"/>
    <s v="TRAPICHE"/>
    <s v="GENERACIÓN DE INGRESOS"/>
    <n v="0"/>
    <n v="0"/>
    <n v="0"/>
    <s v="AM"/>
    <n v="2147"/>
    <n v="0"/>
    <n v="239.19999999999982"/>
    <n v="2386.1999999999998"/>
    <n v="2147"/>
    <n v="0"/>
    <m/>
    <n v="0"/>
    <s v="SP1500023026"/>
  </r>
  <r>
    <s v="GRUPO DE PRODUCTORES DE SAN JOSE XILATZEN"/>
    <s v="MACARIO"/>
    <s v="RAMIREZ"/>
    <s v="HERMINIO"/>
    <x v="6"/>
    <x v="0"/>
    <s v="SAN JOSÉ XILATZÉN"/>
    <s v="TRAPICHE"/>
    <s v="GENERACIÓN DE INGRESOS"/>
    <n v="0"/>
    <n v="0"/>
    <n v="0"/>
    <s v="AM"/>
    <n v="92079"/>
    <n v="0"/>
    <n v="10231"/>
    <n v="102310"/>
    <n v="92079"/>
    <n v="0"/>
    <m/>
    <n v="0"/>
    <s v="SP1500023026"/>
  </r>
  <r>
    <s v="GRUPO DE PRODUCTORES DE SAN JOSE XILATZEN"/>
    <s v="MACARIO"/>
    <s v="RAMIREZ"/>
    <s v="HERMINIO"/>
    <x v="6"/>
    <x v="0"/>
    <s v="SAN JOSÉ XILATZÉN"/>
    <s v="TRAPICHE"/>
    <s v="GENERACIÓN DE INGRESOS"/>
    <n v="0"/>
    <n v="0"/>
    <n v="0"/>
    <s v="AM"/>
    <n v="3240"/>
    <n v="0"/>
    <n v="360"/>
    <n v="3600"/>
    <n v="3240"/>
    <n v="0"/>
    <m/>
    <n v="0"/>
    <s v="SP1500023026"/>
  </r>
  <r>
    <s v="GRUPO DE PRODUCTORES DE SAN JOSE XILATZEN"/>
    <s v="MACARIO"/>
    <s v="RAMIREZ"/>
    <s v="HERMINIO"/>
    <x v="6"/>
    <x v="0"/>
    <s v="SAN JOSÉ XILATZÉN"/>
    <s v="TRAPICHE"/>
    <s v="GENERACIÓN DE INGRESOS"/>
    <n v="0"/>
    <n v="0"/>
    <n v="0"/>
    <s v="AM"/>
    <n v="2070"/>
    <n v="0"/>
    <n v="230"/>
    <n v="2300"/>
    <n v="2070"/>
    <n v="0"/>
    <m/>
    <n v="0"/>
    <s v="SP1500023026"/>
  </r>
  <r>
    <s v="GRUPO DE PRODUCTORES DE SAN JOSE XILATZEN"/>
    <s v="MACARIO"/>
    <s v="RAMIREZ"/>
    <s v="HERMINIO"/>
    <x v="6"/>
    <x v="0"/>
    <s v="SAN JOSÉ XILATZÉN"/>
    <s v="TRAPICHE"/>
    <s v="GENERACIÓN DE INGRESOS"/>
    <n v="0"/>
    <n v="0"/>
    <n v="0"/>
    <s v="AM"/>
    <n v="7650"/>
    <n v="0"/>
    <n v="850"/>
    <n v="8500"/>
    <n v="7650"/>
    <n v="0"/>
    <m/>
    <n v="0"/>
    <s v="SP1500023026"/>
  </r>
  <r>
    <s v="GRUPO DE PRODUCTORES DE SAN JOSE XILATZEN"/>
    <s v="MACARIO"/>
    <s v="RAMIREZ"/>
    <s v="HERMINIO"/>
    <x v="6"/>
    <x v="0"/>
    <s v="SAN JOSÉ XILATZÉN"/>
    <s v="INFRAESTRUCTURA Y EQUIPO PARA LA PRODUCCION DE CERDOS"/>
    <s v="GENERACIÓN DE INGRESOS"/>
    <n v="0"/>
    <n v="0"/>
    <n v="0"/>
    <s v="AM"/>
    <n v="27150"/>
    <n v="0"/>
    <n v="6146"/>
    <n v="33296"/>
    <n v="27150"/>
    <n v="0"/>
    <m/>
    <n v="0"/>
    <s v="SP1500023026"/>
  </r>
  <r>
    <s v="GRUPO DE TRABAJO PETLACOYO"/>
    <s v="MAYORGA"/>
    <s v="CATARINA"/>
    <s v="SABINO"/>
    <x v="7"/>
    <x v="0"/>
    <s v="PETLACOYO"/>
    <s v="CAJONES, ALZA Y BASTIDORES"/>
    <s v="GENERACIÓN DE INGRESOS"/>
    <n v="5"/>
    <n v="10"/>
    <n v="15"/>
    <s v="AM"/>
    <n v="6889"/>
    <n v="0"/>
    <n v="766"/>
    <n v="7655"/>
    <m/>
    <n v="0"/>
    <m/>
    <n v="0"/>
    <s v="SP1500023027"/>
  </r>
  <r>
    <s v="GRUPO DE TRABAJO PETLACOYO"/>
    <s v="MAYORGA"/>
    <s v="CATARINA"/>
    <s v="SABINO"/>
    <x v="7"/>
    <x v="0"/>
    <s v="PETLACOYO"/>
    <s v="ARBOLES FRUTALES"/>
    <s v="PRODUCCIÓN DE ALIMENTOS"/>
    <n v="0"/>
    <n v="0"/>
    <n v="0"/>
    <s v="AM"/>
    <n v="5976"/>
    <n v="0"/>
    <n v="664"/>
    <n v="6640"/>
    <m/>
    <n v="0"/>
    <m/>
    <n v="0"/>
    <s v="SP1500023027"/>
  </r>
  <r>
    <s v="GRUPO DE TRABAJO PETLACOYO"/>
    <s v="MAYORGA"/>
    <s v="CATARINA"/>
    <s v="SABINO"/>
    <x v="7"/>
    <x v="0"/>
    <s v="PETLACOYO"/>
    <s v="SILO METALICO GALVANIZADO"/>
    <s v="GENERACIÓN DE INGRESOS"/>
    <n v="0"/>
    <n v="0"/>
    <n v="0"/>
    <s v="AM"/>
    <n v="10620"/>
    <n v="0"/>
    <n v="1180"/>
    <n v="11800"/>
    <m/>
    <n v="0"/>
    <m/>
    <n v="0"/>
    <s v="SP1500023027"/>
  </r>
  <r>
    <s v="GRUPO DE TRABAJO PETLACOYO"/>
    <s v="MAYORGA"/>
    <s v="CATARINA"/>
    <s v="SABINO"/>
    <x v="7"/>
    <x v="0"/>
    <s v="PETLACOYO"/>
    <s v="ARBOLES FRUTALES"/>
    <s v="PRODUCCIÓN DE ALIMENTOS"/>
    <n v="0"/>
    <n v="0"/>
    <n v="0"/>
    <s v="AM"/>
    <n v="33516"/>
    <n v="0"/>
    <n v="3724"/>
    <n v="37240"/>
    <m/>
    <n v="0"/>
    <m/>
    <n v="0"/>
    <s v="SP1500023027"/>
  </r>
  <r>
    <s v="GRUPO DE TRABAJO PETLACOYO"/>
    <s v="MAYORGA"/>
    <s v="CATARINA"/>
    <s v="SABINO"/>
    <x v="7"/>
    <x v="0"/>
    <s v="PETLACOYO"/>
    <s v="INCUBADORA"/>
    <s v="GENERACIÓN DE INGRESOS"/>
    <n v="0"/>
    <n v="0"/>
    <n v="0"/>
    <s v="AM"/>
    <n v="11700"/>
    <n v="0"/>
    <n v="1300"/>
    <n v="13000"/>
    <m/>
    <n v="0"/>
    <m/>
    <n v="0"/>
    <s v="SP1500023027"/>
  </r>
  <r>
    <s v="GRUPO DE TRABAJO PETLACOYO"/>
    <s v="MAYORGA"/>
    <s v="CATARINA"/>
    <s v="SABINO"/>
    <x v="7"/>
    <x v="0"/>
    <s v="PETLACOYO"/>
    <s v="ARBOLES FRUTALES"/>
    <s v="PRODUCCIÓN DE ALIMENTOS"/>
    <n v="0"/>
    <n v="0"/>
    <n v="0"/>
    <s v="AM"/>
    <n v="24651"/>
    <n v="0"/>
    <n v="2739"/>
    <n v="27390"/>
    <m/>
    <n v="0"/>
    <m/>
    <n v="0"/>
    <s v="SP1500023027"/>
  </r>
  <r>
    <s v="IXPATLACH"/>
    <s v="GONZALEZ"/>
    <s v="HERNANDEZ"/>
    <s v="CONSTANTINO"/>
    <x v="7"/>
    <x v="0"/>
    <s v="IXPATLACH"/>
    <s v="ARBOLES FRUTALES"/>
    <s v="PRODUCCIÓN DE ALIMENTOS"/>
    <n v="5"/>
    <n v="5"/>
    <n v="10"/>
    <s v="AM"/>
    <n v="9576"/>
    <n v="0"/>
    <n v="1064"/>
    <n v="10640"/>
    <m/>
    <n v="0"/>
    <m/>
    <n v="0"/>
    <s v="SP1500023028"/>
  </r>
  <r>
    <s v="IXPATLACH"/>
    <s v="GONZALEZ"/>
    <s v="HERNANDEZ"/>
    <s v="CONSTANTINO"/>
    <x v="7"/>
    <x v="0"/>
    <s v="IXPATLACH"/>
    <s v="CAJONES, ALZA Y BASTIDORES"/>
    <s v="GENERACIÓN DE INGRESOS"/>
    <n v="0"/>
    <n v="0"/>
    <n v="0"/>
    <s v="AM"/>
    <n v="52434"/>
    <n v="0"/>
    <n v="5826"/>
    <n v="58260"/>
    <m/>
    <n v="0"/>
    <m/>
    <n v="0"/>
    <s v="SP1500023028"/>
  </r>
  <r>
    <s v="IXPATLACH"/>
    <s v="GONZALEZ"/>
    <s v="HERNANDEZ"/>
    <s v="CONSTANTINO"/>
    <x v="7"/>
    <x v="0"/>
    <s v="IXPATLACH"/>
    <s v="CAJONES, ALZA Y BASTIDORES"/>
    <s v="GENERACIÓN DE INGRESOS"/>
    <n v="0"/>
    <n v="0"/>
    <n v="0"/>
    <s v="AM"/>
    <n v="6889"/>
    <n v="0"/>
    <n v="766"/>
    <n v="7655"/>
    <m/>
    <n v="0"/>
    <m/>
    <n v="0"/>
    <s v="SP1500023028"/>
  </r>
  <r>
    <s v="IXPATLACH"/>
    <s v="GONZALEZ"/>
    <s v="HERNANDEZ"/>
    <s v="CONSTANTINO"/>
    <x v="7"/>
    <x v="0"/>
    <s v="IXPATLACH"/>
    <s v="INFRAESTRUCTURA Y EQUIPO PARA LA PROTECCION Y MANEJO DE LAS AVES"/>
    <s v="PRODUCCIÓN DE ALIMENTOS"/>
    <n v="0"/>
    <n v="0"/>
    <n v="0"/>
    <s v="AM"/>
    <n v="9396"/>
    <n v="0"/>
    <n v="1044"/>
    <n v="10440"/>
    <m/>
    <n v="0"/>
    <m/>
    <n v="0"/>
    <s v="SP1500023028"/>
  </r>
  <r>
    <s v="IXPATLACH"/>
    <s v="GONZALEZ"/>
    <s v="HERNANDEZ"/>
    <s v="CONSTANTINO"/>
    <x v="7"/>
    <x v="0"/>
    <s v="IXPATLACH"/>
    <s v="INFRAESTRUCTURA Y EQUIPO PARA LA PRODUCCION DE CERDOS"/>
    <s v="GENERACIÓN DE INGRESOS"/>
    <n v="0"/>
    <n v="0"/>
    <n v="0"/>
    <s v="AM"/>
    <n v="6408"/>
    <n v="0"/>
    <n v="712"/>
    <n v="7120"/>
    <m/>
    <n v="0"/>
    <m/>
    <n v="0"/>
    <s v="SP1500023028"/>
  </r>
  <r>
    <s v="IXPATLACH"/>
    <s v="GONZALEZ"/>
    <s v="HERNANDEZ"/>
    <s v="CONSTANTINO"/>
    <x v="7"/>
    <x v="0"/>
    <s v="IXPATLACH"/>
    <s v="INFRAESTRUCTURA Y EQUIPO PARA LA PRODUCCION DE CERDOS"/>
    <s v="GENERACIÓN DE INGRESOS"/>
    <n v="0"/>
    <n v="0"/>
    <n v="0"/>
    <s v="AM"/>
    <n v="17608"/>
    <n v="0"/>
    <n v="1957"/>
    <n v="19565"/>
    <m/>
    <n v="0"/>
    <m/>
    <n v="0"/>
    <s v="SP1500023028"/>
  </r>
  <r>
    <s v="TAMPUCHON"/>
    <s v="GONZALEZ"/>
    <s v="GARCIA"/>
    <s v="GUSTAVO"/>
    <x v="7"/>
    <x v="0"/>
    <s v="TAMPUCHÓN"/>
    <s v="ARBOLES FRUTALES"/>
    <s v="PRODUCCIÓN DE ALIMENTOS"/>
    <n v="10"/>
    <n v="5"/>
    <n v="15"/>
    <s v="AM"/>
    <n v="1935"/>
    <n v="0"/>
    <n v="215"/>
    <n v="2150"/>
    <m/>
    <n v="0"/>
    <m/>
    <n v="0"/>
    <s v="SP1500023029"/>
  </r>
  <r>
    <s v="TAMPUCHON"/>
    <s v="GONZALEZ"/>
    <s v="GARCIA"/>
    <s v="GUSTAVO"/>
    <x v="7"/>
    <x v="0"/>
    <s v="TAMPUCHÓN"/>
    <s v="TRAPICHE"/>
    <s v="GENERACIÓN DE INGRESOS"/>
    <n v="0"/>
    <n v="0"/>
    <n v="0"/>
    <s v="AM"/>
    <n v="27180"/>
    <n v="0"/>
    <n v="3020"/>
    <n v="30200"/>
    <m/>
    <n v="0"/>
    <m/>
    <n v="0"/>
    <s v="SP1500023029"/>
  </r>
  <r>
    <s v="TAMPUCHON"/>
    <s v="GONZALEZ"/>
    <s v="GARCIA"/>
    <s v="GUSTAVO"/>
    <x v="7"/>
    <x v="0"/>
    <s v="TAMPUCHÓN"/>
    <s v="INFRAESTRUCTURA Y EQUIPO PARA LA PROTECCION Y MANEJO DE LAS AVES"/>
    <s v="PRODUCCIÓN DE ALIMENTOS"/>
    <n v="0"/>
    <n v="0"/>
    <n v="0"/>
    <s v="AM"/>
    <n v="4698"/>
    <n v="0"/>
    <n v="522"/>
    <n v="5220"/>
    <m/>
    <n v="0"/>
    <m/>
    <n v="0"/>
    <s v="SP1500023029"/>
  </r>
  <r>
    <s v="TAMPUCHON"/>
    <s v="GONZALEZ"/>
    <s v="GARCIA"/>
    <s v="GUSTAVO"/>
    <x v="7"/>
    <x v="0"/>
    <s v="TAMPUCHÓN"/>
    <s v="INFRAESTRUCTURA Y EQUIPO PARA LA PRODUCCION DE CERDOS"/>
    <s v="GENERACIÓN DE INGRESOS"/>
    <n v="0"/>
    <n v="0"/>
    <n v="0"/>
    <s v="AM"/>
    <n v="17608"/>
    <n v="0"/>
    <n v="1957"/>
    <n v="19565"/>
    <m/>
    <n v="0"/>
    <m/>
    <n v="0"/>
    <s v="SP1500023029"/>
  </r>
  <r>
    <s v="TAMPUCHON"/>
    <s v="GONZALEZ"/>
    <s v="GARCIA"/>
    <s v="GUSTAVO"/>
    <x v="7"/>
    <x v="0"/>
    <s v="TAMPUCHÓN"/>
    <s v="INFRAESTRUCTURA Y EQUIPO PARA LA PRODUCCION DE CERDOS"/>
    <s v="GENERACIÓN DE INGRESOS"/>
    <n v="0"/>
    <n v="0"/>
    <n v="0"/>
    <s v="AM"/>
    <n v="19224"/>
    <n v="0"/>
    <n v="2136"/>
    <n v="21360"/>
    <m/>
    <n v="0"/>
    <m/>
    <n v="0"/>
    <s v="SP1500023029"/>
  </r>
  <r>
    <s v="TAMPUCHON"/>
    <s v="GONZALEZ"/>
    <s v="GARCIA"/>
    <s v="GUSTAVO"/>
    <x v="7"/>
    <x v="0"/>
    <s v="TAMPUCHÓN"/>
    <s v="SILO METALICO GALVANIZADO"/>
    <s v="GENERACIÓN DE INGRESOS"/>
    <n v="0"/>
    <n v="0"/>
    <n v="0"/>
    <s v="AM"/>
    <n v="10620"/>
    <n v="0"/>
    <n v="1180"/>
    <n v="11800"/>
    <m/>
    <n v="0"/>
    <m/>
    <n v="0"/>
    <s v="SP1500023029"/>
  </r>
  <r>
    <s v="TAMPUCHON"/>
    <s v="GONZALEZ"/>
    <s v="GARCIA"/>
    <s v="GUSTAVO"/>
    <x v="7"/>
    <x v="0"/>
    <s v="TAMPUCHÓN"/>
    <s v="ARBOLES FRUTALES"/>
    <s v="PRODUCCIÓN DE ALIMENTOS"/>
    <n v="0"/>
    <n v="0"/>
    <n v="0"/>
    <s v="AM"/>
    <n v="4788"/>
    <n v="0"/>
    <n v="532"/>
    <n v="5320"/>
    <m/>
    <n v="0"/>
    <m/>
    <n v="0"/>
    <s v="SP1500023029"/>
  </r>
  <r>
    <s v="TAMPUCHON"/>
    <s v="GONZALEZ"/>
    <s v="GARCIA"/>
    <s v="GUSTAVO"/>
    <x v="7"/>
    <x v="0"/>
    <s v="TAMPUCHÓN"/>
    <s v="INFRAESTRUCTURA Y EQUIPO PARA LA PROTECCION Y MANEJO DE LAS AVES"/>
    <s v="PRODUCCIÓN DE ALIMENTOS"/>
    <n v="0"/>
    <n v="0"/>
    <n v="0"/>
    <s v="AM"/>
    <n v="79492"/>
    <n v="0"/>
    <n v="8833"/>
    <n v="88325"/>
    <m/>
    <n v="0"/>
    <m/>
    <n v="0"/>
    <s v="SP1500023029"/>
  </r>
  <r>
    <s v="EJEKATL"/>
    <s v="VELAZQUEZ"/>
    <s v="HERNANDEZ"/>
    <s v="RAFAEL"/>
    <x v="7"/>
    <x v="0"/>
    <s v="SUCHIACO"/>
    <s v="CAJONES, ALZA Y BASTIDORES"/>
    <s v="GENERACIÓN DE INGRESOS"/>
    <n v="13"/>
    <n v="7"/>
    <n v="20"/>
    <s v="AM"/>
    <n v="6889"/>
    <n v="0"/>
    <n v="766"/>
    <n v="7655"/>
    <m/>
    <n v="0"/>
    <m/>
    <n v="0"/>
    <s v="SP1500023030"/>
  </r>
  <r>
    <s v="EJEKATL"/>
    <s v="VELAZQUEZ"/>
    <s v="HERNANDEZ"/>
    <s v="RAFAEL"/>
    <x v="7"/>
    <x v="0"/>
    <s v="SUCHIACO"/>
    <s v="CAJONES, ALZA Y BASTIDORES"/>
    <s v="GENERACIÓN DE INGRESOS"/>
    <n v="0"/>
    <n v="0"/>
    <n v="0"/>
    <s v="AM"/>
    <n v="20029"/>
    <n v="0"/>
    <n v="2226"/>
    <n v="22255"/>
    <m/>
    <n v="0"/>
    <m/>
    <n v="0"/>
    <s v="SP1500023030"/>
  </r>
  <r>
    <s v="EJEKATL"/>
    <s v="VELAZQUEZ"/>
    <s v="HERNANDEZ"/>
    <s v="RAFAEL"/>
    <x v="7"/>
    <x v="0"/>
    <s v="SUCHIACO"/>
    <s v="INFRAESTRUCTURA Y EQUIPO PARA LA PRODUCCION DE CERDOS"/>
    <s v="GENERACIÓN DE INGRESOS"/>
    <n v="0"/>
    <n v="0"/>
    <n v="0"/>
    <s v="AM"/>
    <n v="80100"/>
    <n v="0"/>
    <n v="8900"/>
    <n v="89000"/>
    <m/>
    <n v="0"/>
    <m/>
    <n v="0"/>
    <s v="SP1500023030"/>
  </r>
  <r>
    <s v="EJEKATL"/>
    <s v="VELAZQUEZ"/>
    <s v="HERNANDEZ"/>
    <s v="RAFAEL"/>
    <x v="7"/>
    <x v="0"/>
    <s v="SUCHIACO"/>
    <s v="INFRAESTRUCTURA Y EQUIPO PARA LA PRODUCCION DE CERDOS"/>
    <s v="GENERACIÓN DE INGRESOS"/>
    <n v="0"/>
    <n v="0"/>
    <n v="0"/>
    <s v="AM"/>
    <n v="25632"/>
    <n v="0"/>
    <n v="2848"/>
    <n v="28480"/>
    <m/>
    <n v="0"/>
    <m/>
    <n v="0"/>
    <s v="SP1500023030"/>
  </r>
  <r>
    <s v="EJEKATL"/>
    <s v="VELAZQUEZ"/>
    <s v="HERNANDEZ"/>
    <s v="RAFAEL"/>
    <x v="7"/>
    <x v="0"/>
    <s v="SUCHIACO"/>
    <s v="INFRAESTRUCTURA Y EQUIPO PARA LA PROTECCION Y MANEJO DE LAS AVES"/>
    <s v="PRODUCCIÓN DE ALIMENTOS"/>
    <n v="0"/>
    <n v="0"/>
    <n v="0"/>
    <s v="AM"/>
    <n v="14094"/>
    <n v="0"/>
    <n v="1566"/>
    <n v="15660"/>
    <m/>
    <n v="0"/>
    <m/>
    <n v="0"/>
    <s v="SP1500023030"/>
  </r>
  <r>
    <s v="EJEKATL"/>
    <s v="VELAZQUEZ"/>
    <s v="HERNANDEZ"/>
    <s v="RAFAEL"/>
    <x v="7"/>
    <x v="0"/>
    <s v="SUCHIACO"/>
    <s v="ARBOLES FRUTALES"/>
    <s v="PRODUCCIÓN DE ALIMENTOS"/>
    <n v="0"/>
    <n v="0"/>
    <n v="0"/>
    <s v="AM"/>
    <n v="28728"/>
    <n v="0"/>
    <n v="3192"/>
    <n v="31920"/>
    <m/>
    <n v="0"/>
    <m/>
    <n v="0"/>
    <s v="SP1500023030"/>
  </r>
  <r>
    <s v="EJEKATL"/>
    <s v="VELAZQUEZ"/>
    <s v="HERNANDEZ"/>
    <s v="RAFAEL"/>
    <x v="7"/>
    <x v="0"/>
    <s v="SUCHIACO"/>
    <s v="ARBOLES FRUTALES"/>
    <s v="PRODUCCIÓN DE ALIMENTOS"/>
    <n v="0"/>
    <n v="0"/>
    <n v="0"/>
    <s v="AM"/>
    <n v="8217"/>
    <n v="0"/>
    <n v="913"/>
    <n v="9130"/>
    <m/>
    <n v="0"/>
    <m/>
    <n v="0"/>
    <s v="SP1500023030"/>
  </r>
  <r>
    <s v="EJEKATL"/>
    <s v="VELAZQUEZ"/>
    <s v="HERNANDEZ"/>
    <s v="RAFAEL"/>
    <x v="7"/>
    <x v="0"/>
    <s v="SUCHIACO"/>
    <s v="ARBOLES FRUTALES"/>
    <s v="PRODUCCIÓN DE ALIMENTOS"/>
    <n v="0"/>
    <n v="0"/>
    <n v="0"/>
    <s v="AM"/>
    <n v="3870"/>
    <n v="0"/>
    <n v="430"/>
    <n v="4300"/>
    <m/>
    <n v="0"/>
    <m/>
    <n v="0"/>
    <s v="SP1500023030"/>
  </r>
  <r>
    <s v="TIOAMEL"/>
    <s v="VIDALES"/>
    <s v="LOPEZ"/>
    <s v="CRISOFORO"/>
    <x v="7"/>
    <x v="0"/>
    <s v="TIOAMEL"/>
    <s v="INFRAESTRUCTURA Y EQUIPO PARA LA PRODUCCION DE CERDOS"/>
    <s v="GENERACIÓN DE INGRESOS"/>
    <n v="8"/>
    <n v="7"/>
    <n v="15"/>
    <s v="AM"/>
    <n v="6408"/>
    <n v="0"/>
    <n v="712"/>
    <n v="7120"/>
    <m/>
    <n v="0"/>
    <m/>
    <n v="0"/>
    <s v="SP1500023031"/>
  </r>
  <r>
    <s v="TIOAMEL"/>
    <s v="VIDALES"/>
    <s v="LOPEZ"/>
    <s v="CRISOFORO"/>
    <x v="7"/>
    <x v="0"/>
    <s v="TIOAMEL"/>
    <s v="ARBOLES FRUTALES"/>
    <s v="PRODUCCIÓN DE ALIMENTOS"/>
    <n v="0"/>
    <n v="0"/>
    <n v="0"/>
    <s v="AM"/>
    <n v="9576"/>
    <n v="0"/>
    <n v="1064"/>
    <n v="10640"/>
    <m/>
    <n v="0"/>
    <m/>
    <n v="0"/>
    <s v="SP1500023031"/>
  </r>
  <r>
    <s v="TIOAMEL"/>
    <s v="VIDALES"/>
    <s v="LOPEZ"/>
    <s v="CRISOFORO"/>
    <x v="7"/>
    <x v="0"/>
    <s v="TIOAMEL"/>
    <s v="ARBOLES FRUTALES"/>
    <s v="PRODUCCIÓN DE ALIMENTOS"/>
    <n v="0"/>
    <n v="0"/>
    <n v="0"/>
    <s v="AM"/>
    <n v="13135"/>
    <n v="0"/>
    <n v="1460"/>
    <n v="14595"/>
    <m/>
    <n v="0"/>
    <m/>
    <n v="0"/>
    <s v="SP1500023031"/>
  </r>
  <r>
    <s v="TIOAMEL"/>
    <s v="VIDALES"/>
    <s v="LOPEZ"/>
    <s v="CRISOFORO"/>
    <x v="7"/>
    <x v="0"/>
    <s v="TIOAMEL"/>
    <s v="INFRAESTRUCTURA Y EQUIPO PARA LA PRODUCCION HORTICOLA AGRICULTURA PROTEGIDA"/>
    <s v="PRODUCCIÓN DE ALIMENTOS"/>
    <n v="0"/>
    <n v="0"/>
    <n v="0"/>
    <s v="AM"/>
    <n v="36495"/>
    <n v="0"/>
    <n v="4055"/>
    <n v="40550"/>
    <m/>
    <n v="0"/>
    <m/>
    <n v="0"/>
    <s v="SP1500023031"/>
  </r>
  <r>
    <s v="TIOAMEL"/>
    <s v="VIDALES"/>
    <s v="LOPEZ"/>
    <s v="CRISOFORO"/>
    <x v="7"/>
    <x v="0"/>
    <s v="TIOAMEL"/>
    <s v="INFRAESTRUCTURA Y EQUIPO PARA LA PRODUCCION DE CERDOS"/>
    <s v="GENERACIÓN DE INGRESOS"/>
    <n v="0"/>
    <n v="0"/>
    <n v="0"/>
    <s v="AM"/>
    <n v="35217"/>
    <n v="0"/>
    <n v="3913"/>
    <n v="39130"/>
    <m/>
    <n v="0"/>
    <m/>
    <n v="0"/>
    <s v="SP1500023031"/>
  </r>
  <r>
    <s v="TIOAMEL"/>
    <s v="VIDALES"/>
    <s v="LOPEZ"/>
    <s v="CRISOFORO"/>
    <x v="7"/>
    <x v="0"/>
    <s v="TIOAMEL"/>
    <s v="ARBOLES FRUTALES"/>
    <s v="PRODUCCIÓN DE ALIMENTOS"/>
    <n v="0"/>
    <n v="0"/>
    <n v="0"/>
    <s v="AM"/>
    <n v="9162"/>
    <n v="0"/>
    <n v="1018"/>
    <n v="10180"/>
    <m/>
    <n v="0"/>
    <m/>
    <n v="0"/>
    <s v="SP1500023031"/>
  </r>
  <r>
    <s v="TIOAMEL"/>
    <s v="VIDALES"/>
    <s v="LOPEZ"/>
    <s v="CRISOFORO"/>
    <x v="7"/>
    <x v="0"/>
    <s v="TIOAMEL"/>
    <s v="ARBOLES FRUTALES"/>
    <s v="PRODUCCIÓN DE ALIMENTOS"/>
    <n v="0"/>
    <n v="0"/>
    <n v="0"/>
    <s v="AM"/>
    <n v="5976"/>
    <n v="0"/>
    <n v="664"/>
    <n v="6640"/>
    <m/>
    <n v="0"/>
    <m/>
    <n v="0"/>
    <s v="SP1500023031"/>
  </r>
  <r>
    <s v="TIOAMEL"/>
    <s v="VIDALES"/>
    <s v="LOPEZ"/>
    <s v="CRISOFORO"/>
    <x v="7"/>
    <x v="0"/>
    <s v="TIOAMEL"/>
    <s v="INFRAESTRUCTURA Y EQUIPO PARA LA PROTECCION Y MANEJO DE LAS AVES"/>
    <s v="PRODUCCIÓN DE ALIMENTOS"/>
    <n v="0"/>
    <n v="0"/>
    <n v="0"/>
    <s v="AM"/>
    <n v="14094"/>
    <n v="0"/>
    <n v="1566"/>
    <n v="15660"/>
    <m/>
    <n v="0"/>
    <m/>
    <n v="0"/>
    <s v="SP1500023031"/>
  </r>
  <r>
    <s v="TIOAMEL"/>
    <s v="VIDALES"/>
    <s v="LOPEZ"/>
    <s v="CRISOFORO"/>
    <x v="7"/>
    <x v="0"/>
    <s v="TIOAMEL"/>
    <s v="CAJONES, ALZA Y BASTIDORES"/>
    <s v="GENERACIÓN DE INGRESOS"/>
    <n v="0"/>
    <n v="0"/>
    <n v="0"/>
    <s v="AM"/>
    <n v="23026"/>
    <n v="0"/>
    <n v="2559"/>
    <n v="25585"/>
    <m/>
    <n v="0"/>
    <m/>
    <n v="0"/>
    <s v="SP1500023031"/>
  </r>
  <r>
    <s v="GRUPO DE TRABAJO MOYOTLA"/>
    <s v="HERNANDEZ"/>
    <s v="HERNANDEZ"/>
    <s v="EZEQUIEL"/>
    <x v="7"/>
    <x v="0"/>
    <s v="MOYOTLA"/>
    <s v="INFRAESTRUCTURA Y EQUIPO PARA LA PRODUCCION DE CERDOS"/>
    <s v="GENERACIÓN DE INGRESOS"/>
    <n v="11"/>
    <n v="3"/>
    <n v="14"/>
    <s v="AM"/>
    <n v="19224"/>
    <n v="0"/>
    <n v="2136"/>
    <n v="21360"/>
    <m/>
    <n v="0"/>
    <m/>
    <n v="0"/>
    <s v="SP1500023032"/>
  </r>
  <r>
    <s v="GRUPO DE TRABAJO MOYOTLA"/>
    <s v="HERNANDEZ"/>
    <s v="HERNANDEZ"/>
    <s v="EZEQUIEL"/>
    <x v="7"/>
    <x v="0"/>
    <s v="MOYOTLA"/>
    <s v="CAJONES, ALZA Y BASTIDORES"/>
    <s v="GENERACIÓN DE INGRESOS"/>
    <n v="0"/>
    <n v="0"/>
    <n v="0"/>
    <s v="AM"/>
    <n v="40059"/>
    <n v="0"/>
    <n v="4451"/>
    <n v="44510"/>
    <m/>
    <n v="0"/>
    <m/>
    <n v="0"/>
    <s v="SP1500023032"/>
  </r>
  <r>
    <s v="GRUPO DE TRABAJO MOYOTLA"/>
    <s v="HERNANDEZ"/>
    <s v="HERNANDEZ"/>
    <s v="EZEQUIEL"/>
    <x v="7"/>
    <x v="0"/>
    <s v="MOYOTLA"/>
    <s v="INFRAESTRUCTURA Y EQUIPO PARA LA PRODUCCION HORTICOLA AGRICULTURA PROTEGIDA"/>
    <s v="PRODUCCIÓN DE ALIMENTOS"/>
    <n v="0"/>
    <n v="0"/>
    <n v="0"/>
    <s v="AM"/>
    <n v="7047"/>
    <n v="0"/>
    <n v="783"/>
    <n v="7830"/>
    <m/>
    <n v="0"/>
    <m/>
    <n v="0"/>
    <s v="SP1500023032"/>
  </r>
  <r>
    <s v="GRUPO DE TRABAJO MOYOTLA"/>
    <s v="HERNANDEZ"/>
    <s v="HERNANDEZ"/>
    <s v="EZEQUIEL"/>
    <x v="7"/>
    <x v="0"/>
    <s v="MOYOTLA"/>
    <s v="INFRAESTRUCTURA Y EQUIPO PARA LA PRODUCCION HORTICOLA AGRICULTURA PROTEGIDA"/>
    <s v="PRODUCCIÓN DE ALIMENTOS"/>
    <n v="0"/>
    <n v="0"/>
    <n v="0"/>
    <s v="AM"/>
    <n v="18247"/>
    <n v="0"/>
    <n v="2028"/>
    <n v="20275"/>
    <m/>
    <n v="0"/>
    <m/>
    <n v="0"/>
    <s v="SP1500023032"/>
  </r>
  <r>
    <s v="GRUPO DE TRABAJO MOYOTLA"/>
    <s v="HERNANDEZ"/>
    <s v="HERNANDEZ"/>
    <s v="EZEQUIEL"/>
    <x v="7"/>
    <x v="0"/>
    <s v="MOYOTLA"/>
    <s v="ARBOLES FRUTALES"/>
    <s v="PRODUCCIÓN DE ALIMENTOS"/>
    <n v="0"/>
    <n v="0"/>
    <n v="0"/>
    <s v="AM"/>
    <n v="4788"/>
    <n v="0"/>
    <n v="532"/>
    <n v="5320"/>
    <m/>
    <n v="0"/>
    <m/>
    <n v="0"/>
    <s v="SP1500023032"/>
  </r>
  <r>
    <s v="GRUPO DE TRABAJO MOYOTLA"/>
    <s v="HERNANDEZ"/>
    <s v="HERNANDEZ"/>
    <s v="EZEQUIEL"/>
    <x v="7"/>
    <x v="0"/>
    <s v="MOYOTLA"/>
    <s v="ARBOLES FRUTALES"/>
    <s v="PRODUCCIÓN DE ALIMENTOS"/>
    <n v="0"/>
    <n v="0"/>
    <n v="0"/>
    <s v="AM"/>
    <n v="5805"/>
    <n v="0"/>
    <n v="645"/>
    <n v="6450"/>
    <m/>
    <n v="0"/>
    <m/>
    <n v="0"/>
    <s v="SP1500023032"/>
  </r>
  <r>
    <s v="GRUPO DE TRABAJO MOYOTLA"/>
    <s v="HERNANDEZ"/>
    <s v="HERNANDEZ"/>
    <s v="EZEQUIEL"/>
    <x v="7"/>
    <x v="0"/>
    <s v="MOYOTLA"/>
    <s v="INFRAESTRUCTURA Y EQUIPO PARA LA PROTECCION Y MANEJO DE LAS AVES"/>
    <s v="PRODUCCIÓN DE ALIMENTOS"/>
    <n v="0"/>
    <n v="0"/>
    <n v="0"/>
    <s v="AM"/>
    <n v="4698"/>
    <n v="0"/>
    <n v="522"/>
    <n v="5220"/>
    <m/>
    <n v="0"/>
    <m/>
    <n v="0"/>
    <s v="SP1500023032"/>
  </r>
  <r>
    <s v="GRUPO DE TRABAJO MOYOTLA"/>
    <s v="HERNANDEZ"/>
    <s v="HERNANDEZ"/>
    <s v="EZEQUIEL"/>
    <x v="7"/>
    <x v="0"/>
    <s v="MOYOTLA"/>
    <s v="INFRAESTRUCTURA Y EQUIPO PARA LA PRODUCCION DE CERDOS"/>
    <s v="GENERACIÓN DE INGRESOS"/>
    <n v="0"/>
    <n v="0"/>
    <n v="0"/>
    <s v="AM"/>
    <n v="17608"/>
    <n v="0"/>
    <n v="1957"/>
    <n v="19565"/>
    <m/>
    <n v="0"/>
    <m/>
    <n v="0"/>
    <s v="SP1500023032"/>
  </r>
  <r>
    <s v="GRUPO DE TRABAJO MOYOTLA"/>
    <s v="HERNANDEZ"/>
    <s v="HERNANDEZ"/>
    <s v="EZEQUIEL"/>
    <x v="7"/>
    <x v="0"/>
    <s v="MOYOTLA"/>
    <s v="INFRAESTRUCTURA Y EQUIPO PARA LA PRODUCCION DE CERDOS"/>
    <s v="GENERACIÓN DE INGRESOS"/>
    <n v="0"/>
    <n v="0"/>
    <n v="0"/>
    <s v="AM"/>
    <n v="40050"/>
    <n v="0"/>
    <n v="4450"/>
    <n v="44500"/>
    <m/>
    <n v="0"/>
    <m/>
    <n v="0"/>
    <s v="SP1500023032"/>
  </r>
  <r>
    <s v="EL SABINO"/>
    <s v="HERNANDEZ"/>
    <m/>
    <s v="JUAN"/>
    <x v="7"/>
    <x v="0"/>
    <s v="EL SABINO"/>
    <s v="ARBOLES FRUTALES"/>
    <s v="PRODUCCIÓN DE ALIMENTOS"/>
    <n v="14"/>
    <n v="1"/>
    <n v="15"/>
    <s v="AM"/>
    <n v="1935"/>
    <n v="0"/>
    <n v="215"/>
    <n v="2150"/>
    <m/>
    <n v="0"/>
    <m/>
    <n v="0"/>
    <s v="SP1500023033"/>
  </r>
  <r>
    <s v="EL SABINO"/>
    <s v="HERNANDEZ"/>
    <m/>
    <s v="JUAN"/>
    <x v="7"/>
    <x v="0"/>
    <s v="EL SABINO"/>
    <s v="INFRAESTRUCTURA Y EQUIPO PARA LA PRODUCCION DE CERDOS"/>
    <s v="GENERACIÓN DE INGRESOS"/>
    <n v="0"/>
    <n v="0"/>
    <n v="0"/>
    <s v="AM"/>
    <n v="17608"/>
    <n v="0"/>
    <n v="1957"/>
    <n v="19565"/>
    <m/>
    <n v="0"/>
    <m/>
    <n v="0"/>
    <s v="SP1500023033"/>
  </r>
  <r>
    <s v="EL SABINO"/>
    <s v="HERNANDEZ"/>
    <m/>
    <s v="JUAN"/>
    <x v="7"/>
    <x v="0"/>
    <s v="EL SABINO"/>
    <s v="INFRAESTRUCTURA Y EQUIPO PARA LA PROTECCION Y MANEJO DE LAS AVES"/>
    <s v="PRODUCCIÓN DE ALIMENTOS"/>
    <n v="0"/>
    <n v="0"/>
    <n v="0"/>
    <s v="AM"/>
    <n v="14094"/>
    <n v="0"/>
    <n v="1566"/>
    <n v="15660"/>
    <m/>
    <n v="0"/>
    <m/>
    <n v="0"/>
    <s v="SP1500023033"/>
  </r>
  <r>
    <s v="EL SABINO"/>
    <s v="HERNANDEZ"/>
    <m/>
    <s v="JUAN"/>
    <x v="7"/>
    <x v="0"/>
    <s v="EL SABINO"/>
    <s v="INFRAESTRUCTURA Y EQUIPO PARA LA PRODUCCION DE CERDOS"/>
    <s v="GENERACIÓN DE INGRESOS"/>
    <n v="0"/>
    <n v="0"/>
    <n v="0"/>
    <s v="AM"/>
    <n v="6408"/>
    <n v="0"/>
    <n v="712"/>
    <n v="7120"/>
    <m/>
    <n v="0"/>
    <m/>
    <n v="0"/>
    <s v="SP1500023033"/>
  </r>
  <r>
    <s v="EL SABINO"/>
    <s v="HERNANDEZ"/>
    <m/>
    <s v="JUAN"/>
    <x v="7"/>
    <x v="0"/>
    <s v="EL SABINO"/>
    <s v="INFRAESTRUCTURA Y EQUIPO PARA LA PRODUCCION HORTICOLA AGRICULTURA PROTEGIDA"/>
    <s v="PRODUCCIÓN DE ALIMENTOS"/>
    <n v="0"/>
    <n v="0"/>
    <n v="0"/>
    <s v="AM"/>
    <n v="7047"/>
    <n v="0"/>
    <n v="783"/>
    <n v="7830"/>
    <m/>
    <n v="0"/>
    <m/>
    <n v="0"/>
    <s v="SP1500023033"/>
  </r>
  <r>
    <s v="EL SABINO"/>
    <s v="HERNANDEZ"/>
    <m/>
    <s v="JUAN"/>
    <x v="7"/>
    <x v="0"/>
    <s v="EL SABINO"/>
    <s v="ARBOLES FRUTALES"/>
    <s v="PRODUCCIÓN DE ALIMENTOS"/>
    <n v="0"/>
    <n v="0"/>
    <n v="0"/>
    <s v="AM"/>
    <n v="33516"/>
    <n v="0"/>
    <n v="3724"/>
    <n v="37240"/>
    <m/>
    <n v="0"/>
    <m/>
    <n v="0"/>
    <s v="SP1500023033"/>
  </r>
  <r>
    <s v="EL SABINO"/>
    <s v="HERNANDEZ"/>
    <m/>
    <s v="JUAN"/>
    <x v="7"/>
    <x v="0"/>
    <s v="EL SABINO"/>
    <s v="INFRAESTRUCTURA Y EQUIPO PARA LA PROTECCION Y MANEJO DE LAS AVES"/>
    <s v="PRODUCCIÓN DE ALIMENTOS"/>
    <n v="0"/>
    <n v="0"/>
    <n v="0"/>
    <s v="AM"/>
    <n v="15898"/>
    <n v="0"/>
    <n v="1767"/>
    <n v="17665"/>
    <m/>
    <n v="0"/>
    <m/>
    <n v="0"/>
    <s v="SP1500023033"/>
  </r>
  <r>
    <s v="GRUPO DE TRABAJO AMAXAC"/>
    <s v="HERNANDEZ"/>
    <s v="MANUEL"/>
    <s v="FLORENCIO"/>
    <x v="7"/>
    <x v="0"/>
    <s v="AMAXAC"/>
    <s v="TRAPICHE"/>
    <s v="GENERACIÓN DE INGRESOS"/>
    <n v="3"/>
    <n v="11"/>
    <n v="14"/>
    <s v="AM"/>
    <n v="27180"/>
    <n v="0"/>
    <n v="3020"/>
    <n v="30200"/>
    <m/>
    <n v="0"/>
    <m/>
    <n v="0"/>
    <s v="SP1500023034"/>
  </r>
  <r>
    <s v="GRUPO DE TRABAJO AMAXAC"/>
    <s v="HERNANDEZ"/>
    <s v="MANUEL"/>
    <s v="FLORENCIO"/>
    <x v="7"/>
    <x v="0"/>
    <s v="AMAXAC"/>
    <s v="INFRAESTRUCTURA Y EQUIPO PARA LA PROTECCION Y MANEJO DE LAS AVES"/>
    <s v="PRODUCCIÓN DE ALIMENTOS"/>
    <n v="0"/>
    <n v="0"/>
    <n v="0"/>
    <s v="AM"/>
    <n v="31797"/>
    <n v="0"/>
    <n v="3533"/>
    <n v="35330"/>
    <m/>
    <n v="0"/>
    <m/>
    <n v="0"/>
    <s v="SP1500023034"/>
  </r>
  <r>
    <s v="GRUPO DE TRABAJO AMAXAC"/>
    <s v="HERNANDEZ"/>
    <s v="MANUEL"/>
    <s v="FLORENCIO"/>
    <x v="7"/>
    <x v="0"/>
    <s v="AMAXAC"/>
    <s v="INFRAESTRUCTURA Y EQUIPO PARA LA PRODUCCION DE CERDOS"/>
    <s v="GENERACIÓN DE INGRESOS"/>
    <n v="0"/>
    <n v="0"/>
    <n v="0"/>
    <s v="AM"/>
    <n v="17608"/>
    <n v="0"/>
    <n v="1957"/>
    <n v="19565"/>
    <m/>
    <n v="0"/>
    <m/>
    <n v="0"/>
    <s v="SP1500023034"/>
  </r>
  <r>
    <s v="GRUPO DE TRABAJO AMAXAC"/>
    <s v="HERNANDEZ"/>
    <s v="MANUEL"/>
    <s v="FLORENCIO"/>
    <x v="7"/>
    <x v="0"/>
    <s v="AMAXAC"/>
    <s v="INFRAESTRUCTURA Y EQUIPO PARA LA PRODUCCION DE CERDOS"/>
    <s v="GENERACIÓN DE INGRESOS"/>
    <n v="0"/>
    <n v="0"/>
    <n v="0"/>
    <s v="AM"/>
    <n v="6408"/>
    <n v="0"/>
    <n v="712"/>
    <n v="7120"/>
    <m/>
    <n v="0"/>
    <m/>
    <n v="0"/>
    <s v="SP1500023034"/>
  </r>
  <r>
    <s v="GRUPO DE TRABAJO AMAXAC"/>
    <s v="HERNANDEZ"/>
    <s v="MANUEL"/>
    <s v="FLORENCIO"/>
    <x v="7"/>
    <x v="0"/>
    <s v="AMAXAC"/>
    <s v="ARBOLES FRUTALES"/>
    <s v="PRODUCCIÓN DE ALIMENTOS"/>
    <n v="0"/>
    <n v="0"/>
    <n v="0"/>
    <s v="AM"/>
    <n v="16434"/>
    <n v="0"/>
    <n v="1826"/>
    <n v="18260"/>
    <m/>
    <n v="0"/>
    <m/>
    <n v="0"/>
    <s v="SP1500023034"/>
  </r>
  <r>
    <s v="GRUPO DE TRABAJO AMAXAC"/>
    <s v="HERNANDEZ"/>
    <s v="MANUEL"/>
    <s v="FLORENCIO"/>
    <x v="7"/>
    <x v="0"/>
    <s v="AMAXAC"/>
    <s v="ARBOLES FRUTALES"/>
    <s v="PRODUCCIÓN DE ALIMENTOS"/>
    <n v="0"/>
    <n v="0"/>
    <n v="0"/>
    <s v="AM"/>
    <n v="19152"/>
    <n v="0"/>
    <n v="2128"/>
    <n v="21280"/>
    <m/>
    <n v="0"/>
    <m/>
    <n v="0"/>
    <s v="SP1500023034"/>
  </r>
  <r>
    <s v="GRUPO DE TRABAJO AMAXAC"/>
    <s v="HERNANDEZ"/>
    <s v="MANUEL"/>
    <s v="FLORENCIO"/>
    <x v="7"/>
    <x v="0"/>
    <s v="AMAXAC"/>
    <s v="ARBOLES FRUTALES"/>
    <s v="PRODUCCIÓN DE ALIMENTOS"/>
    <n v="0"/>
    <n v="0"/>
    <n v="0"/>
    <s v="AM"/>
    <n v="1935"/>
    <n v="0"/>
    <n v="215"/>
    <n v="2150"/>
    <m/>
    <n v="0"/>
    <m/>
    <n v="0"/>
    <s v="SP1500023034"/>
  </r>
  <r>
    <s v="GRUPO DE TRABAJO AMAXAC"/>
    <s v="HERNANDEZ"/>
    <s v="MANUEL"/>
    <s v="FLORENCIO"/>
    <x v="7"/>
    <x v="0"/>
    <s v="AMAXAC"/>
    <s v="INFRAESTRUCTURA Y EQUIPO PARA LA PROTECCION Y MANEJO DE LAS AVES"/>
    <s v="PRODUCCIÓN DE ALIMENTOS"/>
    <n v="0"/>
    <n v="0"/>
    <n v="0"/>
    <s v="AM"/>
    <n v="9396"/>
    <n v="0"/>
    <n v="1044"/>
    <n v="10440"/>
    <m/>
    <n v="0"/>
    <m/>
    <n v="0"/>
    <s v="SP1500023034"/>
  </r>
  <r>
    <s v="EL KUAUTLI"/>
    <s v="GONZALEZ"/>
    <s v="HERNANDEZ"/>
    <s v="FAUSTINO"/>
    <x v="7"/>
    <x v="0"/>
    <s v="SAN PABLO PRIMERO"/>
    <s v="INFRAESTRUCTURA Y EQUIPO PARA LA PRODUCCION DE CERDOS"/>
    <s v="GENERACIÓN DE INGRESOS"/>
    <n v="10"/>
    <n v="4"/>
    <n v="14"/>
    <s v="AM"/>
    <n v="32040"/>
    <n v="0"/>
    <n v="3560"/>
    <n v="35600"/>
    <m/>
    <n v="0"/>
    <m/>
    <n v="0"/>
    <s v="SP1500023035"/>
  </r>
  <r>
    <s v="EL KUAUTLI"/>
    <s v="GONZALEZ"/>
    <s v="HERNANDEZ"/>
    <s v="FAUSTINO"/>
    <x v="7"/>
    <x v="0"/>
    <s v="SAN PABLO PRIMERO"/>
    <s v="INFRAESTRUCTURA Y EQUIPO PARA LA PRODUCCION DE CERDOS"/>
    <s v="GENERACIÓN DE INGRESOS"/>
    <n v="0"/>
    <n v="0"/>
    <n v="0"/>
    <s v="AM"/>
    <n v="17608"/>
    <n v="0"/>
    <n v="1957"/>
    <n v="19565"/>
    <m/>
    <n v="0"/>
    <m/>
    <n v="0"/>
    <s v="SP1500023035"/>
  </r>
  <r>
    <s v="EL KUAUTLI"/>
    <s v="GONZALEZ"/>
    <s v="HERNANDEZ"/>
    <s v="FAUSTINO"/>
    <x v="7"/>
    <x v="0"/>
    <s v="SAN PABLO PRIMERO"/>
    <s v="CAJONES, ALZA Y BASTIDORES"/>
    <s v="GENERACIÓN DE INGRESOS"/>
    <n v="0"/>
    <n v="0"/>
    <n v="0"/>
    <s v="AM"/>
    <n v="23026"/>
    <n v="0"/>
    <n v="2559"/>
    <n v="25585"/>
    <m/>
    <n v="0"/>
    <m/>
    <n v="0"/>
    <s v="SP1500023035"/>
  </r>
  <r>
    <s v="EL KUAUTLI"/>
    <s v="GONZALEZ"/>
    <s v="HERNANDEZ"/>
    <s v="FAUSTINO"/>
    <x v="7"/>
    <x v="0"/>
    <s v="SAN PABLO PRIMERO"/>
    <s v="TRAPICHE"/>
    <s v="GENERACIÓN DE INGRESOS"/>
    <n v="0"/>
    <n v="0"/>
    <n v="0"/>
    <s v="AM"/>
    <n v="27180"/>
    <n v="0"/>
    <n v="3020"/>
    <n v="30200"/>
    <m/>
    <n v="0"/>
    <m/>
    <n v="0"/>
    <s v="SP1500023035"/>
  </r>
  <r>
    <s v="EL KUAUTLI"/>
    <s v="GONZALEZ"/>
    <s v="HERNANDEZ"/>
    <s v="FAUSTINO"/>
    <x v="7"/>
    <x v="0"/>
    <s v="SAN PABLO PRIMERO"/>
    <s v="ARBOLES FRUTALES"/>
    <s v="PRODUCCIÓN DE ALIMENTOS"/>
    <n v="0"/>
    <n v="0"/>
    <n v="0"/>
    <s v="AM"/>
    <n v="4788"/>
    <n v="0"/>
    <n v="532"/>
    <n v="5320"/>
    <m/>
    <n v="0"/>
    <m/>
    <n v="0"/>
    <s v="SP1500023035"/>
  </r>
  <r>
    <s v="EL KUAUTLI"/>
    <s v="GONZALEZ"/>
    <s v="HERNANDEZ"/>
    <s v="FAUSTINO"/>
    <x v="7"/>
    <x v="0"/>
    <s v="SAN PABLO PRIMERO"/>
    <s v="INFRAESTRUCTURA Y EQUIPO PARA LA PROTECCION Y MANEJO DE LAS AVES"/>
    <s v="PRODUCCIÓN DE ALIMENTOS"/>
    <n v="0"/>
    <n v="0"/>
    <n v="0"/>
    <s v="AM"/>
    <n v="23490"/>
    <n v="0"/>
    <n v="2610"/>
    <n v="26100"/>
    <m/>
    <n v="0"/>
    <m/>
    <n v="0"/>
    <s v="SP1500023035"/>
  </r>
  <r>
    <s v="EL KUAUITL"/>
    <s v="SANTIAGO"/>
    <s v="REYES"/>
    <s v="JOSE"/>
    <x v="7"/>
    <x v="0"/>
    <s v="SAN PABLO SEGUNDO (PALZOQUILLO)"/>
    <s v="CAJONES, ALZA Y BASTIDORES"/>
    <s v="GENERACIÓN DE INGRESOS"/>
    <n v="8"/>
    <n v="9"/>
    <n v="17"/>
    <s v="AM"/>
    <n v="23026"/>
    <n v="0"/>
    <n v="2559"/>
    <n v="25585"/>
    <m/>
    <n v="0"/>
    <m/>
    <n v="0"/>
    <s v="SP1500023036"/>
  </r>
  <r>
    <s v="EL KUAUITL"/>
    <s v="SANTIAGO"/>
    <s v="REYES"/>
    <s v="JOSE"/>
    <x v="7"/>
    <x v="0"/>
    <s v="SAN PABLO SEGUNDO (PALZOQUILLO)"/>
    <s v="INFRAESTRUCTURA Y EQUIPO PARA LA PRODUCCION DE CERDOS"/>
    <s v="GENERACIÓN DE INGRESOS"/>
    <n v="0"/>
    <n v="0"/>
    <n v="0"/>
    <s v="AM"/>
    <n v="12816"/>
    <n v="0"/>
    <n v="1424"/>
    <n v="14240"/>
    <m/>
    <n v="0"/>
    <m/>
    <n v="0"/>
    <s v="SP1500023036"/>
  </r>
  <r>
    <s v="EL KUAUITL"/>
    <s v="SANTIAGO"/>
    <s v="REYES"/>
    <s v="JOSE"/>
    <x v="7"/>
    <x v="0"/>
    <s v="SAN PABLO SEGUNDO (PALZOQUILLO)"/>
    <s v="INFRAESTRUCTURA Y EQUIPO PARA LA PRODUCCION DE CERDOS"/>
    <s v="GENERACIÓN DE INGRESOS"/>
    <n v="0"/>
    <n v="0"/>
    <n v="0"/>
    <s v="AM"/>
    <n v="40050"/>
    <n v="0"/>
    <n v="4450"/>
    <n v="44500"/>
    <m/>
    <n v="0"/>
    <m/>
    <n v="0"/>
    <s v="SP1500023036"/>
  </r>
  <r>
    <s v="EL KUAUITL"/>
    <s v="SANTIAGO"/>
    <s v="REYES"/>
    <s v="JOSE"/>
    <x v="7"/>
    <x v="0"/>
    <s v="SAN PABLO SEGUNDO (PALZOQUILLO)"/>
    <s v="CAJONES, ALZA Y BASTIDORES"/>
    <s v="GENERACIÓN DE INGRESOS"/>
    <n v="0"/>
    <n v="0"/>
    <n v="0"/>
    <s v="AM"/>
    <n v="40059"/>
    <n v="0"/>
    <n v="4451"/>
    <n v="44510"/>
    <m/>
    <n v="0"/>
    <m/>
    <n v="0"/>
    <s v="SP1500023036"/>
  </r>
  <r>
    <s v="EL KUAUITL"/>
    <s v="SANTIAGO"/>
    <s v="REYES"/>
    <s v="JOSE"/>
    <x v="7"/>
    <x v="0"/>
    <s v="SAN PABLO SEGUNDO (PALZOQUILLO)"/>
    <s v="INFRAESTRUCTURA Y EQUIPO PARA LA PROTECCION Y MANEJO DE LAS AVES"/>
    <s v="PRODUCCIÓN DE ALIMENTOS"/>
    <n v="0"/>
    <n v="0"/>
    <n v="0"/>
    <s v="AM"/>
    <n v="18792"/>
    <n v="0"/>
    <n v="2088"/>
    <n v="20880"/>
    <m/>
    <n v="0"/>
    <m/>
    <n v="0"/>
    <s v="SP1500023036"/>
  </r>
  <r>
    <s v="EL KUAUITL"/>
    <s v="SANTIAGO"/>
    <s v="REYES"/>
    <s v="JOSE"/>
    <x v="7"/>
    <x v="0"/>
    <s v="SAN PABLO SEGUNDO (PALZOQUILLO)"/>
    <s v="ARBOLES FRUTALES"/>
    <s v="PRODUCCIÓN DE ALIMENTOS"/>
    <n v="0"/>
    <n v="0"/>
    <n v="0"/>
    <s v="AM"/>
    <n v="23940"/>
    <n v="0"/>
    <n v="2660"/>
    <n v="26600"/>
    <m/>
    <n v="0"/>
    <m/>
    <n v="0"/>
    <s v="SP1500023036"/>
  </r>
  <r>
    <s v="EL KUAUITL"/>
    <s v="SANTIAGO"/>
    <s v="REYES"/>
    <s v="JOSE"/>
    <x v="7"/>
    <x v="0"/>
    <s v="SAN PABLO SEGUNDO (PALZOQUILLO)"/>
    <s v="INFRAESTRUCTURA Y EQUIPO PARA LA PRODUCCION DE CERDOS"/>
    <s v="GENERACIÓN DE INGRESOS"/>
    <n v="0"/>
    <n v="0"/>
    <n v="0"/>
    <s v="AM"/>
    <n v="17608"/>
    <n v="0"/>
    <n v="1957"/>
    <n v="19565"/>
    <m/>
    <n v="0"/>
    <m/>
    <n v="0"/>
    <s v="SP1500023036"/>
  </r>
  <r>
    <s v="EL KUAUITL"/>
    <s v="SANTIAGO"/>
    <s v="REYES"/>
    <s v="JOSE"/>
    <x v="7"/>
    <x v="0"/>
    <s v="SAN PABLO SEGUNDO (PALZOQUILLO)"/>
    <s v="CAJONES, ALZA Y BASTIDORES"/>
    <s v="GENERACIÓN DE INGRESOS"/>
    <n v="0"/>
    <n v="0"/>
    <n v="0"/>
    <s v="AM"/>
    <n v="6889"/>
    <n v="0"/>
    <n v="766"/>
    <n v="7655"/>
    <m/>
    <n v="0"/>
    <m/>
    <n v="0"/>
    <s v="SP1500023036"/>
  </r>
  <r>
    <s v="TLAPANI"/>
    <s v="GARCIA"/>
    <s v="HERNANDEZ"/>
    <s v="NICOLAS"/>
    <x v="7"/>
    <x v="0"/>
    <s v="TLAPANI"/>
    <s v="ARBOLES FRUTALES"/>
    <s v="PRODUCCIÓN DE ALIMENTOS"/>
    <n v="9"/>
    <n v="1"/>
    <n v="10"/>
    <s v="AM"/>
    <n v="4788"/>
    <n v="0"/>
    <n v="532"/>
    <n v="5320"/>
    <m/>
    <n v="0"/>
    <m/>
    <n v="0"/>
    <s v="SP1500023037"/>
  </r>
  <r>
    <s v="TLAPANI"/>
    <s v="GARCIA"/>
    <s v="HERNANDEZ"/>
    <s v="NICOLAS"/>
    <x v="7"/>
    <x v="0"/>
    <s v="TLAPANI"/>
    <s v="INFRAESTRUCTURA Y EQUIPO PARA LA PRODUCCION DE CERDOS"/>
    <s v="GENERACIÓN DE INGRESOS"/>
    <n v="0"/>
    <n v="0"/>
    <n v="0"/>
    <s v="AM"/>
    <n v="17608"/>
    <n v="0"/>
    <n v="1957"/>
    <n v="19565"/>
    <m/>
    <n v="0"/>
    <m/>
    <n v="0"/>
    <s v="SP1500023037"/>
  </r>
  <r>
    <s v="TLAPANI"/>
    <s v="GARCIA"/>
    <s v="HERNANDEZ"/>
    <s v="NICOLAS"/>
    <x v="7"/>
    <x v="0"/>
    <s v="TLAPANI"/>
    <s v="INFRAESTRUCTURA Y EQUIPO PARA LA PRODUCCION DE CERDOS"/>
    <s v="GENERACIÓN DE INGRESOS"/>
    <n v="0"/>
    <n v="0"/>
    <n v="0"/>
    <s v="AM"/>
    <n v="25632"/>
    <n v="0"/>
    <n v="2848"/>
    <n v="28480"/>
    <m/>
    <n v="0"/>
    <m/>
    <n v="0"/>
    <s v="SP1500023037"/>
  </r>
  <r>
    <s v="TLAPANI"/>
    <s v="GARCIA"/>
    <s v="HERNANDEZ"/>
    <s v="NICOLAS"/>
    <x v="7"/>
    <x v="0"/>
    <s v="TLAPANI"/>
    <s v="ARBOLES FRUTALES"/>
    <s v="PRODUCCIÓN DE ALIMENTOS"/>
    <n v="0"/>
    <n v="0"/>
    <n v="0"/>
    <s v="AM"/>
    <n v="7740"/>
    <n v="0"/>
    <n v="860"/>
    <n v="8600"/>
    <m/>
    <n v="0"/>
    <m/>
    <n v="0"/>
    <s v="SP1500023037"/>
  </r>
  <r>
    <s v="EL JOPOY 1"/>
    <s v="SONI"/>
    <s v="HERNANDEZ"/>
    <s v="TRANQUILINO"/>
    <x v="7"/>
    <x v="0"/>
    <s v="EL JOPOY"/>
    <s v="INFRAESTRUCTURA Y EQUIPO PARA LA PRODUCCION DE CERDOS"/>
    <s v="GENERACIÓN DE INGRESOS"/>
    <n v="5"/>
    <n v="6"/>
    <n v="11"/>
    <s v="AM"/>
    <n v="6408"/>
    <n v="0"/>
    <n v="712"/>
    <n v="7120"/>
    <m/>
    <n v="0"/>
    <m/>
    <n v="0"/>
    <s v="SP1500023038"/>
  </r>
  <r>
    <s v="EL JOPOY 1"/>
    <s v="SONI"/>
    <s v="HERNANDEZ"/>
    <s v="TRANQUILINO"/>
    <x v="7"/>
    <x v="0"/>
    <s v="EL JOPOY"/>
    <s v="SILO METALICO GALVANIZADO"/>
    <s v="GENERACIÓN DE INGRESOS"/>
    <n v="0"/>
    <n v="0"/>
    <n v="0"/>
    <s v="AM"/>
    <n v="31860"/>
    <n v="0"/>
    <n v="3540"/>
    <n v="35400"/>
    <m/>
    <n v="0"/>
    <m/>
    <n v="0"/>
    <s v="SP1500023038"/>
  </r>
  <r>
    <s v="EL JOPOY 1"/>
    <s v="SONI"/>
    <s v="HERNANDEZ"/>
    <s v="TRANQUILINO"/>
    <x v="7"/>
    <x v="0"/>
    <s v="EL JOPOY"/>
    <s v="ARBOLES FRUTALES"/>
    <s v="PRODUCCIÓN DE ALIMENTOS"/>
    <n v="0"/>
    <n v="0"/>
    <n v="0"/>
    <s v="AM"/>
    <n v="3870"/>
    <n v="0"/>
    <n v="430"/>
    <n v="4300"/>
    <m/>
    <n v="0"/>
    <m/>
    <n v="0"/>
    <s v="SP1500023038"/>
  </r>
  <r>
    <s v="EL JOPOY 1"/>
    <s v="SONI"/>
    <s v="HERNANDEZ"/>
    <s v="TRANQUILINO"/>
    <x v="7"/>
    <x v="0"/>
    <s v="EL JOPOY"/>
    <s v="INFRAESTRUCTURA Y EQUIPO PARA LA PRODUCCION HORTICOLA AGRICULTURA PROTEGIDA"/>
    <s v="PRODUCCIÓN DE ALIMENTOS"/>
    <n v="0"/>
    <n v="0"/>
    <n v="0"/>
    <s v="AM"/>
    <n v="18247"/>
    <n v="0"/>
    <n v="2028"/>
    <n v="20275"/>
    <m/>
    <n v="0"/>
    <m/>
    <n v="0"/>
    <s v="SP1500023038"/>
  </r>
  <r>
    <s v="EL JOPOY 1"/>
    <s v="SONI"/>
    <s v="HERNANDEZ"/>
    <s v="TRANQUILINO"/>
    <x v="7"/>
    <x v="0"/>
    <s v="EL JOPOY"/>
    <s v="INFRAESTRUCTURA Y EQUIPO PARA LA PROTECCION Y MANEJO DE LAS AVES"/>
    <s v="PRODUCCIÓN DE ALIMENTOS"/>
    <n v="0"/>
    <n v="0"/>
    <n v="0"/>
    <s v="AM"/>
    <n v="15898"/>
    <n v="0"/>
    <n v="1767"/>
    <n v="17665"/>
    <m/>
    <n v="0"/>
    <m/>
    <n v="0"/>
    <s v="SP1500023038"/>
  </r>
  <r>
    <s v="GRUPO DE TRABAJO TANJASNEC"/>
    <s v="MARTINEZ"/>
    <s v="MARTINEZ"/>
    <s v="NICEFORO"/>
    <x v="3"/>
    <x v="0"/>
    <s v="TANJAJNEC"/>
    <s v="TRAPICHE"/>
    <s v="GENERACIÓN DE INGRESOS"/>
    <n v="11"/>
    <n v="5"/>
    <n v="16"/>
    <s v="AM"/>
    <n v="15300"/>
    <n v="0"/>
    <n v="1700"/>
    <n v="17000"/>
    <n v="15300"/>
    <n v="0"/>
    <m/>
    <n v="0"/>
    <s v="SP1500023039"/>
  </r>
  <r>
    <s v="GRUPO DE TRABAJO TANJASNEC"/>
    <s v="MARTINEZ"/>
    <s v="MARTINEZ"/>
    <s v="NICEFORO"/>
    <x v="3"/>
    <x v="0"/>
    <s v="TANJAJNEC"/>
    <s v="INFRAESTRUCTURA Y EQUIPO PARA LA PRODUCCION DE HORTALIZAS A CIELO ABIERTO"/>
    <s v="PRODUCCIÓN DE ALIMENTOS"/>
    <n v="0"/>
    <n v="0"/>
    <n v="0"/>
    <s v="AM"/>
    <n v="25735"/>
    <n v="0"/>
    <n v="2859.4500000000007"/>
    <n v="28594.45"/>
    <n v="25735"/>
    <n v="0"/>
    <m/>
    <n v="0"/>
    <s v="SP1500023039"/>
  </r>
  <r>
    <s v="GRUPO DE TRABAJO TANJASNEC"/>
    <s v="MARTINEZ"/>
    <s v="MARTINEZ"/>
    <s v="NICEFORO"/>
    <x v="3"/>
    <x v="0"/>
    <s v="TANJAJNEC"/>
    <s v="INFRAESTRUCTURA Y EQUIPO PARA LA PROTECCION Y MANEJO DE LAS AVES"/>
    <s v="PRODUCCIÓN DE ALIMENTOS"/>
    <n v="0"/>
    <n v="0"/>
    <n v="0"/>
    <s v="AM"/>
    <n v="4362"/>
    <n v="0"/>
    <n v="1536.8000000000002"/>
    <n v="5898.8"/>
    <n v="4362"/>
    <n v="0"/>
    <m/>
    <n v="0"/>
    <s v="SP1500023039"/>
  </r>
  <r>
    <s v="GRUPO DE TRABAJO TANJASNEC"/>
    <s v="MARTINEZ"/>
    <s v="MARTINEZ"/>
    <s v="NICEFORO"/>
    <x v="3"/>
    <x v="0"/>
    <s v="TANJAJNEC"/>
    <s v="TRAPICHE"/>
    <s v="GENERACIÓN DE INGRESOS"/>
    <n v="0"/>
    <n v="0"/>
    <n v="0"/>
    <s v="AM"/>
    <n v="7083"/>
    <n v="0"/>
    <n v="787"/>
    <n v="7870"/>
    <n v="7083"/>
    <n v="0"/>
    <m/>
    <n v="0"/>
    <s v="SP1500023039"/>
  </r>
  <r>
    <s v="GRUPO DE TRABAJO TANJASNEC"/>
    <s v="MARTINEZ"/>
    <s v="MARTINEZ"/>
    <s v="NICEFORO"/>
    <x v="3"/>
    <x v="0"/>
    <s v="TANJAJNEC"/>
    <s v="TRAPICHE"/>
    <s v="GENERACIÓN DE INGRESOS"/>
    <n v="0"/>
    <n v="0"/>
    <n v="0"/>
    <s v="AM"/>
    <n v="54694"/>
    <n v="0"/>
    <n v="6078"/>
    <n v="60772"/>
    <n v="54694"/>
    <n v="0"/>
    <m/>
    <n v="0"/>
    <s v="SP1500023039"/>
  </r>
  <r>
    <s v="GRUPO DE TRABAJO TANJASNEC"/>
    <s v="MARTINEZ"/>
    <s v="MARTINEZ"/>
    <s v="NICEFORO"/>
    <x v="3"/>
    <x v="0"/>
    <s v="TANJAJNEC"/>
    <s v="INFRAESTRUCTURA Y EQUIPO PARA LA PRODUCCION DE CERDOS"/>
    <s v="GENERACIÓN DE INGRESOS"/>
    <n v="0"/>
    <n v="0"/>
    <n v="0"/>
    <s v="AM"/>
    <n v="20362"/>
    <n v="0"/>
    <n v="4610"/>
    <n v="24972"/>
    <n v="20362"/>
    <n v="0"/>
    <m/>
    <n v="0"/>
    <s v="SP1500023039"/>
  </r>
  <r>
    <s v="TOCOY"/>
    <s v="MEDINA"/>
    <s v="MARTINEZ"/>
    <s v="MARIA ISIDRA"/>
    <x v="3"/>
    <x v="0"/>
    <s v="TOCOY"/>
    <s v="TRAPICHE"/>
    <s v="GENERACIÓN DE INGRESOS"/>
    <n v="25"/>
    <n v="7"/>
    <n v="32"/>
    <s v="AM"/>
    <n v="61200"/>
    <n v="0"/>
    <n v="6800"/>
    <n v="68000"/>
    <n v="61200"/>
    <n v="0"/>
    <m/>
    <n v="0"/>
    <s v="SP1500023040"/>
  </r>
  <r>
    <s v="TOCOY"/>
    <s v="MEDINA"/>
    <s v="MARTINEZ"/>
    <s v="MARIA ISIDRA"/>
    <x v="3"/>
    <x v="0"/>
    <s v="TOCOY"/>
    <s v="TRAPICHE"/>
    <s v="GENERACIÓN DE INGRESOS"/>
    <n v="0"/>
    <n v="0"/>
    <n v="0"/>
    <s v="AM"/>
    <n v="95715"/>
    <n v="0"/>
    <n v="10636"/>
    <n v="106351"/>
    <n v="95715"/>
    <n v="0"/>
    <m/>
    <n v="0"/>
    <s v="SP1500023040"/>
  </r>
  <r>
    <s v="TOCOY"/>
    <s v="MEDINA"/>
    <s v="MARTINEZ"/>
    <s v="MARIA ISIDRA"/>
    <x v="3"/>
    <x v="0"/>
    <s v="TOCOY"/>
    <s v="TRAPICHE"/>
    <s v="GENERACIÓN DE INGRESOS"/>
    <n v="0"/>
    <n v="0"/>
    <n v="0"/>
    <s v="AM"/>
    <n v="113328"/>
    <n v="0"/>
    <n v="12592"/>
    <n v="125920"/>
    <n v="113328"/>
    <n v="0"/>
    <m/>
    <n v="0"/>
    <s v="SP1500023040"/>
  </r>
  <r>
    <s v="TOCOY"/>
    <s v="MEDINA"/>
    <s v="MARTINEZ"/>
    <s v="MARIA ISIDRA"/>
    <x v="3"/>
    <x v="0"/>
    <s v="TOCOY"/>
    <s v="INFRAESTRUCTURA Y EQUIPO PARA LA PRODUCCION DE CERDOS"/>
    <s v="GENERACIÓN DE INGRESOS"/>
    <n v="0"/>
    <n v="0"/>
    <n v="0"/>
    <s v="AM"/>
    <n v="6787"/>
    <n v="0"/>
    <n v="1537"/>
    <n v="8324"/>
    <n v="6787"/>
    <n v="0"/>
    <m/>
    <n v="0"/>
    <s v="SP1500023040"/>
  </r>
  <r>
    <s v="GRUPO DE TRABAJO XOLOL"/>
    <s v="NEPONUCENO"/>
    <s v="SANTIAGO"/>
    <s v="MARTIMIANA"/>
    <x v="3"/>
    <x v="0"/>
    <s v="XOLOL"/>
    <s v="TRAPICHE"/>
    <s v="GENERACIÓN DE INGRESOS"/>
    <n v="9"/>
    <n v="8"/>
    <n v="17"/>
    <s v="AM"/>
    <n v="7083"/>
    <n v="0"/>
    <n v="787"/>
    <n v="7870"/>
    <n v="7083"/>
    <n v="0"/>
    <m/>
    <n v="0"/>
    <s v="SP1500023041"/>
  </r>
  <r>
    <s v="GRUPO DE TRABAJO XOLOL"/>
    <s v="NEPONUCENO"/>
    <s v="SANTIAGO"/>
    <s v="MARTIMIANA"/>
    <x v="3"/>
    <x v="0"/>
    <s v="XOLOL"/>
    <s v="INFRAESTRUCTURA Y EQUIPO PARA LA PROTECCION Y MANEJO DE LAS AVES"/>
    <s v="PRODUCCIÓN DE ALIMENTOS"/>
    <n v="0"/>
    <n v="0"/>
    <n v="0"/>
    <s v="AM"/>
    <n v="26175"/>
    <n v="0"/>
    <n v="9217.8000000000029"/>
    <n v="35392.800000000003"/>
    <n v="26175"/>
    <n v="0"/>
    <m/>
    <n v="0"/>
    <s v="SP1500023041"/>
  </r>
  <r>
    <s v="GRUPO DE TRABAJO XOLOL"/>
    <s v="NEPONUCENO"/>
    <s v="SANTIAGO"/>
    <s v="MARTIMIANA"/>
    <x v="3"/>
    <x v="0"/>
    <s v="XOLOL"/>
    <s v="INFRAESTRUCTURA Y EQUIPO PARA LA PRODUCCION DE HORTALIZAS A CIELO ABIERTO"/>
    <s v="PRODUCCIÓN DE ALIMENTOS"/>
    <n v="0"/>
    <n v="0"/>
    <n v="0"/>
    <s v="AM"/>
    <n v="5147"/>
    <n v="0"/>
    <n v="571.89000000000033"/>
    <n v="5718.89"/>
    <n v="5147"/>
    <n v="0"/>
    <m/>
    <n v="0"/>
    <s v="SP1500023041"/>
  </r>
  <r>
    <s v="GRUPO DE TRABAJO XOLOL"/>
    <s v="NEPONUCENO"/>
    <s v="SANTIAGO"/>
    <s v="MARTIMIANA"/>
    <x v="3"/>
    <x v="0"/>
    <s v="XOLOL"/>
    <s v="TRAPICHE"/>
    <s v="GENERACIÓN DE INGRESOS"/>
    <n v="0"/>
    <n v="0"/>
    <n v="0"/>
    <s v="AM"/>
    <n v="38250"/>
    <n v="0"/>
    <n v="4250"/>
    <n v="42500"/>
    <n v="38250"/>
    <n v="0"/>
    <m/>
    <n v="0"/>
    <s v="SP1500023041"/>
  </r>
  <r>
    <s v="GRUPO DE TRABAJO XOLOL"/>
    <s v="NEPONUCENO"/>
    <s v="SANTIAGO"/>
    <s v="MARTIMIANA"/>
    <x v="3"/>
    <x v="0"/>
    <s v="XOLOL"/>
    <s v="TRAPICHE"/>
    <s v="GENERACIÓN DE INGRESOS"/>
    <n v="0"/>
    <n v="0"/>
    <n v="0"/>
    <s v="AM"/>
    <n v="41021"/>
    <n v="0"/>
    <n v="4558"/>
    <n v="45579"/>
    <n v="41021"/>
    <n v="0"/>
    <m/>
    <n v="0"/>
    <s v="SP1500023041"/>
  </r>
  <r>
    <s v="GRUPO DE TRABAJO XOLOL"/>
    <s v="NEPONUCENO"/>
    <s v="SANTIAGO"/>
    <s v="MARTIMIANA"/>
    <x v="3"/>
    <x v="0"/>
    <s v="XOLOL"/>
    <s v="TRAPICHE"/>
    <s v="GENERACIÓN DE INGRESOS"/>
    <n v="0"/>
    <n v="0"/>
    <n v="0"/>
    <s v="AM"/>
    <n v="2147"/>
    <n v="0"/>
    <n v="239.19999999999982"/>
    <n v="2386.1999999999998"/>
    <n v="2147"/>
    <n v="0"/>
    <m/>
    <n v="0"/>
    <s v="SP1500023041"/>
  </r>
  <r>
    <s v="GRUPO DE PRODUCTORES DE SAN PEDRO, SAN ANTONIO, S.L.P."/>
    <s v="DE LA CRUZ"/>
    <s v="FELICIANA"/>
    <s v="J. NATIVIDAD"/>
    <x v="3"/>
    <x v="0"/>
    <s v="SAN PEDRO"/>
    <s v="INFRAESTRUCTURA Y EQUIPO PARA LA PRODUCCION DE HORTALIZAS A CIELO ABIERTO"/>
    <s v="PRODUCCIÓN DE ALIMENTOS"/>
    <n v="10"/>
    <n v="9"/>
    <n v="19"/>
    <s v="AM"/>
    <n v="5147"/>
    <n v="0"/>
    <n v="571.89000000000033"/>
    <n v="5718.89"/>
    <n v="5147"/>
    <n v="0"/>
    <m/>
    <n v="0"/>
    <s v="SP1500023042"/>
  </r>
  <r>
    <s v="GRUPO DE PRODUCTORES DE SAN PEDRO, SAN ANTONIO, S.L.P."/>
    <s v="DE LA CRUZ"/>
    <s v="FELICIANA"/>
    <s v="J. NATIVIDAD"/>
    <x v="3"/>
    <x v="0"/>
    <s v="SAN PEDRO"/>
    <s v="SILO METALICO GALVANIZADO"/>
    <s v="GENERACIÓN DE INGRESOS"/>
    <n v="0"/>
    <n v="0"/>
    <n v="0"/>
    <s v="AM"/>
    <n v="21600"/>
    <n v="0"/>
    <n v="2400"/>
    <n v="24000"/>
    <n v="21600"/>
    <n v="0"/>
    <m/>
    <n v="0"/>
    <s v="SP1500023042"/>
  </r>
  <r>
    <s v="GRUPO DE PRODUCTORES DE SAN PEDRO, SAN ANTONIO, S.L.P."/>
    <s v="DE LA CRUZ"/>
    <s v="FELICIANA"/>
    <s v="J. NATIVIDAD"/>
    <x v="3"/>
    <x v="0"/>
    <s v="SAN PEDRO"/>
    <s v="INFRAESTRUCTURA Y EQUIPO PARA LA PROTECCION Y MANEJO DE LAS AVES"/>
    <s v="PRODUCCIÓN DE ALIMENTOS"/>
    <n v="0"/>
    <n v="0"/>
    <n v="0"/>
    <s v="AM"/>
    <n v="13087"/>
    <n v="0"/>
    <n v="4609.4000000000015"/>
    <n v="17696.400000000001"/>
    <n v="13087"/>
    <n v="0"/>
    <m/>
    <n v="0"/>
    <s v="SP1500023042"/>
  </r>
  <r>
    <s v="GRUPO DE PRODUCTORES DE SAN PEDRO, SAN ANTONIO, S.L.P."/>
    <s v="DE LA CRUZ"/>
    <s v="FELICIANA"/>
    <s v="J. NATIVIDAD"/>
    <x v="3"/>
    <x v="0"/>
    <s v="SAN PEDRO"/>
    <s v="TRAPICHE"/>
    <s v="GENERACIÓN DE INGRESOS"/>
    <n v="0"/>
    <n v="0"/>
    <n v="0"/>
    <s v="AM"/>
    <n v="34560"/>
    <n v="0"/>
    <n v="3840"/>
    <n v="38400"/>
    <n v="34560"/>
    <n v="0"/>
    <m/>
    <n v="0"/>
    <s v="SP1500023042"/>
  </r>
  <r>
    <s v="GRUPO DE PRODUCTORES DE SAN PEDRO, SAN ANTONIO, S.L.P."/>
    <s v="DE LA CRUZ"/>
    <s v="FELICIANA"/>
    <s v="J. NATIVIDAD"/>
    <x v="3"/>
    <x v="0"/>
    <s v="SAN PEDRO"/>
    <s v="TRAPICHE"/>
    <s v="GENERACIÓN DE INGRESOS"/>
    <n v="0"/>
    <n v="0"/>
    <n v="0"/>
    <s v="AM"/>
    <n v="52218"/>
    <n v="0"/>
    <n v="5802"/>
    <n v="58020"/>
    <n v="52218"/>
    <n v="0"/>
    <m/>
    <n v="0"/>
    <s v="SP1500023042"/>
  </r>
  <r>
    <s v="GRUPO DE TRABAJO CUECHOD"/>
    <s v="SANTIAGO"/>
    <s v="SANTIAGO"/>
    <s v="CLEMENTE"/>
    <x v="3"/>
    <x v="0"/>
    <s v="CUECHOD"/>
    <s v="TRAPICHE"/>
    <s v="GENERACIÓN DE INGRESOS"/>
    <n v="10"/>
    <n v="7"/>
    <n v="17"/>
    <s v="AM"/>
    <n v="14166"/>
    <n v="0"/>
    <n v="1574"/>
    <n v="15740"/>
    <n v="14166"/>
    <n v="0"/>
    <m/>
    <n v="0"/>
    <s v="SP1500023043"/>
  </r>
  <r>
    <s v="GRUPO DE TRABAJO CUECHOD"/>
    <s v="SANTIAGO"/>
    <s v="SANTIAGO"/>
    <s v="CLEMENTE"/>
    <x v="3"/>
    <x v="0"/>
    <s v="CUECHOD"/>
    <s v="INFRAESTRUCTURA Y EQUIPO PARA LA PROTECCION Y MANEJO DE LAS AVES"/>
    <s v="PRODUCCIÓN DE ALIMENTOS"/>
    <n v="0"/>
    <n v="0"/>
    <n v="0"/>
    <s v="AM"/>
    <n v="39262"/>
    <n v="0"/>
    <n v="13827.199999999997"/>
    <n v="53089.2"/>
    <n v="39262"/>
    <n v="0"/>
    <m/>
    <n v="0"/>
    <s v="SP1500023043"/>
  </r>
  <r>
    <s v="GRUPO DE TRABAJO CUECHOD"/>
    <s v="SANTIAGO"/>
    <s v="SANTIAGO"/>
    <s v="CLEMENTE"/>
    <x v="3"/>
    <x v="0"/>
    <s v="CUECHOD"/>
    <s v="INFRAESTRUCTURA Y EQUIPO PARA LA PRODUCCION DE CERDOS"/>
    <s v="GENERACIÓN DE INGRESOS"/>
    <n v="0"/>
    <n v="0"/>
    <n v="0"/>
    <s v="AM"/>
    <n v="27150"/>
    <n v="0"/>
    <n v="6146"/>
    <n v="33296"/>
    <n v="27150"/>
    <n v="0"/>
    <m/>
    <n v="0"/>
    <s v="SP1500023043"/>
  </r>
  <r>
    <s v="GRUPO DE TRABAJO CUECHOD"/>
    <s v="SANTIAGO"/>
    <s v="SANTIAGO"/>
    <s v="CLEMENTE"/>
    <x v="3"/>
    <x v="0"/>
    <s v="CUECHOD"/>
    <s v="TRAPICHE"/>
    <s v="GENERACIÓN DE INGRESOS"/>
    <n v="0"/>
    <n v="0"/>
    <n v="0"/>
    <s v="AM"/>
    <n v="13673"/>
    <n v="0"/>
    <n v="1520"/>
    <n v="15193"/>
    <n v="13673"/>
    <n v="0"/>
    <m/>
    <n v="0"/>
    <s v="SP1500023043"/>
  </r>
  <r>
    <s v="GRUPO DE TRABAJO CUECHOD"/>
    <s v="SANTIAGO"/>
    <s v="SANTIAGO"/>
    <s v="CLEMENTE"/>
    <x v="3"/>
    <x v="0"/>
    <s v="CUECHOD"/>
    <s v="INCUBADORA"/>
    <s v="GENERACIÓN DE INGRESOS"/>
    <n v="0"/>
    <n v="0"/>
    <n v="0"/>
    <s v="AM"/>
    <n v="11700"/>
    <n v="0"/>
    <n v="1300"/>
    <n v="13000"/>
    <n v="11700"/>
    <n v="0"/>
    <m/>
    <n v="0"/>
    <s v="SP1500023043"/>
  </r>
  <r>
    <s v="COLONIA EL PROGRESO"/>
    <s v="FERNANDEZ"/>
    <s v="HERNANDEZ"/>
    <s v="VIRGINIA"/>
    <x v="3"/>
    <x v="0"/>
    <s v="COLONIA EL PROGRESO"/>
    <s v="TRAPICHE"/>
    <s v="GENERACIÓN DE INGRESOS"/>
    <n v="18"/>
    <n v="2"/>
    <n v="20"/>
    <s v="AM"/>
    <n v="1890"/>
    <n v="0"/>
    <n v="210"/>
    <n v="2100"/>
    <n v="1890"/>
    <n v="0"/>
    <m/>
    <n v="0"/>
    <s v="SP1500023044"/>
  </r>
  <r>
    <s v="COLONIA EL PROGRESO"/>
    <s v="FERNANDEZ"/>
    <s v="HERNANDEZ"/>
    <s v="VIRGINIA"/>
    <x v="3"/>
    <x v="0"/>
    <s v="COLONIA EL PROGRESO"/>
    <s v="TRAPICHE"/>
    <s v="GENERACIÓN DE INGRESOS"/>
    <n v="0"/>
    <n v="0"/>
    <n v="0"/>
    <s v="AM"/>
    <n v="22950"/>
    <n v="0"/>
    <n v="2550"/>
    <n v="25500"/>
    <n v="11700"/>
    <n v="0"/>
    <m/>
    <n v="0"/>
    <s v="SP1500023044"/>
  </r>
  <r>
    <s v="COLONIA EL PROGRESO"/>
    <s v="FERNANDEZ"/>
    <s v="HERNANDEZ"/>
    <s v="VIRGINIA"/>
    <x v="3"/>
    <x v="0"/>
    <s v="COLONIA EL PROGRESO"/>
    <s v="TRAPICHE"/>
    <s v="GENERACIÓN DE INGRESOS"/>
    <n v="0"/>
    <n v="0"/>
    <n v="0"/>
    <s v="AM"/>
    <n v="27347"/>
    <n v="0"/>
    <n v="3039"/>
    <n v="30386"/>
    <n v="27347"/>
    <n v="0"/>
    <m/>
    <n v="0"/>
    <s v="SP1500023044"/>
  </r>
  <r>
    <s v="COLONIA EL PROGRESO"/>
    <s v="FERNANDEZ"/>
    <s v="HERNANDEZ"/>
    <s v="VIRGINIA"/>
    <x v="3"/>
    <x v="0"/>
    <s v="COLONIA EL PROGRESO"/>
    <s v="TRAPICHE"/>
    <s v="GENERACIÓN DE INGRESOS"/>
    <n v="0"/>
    <n v="0"/>
    <n v="0"/>
    <s v="AM"/>
    <n v="28332"/>
    <n v="0"/>
    <n v="3148"/>
    <n v="31480"/>
    <n v="28332"/>
    <n v="0"/>
    <m/>
    <n v="0"/>
    <s v="SP1500023044"/>
  </r>
  <r>
    <s v="COLONIA EL PROGRESO"/>
    <s v="FERNANDEZ"/>
    <s v="HERNANDEZ"/>
    <s v="VIRGINIA"/>
    <x v="3"/>
    <x v="0"/>
    <s v="COLONIA EL PROGRESO"/>
    <s v="INFRAESTRUCTURA Y EQUIPO PARA LA PROTECCION Y MANEJO DE LAS AVES"/>
    <s v="PRODUCCIÓN DE ALIMENTOS"/>
    <n v="0"/>
    <n v="0"/>
    <n v="0"/>
    <s v="AM"/>
    <n v="13087"/>
    <n v="0"/>
    <n v="4609.4000000000015"/>
    <n v="17696.400000000001"/>
    <n v="13087"/>
    <n v="0"/>
    <m/>
    <n v="0"/>
    <s v="SP1500023044"/>
  </r>
  <r>
    <s v="COLONIA EL PROGRESO"/>
    <s v="FERNANDEZ"/>
    <s v="HERNANDEZ"/>
    <s v="VIRGINIA"/>
    <x v="3"/>
    <x v="0"/>
    <s v="COLONIA EL PROGRESO"/>
    <s v="INCUBADORA"/>
    <s v="GENERACIÓN DE INGRESOS"/>
    <n v="0"/>
    <n v="0"/>
    <n v="0"/>
    <s v="AM"/>
    <n v="11700"/>
    <n v="0"/>
    <n v="1300"/>
    <n v="13000"/>
    <n v="22950"/>
    <n v="0"/>
    <m/>
    <n v="0"/>
    <s v="SP1500023044"/>
  </r>
  <r>
    <s v="COLONIA EL PROGRESO"/>
    <s v="FERNANDEZ"/>
    <s v="HERNANDEZ"/>
    <s v="VIRGINIA"/>
    <x v="3"/>
    <x v="0"/>
    <s v="COLONIA EL PROGRESO"/>
    <s v="INFRAESTRUCTURA Y EQUIPO PARA LA PRODUCCION DE CERDOS"/>
    <s v="GENERACIÓN DE INGRESOS"/>
    <n v="0"/>
    <n v="0"/>
    <n v="0"/>
    <s v="AM"/>
    <n v="27150"/>
    <n v="0"/>
    <n v="6146"/>
    <n v="33296"/>
    <n v="27150"/>
    <n v="0"/>
    <m/>
    <n v="0"/>
    <s v="SP1500023044"/>
  </r>
  <r>
    <s v="PRODUCTORES  DE LA LOCALIDAD DE EL BRASIL TANCHAHUIL"/>
    <s v="SANTOS"/>
    <s v="TORRES"/>
    <s v="NICOLAS"/>
    <x v="3"/>
    <x v="0"/>
    <s v="TANCHAHUIL"/>
    <s v="TRAPICHE"/>
    <s v="GENERACIÓN DE INGRESOS"/>
    <n v="16"/>
    <n v="3"/>
    <n v="19"/>
    <s v="AM"/>
    <n v="630"/>
    <n v="0"/>
    <n v="70"/>
    <n v="700"/>
    <n v="630"/>
    <n v="0"/>
    <m/>
    <n v="0"/>
    <s v="SP1500023045"/>
  </r>
  <r>
    <s v="PRODUCTORES  DE LA LOCALIDAD DE EL BRASIL TANCHAHUIL"/>
    <s v="SANTOS"/>
    <s v="TORRES"/>
    <s v="NICOLAS"/>
    <x v="3"/>
    <x v="0"/>
    <s v="TANCHAHUIL"/>
    <s v="INFRAESTRUCTURA Y EQUIPO PARA LA PRODUCCION DE CULTIVOS ALTERNATIVOS O NO TRADICIONALES PARA VENTA"/>
    <s v="GENERACIÓN DE INGRESOS"/>
    <n v="0"/>
    <n v="0"/>
    <n v="0"/>
    <s v="AM"/>
    <n v="5927"/>
    <n v="0"/>
    <n v="659"/>
    <n v="6586"/>
    <n v="5927"/>
    <n v="0"/>
    <m/>
    <n v="0"/>
    <s v="SP1500023045"/>
  </r>
  <r>
    <s v="PRODUCTORES  DE LA LOCALIDAD DE EL BRASIL TANCHAHUIL"/>
    <s v="SANTOS"/>
    <s v="TORRES"/>
    <s v="NICOLAS"/>
    <x v="3"/>
    <x v="0"/>
    <s v="TANCHAHUIL"/>
    <s v="INFRAESTRUCTURA Y EQUIPO PARA LA PRODUCCION DE CERDOS"/>
    <s v="GENERACIÓN DE INGRESOS"/>
    <n v="0"/>
    <n v="0"/>
    <n v="0"/>
    <s v="AM"/>
    <n v="13575"/>
    <n v="0"/>
    <n v="3073"/>
    <n v="16648"/>
    <n v="13575"/>
    <n v="0"/>
    <m/>
    <n v="0"/>
    <s v="SP1500023045"/>
  </r>
  <r>
    <s v="PRODUCTORES  DE LA LOCALIDAD DE EL BRASIL TANCHAHUIL"/>
    <s v="SANTOS"/>
    <s v="TORRES"/>
    <s v="NICOLAS"/>
    <x v="3"/>
    <x v="0"/>
    <s v="TANCHAHUIL"/>
    <s v="INFRAESTRUCTURA Y EQUIPO PARA LA PROTECCION Y MANEJO DE LAS AVES"/>
    <s v="PRODUCCIÓN DE ALIMENTOS"/>
    <n v="0"/>
    <n v="0"/>
    <n v="0"/>
    <s v="AM"/>
    <n v="30537"/>
    <n v="0"/>
    <n v="10754.599999999999"/>
    <n v="41291.599999999999"/>
    <n v="30537"/>
    <n v="0"/>
    <m/>
    <n v="0"/>
    <s v="SP1500023045"/>
  </r>
  <r>
    <s v="PRODUCTORES  DE LA LOCALIDAD DE EL BRASIL TANCHAHUIL"/>
    <s v="SANTOS"/>
    <s v="TORRES"/>
    <s v="NICOLAS"/>
    <x v="3"/>
    <x v="0"/>
    <s v="TANCHAHUIL"/>
    <s v="INFRAESTRUCTURA Y EQUIPO PARA LA PRODUCCION DE HORTALIZAS A CIELO ABIERTO"/>
    <s v="PRODUCCIÓN DE ALIMENTOS"/>
    <n v="0"/>
    <n v="0"/>
    <n v="0"/>
    <s v="AM"/>
    <n v="10294"/>
    <n v="0"/>
    <n v="1143.7800000000007"/>
    <n v="11437.78"/>
    <n v="10294"/>
    <n v="0"/>
    <m/>
    <n v="0"/>
    <s v="SP1500023045"/>
  </r>
  <r>
    <s v="PRODUCTORES  DE LA LOCALIDAD DE EL BRASIL TANCHAHUIL"/>
    <s v="SANTOS"/>
    <s v="TORRES"/>
    <s v="NICOLAS"/>
    <x v="3"/>
    <x v="0"/>
    <s v="TANCHAHUIL"/>
    <s v="TRAPICHE"/>
    <s v="GENERACIÓN DE INGRESOS"/>
    <n v="0"/>
    <n v="0"/>
    <n v="0"/>
    <s v="AM"/>
    <n v="14166"/>
    <n v="0"/>
    <n v="1574"/>
    <n v="15740"/>
    <n v="14166"/>
    <n v="0"/>
    <m/>
    <n v="0"/>
    <s v="SP1500023045"/>
  </r>
  <r>
    <s v="PRODUCTORES  DE LA LOCALIDAD DE EL BRASIL TANCHAHUIL"/>
    <s v="SANTOS"/>
    <s v="TORRES"/>
    <s v="NICOLAS"/>
    <x v="3"/>
    <x v="0"/>
    <s v="TANCHAHUIL"/>
    <s v="TRAPICHE"/>
    <s v="GENERACIÓN DE INGRESOS"/>
    <n v="0"/>
    <n v="0"/>
    <n v="0"/>
    <s v="AM"/>
    <n v="41021"/>
    <n v="0"/>
    <n v="4558"/>
    <n v="45579"/>
    <n v="41021"/>
    <n v="0"/>
    <m/>
    <n v="0"/>
    <s v="SP1500023045"/>
  </r>
  <r>
    <s v="PESA LA GARZA (PEQUETZEN DE LA GARZA)"/>
    <s v="REYES"/>
    <s v="VILLASANA"/>
    <s v="MARIA DEL CARMEN"/>
    <x v="0"/>
    <x v="1"/>
    <s v="LA GARZA (PEQUETZÉN DE LA GARZA)"/>
    <s v="TRAPICHE"/>
    <s v="GENERACIÓN DE INGRESOS"/>
    <n v="14"/>
    <n v="8"/>
    <n v="22"/>
    <s v="AM"/>
    <n v="17820"/>
    <n v="0"/>
    <n v="1980"/>
    <n v="19800"/>
    <n v="17820"/>
    <n v="0"/>
    <m/>
    <n v="0"/>
    <s v="SP1500023046"/>
  </r>
  <r>
    <s v="PESA LA GARZA (PEQUETZEN DE LA GARZA)"/>
    <s v="REYES"/>
    <s v="VILLASANA"/>
    <s v="MARIA DEL CARMEN"/>
    <x v="0"/>
    <x v="1"/>
    <s v="LA GARZA (PEQUETZÉN DE LA GARZA)"/>
    <s v="TRAPICHE"/>
    <s v="GENERACIÓN DE INGRESOS"/>
    <n v="0"/>
    <n v="0"/>
    <n v="0"/>
    <s v="AM"/>
    <n v="123063"/>
    <n v="0"/>
    <n v="13674"/>
    <n v="136737"/>
    <n v="123063"/>
    <n v="0"/>
    <m/>
    <n v="0"/>
    <s v="SP1500023046"/>
  </r>
  <r>
    <s v="PESA LA GARZA (PEQUETZEN DE LA GARZA)"/>
    <s v="REYES"/>
    <s v="VILLASANA"/>
    <s v="MARIA DEL CARMEN"/>
    <x v="0"/>
    <x v="1"/>
    <s v="LA GARZA (PEQUETZÉN DE LA GARZA)"/>
    <s v="INFRAESTRUCTURA Y EQUIPO PARA LA PRODUCCION DE CERDOS"/>
    <s v="GENERACIÓN DE INGRESOS"/>
    <n v="0"/>
    <n v="0"/>
    <n v="0"/>
    <s v="AM"/>
    <n v="13574"/>
    <n v="0"/>
    <n v="3074"/>
    <n v="16648"/>
    <n v="13574"/>
    <n v="0"/>
    <m/>
    <n v="0"/>
    <s v="SP1500023046"/>
  </r>
  <r>
    <s v="PESA LA GARZA (PEQUETZEN DE LA GARZA)"/>
    <s v="REYES"/>
    <s v="VILLASANA"/>
    <s v="MARIA DEL CARMEN"/>
    <x v="0"/>
    <x v="1"/>
    <s v="LA GARZA (PEQUETZÉN DE LA GARZA)"/>
    <s v="TRAPICHE"/>
    <s v="GENERACIÓN DE INGRESOS"/>
    <n v="0"/>
    <n v="0"/>
    <n v="0"/>
    <s v="AM"/>
    <n v="77220"/>
    <n v="0"/>
    <n v="8580"/>
    <n v="85800"/>
    <n v="77220"/>
    <n v="0"/>
    <m/>
    <n v="0"/>
    <s v="SP1500023046"/>
  </r>
  <r>
    <s v="PESA LA GARZA (PEQUETZEN DE LA GARZA)"/>
    <s v="REYES"/>
    <s v="VILLASANA"/>
    <s v="MARIA DEL CARMEN"/>
    <x v="0"/>
    <x v="1"/>
    <s v="LA GARZA (PEQUETZÉN DE LA GARZA)"/>
    <s v="TRAPICHE"/>
    <s v="GENERACIÓN DE INGRESOS"/>
    <n v="0"/>
    <n v="0"/>
    <n v="0"/>
    <s v="AM"/>
    <n v="18810"/>
    <n v="0"/>
    <n v="2090"/>
    <n v="20900"/>
    <n v="18810"/>
    <n v="0"/>
    <m/>
    <n v="0"/>
    <s v="SP1500023046"/>
  </r>
  <r>
    <s v="GRUPO DE TRABAJO DE TANCHAHUIL SEGUNDA SECCION"/>
    <s v="FERNANDEZ"/>
    <s v="SANTIAGO"/>
    <s v="ABRAHAM"/>
    <x v="3"/>
    <x v="0"/>
    <s v="TANCHAHUIL SEGUNDA SECCIÓN"/>
    <s v="INFRAESTRUCTURA Y EQUIPO PARA LA PRODUCCION DE CERDOS"/>
    <s v="GENERACIÓN DE INGRESOS"/>
    <n v="13"/>
    <n v="8"/>
    <n v="21"/>
    <s v="MAM"/>
    <n v="13575"/>
    <n v="0"/>
    <n v="3073"/>
    <n v="16648"/>
    <n v="13575"/>
    <n v="0"/>
    <m/>
    <n v="0"/>
    <s v="SP1500023047"/>
  </r>
  <r>
    <s v="GRUPO DE TRABAJO DE TANCHAHUIL SEGUNDA SECCION"/>
    <s v="FERNANDEZ"/>
    <s v="SANTIAGO"/>
    <s v="ABRAHAM"/>
    <x v="3"/>
    <x v="0"/>
    <s v="TANCHAHUIL SEGUNDA SECCIÓN"/>
    <s v="TRAPICHE"/>
    <s v="GENERACIÓN DE INGRESOS"/>
    <n v="0"/>
    <n v="0"/>
    <n v="0"/>
    <s v="MAM"/>
    <n v="30600"/>
    <n v="0"/>
    <n v="3400"/>
    <n v="34000"/>
    <n v="30600"/>
    <n v="0"/>
    <m/>
    <n v="0"/>
    <s v="SP1500023047"/>
  </r>
  <r>
    <s v="GRUPO DE TRABAJO DE TANCHAHUIL SEGUNDA SECCION"/>
    <s v="FERNANDEZ"/>
    <s v="SANTIAGO"/>
    <s v="ABRAHAM"/>
    <x v="3"/>
    <x v="0"/>
    <s v="TANCHAHUIL SEGUNDA SECCIÓN"/>
    <s v="TRAPICHE"/>
    <s v="GENERACIÓN DE INGRESOS"/>
    <n v="0"/>
    <n v="0"/>
    <n v="0"/>
    <s v="MAM"/>
    <n v="35415"/>
    <n v="0"/>
    <n v="3935"/>
    <n v="39350"/>
    <n v="35415"/>
    <n v="0"/>
    <m/>
    <n v="0"/>
    <s v="SP1500023047"/>
  </r>
  <r>
    <s v="GRUPO DE TRABAJO DE TANCHAHUIL SEGUNDA SECCION"/>
    <s v="FERNANDEZ"/>
    <s v="SANTIAGO"/>
    <s v="ABRAHAM"/>
    <x v="3"/>
    <x v="0"/>
    <s v="TANCHAHUIL SEGUNDA SECCIÓN"/>
    <s v="INFRAESTRUCTURA Y EQUIPO PARA LA PROTECCION Y MANEJO DE LAS AVES"/>
    <s v="PRODUCCIÓN DE ALIMENTOS"/>
    <n v="0"/>
    <n v="0"/>
    <n v="0"/>
    <s v="MAM"/>
    <n v="30537"/>
    <n v="0"/>
    <n v="10754.599999999999"/>
    <n v="41291.599999999999"/>
    <n v="30537"/>
    <n v="0"/>
    <m/>
    <n v="0"/>
    <s v="SP1500023047"/>
  </r>
  <r>
    <s v="GRUPO DE TRABAJO DE TANCHAHUIL SEGUNDA SECCION"/>
    <s v="FERNANDEZ"/>
    <s v="SANTIAGO"/>
    <s v="ABRAHAM"/>
    <x v="3"/>
    <x v="0"/>
    <s v="TANCHAHUIL SEGUNDA SECCIÓN"/>
    <s v="TRAPICHE"/>
    <s v="GENERACIÓN DE INGRESOS"/>
    <n v="0"/>
    <n v="0"/>
    <n v="0"/>
    <s v="MAM"/>
    <n v="41021"/>
    <n v="0"/>
    <n v="4558"/>
    <n v="45579"/>
    <n v="41021"/>
    <n v="0"/>
    <m/>
    <n v="0"/>
    <s v="SP1500023047"/>
  </r>
  <r>
    <s v="PRODUCTORES POZO BLANCO"/>
    <s v="SANTIAGO"/>
    <s v="JUAREZ"/>
    <s v="ADRIAN"/>
    <x v="3"/>
    <x v="0"/>
    <s v="POZO BLANCO"/>
    <s v="TRAPICHE"/>
    <s v="GENERACIÓN DE INGRESOS"/>
    <n v="7"/>
    <n v="7"/>
    <n v="14"/>
    <s v="AM"/>
    <n v="2147"/>
    <n v="0"/>
    <n v="239.19999999999982"/>
    <n v="2386.1999999999998"/>
    <n v="2147"/>
    <n v="0"/>
    <m/>
    <n v="0"/>
    <s v="SP1500023048"/>
  </r>
  <r>
    <s v="PRODUCTORES POZO BLANCO"/>
    <s v="SANTIAGO"/>
    <s v="JUAREZ"/>
    <s v="ADRIAN"/>
    <x v="3"/>
    <x v="0"/>
    <s v="POZO BLANCO"/>
    <s v="TRAPICHE"/>
    <s v="GENERACIÓN DE INGRESOS"/>
    <n v="0"/>
    <n v="0"/>
    <n v="0"/>
    <s v="AM"/>
    <n v="14166"/>
    <n v="0"/>
    <n v="1574"/>
    <n v="15740"/>
    <n v="14166"/>
    <n v="0"/>
    <m/>
    <n v="0"/>
    <s v="SP1500023048"/>
  </r>
  <r>
    <s v="PRODUCTORES POZO BLANCO"/>
    <s v="SANTIAGO"/>
    <s v="JUAREZ"/>
    <s v="ADRIAN"/>
    <x v="3"/>
    <x v="0"/>
    <s v="POZO BLANCO"/>
    <s v="INFRAESTRUCTURA Y EQUIPO PARA LA PROTECCION Y MANEJO DE LAS AVES"/>
    <s v="PRODUCCIÓN DE ALIMENTOS"/>
    <n v="0"/>
    <n v="0"/>
    <n v="0"/>
    <s v="AM"/>
    <n v="30537"/>
    <n v="0"/>
    <n v="10754.599999999999"/>
    <n v="41291.599999999999"/>
    <n v="30537"/>
    <n v="0"/>
    <m/>
    <n v="0"/>
    <s v="SP1500023048"/>
  </r>
  <r>
    <s v="PRODUCTORES POZO BLANCO"/>
    <s v="SANTIAGO"/>
    <s v="JUAREZ"/>
    <s v="ADRIAN"/>
    <x v="3"/>
    <x v="0"/>
    <s v="POZO BLANCO"/>
    <s v="TRAPICHE"/>
    <s v="GENERACIÓN DE INGRESOS"/>
    <n v="0"/>
    <n v="0"/>
    <n v="0"/>
    <s v="AM"/>
    <n v="22950"/>
    <n v="0"/>
    <n v="2550"/>
    <n v="25500"/>
    <n v="22950"/>
    <n v="0"/>
    <m/>
    <n v="0"/>
    <s v="SP1500023048"/>
  </r>
  <r>
    <s v="PRODUCTORES POZO BLANCO"/>
    <s v="SANTIAGO"/>
    <s v="JUAREZ"/>
    <s v="ADRIAN"/>
    <x v="3"/>
    <x v="0"/>
    <s v="POZO BLANCO"/>
    <s v="TRAPICHE"/>
    <s v="GENERACIÓN DE INGRESOS"/>
    <n v="0"/>
    <n v="0"/>
    <n v="0"/>
    <s v="AM"/>
    <n v="13673"/>
    <n v="0"/>
    <n v="1520"/>
    <n v="15193"/>
    <n v="13673"/>
    <n v="0"/>
    <m/>
    <n v="0"/>
    <s v="SP1500023048"/>
  </r>
  <r>
    <s v="GRUPO DE PRODUCTORES DE PATNEL SAN ANTONIO, S.L.P."/>
    <s v="SANTIAGO"/>
    <s v="GONZALEZ"/>
    <s v="ADELAIDA"/>
    <x v="3"/>
    <x v="0"/>
    <s v="PATNEL"/>
    <s v="INFRAESTRUCTURA Y EQUIPO PARA LA PROTECCION Y MANEJO DE LAS AVES"/>
    <s v="PRODUCCIÓN DE ALIMENTOS"/>
    <n v="33"/>
    <n v="4"/>
    <n v="37"/>
    <s v="AM"/>
    <n v="8725"/>
    <n v="0"/>
    <n v="3072.6000000000004"/>
    <n v="11797.6"/>
    <n v="109389"/>
    <n v="0"/>
    <m/>
    <n v="0"/>
    <s v="SP1500023049"/>
  </r>
  <r>
    <s v="GRUPO DE PRODUCTORES DE PATNEL SAN ANTONIO, S.L.P."/>
    <s v="SANTIAGO"/>
    <s v="GONZALEZ"/>
    <s v="ADELAIDA"/>
    <x v="3"/>
    <x v="0"/>
    <s v="PATNEL"/>
    <s v="TRAPICHE"/>
    <s v="GENERACIÓN DE INGRESOS"/>
    <n v="0"/>
    <n v="0"/>
    <n v="0"/>
    <s v="AM"/>
    <n v="56664"/>
    <n v="0"/>
    <n v="6296"/>
    <n v="62960"/>
    <n v="2147"/>
    <n v="0"/>
    <m/>
    <n v="0"/>
    <s v="SP1500023049"/>
  </r>
  <r>
    <s v="GRUPO DE PRODUCTORES DE PATNEL SAN ANTONIO, S.L.P."/>
    <s v="SANTIAGO"/>
    <s v="GONZALEZ"/>
    <s v="ADELAIDA"/>
    <x v="3"/>
    <x v="0"/>
    <s v="PATNEL"/>
    <s v="TRAPICHE"/>
    <s v="GENERACIÓN DE INGRESOS"/>
    <n v="0"/>
    <n v="0"/>
    <n v="0"/>
    <s v="AM"/>
    <n v="137700"/>
    <n v="0"/>
    <n v="15300"/>
    <n v="153000"/>
    <n v="137700"/>
    <n v="0"/>
    <m/>
    <n v="0"/>
    <s v="SP1500023049"/>
  </r>
  <r>
    <s v="GRUPO DE PRODUCTORES DE PATNEL SAN ANTONIO, S.L.P."/>
    <s v="SANTIAGO"/>
    <s v="GONZALEZ"/>
    <s v="ADELAIDA"/>
    <x v="3"/>
    <x v="0"/>
    <s v="PATNEL"/>
    <s v="TRAPICHE"/>
    <s v="GENERACIÓN DE INGRESOS"/>
    <n v="0"/>
    <n v="0"/>
    <n v="0"/>
    <s v="AM"/>
    <n v="2147"/>
    <n v="0"/>
    <n v="239.19999999999982"/>
    <n v="2386.1999999999998"/>
    <n v="56664"/>
    <n v="0"/>
    <m/>
    <n v="0"/>
    <s v="SP1500023049"/>
  </r>
  <r>
    <s v="GRUPO DE PRODUCTORES DE PATNEL SAN ANTONIO, S.L.P."/>
    <s v="SANTIAGO"/>
    <s v="GONZALEZ"/>
    <s v="ADELAIDA"/>
    <x v="3"/>
    <x v="0"/>
    <s v="PATNEL"/>
    <s v="TRAPICHE"/>
    <s v="GENERACIÓN DE INGRESOS"/>
    <n v="0"/>
    <n v="0"/>
    <n v="0"/>
    <s v="AM"/>
    <n v="109389"/>
    <n v="0"/>
    <n v="12155"/>
    <n v="121544"/>
    <n v="8725"/>
    <n v="0"/>
    <m/>
    <n v="0"/>
    <s v="SP1500023049"/>
  </r>
  <r>
    <s v="GRUPO DE PRODUCTORES DE PATNEL SAN ANTONIO, S.L.P."/>
    <s v="SANTIAGO"/>
    <s v="GONZALEZ"/>
    <s v="ADELAIDA"/>
    <x v="3"/>
    <x v="0"/>
    <s v="PATNEL"/>
    <s v="INFRAESTRUCTURA Y EQUIPO PARA LA PRODUCCION DE CULTIVOS ALTERNATIVOS O NO TRADICIONALES PARA VENTA"/>
    <s v="GENERACIÓN DE INGRESOS"/>
    <n v="0"/>
    <n v="0"/>
    <n v="0"/>
    <s v="AM"/>
    <n v="2963"/>
    <n v="0"/>
    <n v="330"/>
    <n v="3293"/>
    <n v="2963"/>
    <n v="0"/>
    <m/>
    <n v="0"/>
    <s v="SP1500023049"/>
  </r>
  <r>
    <s v="JUNKUD TOJ' NAL"/>
    <s v="MEDINA"/>
    <s v="MARTINEZ"/>
    <s v="GABINO"/>
    <x v="3"/>
    <x v="0"/>
    <s v="LEJEM"/>
    <s v="INFRAESTRUCTURA Y EQUIPO PARA LA PRODUCCION DE CERDOS"/>
    <s v="GENERACIÓN DE INGRESOS"/>
    <n v="17"/>
    <n v="6"/>
    <n v="23"/>
    <s v="AM"/>
    <n v="13575"/>
    <n v="0"/>
    <n v="3073"/>
    <n v="16648"/>
    <n v="13575"/>
    <n v="0"/>
    <m/>
    <n v="0"/>
    <s v="SP1500023050"/>
  </r>
  <r>
    <s v="JUNKUD TOJ' NAL"/>
    <s v="MEDINA"/>
    <s v="MARTINEZ"/>
    <s v="GABINO"/>
    <x v="3"/>
    <x v="0"/>
    <s v="LEJEM"/>
    <s v="INFRAESTRUCTURA Y EQUIPO PARA LA PROTECCION Y MANEJO DE LAS AVES"/>
    <s v="PRODUCCIÓN DE ALIMENTOS"/>
    <n v="0"/>
    <n v="0"/>
    <n v="0"/>
    <s v="AM"/>
    <n v="26175"/>
    <n v="0"/>
    <n v="9217.8000000000029"/>
    <n v="35392.800000000003"/>
    <n v="26175"/>
    <n v="0"/>
    <m/>
    <n v="0"/>
    <s v="SP1500023050"/>
  </r>
  <r>
    <s v="JUNKUD TOJ' NAL"/>
    <s v="MEDINA"/>
    <s v="MARTINEZ"/>
    <s v="GABINO"/>
    <x v="3"/>
    <x v="0"/>
    <s v="LEJEM"/>
    <s v="TRAPICHE"/>
    <s v="GENERACIÓN DE INGRESOS"/>
    <n v="0"/>
    <n v="0"/>
    <n v="0"/>
    <s v="AM"/>
    <n v="22950"/>
    <n v="0"/>
    <n v="2550"/>
    <n v="25500"/>
    <n v="22950"/>
    <n v="0"/>
    <m/>
    <n v="0"/>
    <s v="SP1500023050"/>
  </r>
  <r>
    <s v="JUNKUD TOJ' NAL"/>
    <s v="MEDINA"/>
    <s v="MARTINEZ"/>
    <s v="GABINO"/>
    <x v="3"/>
    <x v="0"/>
    <s v="LEJEM"/>
    <s v="TRAPICHE"/>
    <s v="GENERACIÓN DE INGRESOS"/>
    <n v="0"/>
    <n v="0"/>
    <n v="0"/>
    <s v="AM"/>
    <n v="2147"/>
    <n v="0"/>
    <n v="239.19999999999982"/>
    <n v="2386.1999999999998"/>
    <n v="2147"/>
    <n v="0"/>
    <m/>
    <n v="0"/>
    <s v="SP1500023050"/>
  </r>
  <r>
    <s v="JUNKUD TOJ' NAL"/>
    <s v="MEDINA"/>
    <s v="MARTINEZ"/>
    <s v="GABINO"/>
    <x v="3"/>
    <x v="0"/>
    <s v="LEJEM"/>
    <s v="TRAPICHE"/>
    <s v="GENERACIÓN DE INGRESOS"/>
    <n v="0"/>
    <n v="0"/>
    <n v="0"/>
    <s v="AM"/>
    <n v="70830"/>
    <n v="0"/>
    <n v="7870"/>
    <n v="78700"/>
    <n v="70830"/>
    <n v="0"/>
    <m/>
    <n v="0"/>
    <s v="SP1500023050"/>
  </r>
  <r>
    <s v="JUNKUD TOJ' NAL"/>
    <s v="MEDINA"/>
    <s v="MARTINEZ"/>
    <s v="GABINO"/>
    <x v="3"/>
    <x v="0"/>
    <s v="LEJEM"/>
    <s v="TRAPICHE"/>
    <s v="GENERACIÓN DE INGRESOS"/>
    <n v="0"/>
    <n v="0"/>
    <n v="0"/>
    <s v="AM"/>
    <n v="13673"/>
    <n v="0"/>
    <n v="1520"/>
    <n v="15193"/>
    <n v="13673"/>
    <n v="0"/>
    <m/>
    <n v="0"/>
    <s v="SP1500023050"/>
  </r>
  <r>
    <s v="TEPOZUAPA SEGUNDA"/>
    <s v="REYES"/>
    <s v="BARTOLO"/>
    <s v="HORACIO"/>
    <x v="7"/>
    <x v="0"/>
    <s v="TEPOTZUAPA DOS SEGUNDA SECCIÓN"/>
    <s v="ARBOLES FRUTALES"/>
    <s v="PRODUCCIÓN DE ALIMENTOS"/>
    <n v="2"/>
    <n v="14"/>
    <n v="16"/>
    <s v="AM"/>
    <n v="28728"/>
    <n v="0"/>
    <n v="3192"/>
    <n v="31920"/>
    <m/>
    <n v="0"/>
    <m/>
    <n v="0"/>
    <s v="SP1500023051"/>
  </r>
  <r>
    <s v="TEPOZUAPA SEGUNDA"/>
    <s v="REYES"/>
    <s v="BARTOLO"/>
    <s v="HORACIO"/>
    <x v="7"/>
    <x v="0"/>
    <s v="TEPOTZUAPA DOS SEGUNDA SECCIÓN"/>
    <s v="INFRAESTRUCTURA Y EQUIPO PARA LA PROTECCION Y MANEJO DE LAS AVES"/>
    <s v="PRODUCCIÓN DE ALIMENTOS"/>
    <n v="0"/>
    <n v="0"/>
    <n v="0"/>
    <s v="AM"/>
    <n v="4698"/>
    <n v="0"/>
    <n v="522"/>
    <n v="5220"/>
    <m/>
    <n v="0"/>
    <m/>
    <n v="0"/>
    <s v="SP1500023051"/>
  </r>
  <r>
    <s v="TEPOZUAPA SEGUNDA"/>
    <s v="REYES"/>
    <s v="BARTOLO"/>
    <s v="HORACIO"/>
    <x v="7"/>
    <x v="0"/>
    <s v="TEPOTZUAPA DOS SEGUNDA SECCIÓN"/>
    <s v="INFRAESTRUCTURA Y EQUIPO PARA LA PRODUCCION DE CERDOS"/>
    <s v="GENERACIÓN DE INGRESOS"/>
    <n v="0"/>
    <n v="0"/>
    <n v="0"/>
    <s v="AM"/>
    <n v="6408"/>
    <n v="0"/>
    <n v="712"/>
    <n v="7120"/>
    <m/>
    <n v="0"/>
    <m/>
    <n v="0"/>
    <s v="SP1500023051"/>
  </r>
  <r>
    <s v="TEPOZUAPA SEGUNDA"/>
    <s v="REYES"/>
    <s v="BARTOLO"/>
    <s v="HORACIO"/>
    <x v="7"/>
    <x v="0"/>
    <s v="TEPOTZUAPA DOS SEGUNDA SECCIÓN"/>
    <s v="CAJONES, ALZA Y BASTIDORES"/>
    <s v="GENERACIÓN DE INGRESOS"/>
    <n v="0"/>
    <n v="0"/>
    <n v="0"/>
    <s v="AM"/>
    <n v="6889"/>
    <n v="0"/>
    <n v="766"/>
    <n v="7655"/>
    <m/>
    <n v="0"/>
    <m/>
    <n v="0"/>
    <s v="SP1500023051"/>
  </r>
  <r>
    <s v="TEPOZUAPA SEGUNDA"/>
    <s v="REYES"/>
    <s v="BARTOLO"/>
    <s v="HORACIO"/>
    <x v="7"/>
    <x v="0"/>
    <s v="TEPOTZUAPA DOS SEGUNDA SECCIÓN"/>
    <s v="CAJONES, ALZA Y BASTIDORES"/>
    <s v="GENERACIÓN DE INGRESOS"/>
    <n v="0"/>
    <n v="0"/>
    <n v="0"/>
    <s v="AM"/>
    <n v="17478"/>
    <n v="0"/>
    <n v="1942"/>
    <n v="19420"/>
    <m/>
    <n v="0"/>
    <m/>
    <n v="0"/>
    <s v="SP1500023051"/>
  </r>
  <r>
    <s v="TEPOZUAPA SEGUNDA"/>
    <s v="REYES"/>
    <s v="BARTOLO"/>
    <s v="HORACIO"/>
    <x v="7"/>
    <x v="0"/>
    <s v="TEPOTZUAPA DOS SEGUNDA SECCIÓN"/>
    <s v="TRAPICHE"/>
    <s v="GENERACIÓN DE INGRESOS"/>
    <n v="0"/>
    <n v="0"/>
    <n v="0"/>
    <s v="AM"/>
    <n v="81540"/>
    <n v="0"/>
    <n v="9060"/>
    <n v="90600"/>
    <m/>
    <n v="0"/>
    <m/>
    <n v="0"/>
    <s v="SP1500023051"/>
  </r>
  <r>
    <s v="TEPOZUAPA SEGUNDA"/>
    <s v="REYES"/>
    <s v="BARTOLO"/>
    <s v="HORACIO"/>
    <x v="7"/>
    <x v="0"/>
    <s v="TEPOTZUAPA DOS SEGUNDA SECCIÓN"/>
    <s v="ARBOLES FRUTALES"/>
    <s v="PRODUCCIÓN DE ALIMENTOS"/>
    <n v="0"/>
    <n v="0"/>
    <n v="0"/>
    <s v="AM"/>
    <n v="16434"/>
    <n v="0"/>
    <n v="1826"/>
    <n v="18260"/>
    <m/>
    <n v="0"/>
    <m/>
    <n v="0"/>
    <s v="SP1500023051"/>
  </r>
  <r>
    <s v="TEPOZUAPA SEGUNDA"/>
    <s v="REYES"/>
    <s v="BARTOLO"/>
    <s v="HORACIO"/>
    <x v="7"/>
    <x v="0"/>
    <s v="TEPOTZUAPA DOS SEGUNDA SECCIÓN"/>
    <s v="ARBOLES FRUTALES"/>
    <s v="PRODUCCIÓN DE ALIMENTOS"/>
    <n v="0"/>
    <n v="0"/>
    <n v="0"/>
    <s v="AM"/>
    <n v="1935"/>
    <n v="0"/>
    <n v="215"/>
    <n v="2150"/>
    <m/>
    <n v="0"/>
    <m/>
    <n v="0"/>
    <s v="SP1500023051"/>
  </r>
  <r>
    <s v="TAZAQUIL"/>
    <s v="FLORES"/>
    <s v="RAMIREZ"/>
    <s v="SEALTIEL"/>
    <x v="7"/>
    <x v="0"/>
    <s v="TAZAQUIL"/>
    <s v="TRAPICHE"/>
    <s v="GENERACIÓN DE INGRESOS"/>
    <n v="7"/>
    <n v="21"/>
    <n v="28"/>
    <s v="AM"/>
    <n v="27180"/>
    <n v="0"/>
    <n v="3020"/>
    <n v="30200"/>
    <m/>
    <n v="0"/>
    <m/>
    <n v="0"/>
    <s v="SP1500023052"/>
  </r>
  <r>
    <s v="TAZAQUIL"/>
    <s v="FLORES"/>
    <s v="RAMIREZ"/>
    <s v="SEALTIEL"/>
    <x v="7"/>
    <x v="0"/>
    <s v="TAZAQUIL"/>
    <s v="CAJONES, ALZA Y BASTIDORES"/>
    <s v="GENERACIÓN DE INGRESOS"/>
    <n v="0"/>
    <n v="0"/>
    <n v="0"/>
    <s v="AM"/>
    <n v="55116"/>
    <n v="0"/>
    <n v="6124"/>
    <n v="61240"/>
    <m/>
    <n v="0"/>
    <m/>
    <n v="0"/>
    <s v="SP1500023052"/>
  </r>
  <r>
    <s v="TAZAQUIL"/>
    <s v="FLORES"/>
    <s v="RAMIREZ"/>
    <s v="SEALTIEL"/>
    <x v="7"/>
    <x v="0"/>
    <s v="TAZAQUIL"/>
    <s v="INFRAESTRUCTURA Y EQUIPO PARA LA PRODUCCION DE CERDOS"/>
    <s v="GENERACIÓN DE INGRESOS"/>
    <n v="0"/>
    <n v="0"/>
    <n v="0"/>
    <s v="AM"/>
    <n v="123259"/>
    <n v="0"/>
    <n v="13696"/>
    <n v="136955"/>
    <m/>
    <n v="0"/>
    <m/>
    <n v="0"/>
    <s v="SP1500023052"/>
  </r>
  <r>
    <s v="TAZAQUIL"/>
    <s v="FLORES"/>
    <s v="RAMIREZ"/>
    <s v="SEALTIEL"/>
    <x v="7"/>
    <x v="0"/>
    <s v="TAZAQUIL"/>
    <s v="INFRAESTRUCTURA Y EQUIPO PARA LA PRODUCCION DE CERDOS"/>
    <s v="GENERACIÓN DE INGRESOS"/>
    <n v="0"/>
    <n v="0"/>
    <n v="0"/>
    <s v="AM"/>
    <n v="32040"/>
    <n v="0"/>
    <n v="3560"/>
    <n v="35600"/>
    <m/>
    <n v="0"/>
    <m/>
    <n v="0"/>
    <s v="SP1500023052"/>
  </r>
  <r>
    <s v="TAZAQUIL"/>
    <s v="FLORES"/>
    <s v="RAMIREZ"/>
    <s v="SEALTIEL"/>
    <x v="7"/>
    <x v="0"/>
    <s v="TAZAQUIL"/>
    <s v="INFRAESTRUCTURA Y EQUIPO PARA LA PROTECCION Y MANEJO DE LAS AVES"/>
    <s v="PRODUCCIÓN DE ALIMENTOS"/>
    <n v="0"/>
    <n v="0"/>
    <n v="0"/>
    <s v="AM"/>
    <n v="15898"/>
    <n v="0"/>
    <n v="1767"/>
    <n v="17665"/>
    <m/>
    <n v="0"/>
    <m/>
    <n v="0"/>
    <s v="SP1500023052"/>
  </r>
  <r>
    <s v="TAZAQUIL"/>
    <s v="FLORES"/>
    <s v="RAMIREZ"/>
    <s v="SEALTIEL"/>
    <x v="7"/>
    <x v="0"/>
    <s v="TAZAQUIL"/>
    <s v="ARBOLES FRUTALES"/>
    <s v="PRODUCCIÓN DE ALIMENTOS"/>
    <n v="0"/>
    <n v="0"/>
    <n v="0"/>
    <s v="AM"/>
    <n v="14364"/>
    <n v="0"/>
    <n v="1596"/>
    <n v="15960"/>
    <m/>
    <n v="0"/>
    <m/>
    <n v="0"/>
    <s v="SP1500023052"/>
  </r>
  <r>
    <s v="TAZAQUIL"/>
    <s v="FLORES"/>
    <s v="RAMIREZ"/>
    <s v="SEALTIEL"/>
    <x v="7"/>
    <x v="0"/>
    <s v="TAZAQUIL"/>
    <s v="ARBOLES FRUTALES"/>
    <s v="PRODUCCIÓN DE ALIMENTOS"/>
    <n v="0"/>
    <n v="0"/>
    <n v="0"/>
    <s v="AM"/>
    <n v="5976"/>
    <n v="0"/>
    <n v="664"/>
    <n v="6640"/>
    <m/>
    <n v="0"/>
    <m/>
    <n v="0"/>
    <s v="SP1500023052"/>
  </r>
  <r>
    <s v="TAZAQUIL"/>
    <s v="FLORES"/>
    <s v="RAMIREZ"/>
    <s v="SEALTIEL"/>
    <x v="7"/>
    <x v="0"/>
    <s v="TAZAQUIL"/>
    <s v="INFRAESTRUCTURA Y EQUIPO PARA LA PRODUCCION DE CERDOS"/>
    <s v="GENERACIÓN DE INGRESOS"/>
    <n v="0"/>
    <n v="0"/>
    <n v="0"/>
    <s v="AM"/>
    <n v="80100"/>
    <n v="0"/>
    <n v="8900"/>
    <n v="89000"/>
    <m/>
    <n v="0"/>
    <m/>
    <n v="0"/>
    <s v="SP1500023052"/>
  </r>
  <r>
    <s v="EL NUEVO AMANECER DE AJACACO"/>
    <s v="HERNANDEZ"/>
    <s v="SANCHEZ"/>
    <s v="ALFONSO"/>
    <x v="7"/>
    <x v="0"/>
    <s v="AJACACO"/>
    <s v="ARBOLES FRUTALES"/>
    <s v="PRODUCCIÓN DE ALIMENTOS"/>
    <n v="2"/>
    <n v="10"/>
    <n v="12"/>
    <s v="AM"/>
    <n v="18324"/>
    <n v="0"/>
    <n v="2036"/>
    <n v="20360"/>
    <m/>
    <n v="0"/>
    <m/>
    <n v="0"/>
    <s v="SP1500023053"/>
  </r>
  <r>
    <s v="EL NUEVO AMANECER DE AJACACO"/>
    <s v="HERNANDEZ"/>
    <s v="SANCHEZ"/>
    <s v="ALFONSO"/>
    <x v="7"/>
    <x v="0"/>
    <s v="AJACACO"/>
    <s v="TRAPICHE"/>
    <s v="GENERACIÓN DE INGRESOS"/>
    <n v="0"/>
    <n v="0"/>
    <n v="0"/>
    <s v="AM"/>
    <n v="27180"/>
    <n v="0"/>
    <n v="3020"/>
    <n v="30200"/>
    <m/>
    <n v="0"/>
    <m/>
    <n v="0"/>
    <s v="SP1500023053"/>
  </r>
  <r>
    <s v="EL NUEVO AMANECER DE AJACACO"/>
    <s v="HERNANDEZ"/>
    <s v="SANCHEZ"/>
    <s v="ALFONSO"/>
    <x v="7"/>
    <x v="0"/>
    <s v="AJACACO"/>
    <s v="INFRAESTRUCTURA Y EQUIPO PARA LA PROTECCION Y MANEJO DE LAS AVES"/>
    <s v="PRODUCCIÓN DE ALIMENTOS"/>
    <n v="0"/>
    <n v="0"/>
    <n v="0"/>
    <s v="AM"/>
    <n v="4698"/>
    <n v="0"/>
    <n v="522"/>
    <n v="5220"/>
    <m/>
    <n v="0"/>
    <m/>
    <n v="0"/>
    <s v="SP1500023053"/>
  </r>
  <r>
    <s v="EL NUEVO AMANECER DE AJACACO"/>
    <s v="HERNANDEZ"/>
    <s v="SANCHEZ"/>
    <s v="ALFONSO"/>
    <x v="7"/>
    <x v="0"/>
    <s v="AJACACO"/>
    <s v="ARBOLES FRUTALES"/>
    <s v="PRODUCCIÓN DE ALIMENTOS"/>
    <n v="0"/>
    <n v="0"/>
    <n v="0"/>
    <s v="AM"/>
    <n v="9675"/>
    <n v="0"/>
    <n v="1075"/>
    <n v="10750"/>
    <m/>
    <n v="0"/>
    <m/>
    <n v="0"/>
    <s v="SP1500023053"/>
  </r>
  <r>
    <s v="EL NUEVO AMANECER DE AJACACO"/>
    <s v="HERNANDEZ"/>
    <s v="SANCHEZ"/>
    <s v="ALFONSO"/>
    <x v="7"/>
    <x v="0"/>
    <s v="AJACACO"/>
    <s v="CAJONES, ALZA Y BASTIDORES"/>
    <s v="GENERACIÓN DE INGRESOS"/>
    <n v="0"/>
    <n v="0"/>
    <n v="0"/>
    <s v="AM"/>
    <n v="6889"/>
    <n v="0"/>
    <n v="766"/>
    <n v="7655"/>
    <m/>
    <n v="0"/>
    <m/>
    <n v="0"/>
    <s v="SP1500023053"/>
  </r>
  <r>
    <s v="TEPOTZUAPA PRIMERA SECCION"/>
    <s v="MARTINEZ"/>
    <s v="SILVESTRE"/>
    <s v="MA. MAXIMINA"/>
    <x v="7"/>
    <x v="0"/>
    <s v="TEPOTZUAPA PRIMERA SECCIÓN"/>
    <s v="ARBOLES FRUTALES"/>
    <s v="PRODUCCIÓN DE ALIMENTOS"/>
    <n v="13"/>
    <n v="7"/>
    <n v="20"/>
    <s v="AM"/>
    <n v="1935"/>
    <n v="0"/>
    <n v="215"/>
    <n v="2150"/>
    <m/>
    <n v="0"/>
    <m/>
    <n v="0"/>
    <s v="SP1500023054"/>
  </r>
  <r>
    <s v="TEPOTZUAPA PRIMERA SECCION"/>
    <s v="MARTINEZ"/>
    <s v="SILVESTRE"/>
    <s v="MA. MAXIMINA"/>
    <x v="7"/>
    <x v="0"/>
    <s v="TEPOTZUAPA PRIMERA SECCIÓN"/>
    <s v="CAJONES, ALZA Y BASTIDORES"/>
    <s v="GENERACIÓN DE INGRESOS"/>
    <n v="0"/>
    <n v="0"/>
    <n v="0"/>
    <s v="AM"/>
    <n v="20668"/>
    <n v="0"/>
    <n v="2297"/>
    <n v="22965"/>
    <m/>
    <n v="0"/>
    <m/>
    <n v="0"/>
    <s v="SP1500023054"/>
  </r>
  <r>
    <s v="TEPOTZUAPA PRIMERA SECCION"/>
    <s v="MARTINEZ"/>
    <s v="SILVESTRE"/>
    <s v="MA. MAXIMINA"/>
    <x v="7"/>
    <x v="0"/>
    <s v="TEPOTZUAPA PRIMERA SECCIÓN"/>
    <s v="INFRAESTRUCTURA Y EQUIPO PARA LA PROTECCION Y MANEJO DE LAS AVES"/>
    <s v="PRODUCCIÓN DE ALIMENTOS"/>
    <n v="0"/>
    <n v="0"/>
    <n v="0"/>
    <s v="AM"/>
    <n v="14094"/>
    <n v="0"/>
    <n v="1566"/>
    <n v="15660"/>
    <m/>
    <n v="0"/>
    <m/>
    <n v="0"/>
    <s v="SP1500023054"/>
  </r>
  <r>
    <s v="TEPOTZUAPA PRIMERA SECCION"/>
    <s v="MARTINEZ"/>
    <s v="SILVESTRE"/>
    <s v="MA. MAXIMINA"/>
    <x v="7"/>
    <x v="0"/>
    <s v="TEPOTZUAPA PRIMERA SECCIÓN"/>
    <s v="INCUBADORA"/>
    <s v="GENERACIÓN DE INGRESOS"/>
    <n v="0"/>
    <n v="0"/>
    <n v="0"/>
    <s v="AM"/>
    <n v="11700"/>
    <n v="0"/>
    <n v="1300"/>
    <n v="13000"/>
    <m/>
    <n v="0"/>
    <m/>
    <n v="0"/>
    <s v="SP1500023054"/>
  </r>
  <r>
    <s v="TEPOTZUAPA PRIMERA SECCION"/>
    <s v="MARTINEZ"/>
    <s v="SILVESTRE"/>
    <s v="MA. MAXIMINA"/>
    <x v="7"/>
    <x v="0"/>
    <s v="TEPOTZUAPA PRIMERA SECCIÓN"/>
    <s v="INFRAESTRUCTURA Y EQUIPO PARA LA PRODUCCION DE CERDOS"/>
    <s v="GENERACIÓN DE INGRESOS"/>
    <n v="0"/>
    <n v="0"/>
    <n v="0"/>
    <s v="AM"/>
    <n v="25632"/>
    <n v="0"/>
    <n v="2848"/>
    <n v="28480"/>
    <m/>
    <n v="0"/>
    <m/>
    <n v="0"/>
    <s v="SP1500023054"/>
  </r>
  <r>
    <s v="TEPOTZUAPA PRIMERA SECCION"/>
    <s v="MARTINEZ"/>
    <s v="SILVESTRE"/>
    <s v="MA. MAXIMINA"/>
    <x v="7"/>
    <x v="0"/>
    <s v="TEPOTZUAPA PRIMERA SECCIÓN"/>
    <s v="ARBOLES FRUTALES"/>
    <s v="PRODUCCIÓN DE ALIMENTOS"/>
    <n v="0"/>
    <n v="0"/>
    <n v="0"/>
    <s v="AM"/>
    <n v="16434"/>
    <n v="0"/>
    <n v="1826"/>
    <n v="18260"/>
    <m/>
    <n v="0"/>
    <m/>
    <n v="0"/>
    <s v="SP1500023054"/>
  </r>
  <r>
    <s v="TEPOTZUAPA PRIMERA SECCION"/>
    <s v="MARTINEZ"/>
    <s v="SILVESTRE"/>
    <s v="MA. MAXIMINA"/>
    <x v="7"/>
    <x v="0"/>
    <s v="TEPOTZUAPA PRIMERA SECCIÓN"/>
    <s v="CAJONES, ALZA Y BASTIDORES"/>
    <s v="GENERACIÓN DE INGRESOS"/>
    <n v="0"/>
    <n v="0"/>
    <n v="0"/>
    <s v="AM"/>
    <n v="17478"/>
    <n v="0"/>
    <n v="1942"/>
    <n v="19420"/>
    <m/>
    <n v="0"/>
    <m/>
    <n v="0"/>
    <s v="SP1500023054"/>
  </r>
  <r>
    <s v="TEPOTZUAPA PRIMERA SECCION"/>
    <s v="MARTINEZ"/>
    <s v="SILVESTRE"/>
    <s v="MA. MAXIMINA"/>
    <x v="7"/>
    <x v="0"/>
    <s v="TEPOTZUAPA PRIMERA SECCIÓN"/>
    <s v="ARBOLES FRUTALES"/>
    <s v="PRODUCCIÓN DE ALIMENTOS"/>
    <n v="0"/>
    <n v="0"/>
    <n v="0"/>
    <s v="AM"/>
    <n v="23940"/>
    <n v="0"/>
    <n v="2660"/>
    <n v="26600"/>
    <m/>
    <n v="0"/>
    <m/>
    <n v="0"/>
    <s v="SP1500023054"/>
  </r>
  <r>
    <s v="TAZAQUIL EJIDO"/>
    <s v="GONZALEZ"/>
    <s v="MARTINEZ"/>
    <s v="MARIA ANASTACIA"/>
    <x v="7"/>
    <x v="0"/>
    <s v="TAZAQUIL EJIDO"/>
    <s v="INFRAESTRUCTURA Y EQUIPO PARA LA PRODUCCION DE CERDOS"/>
    <s v="GENERACIÓN DE INGRESOS"/>
    <n v="8"/>
    <n v="3"/>
    <n v="11"/>
    <s v="AM"/>
    <n v="44856"/>
    <n v="0"/>
    <n v="4984"/>
    <n v="49840"/>
    <m/>
    <n v="0"/>
    <m/>
    <n v="0"/>
    <s v="SP1500023055"/>
  </r>
  <r>
    <s v="TAZAQUIL EJIDO"/>
    <s v="GONZALEZ"/>
    <s v="MARTINEZ"/>
    <s v="MARIA ANASTACIA"/>
    <x v="7"/>
    <x v="0"/>
    <s v="TAZAQUIL EJIDO"/>
    <s v="ARBOLES FRUTALES"/>
    <s v="PRODUCCIÓN DE ALIMENTOS"/>
    <n v="0"/>
    <n v="0"/>
    <n v="0"/>
    <s v="AM"/>
    <n v="5976"/>
    <n v="0"/>
    <n v="664"/>
    <n v="6640"/>
    <m/>
    <n v="0"/>
    <m/>
    <n v="0"/>
    <s v="SP1500023055"/>
  </r>
  <r>
    <s v="TAZAQUIL EJIDO"/>
    <s v="GONZALEZ"/>
    <s v="MARTINEZ"/>
    <s v="MARIA ANASTACIA"/>
    <x v="7"/>
    <x v="0"/>
    <s v="TAZAQUIL EJIDO"/>
    <s v="ARBOLES FRUTALES"/>
    <s v="PRODUCCIÓN DE ALIMENTOS"/>
    <n v="0"/>
    <n v="0"/>
    <n v="0"/>
    <s v="AM"/>
    <n v="8217"/>
    <n v="0"/>
    <n v="913"/>
    <n v="9130"/>
    <m/>
    <n v="0"/>
    <m/>
    <n v="0"/>
    <s v="SP1500023055"/>
  </r>
  <r>
    <s v="TAZAQUIL EJIDO"/>
    <s v="GONZALEZ"/>
    <s v="MARTINEZ"/>
    <s v="MARIA ANASTACIA"/>
    <x v="7"/>
    <x v="0"/>
    <s v="TAZAQUIL EJIDO"/>
    <s v="EQUIPO PARA LA CONSERVACION DE ALIMENTOS VEGETALES"/>
    <s v="GENERACIÓN DE INGRESOS"/>
    <n v="0"/>
    <n v="0"/>
    <n v="0"/>
    <s v="AM"/>
    <n v="7794"/>
    <n v="0"/>
    <n v="866"/>
    <n v="8660"/>
    <m/>
    <n v="0"/>
    <m/>
    <n v="0"/>
    <s v="SP1500023055"/>
  </r>
  <r>
    <s v="TLAXCO"/>
    <s v="GONZALEZ"/>
    <s v="GONZALEZ"/>
    <s v="ELVIA"/>
    <x v="7"/>
    <x v="0"/>
    <s v="TLAXCO"/>
    <s v="INFRAESTRUCTURA Y EQUIPO PARA LA PRODUCCION DE CERDOS"/>
    <s v="GENERACIÓN DE INGRESOS"/>
    <n v="5"/>
    <n v="4"/>
    <n v="9"/>
    <s v="AM"/>
    <n v="12816"/>
    <n v="0"/>
    <n v="1424"/>
    <n v="14240"/>
    <m/>
    <n v="0"/>
    <m/>
    <n v="0"/>
    <s v="SP1500023056"/>
  </r>
  <r>
    <s v="TLAXCO"/>
    <s v="GONZALEZ"/>
    <s v="GONZALEZ"/>
    <s v="ELVIA"/>
    <x v="7"/>
    <x v="0"/>
    <s v="TLAXCO"/>
    <s v="INFRAESTRUCTURA Y EQUIPO PARA LA PROTECCION Y MANEJO DE LAS AVES"/>
    <s v="PRODUCCIÓN DE ALIMENTOS"/>
    <n v="0"/>
    <n v="0"/>
    <n v="0"/>
    <s v="AM"/>
    <n v="9396"/>
    <n v="0"/>
    <n v="1044"/>
    <n v="10440"/>
    <m/>
    <n v="0"/>
    <m/>
    <n v="0"/>
    <s v="SP1500023056"/>
  </r>
  <r>
    <s v="TLAXCO"/>
    <s v="GONZALEZ"/>
    <s v="GONZALEZ"/>
    <s v="ELVIA"/>
    <x v="7"/>
    <x v="0"/>
    <s v="TLAXCO"/>
    <s v="ARBOLES FRUTALES"/>
    <s v="PRODUCCIÓN DE ALIMENTOS"/>
    <n v="0"/>
    <n v="0"/>
    <n v="0"/>
    <s v="AM"/>
    <n v="4581"/>
    <n v="0"/>
    <n v="509"/>
    <n v="5090"/>
    <m/>
    <n v="0"/>
    <m/>
    <n v="0"/>
    <s v="SP1500023056"/>
  </r>
  <r>
    <s v="TLAXCO"/>
    <s v="GONZALEZ"/>
    <s v="GONZALEZ"/>
    <s v="ELVIA"/>
    <x v="7"/>
    <x v="0"/>
    <s v="TLAXCO"/>
    <s v="ARBOLES FRUTALES"/>
    <s v="PRODUCCIÓN DE ALIMENTOS"/>
    <n v="0"/>
    <n v="0"/>
    <n v="0"/>
    <s v="AM"/>
    <n v="1935"/>
    <n v="0"/>
    <n v="215"/>
    <n v="2150"/>
    <m/>
    <n v="0"/>
    <m/>
    <n v="0"/>
    <s v="SP1500023056"/>
  </r>
  <r>
    <s v="TLAXCO"/>
    <s v="GONZALEZ"/>
    <s v="GONZALEZ"/>
    <s v="ELVIA"/>
    <x v="7"/>
    <x v="0"/>
    <s v="TLAXCO"/>
    <s v="CAJONES, ALZA Y BASTIDORES"/>
    <s v="GENERACIÓN DE INGRESOS"/>
    <n v="0"/>
    <n v="0"/>
    <n v="0"/>
    <s v="AM"/>
    <n v="23026"/>
    <n v="0"/>
    <n v="2559"/>
    <n v="25585"/>
    <m/>
    <n v="0"/>
    <m/>
    <n v="0"/>
    <s v="SP1500023056"/>
  </r>
  <r>
    <s v="TLAXCO"/>
    <s v="GONZALEZ"/>
    <s v="GONZALEZ"/>
    <s v="ELVIA"/>
    <x v="7"/>
    <x v="0"/>
    <s v="TLAXCO"/>
    <s v="CAJONES, ALZA Y BASTIDORES"/>
    <s v="GENERACIÓN DE INGRESOS"/>
    <n v="0"/>
    <n v="0"/>
    <n v="0"/>
    <s v="AM"/>
    <n v="34956"/>
    <n v="0"/>
    <n v="3884"/>
    <n v="38840"/>
    <m/>
    <n v="0"/>
    <m/>
    <n v="0"/>
    <s v="SP1500023056"/>
  </r>
  <r>
    <s v="METSTLI"/>
    <s v="HERNANDEZ"/>
    <s v="HERNANDEZ"/>
    <s v="JESUS"/>
    <x v="7"/>
    <x v="0"/>
    <s v="SAN ANDRÉS"/>
    <s v="INFRAESTRUCTURA Y EQUIPO PARA LA PRODUCCION DE CERDOS"/>
    <s v="GENERACIÓN DE INGRESOS"/>
    <n v="6"/>
    <n v="8"/>
    <n v="14"/>
    <s v="AM"/>
    <n v="35217"/>
    <n v="0"/>
    <n v="3913"/>
    <n v="39130"/>
    <m/>
    <n v="0"/>
    <m/>
    <n v="0"/>
    <s v="SP1500023057"/>
  </r>
  <r>
    <s v="METSTLI"/>
    <s v="HERNANDEZ"/>
    <s v="HERNANDEZ"/>
    <s v="JESUS"/>
    <x v="7"/>
    <x v="0"/>
    <s v="SAN ANDRÉS"/>
    <s v="INFRAESTRUCTURA Y EQUIPO PARA LA PRODUCCION DE CERDOS"/>
    <s v="GENERACIÓN DE INGRESOS"/>
    <n v="0"/>
    <n v="0"/>
    <n v="0"/>
    <s v="AM"/>
    <n v="25632"/>
    <n v="0"/>
    <n v="2848"/>
    <n v="28480"/>
    <m/>
    <n v="0"/>
    <m/>
    <n v="0"/>
    <s v="SP1500023057"/>
  </r>
  <r>
    <s v="METSTLI"/>
    <s v="HERNANDEZ"/>
    <s v="HERNANDEZ"/>
    <s v="JESUS"/>
    <x v="7"/>
    <x v="0"/>
    <s v="SAN ANDRÉS"/>
    <s v="INFRAESTRUCTURA Y EQUIPO PARA LA PROTECCION Y MANEJO DE LAS AVES"/>
    <s v="PRODUCCIÓN DE ALIMENTOS"/>
    <n v="0"/>
    <n v="0"/>
    <n v="0"/>
    <s v="AM"/>
    <n v="18792"/>
    <n v="0"/>
    <n v="2088"/>
    <n v="20880"/>
    <m/>
    <n v="0"/>
    <m/>
    <n v="0"/>
    <s v="SP1500023057"/>
  </r>
  <r>
    <s v="METSTLI"/>
    <s v="HERNANDEZ"/>
    <s v="HERNANDEZ"/>
    <s v="JESUS"/>
    <x v="7"/>
    <x v="0"/>
    <s v="SAN ANDRÉS"/>
    <s v="ARBOLES FRUTALES"/>
    <s v="PRODUCCIÓN DE ALIMENTOS"/>
    <n v="0"/>
    <n v="0"/>
    <n v="0"/>
    <s v="AM"/>
    <n v="4788"/>
    <n v="0"/>
    <n v="532"/>
    <n v="5320"/>
    <m/>
    <n v="0"/>
    <m/>
    <n v="0"/>
    <s v="SP1500023057"/>
  </r>
  <r>
    <s v="METSTLI"/>
    <s v="HERNANDEZ"/>
    <s v="HERNANDEZ"/>
    <s v="JESUS"/>
    <x v="7"/>
    <x v="0"/>
    <s v="SAN ANDRÉS"/>
    <s v="CAJONES, ALZA Y BASTIDORES"/>
    <s v="GENERACIÓN DE INGRESOS"/>
    <n v="0"/>
    <n v="0"/>
    <n v="0"/>
    <s v="AM"/>
    <n v="20029"/>
    <n v="0"/>
    <n v="2226"/>
    <n v="22255"/>
    <m/>
    <n v="0"/>
    <m/>
    <n v="0"/>
    <s v="SP1500023057"/>
  </r>
  <r>
    <s v="METSTLI"/>
    <s v="HERNANDEZ"/>
    <s v="HERNANDEZ"/>
    <s v="JESUS"/>
    <x v="7"/>
    <x v="0"/>
    <s v="SAN ANDRÉS"/>
    <s v="CAJONES, ALZA Y BASTIDORES"/>
    <s v="GENERACIÓN DE INGRESOS"/>
    <n v="0"/>
    <n v="0"/>
    <n v="0"/>
    <s v="AM"/>
    <n v="46053"/>
    <n v="0"/>
    <n v="5117"/>
    <n v="51170"/>
    <m/>
    <n v="0"/>
    <m/>
    <n v="0"/>
    <s v="SP1500023057"/>
  </r>
  <r>
    <s v="AJUATITLA SEGUNDA SECCION"/>
    <s v="REYES"/>
    <s v="ALVAREZ"/>
    <s v="PEDRO"/>
    <x v="7"/>
    <x v="0"/>
    <s v="AJUATITLA SEGUNDA SECCIÓN"/>
    <s v="INFRAESTRUCTURA Y EQUIPO PARA LA PRODUCCION DE CERDOS"/>
    <s v="GENERACIÓN DE INGRESOS"/>
    <n v="11"/>
    <n v="6"/>
    <n v="17"/>
    <s v="AM"/>
    <n v="40050"/>
    <n v="0"/>
    <n v="4450"/>
    <n v="44500"/>
    <m/>
    <n v="0"/>
    <m/>
    <n v="0"/>
    <s v="SP1500023058"/>
  </r>
  <r>
    <s v="AJUATITLA SEGUNDA SECCION"/>
    <s v="REYES"/>
    <s v="ALVAREZ"/>
    <s v="PEDRO"/>
    <x v="7"/>
    <x v="0"/>
    <s v="AJUATITLA SEGUNDA SECCIÓN"/>
    <s v="INFRAESTRUCTURA Y EQUIPO PARA LA PRODUCCION DE CERDOS"/>
    <s v="GENERACIÓN DE INGRESOS"/>
    <n v="0"/>
    <n v="0"/>
    <n v="0"/>
    <s v="AM"/>
    <n v="19224"/>
    <n v="0"/>
    <n v="2136"/>
    <n v="21360"/>
    <m/>
    <n v="0"/>
    <m/>
    <n v="0"/>
    <s v="SP1500023058"/>
  </r>
  <r>
    <s v="AJUATITLA SEGUNDA SECCION"/>
    <s v="REYES"/>
    <s v="ALVAREZ"/>
    <s v="PEDRO"/>
    <x v="7"/>
    <x v="0"/>
    <s v="AJUATITLA SEGUNDA SECCIÓN"/>
    <s v="INFRAESTRUCTURA Y EQUIPO PARA LA PROTECCION Y MANEJO DE LAS AVES"/>
    <s v="PRODUCCIÓN DE ALIMENTOS"/>
    <n v="0"/>
    <n v="0"/>
    <n v="0"/>
    <s v="AM"/>
    <n v="14094"/>
    <n v="0"/>
    <n v="1566"/>
    <n v="15660"/>
    <m/>
    <n v="0"/>
    <m/>
    <n v="0"/>
    <s v="SP1500023058"/>
  </r>
  <r>
    <s v="AJUATITLA SEGUNDA SECCION"/>
    <s v="REYES"/>
    <s v="ALVAREZ"/>
    <s v="PEDRO"/>
    <x v="7"/>
    <x v="0"/>
    <s v="AJUATITLA SEGUNDA SECCIÓN"/>
    <s v="TRAPICHE"/>
    <s v="GENERACIÓN DE INGRESOS"/>
    <n v="0"/>
    <n v="0"/>
    <n v="0"/>
    <s v="AM"/>
    <n v="54360"/>
    <n v="0"/>
    <n v="6040"/>
    <n v="60400"/>
    <m/>
    <n v="0"/>
    <m/>
    <n v="0"/>
    <s v="SP1500023058"/>
  </r>
  <r>
    <s v="AJUATITLA SEGUNDA SECCION"/>
    <s v="REYES"/>
    <s v="ALVAREZ"/>
    <s v="PEDRO"/>
    <x v="7"/>
    <x v="0"/>
    <s v="AJUATITLA SEGUNDA SECCIÓN"/>
    <s v="ARBOLES FRUTALES"/>
    <s v="PRODUCCIÓN DE ALIMENTOS"/>
    <n v="0"/>
    <n v="0"/>
    <n v="0"/>
    <s v="AM"/>
    <n v="3870"/>
    <n v="0"/>
    <n v="430"/>
    <n v="4300"/>
    <m/>
    <n v="0"/>
    <m/>
    <n v="0"/>
    <s v="SP1500023058"/>
  </r>
  <r>
    <s v="AJUATITLA SEGUNDA SECCION"/>
    <s v="REYES"/>
    <s v="ALVAREZ"/>
    <s v="PEDRO"/>
    <x v="7"/>
    <x v="0"/>
    <s v="AJUATITLA SEGUNDA SECCIÓN"/>
    <s v="ARBOLES FRUTALES"/>
    <s v="PRODUCCIÓN DE ALIMENTOS"/>
    <n v="0"/>
    <n v="0"/>
    <n v="0"/>
    <s v="AM"/>
    <n v="5976"/>
    <n v="0"/>
    <n v="664"/>
    <n v="6640"/>
    <m/>
    <n v="0"/>
    <m/>
    <n v="0"/>
    <s v="SP1500023058"/>
  </r>
  <r>
    <s v="AJUATITLA SEGUNDA SECCION"/>
    <s v="REYES"/>
    <s v="ALVAREZ"/>
    <s v="PEDRO"/>
    <x v="7"/>
    <x v="0"/>
    <s v="AJUATITLA SEGUNDA SECCIÓN"/>
    <s v="ARBOLES FRUTALES"/>
    <s v="PRODUCCIÓN DE ALIMENTOS"/>
    <n v="0"/>
    <n v="0"/>
    <n v="0"/>
    <s v="AM"/>
    <n v="19152"/>
    <n v="0"/>
    <n v="2128"/>
    <n v="21280"/>
    <m/>
    <n v="0"/>
    <m/>
    <n v="0"/>
    <s v="SP1500023058"/>
  </r>
  <r>
    <s v="AJUATITLA SEGUNDA SECCION"/>
    <s v="REYES"/>
    <s v="ALVAREZ"/>
    <s v="PEDRO"/>
    <x v="7"/>
    <x v="0"/>
    <s v="AJUATITLA SEGUNDA SECCIÓN"/>
    <s v="ARBOLES FRUTALES"/>
    <s v="PRODUCCIÓN DE ALIMENTOS"/>
    <n v="0"/>
    <n v="0"/>
    <n v="0"/>
    <s v="AM"/>
    <n v="8217"/>
    <n v="0"/>
    <n v="913"/>
    <n v="9130"/>
    <m/>
    <n v="0"/>
    <m/>
    <n v="0"/>
    <s v="SP1500023058"/>
  </r>
  <r>
    <s v="LOS LOCOS"/>
    <s v="ZARAGOZA"/>
    <s v="HERNANDEZ"/>
    <s v="RANULFO"/>
    <x v="7"/>
    <x v="0"/>
    <s v="EJIDO CALMECAYO"/>
    <s v="INFRAESTRUCTURA Y EQUIPO PARA LA PROTECCION Y MANEJO DE LAS AVES"/>
    <s v="PRODUCCIÓN DE ALIMENTOS"/>
    <n v="4"/>
    <n v="9"/>
    <n v="13"/>
    <s v="AM"/>
    <n v="4698"/>
    <n v="0"/>
    <n v="522"/>
    <n v="5220"/>
    <m/>
    <n v="0"/>
    <m/>
    <n v="0"/>
    <s v="SP1500023059"/>
  </r>
  <r>
    <s v="LOS LOCOS"/>
    <s v="ZARAGOZA"/>
    <s v="HERNANDEZ"/>
    <s v="RANULFO"/>
    <x v="7"/>
    <x v="0"/>
    <s v="EJIDO CALMECAYO"/>
    <s v="ARBOLES FRUTALES"/>
    <s v="PRODUCCIÓN DE ALIMENTOS"/>
    <n v="0"/>
    <n v="0"/>
    <n v="0"/>
    <s v="AM"/>
    <n v="57519"/>
    <n v="0"/>
    <n v="6391"/>
    <n v="63910"/>
    <m/>
    <n v="0"/>
    <m/>
    <n v="0"/>
    <s v="SP1500023059"/>
  </r>
  <r>
    <s v="LOS LOCOS"/>
    <s v="ZARAGOZA"/>
    <s v="HERNANDEZ"/>
    <s v="RANULFO"/>
    <x v="7"/>
    <x v="0"/>
    <s v="EJIDO CALMECAYO"/>
    <s v="ARBOLES FRUTALES"/>
    <s v="PRODUCCIÓN DE ALIMENTOS"/>
    <n v="0"/>
    <n v="0"/>
    <n v="0"/>
    <s v="AM"/>
    <n v="19152"/>
    <n v="0"/>
    <n v="2128"/>
    <n v="21280"/>
    <m/>
    <n v="0"/>
    <m/>
    <n v="0"/>
    <s v="SP1500023059"/>
  </r>
  <r>
    <s v="LOS LOCOS"/>
    <s v="ZARAGOZA"/>
    <s v="HERNANDEZ"/>
    <s v="RANULFO"/>
    <x v="7"/>
    <x v="0"/>
    <s v="EJIDO CALMECAYO"/>
    <s v="TRAPICHE"/>
    <s v="GENERACIÓN DE INGRESOS"/>
    <n v="0"/>
    <n v="0"/>
    <n v="0"/>
    <s v="AM"/>
    <n v="27180"/>
    <n v="0"/>
    <n v="3020"/>
    <n v="30200"/>
    <m/>
    <n v="0"/>
    <m/>
    <n v="0"/>
    <s v="SP1500023059"/>
  </r>
  <r>
    <s v="GRUPO DE TRABAJO TOTOATL"/>
    <s v="HERNANDEZ"/>
    <s v="VIDALES"/>
    <s v="MARIBEL"/>
    <x v="7"/>
    <x v="0"/>
    <s v="TOTÓATL"/>
    <s v="CAJONES, ALZA Y BASTIDORES"/>
    <s v="GENERACIÓN DE INGRESOS"/>
    <n v="6"/>
    <n v="4"/>
    <n v="10"/>
    <s v="AM"/>
    <n v="34956"/>
    <n v="0"/>
    <n v="3884"/>
    <n v="38840"/>
    <m/>
    <n v="0"/>
    <m/>
    <n v="0"/>
    <s v="SP1500023060"/>
  </r>
  <r>
    <s v="GRUPO DE TRABAJO TOTOATL"/>
    <s v="HERNANDEZ"/>
    <s v="VIDALES"/>
    <s v="MARIBEL"/>
    <x v="7"/>
    <x v="0"/>
    <s v="TOTÓATL"/>
    <s v="INFRAESTRUCTURA Y EQUIPO PARA LA PRODUCCION HORTICOLA AGRICULTURA PROTEGIDA"/>
    <s v="PRODUCCIÓN DE ALIMENTOS"/>
    <n v="0"/>
    <n v="0"/>
    <n v="0"/>
    <s v="AM"/>
    <n v="54742"/>
    <n v="0"/>
    <n v="6083"/>
    <n v="60825"/>
    <m/>
    <n v="0"/>
    <m/>
    <n v="0"/>
    <s v="SP1500023060"/>
  </r>
  <r>
    <s v="GRUPO DE TRABAJO TOTOATL"/>
    <s v="HERNANDEZ"/>
    <s v="VIDALES"/>
    <s v="MARIBEL"/>
    <x v="7"/>
    <x v="0"/>
    <s v="TOTÓATL"/>
    <s v="ARBOLES FRUTALES"/>
    <s v="PRODUCCIÓN DE ALIMENTOS"/>
    <n v="0"/>
    <n v="0"/>
    <n v="0"/>
    <s v="AM"/>
    <n v="3870"/>
    <n v="0"/>
    <n v="430"/>
    <n v="4300"/>
    <m/>
    <n v="0"/>
    <m/>
    <n v="0"/>
    <s v="SP1500023060"/>
  </r>
  <r>
    <s v="GRUPO DE TRABAJO TOTOATL"/>
    <s v="HERNANDEZ"/>
    <s v="VIDALES"/>
    <s v="MARIBEL"/>
    <x v="7"/>
    <x v="0"/>
    <s v="TOTÓATL"/>
    <s v="ARBOLES FRUTALES"/>
    <s v="PRODUCCIÓN DE ALIMENTOS"/>
    <n v="0"/>
    <n v="0"/>
    <n v="0"/>
    <s v="AM"/>
    <n v="4788"/>
    <n v="0"/>
    <n v="532"/>
    <n v="5320"/>
    <m/>
    <n v="0"/>
    <m/>
    <n v="0"/>
    <s v="SP1500023060"/>
  </r>
  <r>
    <s v="GRUPO DE TRABAJO TOTOATL"/>
    <s v="HERNANDEZ"/>
    <s v="VIDALES"/>
    <s v="MARIBEL"/>
    <x v="7"/>
    <x v="0"/>
    <s v="TOTÓATL"/>
    <s v="INFRAESTRUCTURA Y EQUIPO PARA LA PROTECCION Y MANEJO DE LAS AVES"/>
    <s v="PRODUCCIÓN DE ALIMENTOS"/>
    <n v="0"/>
    <n v="0"/>
    <n v="0"/>
    <s v="AM"/>
    <n v="15898"/>
    <n v="0"/>
    <n v="1767"/>
    <n v="17665"/>
    <m/>
    <n v="0"/>
    <m/>
    <n v="0"/>
    <s v="SP1500023060"/>
  </r>
  <r>
    <s v="GRUPO DE TRABAJO TOTOATL"/>
    <s v="HERNANDEZ"/>
    <s v="VIDALES"/>
    <s v="MARIBEL"/>
    <x v="7"/>
    <x v="0"/>
    <s v="TOTÓATL"/>
    <s v="INFRAESTRUCTURA Y EQUIPO PARA LA PROTECCION Y MANEJO DE LAS AVES"/>
    <s v="PRODUCCIÓN DE ALIMENTOS"/>
    <n v="0"/>
    <n v="0"/>
    <n v="0"/>
    <s v="AM"/>
    <n v="4698"/>
    <n v="0"/>
    <n v="522"/>
    <n v="5220"/>
    <m/>
    <n v="0"/>
    <m/>
    <n v="0"/>
    <s v="SP1500023060"/>
  </r>
  <r>
    <s v="COMUNIDAD CALMECAYO"/>
    <s v="HERNANDEZ"/>
    <s v="HERNANDEZ"/>
    <s v="ANICETO"/>
    <x v="7"/>
    <x v="0"/>
    <s v="COMUNIDAD CALMECAYO"/>
    <s v="CAJONES, ALZA Y BASTIDORES"/>
    <s v="GENERACIÓN DE INGRESOS"/>
    <n v="7"/>
    <n v="11"/>
    <n v="18"/>
    <s v="AM"/>
    <n v="40059"/>
    <n v="0"/>
    <n v="4451"/>
    <n v="44510"/>
    <m/>
    <n v="0"/>
    <m/>
    <n v="0"/>
    <s v="SP1500023061"/>
  </r>
  <r>
    <s v="COMUNIDAD CALMECAYO"/>
    <s v="HERNANDEZ"/>
    <s v="HERNANDEZ"/>
    <s v="ANICETO"/>
    <x v="7"/>
    <x v="0"/>
    <s v="COMUNIDAD CALMECAYO"/>
    <s v="TRAPICHE"/>
    <s v="GENERACIÓN DE INGRESOS"/>
    <n v="0"/>
    <n v="0"/>
    <n v="0"/>
    <s v="AM"/>
    <n v="54360"/>
    <n v="0"/>
    <n v="6040"/>
    <n v="60400"/>
    <m/>
    <n v="0"/>
    <m/>
    <n v="0"/>
    <s v="SP1500023061"/>
  </r>
  <r>
    <s v="COMUNIDAD CALMECAYO"/>
    <s v="HERNANDEZ"/>
    <s v="HERNANDEZ"/>
    <s v="ANICETO"/>
    <x v="7"/>
    <x v="0"/>
    <s v="COMUNIDAD CALMECAYO"/>
    <s v="ARBOLES FRUTALES"/>
    <s v="PRODUCCIÓN DE ALIMENTOS"/>
    <n v="0"/>
    <n v="0"/>
    <n v="0"/>
    <s v="AM"/>
    <n v="49302"/>
    <n v="0"/>
    <n v="5478"/>
    <n v="54780"/>
    <m/>
    <n v="0"/>
    <m/>
    <n v="0"/>
    <s v="SP1500023061"/>
  </r>
  <r>
    <s v="COMUNIDAD CALMECAYO"/>
    <s v="HERNANDEZ"/>
    <s v="HERNANDEZ"/>
    <s v="ANICETO"/>
    <x v="7"/>
    <x v="0"/>
    <s v="COMUNIDAD CALMECAYO"/>
    <s v="ARBOLES FRUTALES"/>
    <s v="PRODUCCIÓN DE ALIMENTOS"/>
    <n v="0"/>
    <n v="0"/>
    <n v="0"/>
    <s v="AM"/>
    <n v="4788"/>
    <n v="0"/>
    <n v="532"/>
    <n v="5320"/>
    <m/>
    <n v="0"/>
    <m/>
    <n v="0"/>
    <s v="SP1500023061"/>
  </r>
  <r>
    <s v="COMUNIDAD CALMECAYO"/>
    <s v="HERNANDEZ"/>
    <s v="HERNANDEZ"/>
    <s v="ANICETO"/>
    <x v="7"/>
    <x v="0"/>
    <s v="COMUNIDAD CALMECAYO"/>
    <s v="INFRAESTRUCTURA Y EQUIPO PARA LA PRODUCCION DE CERDOS"/>
    <s v="GENERACIÓN DE INGRESOS"/>
    <n v="0"/>
    <n v="0"/>
    <n v="0"/>
    <s v="AM"/>
    <n v="40050"/>
    <n v="0"/>
    <n v="4450"/>
    <n v="44500"/>
    <m/>
    <n v="0"/>
    <m/>
    <n v="0"/>
    <s v="SP1500023061"/>
  </r>
  <r>
    <s v="COMUNIDAD CALMECAYO"/>
    <s v="HERNANDEZ"/>
    <s v="HERNANDEZ"/>
    <s v="ANICETO"/>
    <x v="7"/>
    <x v="0"/>
    <s v="COMUNIDAD CALMECAYO"/>
    <s v="INFRAESTRUCTURA Y EQUIPO PARA LA PROTECCION Y MANEJO DE LAS AVES"/>
    <s v="PRODUCCIÓN DE ALIMENTOS"/>
    <n v="0"/>
    <n v="0"/>
    <n v="0"/>
    <s v="AM"/>
    <n v="28188"/>
    <n v="0"/>
    <n v="3132"/>
    <n v="31320"/>
    <m/>
    <n v="0"/>
    <m/>
    <n v="0"/>
    <s v="SP1500023061"/>
  </r>
  <r>
    <s v="LAS MESAS"/>
    <s v="NIETO"/>
    <s v="HERNANDEZ"/>
    <s v="FRANCISCO"/>
    <x v="7"/>
    <x v="0"/>
    <s v="LAS MESAS"/>
    <s v="TRAPICHE"/>
    <s v="GENERACIÓN DE INGRESOS"/>
    <n v="12"/>
    <n v="17"/>
    <n v="29"/>
    <s v="AM"/>
    <n v="190260"/>
    <n v="0"/>
    <n v="21140"/>
    <n v="211400"/>
    <m/>
    <n v="0"/>
    <m/>
    <n v="0"/>
    <s v="SP1500023062"/>
  </r>
  <r>
    <s v="LAS MESAS"/>
    <s v="NIETO"/>
    <s v="HERNANDEZ"/>
    <s v="FRANCISCO"/>
    <x v="7"/>
    <x v="0"/>
    <s v="LAS MESAS"/>
    <s v="ARBOLES FRUTALES"/>
    <s v="PRODUCCIÓN DE ALIMENTOS"/>
    <n v="0"/>
    <n v="0"/>
    <n v="0"/>
    <s v="AM"/>
    <n v="5805"/>
    <n v="0"/>
    <n v="645"/>
    <n v="6450"/>
    <m/>
    <n v="0"/>
    <m/>
    <n v="0"/>
    <s v="SP1500023062"/>
  </r>
  <r>
    <s v="LAS MESAS"/>
    <s v="NIETO"/>
    <s v="HERNANDEZ"/>
    <s v="FRANCISCO"/>
    <x v="7"/>
    <x v="0"/>
    <s v="LAS MESAS"/>
    <s v="INFRAESTRUCTURA Y EQUIPO PARA LA PRODUCCION HORTICOLA AGRICULTURA PROTEGIDA"/>
    <s v="PRODUCCIÓN DE ALIMENTOS"/>
    <n v="0"/>
    <n v="0"/>
    <n v="0"/>
    <s v="AM"/>
    <n v="36495"/>
    <n v="0"/>
    <n v="4055"/>
    <n v="40550"/>
    <m/>
    <n v="0"/>
    <m/>
    <n v="0"/>
    <s v="SP1500023062"/>
  </r>
  <r>
    <s v="LAS MESAS"/>
    <s v="NIETO"/>
    <s v="HERNANDEZ"/>
    <s v="FRANCISCO"/>
    <x v="7"/>
    <x v="0"/>
    <s v="LAS MESAS"/>
    <s v="CAJONES, ALZA Y BASTIDORES"/>
    <s v="GENERACIÓN DE INGRESOS"/>
    <n v="0"/>
    <n v="0"/>
    <n v="0"/>
    <s v="AM"/>
    <n v="23026"/>
    <n v="0"/>
    <n v="2559"/>
    <n v="25585"/>
    <m/>
    <n v="0"/>
    <m/>
    <n v="0"/>
    <s v="SP1500023062"/>
  </r>
  <r>
    <s v="LAS MESAS"/>
    <s v="NIETO"/>
    <s v="HERNANDEZ"/>
    <s v="FRANCISCO"/>
    <x v="7"/>
    <x v="0"/>
    <s v="LAS MESAS"/>
    <s v="CAJONES, ALZA Y BASTIDORES"/>
    <s v="GENERACIÓN DE INGRESOS"/>
    <n v="0"/>
    <n v="0"/>
    <n v="0"/>
    <s v="AM"/>
    <n v="17478"/>
    <n v="0"/>
    <n v="1942"/>
    <n v="19420"/>
    <m/>
    <n v="0"/>
    <m/>
    <n v="0"/>
    <s v="SP1500023062"/>
  </r>
  <r>
    <s v="LAS MESAS"/>
    <s v="NIETO"/>
    <s v="HERNANDEZ"/>
    <s v="FRANCISCO"/>
    <x v="7"/>
    <x v="0"/>
    <s v="LAS MESAS"/>
    <s v="INFRAESTRUCTURA Y EQUIPO PARA LA PRODUCCION HORTICOLA AGRICULTURA PROTEGIDA"/>
    <s v="PRODUCCIÓN DE ALIMENTOS"/>
    <n v="0"/>
    <n v="0"/>
    <n v="0"/>
    <s v="AM"/>
    <n v="7047"/>
    <n v="0"/>
    <n v="783"/>
    <n v="7830"/>
    <m/>
    <n v="0"/>
    <m/>
    <n v="0"/>
    <s v="SP1500023062"/>
  </r>
  <r>
    <s v="LAS MESAS"/>
    <s v="NIETO"/>
    <s v="HERNANDEZ"/>
    <s v="FRANCISCO"/>
    <x v="7"/>
    <x v="0"/>
    <s v="LAS MESAS"/>
    <s v="ARBOLES FRUTALES"/>
    <s v="PRODUCCIÓN DE ALIMENTOS"/>
    <n v="0"/>
    <n v="0"/>
    <n v="0"/>
    <s v="AM"/>
    <n v="24651"/>
    <n v="0"/>
    <n v="2739"/>
    <n v="27390"/>
    <m/>
    <n v="0"/>
    <m/>
    <n v="0"/>
    <s v="SP1500023062"/>
  </r>
  <r>
    <s v="LAS MESAS"/>
    <s v="NIETO"/>
    <s v="HERNANDEZ"/>
    <s v="FRANCISCO"/>
    <x v="7"/>
    <x v="0"/>
    <s v="LAS MESAS"/>
    <s v="INCUBADORA"/>
    <s v="GENERACIÓN DE INGRESOS"/>
    <n v="0"/>
    <n v="0"/>
    <n v="0"/>
    <s v="AM"/>
    <n v="11700"/>
    <n v="0"/>
    <n v="1300"/>
    <n v="13000"/>
    <m/>
    <n v="0"/>
    <m/>
    <n v="0"/>
    <s v="SP1500023062"/>
  </r>
  <r>
    <s v="LAS MESAS"/>
    <s v="NIETO"/>
    <s v="HERNANDEZ"/>
    <s v="FRANCISCO"/>
    <x v="7"/>
    <x v="0"/>
    <s v="LAS MESAS"/>
    <s v="INFRAESTRUCTURA Y EQUIPO PARA LA PROTECCION Y MANEJO DE LAS AVES"/>
    <s v="PRODUCCIÓN DE ALIMENTOS"/>
    <n v="0"/>
    <n v="0"/>
    <n v="0"/>
    <s v="AM"/>
    <n v="14094"/>
    <n v="0"/>
    <n v="1566"/>
    <n v="15660"/>
    <m/>
    <n v="0"/>
    <m/>
    <n v="0"/>
    <s v="SP1500023062"/>
  </r>
  <r>
    <s v="LAS MESAS"/>
    <s v="NIETO"/>
    <s v="HERNANDEZ"/>
    <s v="FRANCISCO"/>
    <x v="7"/>
    <x v="0"/>
    <s v="LAS MESAS"/>
    <s v="INFRAESTRUCTURA Y EQUIPO PARA LA PROTECCION Y MANEJO DE LAS AVES"/>
    <s v="PRODUCCIÓN DE ALIMENTOS"/>
    <n v="0"/>
    <n v="0"/>
    <n v="0"/>
    <s v="AM"/>
    <n v="31797"/>
    <n v="0"/>
    <n v="3533"/>
    <n v="35330"/>
    <m/>
    <n v="0"/>
    <m/>
    <n v="0"/>
    <s v="SP1500023062"/>
  </r>
  <r>
    <s v="LAS MESAS"/>
    <s v="NIETO"/>
    <s v="HERNANDEZ"/>
    <s v="FRANCISCO"/>
    <x v="7"/>
    <x v="0"/>
    <s v="LAS MESAS"/>
    <s v="ARBOLES FRUTALES"/>
    <s v="PRODUCCIÓN DE ALIMENTOS"/>
    <n v="0"/>
    <n v="0"/>
    <n v="0"/>
    <s v="AM"/>
    <n v="23940"/>
    <n v="0"/>
    <n v="2660"/>
    <n v="26600"/>
    <m/>
    <n v="0"/>
    <m/>
    <n v="0"/>
    <s v="SP1500023062"/>
  </r>
  <r>
    <s v="ABRAS DEL COROZO"/>
    <s v="SOLIS"/>
    <m/>
    <s v="JOSEFA"/>
    <x v="2"/>
    <x v="0"/>
    <s v="ABRAS DEL COROZO"/>
    <s v="INCUBADORA EQUIPADA"/>
    <s v="GENERACIÓN DE INGRESOS"/>
    <n v="14"/>
    <n v="1"/>
    <n v="15"/>
    <s v="AM"/>
    <n v="11700"/>
    <n v="0"/>
    <n v="1300"/>
    <n v="13000"/>
    <n v="11700"/>
    <n v="0"/>
    <m/>
    <n v="0"/>
    <s v="SP1500023063"/>
  </r>
  <r>
    <s v="ABRAS DEL COROZO"/>
    <s v="SOLIS"/>
    <m/>
    <s v="JOSEFA"/>
    <x v="2"/>
    <x v="0"/>
    <s v="ABRAS DEL COROZO"/>
    <s v="INFRAESTRUCTURA Y EQUIPO PARA LA PRODUCCION HORTICOLA AGRICULTURA PROTEGIDA"/>
    <s v="PRODUCCIÓN DE ALIMENTOS"/>
    <n v="0"/>
    <n v="0"/>
    <n v="0"/>
    <s v="AM"/>
    <n v="13076"/>
    <n v="0"/>
    <n v="1453.3999999999996"/>
    <n v="14529.4"/>
    <n v="13076"/>
    <n v="0"/>
    <m/>
    <n v="0"/>
    <s v="SP1500023063"/>
  </r>
  <r>
    <s v="ABRAS DEL COROZO"/>
    <s v="SOLIS"/>
    <m/>
    <s v="JOSEFA"/>
    <x v="2"/>
    <x v="0"/>
    <s v="ABRAS DEL COROZO"/>
    <s v="INFRAESTRUCTURA Y EQUIPO PARA LA PROTECCION Y MANEJO DE LAS AVES"/>
    <s v="PRODUCCIÓN DE ALIMENTOS"/>
    <n v="0"/>
    <n v="0"/>
    <n v="0"/>
    <s v="AM"/>
    <n v="47109"/>
    <n v="0"/>
    <n v="5234.4000000000015"/>
    <n v="52343.4"/>
    <n v="47109"/>
    <n v="0"/>
    <m/>
    <n v="0"/>
    <s v="SP1500023063"/>
  </r>
  <r>
    <s v="ABRAS DEL COROZO"/>
    <s v="SOLIS"/>
    <m/>
    <s v="JOSEFA"/>
    <x v="2"/>
    <x v="0"/>
    <s v="ABRAS DEL COROZO"/>
    <s v="MOLINO DE GRANOS"/>
    <s v="GENERACIÓN DE INGRESOS"/>
    <n v="0"/>
    <n v="0"/>
    <n v="0"/>
    <s v="AM"/>
    <n v="26460"/>
    <n v="0"/>
    <n v="2940"/>
    <n v="29400"/>
    <n v="26460"/>
    <n v="0"/>
    <m/>
    <n v="0"/>
    <s v="SP1500023063"/>
  </r>
  <r>
    <s v="ABRAS DEL COROZO"/>
    <s v="SOLIS"/>
    <m/>
    <s v="JOSEFA"/>
    <x v="2"/>
    <x v="0"/>
    <s v="ABRAS DEL COROZO"/>
    <s v="TEJABAN O SOMBREADERO"/>
    <s v="GENERACIÓN DE INGRESOS"/>
    <n v="0"/>
    <n v="0"/>
    <n v="0"/>
    <s v="AM"/>
    <n v="8086"/>
    <n v="0"/>
    <n v="899.53000000000065"/>
    <n v="8985.5300000000007"/>
    <n v="8086"/>
    <n v="0"/>
    <m/>
    <n v="0"/>
    <s v="SP1500023063"/>
  </r>
  <r>
    <s v="ABRAS DEL COROZO"/>
    <s v="SOLIS"/>
    <m/>
    <s v="JOSEFA"/>
    <x v="2"/>
    <x v="0"/>
    <s v="ABRAS DEL COROZO"/>
    <s v="PICADORA DE FORRAJE"/>
    <s v="GENERACIÓN DE INGRESOS"/>
    <n v="0"/>
    <n v="0"/>
    <n v="0"/>
    <s v="AM"/>
    <n v="21600"/>
    <n v="0"/>
    <n v="2400"/>
    <n v="24000"/>
    <n v="21600"/>
    <n v="0"/>
    <m/>
    <n v="0"/>
    <s v="SP1500023063"/>
  </r>
  <r>
    <s v="GRUPO DE TRABAJO SAN BARTOLO"/>
    <s v="SANTOS"/>
    <s v="GUTIERREZ"/>
    <s v="HERMENEGILDO"/>
    <x v="1"/>
    <x v="0"/>
    <s v="SAN BARTOLO"/>
    <s v="INFRAESTRUCTURA Y EQUIPO PARA LA PRODUCCION DE CERDOS"/>
    <s v="GENERACIÓN DE INGRESOS"/>
    <n v="8"/>
    <n v="9"/>
    <n v="17"/>
    <s v="AM"/>
    <n v="38448"/>
    <n v="0"/>
    <n v="4272"/>
    <n v="42720"/>
    <n v="38448"/>
    <n v="0"/>
    <m/>
    <n v="0"/>
    <s v="SP1500023064"/>
  </r>
  <r>
    <s v="GRUPO DE TRABAJO SAN BARTOLO"/>
    <s v="SANTOS"/>
    <s v="GUTIERREZ"/>
    <s v="HERMENEGILDO"/>
    <x v="1"/>
    <x v="0"/>
    <s v="SAN BARTOLO"/>
    <s v="SILO METALICO GALVANIZADO"/>
    <s v="GENERACIÓN DE INGRESOS"/>
    <n v="0"/>
    <n v="0"/>
    <n v="0"/>
    <s v="AM"/>
    <n v="15750"/>
    <n v="0"/>
    <n v="1750"/>
    <n v="17500"/>
    <n v="15750"/>
    <n v="0"/>
    <m/>
    <n v="0"/>
    <s v="SP1500023064"/>
  </r>
  <r>
    <s v="GRUPO DE TRABAJO SAN BARTOLO"/>
    <s v="SANTOS"/>
    <s v="GUTIERREZ"/>
    <s v="HERMENEGILDO"/>
    <x v="1"/>
    <x v="0"/>
    <s v="SAN BARTOLO"/>
    <s v="CONSERVACION"/>
    <s v="GENERACIÓN DE INGRESOS"/>
    <n v="0"/>
    <n v="0"/>
    <n v="0"/>
    <s v="AM"/>
    <n v="22644"/>
    <n v="0"/>
    <n v="2516"/>
    <n v="25160"/>
    <n v="22644"/>
    <n v="0"/>
    <m/>
    <n v="0"/>
    <s v="SP1500023064"/>
  </r>
  <r>
    <s v="GRUPO DE TRABAJO SAN BARTOLO"/>
    <s v="SANTOS"/>
    <s v="GUTIERREZ"/>
    <s v="HERMENEGILDO"/>
    <x v="1"/>
    <x v="0"/>
    <s v="SAN BARTOLO"/>
    <s v="INCUBADORA"/>
    <s v="GENERACIÓN DE INGRESOS"/>
    <n v="0"/>
    <n v="0"/>
    <n v="0"/>
    <s v="AM"/>
    <n v="11700"/>
    <n v="0"/>
    <n v="1300"/>
    <n v="13000"/>
    <n v="11700"/>
    <n v="0"/>
    <m/>
    <n v="0"/>
    <s v="SP1500023064"/>
  </r>
  <r>
    <s v="GRUPO DE TRABAJO SAN BARTOLO"/>
    <s v="SANTOS"/>
    <s v="GUTIERREZ"/>
    <s v="HERMENEGILDO"/>
    <x v="1"/>
    <x v="0"/>
    <s v="SAN BARTOLO"/>
    <s v="ARBOLES FRUTALES"/>
    <s v="PRODUCCIÓN DE ALIMENTOS"/>
    <n v="0"/>
    <n v="0"/>
    <n v="0"/>
    <s v="AM"/>
    <n v="46305"/>
    <n v="0"/>
    <n v="5145"/>
    <n v="51450"/>
    <n v="46305"/>
    <n v="0"/>
    <m/>
    <n v="0"/>
    <s v="SP1500023064"/>
  </r>
  <r>
    <s v="GRUPO DE TRABAJO SAN BARTOLO"/>
    <s v="SANTOS"/>
    <s v="GUTIERREZ"/>
    <s v="HERMENEGILDO"/>
    <x v="1"/>
    <x v="0"/>
    <s v="SAN BARTOLO"/>
    <s v="INFRAESTRUCTURA Y EQUIPO PARA LA PRODUCCION DE CERDOS"/>
    <s v="GENERACIÓN DE INGRESOS"/>
    <n v="0"/>
    <n v="0"/>
    <n v="0"/>
    <s v="AM"/>
    <n v="40050"/>
    <n v="0"/>
    <n v="4450"/>
    <n v="44500"/>
    <n v="40050"/>
    <n v="0"/>
    <m/>
    <n v="0"/>
    <s v="SP1500023064"/>
  </r>
  <r>
    <s v="GRUPO DE TRABAJO SAN BARTOLO"/>
    <s v="SANTOS"/>
    <s v="GUTIERREZ"/>
    <s v="HERMENEGILDO"/>
    <x v="1"/>
    <x v="0"/>
    <s v="SAN BARTOLO"/>
    <s v="MATERIAL VEGETATIVO"/>
    <s v="PRODUCCIÓN DE ALIMENTOS"/>
    <n v="0"/>
    <n v="0"/>
    <n v="0"/>
    <s v="AM"/>
    <n v="14040"/>
    <n v="0"/>
    <n v="1560"/>
    <n v="15600"/>
    <n v="14040"/>
    <n v="0"/>
    <m/>
    <n v="0"/>
    <s v="SP1500023064"/>
  </r>
  <r>
    <s v="GRUPO DE TRABAJO TAJINAB"/>
    <s v="GONZALEZ"/>
    <s v="ROSAS"/>
    <s v="LEONARDO"/>
    <x v="1"/>
    <x v="0"/>
    <s v="TAJINAB"/>
    <s v="MATERIAL VEGETATIVO"/>
    <s v="PRODUCCIÓN DE ALIMENTOS"/>
    <n v="2"/>
    <n v="6"/>
    <n v="8"/>
    <s v="AM"/>
    <n v="3510"/>
    <n v="0"/>
    <n v="390"/>
    <n v="3900"/>
    <n v="3510"/>
    <n v="0"/>
    <m/>
    <n v="0"/>
    <s v="SP1500023065"/>
  </r>
  <r>
    <s v="GRUPO DE TRABAJO TAJINAB"/>
    <s v="GONZALEZ"/>
    <s v="ROSAS"/>
    <s v="LEONARDO"/>
    <x v="1"/>
    <x v="0"/>
    <s v="TAJINAB"/>
    <s v="INFRAESTRUCTURA Y EQUIPO PARA LA PROTECCION Y MANEJO DE LAS AVES"/>
    <s v="PRODUCCIÓN DE ALIMENTOS"/>
    <n v="0"/>
    <n v="0"/>
    <n v="0"/>
    <s v="AM"/>
    <n v="4410"/>
    <n v="0"/>
    <n v="490"/>
    <n v="4900"/>
    <n v="4410"/>
    <n v="0"/>
    <m/>
    <n v="0"/>
    <s v="SP1500023065"/>
  </r>
  <r>
    <s v="GRUPO DE TRABAJO TAJINAB"/>
    <s v="GONZALEZ"/>
    <s v="ROSAS"/>
    <s v="LEONARDO"/>
    <x v="1"/>
    <x v="0"/>
    <s v="TAJINAB"/>
    <s v="INFRAESTRUCTURA Y EQUIPO PARA LA PRODUCCION DE CERDOS"/>
    <s v="GENERACIÓN DE INGRESOS"/>
    <n v="0"/>
    <n v="0"/>
    <n v="0"/>
    <s v="AM"/>
    <n v="120150"/>
    <n v="0"/>
    <n v="13350"/>
    <n v="133500"/>
    <n v="120150"/>
    <n v="0"/>
    <m/>
    <n v="0"/>
    <s v="SP1500023065"/>
  </r>
  <r>
    <s v="GRUPO DE TRABAJO TAJINAB"/>
    <s v="GONZALEZ"/>
    <s v="ROSAS"/>
    <s v="LEONARDO"/>
    <x v="1"/>
    <x v="0"/>
    <s v="TAJINAB"/>
    <s v="INFRAESTRUCTURA Y EQUIPO PARA LA PRODUCCION DE CERDOS"/>
    <s v="GENERACIÓN DE INGRESOS"/>
    <n v="0"/>
    <n v="0"/>
    <n v="0"/>
    <s v="AM"/>
    <n v="19224"/>
    <n v="0"/>
    <n v="2136"/>
    <n v="21360"/>
    <n v="19224"/>
    <n v="0"/>
    <m/>
    <n v="0"/>
    <s v="SP1500023065"/>
  </r>
  <r>
    <s v="PESA-PALOLCO"/>
    <s v="HERNANDEZ"/>
    <s v="FRANCISCA"/>
    <s v="CUPERTINO"/>
    <x v="8"/>
    <x v="0"/>
    <s v="PALOLCO"/>
    <s v="ARBOLES FRUTALES"/>
    <s v="PRODUCCIÓN DE ALIMENTOS"/>
    <n v="1"/>
    <n v="19"/>
    <n v="20"/>
    <s v="AM"/>
    <n v="57552"/>
    <n v="0"/>
    <n v="6402"/>
    <n v="63954"/>
    <n v="57552"/>
    <n v="0"/>
    <m/>
    <n v="0"/>
    <s v="SP1500023067"/>
  </r>
  <r>
    <s v="PESA-PALOLCO"/>
    <s v="HERNANDEZ"/>
    <s v="FRANCISCA"/>
    <s v="CUPERTINO"/>
    <x v="8"/>
    <x v="0"/>
    <s v="PALOLCO"/>
    <s v="INFRAESTRUCTURA Y EQUIPO PARA LA PRODUCCION DE BOVINOS"/>
    <s v="GENERACIÓN DE INGRESOS"/>
    <n v="0"/>
    <n v="0"/>
    <n v="0"/>
    <s v="AM"/>
    <n v="350000"/>
    <n v="0"/>
    <n v="38890"/>
    <n v="388890"/>
    <n v="350000"/>
    <n v="0"/>
    <m/>
    <n v="0"/>
    <s v="SP1500023067"/>
  </r>
  <r>
    <s v="PESA-PALOLCO"/>
    <s v="HERNANDEZ"/>
    <s v="FRANCISCA"/>
    <s v="CUPERTINO"/>
    <x v="8"/>
    <x v="0"/>
    <s v="PALOLCO"/>
    <s v="PICADORA DE FORRAJE"/>
    <s v="GENERACIÓN DE INGRESOS"/>
    <n v="0"/>
    <n v="0"/>
    <n v="0"/>
    <s v="AM"/>
    <n v="50400"/>
    <n v="0"/>
    <n v="5600"/>
    <n v="56000"/>
    <n v="50400"/>
    <n v="0"/>
    <m/>
    <n v="0"/>
    <s v="SP1500023067"/>
  </r>
  <r>
    <s v="PESA COUSSA SANTOMILA"/>
    <s v="BAUTISTA"/>
    <s v="FRANCISCO"/>
    <s v="JOSE ROBERTO"/>
    <x v="8"/>
    <x v="0"/>
    <s v="SANTOMILA"/>
    <s v="CORRAL"/>
    <s v="GENERACIÓN DE INGRESOS"/>
    <n v="1"/>
    <n v="12"/>
    <n v="13"/>
    <s v="AM"/>
    <n v="14355"/>
    <n v="0"/>
    <n v="1595"/>
    <n v="15950"/>
    <n v="14355"/>
    <n v="0"/>
    <m/>
    <n v="0"/>
    <s v="SP1500023068"/>
  </r>
  <r>
    <s v="PESA COUSSA SANTOMILA"/>
    <s v="BAUTISTA"/>
    <s v="FRANCISCO"/>
    <s v="JOSE ROBERTO"/>
    <x v="8"/>
    <x v="0"/>
    <s v="SANTOMILA"/>
    <s v="ARBOLES FRUTALES"/>
    <s v="PRODUCCIÓN DE ALIMENTOS"/>
    <n v="0"/>
    <n v="0"/>
    <n v="0"/>
    <s v="AM"/>
    <n v="62784"/>
    <n v="0"/>
    <n v="6984"/>
    <n v="69768"/>
    <n v="62784"/>
    <n v="0"/>
    <m/>
    <n v="0"/>
    <s v="SP1500023068"/>
  </r>
  <r>
    <s v="PESA CHILILILLO"/>
    <s v="SANTIAGO"/>
    <s v="PAULA"/>
    <s v="JOEL"/>
    <x v="8"/>
    <x v="0"/>
    <s v="CHILILILLO"/>
    <s v="CORRAL"/>
    <s v="GENERACIÓN DE INGRESOS"/>
    <n v="0"/>
    <n v="9"/>
    <n v="9"/>
    <s v="AM"/>
    <n v="43065"/>
    <n v="0"/>
    <n v="4785"/>
    <n v="47850"/>
    <n v="43065"/>
    <n v="0"/>
    <m/>
    <n v="0"/>
    <s v="SP1500023069"/>
  </r>
  <r>
    <s v="PESA CHILILILLO"/>
    <s v="SANTIAGO"/>
    <s v="PAULA"/>
    <s v="JOEL"/>
    <x v="8"/>
    <x v="0"/>
    <s v="CHILILILLO"/>
    <s v="PICADORA DE FORRAJE"/>
    <s v="GENERACIÓN DE INGRESOS"/>
    <n v="0"/>
    <n v="0"/>
    <n v="0"/>
    <s v="AM"/>
    <n v="12600"/>
    <n v="0"/>
    <n v="1400"/>
    <n v="14000"/>
    <n v="12600"/>
    <n v="0"/>
    <m/>
    <n v="0"/>
    <s v="SP1500023069"/>
  </r>
  <r>
    <s v="PESA CHILILILLO"/>
    <s v="SANTIAGO"/>
    <s v="PAULA"/>
    <s v="JOEL"/>
    <x v="8"/>
    <x v="0"/>
    <s v="CHILILILLO"/>
    <s v="ARBOLES FRUTALES"/>
    <s v="PRODUCCIÓN DE ALIMENTOS"/>
    <n v="0"/>
    <n v="0"/>
    <n v="0"/>
    <s v="AM"/>
    <n v="26160"/>
    <n v="0"/>
    <n v="2910"/>
    <n v="29070"/>
    <n v="26160"/>
    <n v="0"/>
    <m/>
    <n v="0"/>
    <s v="SP1500023069"/>
  </r>
  <r>
    <s v="PESA CHILILILLO"/>
    <s v="SANTIAGO"/>
    <s v="PAULA"/>
    <s v="JOEL"/>
    <x v="8"/>
    <x v="0"/>
    <s v="CHILILILLO"/>
    <s v="CAJONES, ALZA Y BASTIDORES"/>
    <s v="GENERACIÓN DE INGRESOS"/>
    <n v="0"/>
    <n v="0"/>
    <n v="0"/>
    <s v="AM"/>
    <n v="23247"/>
    <n v="0"/>
    <n v="2583"/>
    <n v="25830"/>
    <n v="23247"/>
    <n v="0"/>
    <m/>
    <n v="0"/>
    <s v="SP1500023069"/>
  </r>
  <r>
    <s v="PESA-BARRIO FATIMA"/>
    <s v="HERNANDEZ"/>
    <s v="FLORENCIO"/>
    <s v="VIDAL"/>
    <x v="8"/>
    <x v="0"/>
    <s v="BARRIO ARRIBA (FÁTIMA)"/>
    <s v="CORRAL"/>
    <s v="GENERACIÓN DE INGRESOS"/>
    <n v="0"/>
    <n v="14"/>
    <n v="14"/>
    <s v="AM"/>
    <n v="14355"/>
    <n v="0"/>
    <n v="1595"/>
    <n v="15950"/>
    <n v="14355"/>
    <n v="0"/>
    <m/>
    <n v="0"/>
    <s v="SP1500023071"/>
  </r>
  <r>
    <s v="PESA-BARRIO FATIMA"/>
    <s v="HERNANDEZ"/>
    <s v="FLORENCIO"/>
    <s v="VIDAL"/>
    <x v="8"/>
    <x v="0"/>
    <s v="BARRIO ARRIBA (FÁTIMA)"/>
    <s v="ARBOLES FRUTALES"/>
    <s v="PRODUCCIÓN DE ALIMENTOS"/>
    <n v="0"/>
    <n v="0"/>
    <n v="0"/>
    <s v="AM"/>
    <n v="68023"/>
    <n v="0"/>
    <n v="7559"/>
    <n v="75582"/>
    <n v="68023"/>
    <n v="0"/>
    <m/>
    <n v="0"/>
    <s v="SP1500023071"/>
  </r>
  <r>
    <s v="PESA-CHUPADERO"/>
    <s v="SANTIAGO"/>
    <s v="FELIX"/>
    <s v="BERTIN"/>
    <x v="8"/>
    <x v="0"/>
    <s v="CHUPADERO"/>
    <s v="INFRAESTRUCTURA Y EQUIPO PARA LA PRODUCCION DE BOVINOS"/>
    <s v="GENERACIÓN DE INGRESOS"/>
    <n v="1"/>
    <n v="16"/>
    <n v="17"/>
    <s v="AM"/>
    <n v="70000"/>
    <n v="0"/>
    <n v="7778"/>
    <n v="77778"/>
    <n v="70000"/>
    <n v="0"/>
    <m/>
    <n v="0"/>
    <s v="SP1500023072"/>
  </r>
  <r>
    <s v="PESA-CHUPADERO"/>
    <s v="SANTIAGO"/>
    <s v="FELIX"/>
    <s v="BERTIN"/>
    <x v="8"/>
    <x v="0"/>
    <s v="CHUPADERO"/>
    <s v="PICADORA DE FORRAJE"/>
    <s v="GENERACIÓN DE INGRESOS"/>
    <n v="0"/>
    <n v="0"/>
    <n v="0"/>
    <s v="AM"/>
    <n v="12600"/>
    <n v="0"/>
    <n v="1400"/>
    <n v="14000"/>
    <n v="12600"/>
    <n v="0"/>
    <m/>
    <n v="0"/>
    <s v="SP1500023072"/>
  </r>
  <r>
    <s v="PESA-CHUPADERO"/>
    <s v="SANTIAGO"/>
    <s v="FELIX"/>
    <s v="BERTIN"/>
    <x v="8"/>
    <x v="0"/>
    <s v="CHUPADERO"/>
    <s v="CORRAL"/>
    <s v="GENERACIÓN DE INGRESOS"/>
    <n v="0"/>
    <n v="0"/>
    <n v="0"/>
    <s v="AM"/>
    <n v="14355"/>
    <n v="0"/>
    <n v="1595"/>
    <n v="15950"/>
    <n v="14355"/>
    <n v="0"/>
    <m/>
    <n v="0"/>
    <s v="SP1500023072"/>
  </r>
  <r>
    <s v="PESA-CHUPADERO"/>
    <s v="SANTIAGO"/>
    <s v="FELIX"/>
    <s v="BERTIN"/>
    <x v="8"/>
    <x v="0"/>
    <s v="CHUPADERO"/>
    <s v="EQUIPO PARA LA CONSERVACION DE ALIMENTOS CARNICOS"/>
    <s v="GENERACIÓN DE INGRESOS"/>
    <n v="0"/>
    <n v="0"/>
    <n v="0"/>
    <s v="AM"/>
    <n v="14220"/>
    <n v="0"/>
    <n v="1580"/>
    <n v="15800"/>
    <n v="14220"/>
    <n v="0"/>
    <m/>
    <n v="0"/>
    <s v="SP1500023072"/>
  </r>
  <r>
    <s v="PESA-CHUPADERO"/>
    <s v="SANTIAGO"/>
    <s v="FELIX"/>
    <s v="BERTIN"/>
    <x v="8"/>
    <x v="0"/>
    <s v="CHUPADERO"/>
    <s v="INFRAESTRUCTURA Y EQUIPO PARA LA PRODUCCION HORTICOLA AGRICULTURA PROTEGIDA"/>
    <s v="PRODUCCIÓN DE ALIMENTOS"/>
    <n v="0"/>
    <n v="0"/>
    <n v="0"/>
    <s v="AM"/>
    <n v="15982"/>
    <n v="0"/>
    <n v="1776"/>
    <n v="17758"/>
    <n v="15982"/>
    <n v="0"/>
    <m/>
    <n v="0"/>
    <s v="SP1500023072"/>
  </r>
  <r>
    <s v="PESA-CHUPADERO"/>
    <s v="SANTIAGO"/>
    <s v="FELIX"/>
    <s v="BERTIN"/>
    <x v="8"/>
    <x v="0"/>
    <s v="CHUPADERO"/>
    <s v="ARBOLES FRUTALES"/>
    <s v="PRODUCCIÓN DE ALIMENTOS"/>
    <n v="0"/>
    <n v="0"/>
    <n v="0"/>
    <s v="AM"/>
    <n v="52326"/>
    <n v="0"/>
    <n v="5814"/>
    <n v="58140"/>
    <n v="52326"/>
    <n v="0"/>
    <m/>
    <n v="0"/>
    <s v="SP1500023072"/>
  </r>
  <r>
    <s v="PESA-CHUPADERO"/>
    <s v="SANTIAGO"/>
    <s v="FELIX"/>
    <s v="BERTIN"/>
    <x v="8"/>
    <x v="0"/>
    <s v="CHUPADERO"/>
    <s v="CAJONES, ALZA Y BASTIDORES"/>
    <s v="GENERACIÓN DE INGRESOS"/>
    <n v="0"/>
    <n v="0"/>
    <n v="0"/>
    <s v="AM"/>
    <n v="23247"/>
    <n v="0"/>
    <n v="2583"/>
    <n v="25830"/>
    <n v="23247"/>
    <n v="0"/>
    <m/>
    <n v="0"/>
    <s v="SP1500023072"/>
  </r>
  <r>
    <s v="PESA LAGUNILLAS"/>
    <s v="PEREZ"/>
    <s v="HERNANDEZ"/>
    <s v="NEMECIO"/>
    <x v="8"/>
    <x v="0"/>
    <s v="LAGUNILLAS"/>
    <s v="INCUBADORA EQUIPADA"/>
    <s v="GENERACIÓN DE INGRESOS"/>
    <n v="0"/>
    <n v="11"/>
    <n v="11"/>
    <s v="AM"/>
    <n v="14850"/>
    <n v="0"/>
    <n v="1650"/>
    <n v="16500"/>
    <n v="14850"/>
    <n v="0"/>
    <m/>
    <n v="0"/>
    <s v="SP1500023073"/>
  </r>
  <r>
    <s v="PESA LAGUNILLAS"/>
    <s v="PEREZ"/>
    <s v="HERNANDEZ"/>
    <s v="NEMECIO"/>
    <x v="8"/>
    <x v="0"/>
    <s v="LAGUNILLAS"/>
    <s v="CORRAL"/>
    <s v="GENERACIÓN DE INGRESOS"/>
    <n v="0"/>
    <n v="0"/>
    <n v="0"/>
    <s v="AM"/>
    <n v="14355"/>
    <n v="0"/>
    <n v="1595"/>
    <n v="15950"/>
    <n v="14355"/>
    <n v="0"/>
    <m/>
    <n v="0"/>
    <s v="SP1500023073"/>
  </r>
  <r>
    <s v="PESA LAGUNILLAS"/>
    <s v="PEREZ"/>
    <s v="HERNANDEZ"/>
    <s v="NEMECIO"/>
    <x v="8"/>
    <x v="0"/>
    <s v="LAGUNILLAS"/>
    <s v="ARBOLES FRUTALES"/>
    <s v="PRODUCCIÓN DE ALIMENTOS"/>
    <n v="0"/>
    <n v="0"/>
    <n v="0"/>
    <s v="AM"/>
    <n v="41860"/>
    <n v="0"/>
    <n v="4652"/>
    <n v="46512"/>
    <n v="41860"/>
    <n v="0"/>
    <m/>
    <n v="0"/>
    <s v="SP1500023073"/>
  </r>
  <r>
    <s v="PESA LAGUNILLAS"/>
    <s v="PEREZ"/>
    <s v="HERNANDEZ"/>
    <s v="NEMECIO"/>
    <x v="8"/>
    <x v="0"/>
    <s v="LAGUNILLAS"/>
    <s v="INFRAESTRUCTURA Y EQUIPO PARA LA PRODUCCION HORTICOLA AGRICULTURA PROTEGIDA"/>
    <s v="PRODUCCIÓN DE ALIMENTOS"/>
    <n v="0"/>
    <n v="0"/>
    <n v="0"/>
    <s v="AM"/>
    <n v="15982"/>
    <n v="0"/>
    <n v="1776"/>
    <n v="17758"/>
    <n v="15982"/>
    <n v="0"/>
    <m/>
    <n v="0"/>
    <s v="SP1500023073"/>
  </r>
  <r>
    <s v="PESA TOTMOXTLA UNO"/>
    <s v="CRUZ"/>
    <s v="HERNANDEZ"/>
    <s v="MARIA ESTELA"/>
    <x v="8"/>
    <x v="0"/>
    <s v="TOTOMOXTLA UNO (HUEXCO)"/>
    <s v="ARBOLES FRUTALES"/>
    <s v="PRODUCCIÓN DE ALIMENTOS"/>
    <n v="7"/>
    <n v="3"/>
    <n v="10"/>
    <s v="AM"/>
    <n v="47093"/>
    <n v="0"/>
    <n v="5233"/>
    <n v="52326"/>
    <n v="0"/>
    <n v="0"/>
    <m/>
    <n v="0"/>
    <s v="SP1500023074"/>
  </r>
  <r>
    <s v="PESA TOTMOXTLA UNO"/>
    <s v="CRUZ"/>
    <s v="HERNANDEZ"/>
    <s v="MARIA ESTELA"/>
    <x v="8"/>
    <x v="0"/>
    <s v="TOTOMOXTLA UNO (HUEXCO)"/>
    <s v="EQUIPO PARA LA CONSERVACION DE ALIMENTOS CARNICOS"/>
    <s v="GENERACIÓN DE INGRESOS"/>
    <n v="0"/>
    <n v="0"/>
    <n v="0"/>
    <s v="AM"/>
    <n v="7110"/>
    <n v="0"/>
    <n v="790"/>
    <n v="7900"/>
    <n v="7110"/>
    <n v="0"/>
    <m/>
    <n v="0"/>
    <s v="SP1500023074"/>
  </r>
  <r>
    <s v="CHICONAMEL"/>
    <s v="MIGUEL"/>
    <s v="ANGELINA"/>
    <s v="MARIA FELICIANA"/>
    <x v="8"/>
    <x v="0"/>
    <s v="CHICONAMEL"/>
    <s v="TINAS"/>
    <s v="GENERACIÓN DE INGRESOS"/>
    <n v="8"/>
    <n v="12"/>
    <n v="20"/>
    <s v="AM"/>
    <n v="67489"/>
    <n v="0"/>
    <n v="7499"/>
    <n v="74988"/>
    <n v="67489"/>
    <n v="0"/>
    <m/>
    <n v="0"/>
    <s v="SP1500023075"/>
  </r>
  <r>
    <s v="CHICONAMEL"/>
    <s v="MIGUEL"/>
    <s v="ANGELINA"/>
    <s v="MARIA FELICIANA"/>
    <x v="8"/>
    <x v="0"/>
    <s v="CHICONAMEL"/>
    <s v="INFRAESTRUCTURA Y EQUIPO PARA LA PRODUCCION HORTICOLA AGRICULTURA PROTEGIDA"/>
    <s v="PRODUCCIÓN DE ALIMENTOS"/>
    <n v="0"/>
    <n v="0"/>
    <n v="0"/>
    <s v="AM"/>
    <n v="47946"/>
    <n v="0"/>
    <n v="5328"/>
    <n v="53274"/>
    <n v="47946"/>
    <n v="0"/>
    <m/>
    <n v="0"/>
    <s v="SP1500023075"/>
  </r>
  <r>
    <s v="CHICONAMEL"/>
    <s v="MIGUEL"/>
    <s v="ANGELINA"/>
    <s v="MARIA FELICIANA"/>
    <x v="8"/>
    <x v="0"/>
    <s v="CHICONAMEL"/>
    <s v="INFRAESTRUCTURA Y EQUIPO PARA LA PRODUCCION HORTICOLA AGRICULTURA PROTEGIDA"/>
    <s v="PRODUCCIÓN DE ALIMENTOS"/>
    <n v="0"/>
    <n v="0"/>
    <n v="0"/>
    <s v="AM"/>
    <n v="59142"/>
    <n v="0"/>
    <n v="6572"/>
    <n v="65714"/>
    <n v="59142"/>
    <n v="0"/>
    <m/>
    <n v="0"/>
    <s v="SP1500023075"/>
  </r>
  <r>
    <s v="CHICONAMEL"/>
    <s v="MIGUEL"/>
    <s v="ANGELINA"/>
    <s v="MARIA FELICIANA"/>
    <x v="8"/>
    <x v="0"/>
    <s v="CHICONAMEL"/>
    <s v="CAJONES, ALZA Y BASTIDORES"/>
    <s v="GENERACIÓN DE INGRESOS"/>
    <n v="0"/>
    <n v="0"/>
    <n v="0"/>
    <s v="AM"/>
    <n v="52839"/>
    <n v="0"/>
    <n v="5871"/>
    <n v="58710"/>
    <n v="52839"/>
    <n v="0"/>
    <m/>
    <n v="0"/>
    <s v="SP1500023075"/>
  </r>
  <r>
    <s v="CHICONAMEL"/>
    <s v="MIGUEL"/>
    <s v="ANGELINA"/>
    <s v="MARIA FELICIANA"/>
    <x v="8"/>
    <x v="0"/>
    <s v="CHICONAMEL"/>
    <s v="ARBOLES FRUTALES"/>
    <s v="PRODUCCIÓN DE ALIMENTOS"/>
    <n v="0"/>
    <n v="0"/>
    <n v="0"/>
    <s v="AM"/>
    <n v="31395"/>
    <n v="0"/>
    <n v="3489"/>
    <n v="34884"/>
    <n v="31395"/>
    <n v="0"/>
    <m/>
    <n v="0"/>
    <s v="SP1500023075"/>
  </r>
  <r>
    <s v="NUEVO HORIZONTE DE LA COMUNIDAD TENEK"/>
    <s v="OBISPO"/>
    <s v="PEREZ"/>
    <s v="MA. FRANCISCA"/>
    <x v="9"/>
    <x v="0"/>
    <s v="TAHUILATZÉN"/>
    <s v="INFRAESTRUCTURA Y EQUIPO PARA LA PROTECCION Y MANEJO DE LAS AVES"/>
    <s v="PRODUCCIÓN DE ALIMENTOS"/>
    <n v="20"/>
    <n v="2"/>
    <n v="22"/>
    <s v="AM"/>
    <n v="5600"/>
    <n v="0"/>
    <n v="800"/>
    <n v="6400"/>
    <n v="5600"/>
    <n v="0"/>
    <m/>
    <n v="0"/>
    <s v="SP1500023076"/>
  </r>
  <r>
    <s v="NUEVO HORIZONTE DE LA COMUNIDAD TENEK"/>
    <s v="OBISPO"/>
    <s v="PEREZ"/>
    <s v="MA. FRANCISCA"/>
    <x v="9"/>
    <x v="0"/>
    <s v="TAHUILATZÉN"/>
    <s v="INFRAESTRUCTURA Y EQUIPO PARA LA PROTECCION Y MANEJO DE LAS AVES"/>
    <s v="PRODUCCIÓN DE ALIMENTOS"/>
    <n v="0"/>
    <n v="0"/>
    <n v="0"/>
    <s v="AM"/>
    <n v="149429"/>
    <n v="0"/>
    <n v="18436.119999999995"/>
    <n v="167865.12"/>
    <n v="149429"/>
    <n v="0"/>
    <m/>
    <n v="0"/>
    <s v="SP1500023076"/>
  </r>
  <r>
    <s v="NUEVO HORIZONTE DE LA COMUNIDAD TENEK"/>
    <s v="OBISPO"/>
    <s v="PEREZ"/>
    <s v="MA. FRANCISCA"/>
    <x v="9"/>
    <x v="0"/>
    <s v="TAHUILATZÉN"/>
    <s v="EQUIPO PARA LA CONSERVACION DE ALIMENTOS VEGETALES"/>
    <s v="GENERACIÓN DE INGRESOS"/>
    <n v="0"/>
    <n v="0"/>
    <n v="0"/>
    <s v="AM"/>
    <n v="26364"/>
    <n v="0"/>
    <n v="3080"/>
    <n v="29444"/>
    <n v="26364"/>
    <n v="0"/>
    <m/>
    <n v="0"/>
    <s v="SP1500023076"/>
  </r>
  <r>
    <s v="NUEVO HORIZONTE DE LA COMUNIDAD TENEK"/>
    <s v="OBISPO"/>
    <s v="PEREZ"/>
    <s v="MA. FRANCISCA"/>
    <x v="9"/>
    <x v="0"/>
    <s v="TAHUILATZÉN"/>
    <s v="INFRAESTRUCTURA Y EQUIPO PARA LA PRODUCCION DE HORTALIZAS A CIELO ABIERTO"/>
    <s v="GENERACIÓN DE INGRESOS"/>
    <n v="0"/>
    <n v="0"/>
    <n v="0"/>
    <s v="AM"/>
    <n v="8520"/>
    <n v="0"/>
    <n v="1960.2000000000007"/>
    <n v="10480.200000000001"/>
    <n v="8520"/>
    <n v="0"/>
    <m/>
    <n v="0"/>
    <s v="SP1500023076"/>
  </r>
  <r>
    <s v="LAS MESAS"/>
    <s v="MIGUEL"/>
    <s v="CATARINA"/>
    <s v="NABOR"/>
    <x v="8"/>
    <x v="0"/>
    <s v="LAS MESAS"/>
    <s v="INFRAESTRUCTURA Y EQUIPO PARA LA PRODUCCION DE BOVINOS"/>
    <s v="GENERACIÓN DE INGRESOS"/>
    <n v="3"/>
    <n v="11"/>
    <n v="14"/>
    <s v="AM"/>
    <n v="70000"/>
    <n v="0"/>
    <n v="7778"/>
    <n v="77778"/>
    <n v="70000"/>
    <n v="0"/>
    <m/>
    <n v="0"/>
    <s v="SP1500023077"/>
  </r>
  <r>
    <s v="LAS MESAS"/>
    <s v="MIGUEL"/>
    <s v="CATARINA"/>
    <s v="NABOR"/>
    <x v="8"/>
    <x v="0"/>
    <s v="LAS MESAS"/>
    <s v="INFRAESTRUCTURA Y EQUIPO PARA LA PRODUCCION DE CERDOS"/>
    <s v="GENERACIÓN DE INGRESOS"/>
    <n v="0"/>
    <n v="0"/>
    <n v="0"/>
    <s v="AM"/>
    <n v="50093"/>
    <n v="0"/>
    <n v="5566"/>
    <n v="55659"/>
    <n v="50093"/>
    <n v="0"/>
    <m/>
    <n v="0"/>
    <s v="SP1500023077"/>
  </r>
  <r>
    <s v="LAS MESAS"/>
    <s v="MIGUEL"/>
    <s v="CATARINA"/>
    <s v="NABOR"/>
    <x v="8"/>
    <x v="0"/>
    <s v="LAS MESAS"/>
    <s v="CAJONES, ALZA Y BASTIDORES"/>
    <s v="GENERACIÓN DE INGRESOS"/>
    <n v="0"/>
    <n v="0"/>
    <n v="0"/>
    <s v="AM"/>
    <n v="23247"/>
    <n v="0"/>
    <n v="2583"/>
    <n v="25830"/>
    <n v="23247"/>
    <n v="0"/>
    <m/>
    <n v="0"/>
    <s v="SP1500023077"/>
  </r>
  <r>
    <s v="LAS MESAS"/>
    <s v="MIGUEL"/>
    <s v="CATARINA"/>
    <s v="NABOR"/>
    <x v="8"/>
    <x v="0"/>
    <s v="LAS MESAS"/>
    <s v="EQUIPO PARA LA CONSERVACION DE ALIMENTOS CARNICOS"/>
    <s v="GENERACIÓN DE INGRESOS"/>
    <n v="0"/>
    <n v="0"/>
    <n v="0"/>
    <s v="AM"/>
    <n v="7110"/>
    <n v="0"/>
    <n v="790"/>
    <n v="7900"/>
    <n v="7110"/>
    <n v="0"/>
    <m/>
    <n v="0"/>
    <s v="SP1500023077"/>
  </r>
  <r>
    <s v="LAS MESAS"/>
    <s v="MIGUEL"/>
    <s v="CATARINA"/>
    <s v="NABOR"/>
    <x v="8"/>
    <x v="0"/>
    <s v="LAS MESAS"/>
    <s v="ARBOLES FRUTALES"/>
    <s v="PRODUCCIÓN DE ALIMENTOS"/>
    <n v="0"/>
    <n v="0"/>
    <n v="0"/>
    <s v="AM"/>
    <n v="47093"/>
    <n v="0"/>
    <n v="5233"/>
    <n v="52326"/>
    <n v="47093"/>
    <n v="0"/>
    <m/>
    <n v="0"/>
    <s v="SP1500023077"/>
  </r>
  <r>
    <s v="PESA-NUEVOJALPILLA"/>
    <s v="CRUZ"/>
    <s v="RAMIREZ"/>
    <s v="FRANCISCO"/>
    <x v="8"/>
    <x v="0"/>
    <s v="NUEVO JALPILLA"/>
    <s v="EQUIPO PARA LA CONSERVACION DE ALIMENTOS CARNICOS"/>
    <s v="GENERACIÓN DE INGRESOS"/>
    <n v="3"/>
    <n v="15"/>
    <n v="18"/>
    <s v="AM"/>
    <n v="7110"/>
    <n v="0"/>
    <n v="790"/>
    <n v="7900"/>
    <n v="7110"/>
    <n v="0"/>
    <m/>
    <n v="0"/>
    <s v="SP1500023078"/>
  </r>
  <r>
    <s v="PESA-NUEVOJALPILLA"/>
    <s v="CRUZ"/>
    <s v="RAMIREZ"/>
    <s v="FRANCISCO"/>
    <x v="8"/>
    <x v="0"/>
    <s v="NUEVO JALPILLA"/>
    <s v="ARBOLES FRUTALES"/>
    <s v="PRODUCCIÓN DE ALIMENTOS"/>
    <n v="0"/>
    <n v="0"/>
    <n v="0"/>
    <s v="AM"/>
    <n v="88954"/>
    <n v="0"/>
    <n v="9884"/>
    <n v="98838"/>
    <n v="88954"/>
    <n v="0"/>
    <m/>
    <n v="0"/>
    <s v="SP1500023078"/>
  </r>
  <r>
    <s v="GRUPO PESA EL CUSTODIO"/>
    <s v="VELAZQUEZ"/>
    <s v="PICAZO"/>
    <s v="ROMAN"/>
    <x v="10"/>
    <x v="0"/>
    <s v="EL CUSTODIO"/>
    <s v="INFRAESTRUCTURA Y EQUIPO PARA LA PRODUCCION HORTICOLA AGRICULTURA PROTEGIDA"/>
    <s v="PRODUCCIÓN DE ALIMENTOS"/>
    <n v="5"/>
    <n v="7"/>
    <n v="12"/>
    <s v="AM"/>
    <n v="14385"/>
    <n v="0"/>
    <n v="2055.6999999999998"/>
    <n v="16440.7"/>
    <n v="14385"/>
    <n v="0"/>
    <m/>
    <n v="0"/>
    <s v="SP1500023079"/>
  </r>
  <r>
    <s v="GRUPO PESA EL CUSTODIO"/>
    <s v="VELAZQUEZ"/>
    <s v="PICAZO"/>
    <s v="ROMAN"/>
    <x v="10"/>
    <x v="0"/>
    <s v="EL CUSTODIO"/>
    <s v="MOLINO DE GRANOS"/>
    <s v="GENERACIÓN DE INGRESOS"/>
    <n v="0"/>
    <n v="0"/>
    <n v="0"/>
    <s v="AM"/>
    <n v="21150"/>
    <n v="0"/>
    <n v="2350"/>
    <n v="23500"/>
    <n v="21150"/>
    <n v="0"/>
    <m/>
    <n v="0"/>
    <s v="SP1500023079"/>
  </r>
  <r>
    <s v="GRUPO PESA EL CUSTODIO"/>
    <s v="VELAZQUEZ"/>
    <s v="PICAZO"/>
    <s v="ROMAN"/>
    <x v="10"/>
    <x v="0"/>
    <s v="EL CUSTODIO"/>
    <s v="INFRAESTRUCTURA Y EQUIPO PARA LA PROTECCION Y MANEJO DE LAS AVES"/>
    <s v="PRODUCCIÓN DE ALIMENTOS"/>
    <n v="0"/>
    <n v="0"/>
    <n v="0"/>
    <s v="AM"/>
    <n v="39255"/>
    <n v="0"/>
    <n v="4364.5"/>
    <n v="43619.5"/>
    <n v="39255"/>
    <n v="0"/>
    <m/>
    <n v="0"/>
    <s v="SP1500023079"/>
  </r>
  <r>
    <s v="GRUPO PESA EL CUSTODIO"/>
    <s v="VELAZQUEZ"/>
    <s v="PICAZO"/>
    <s v="ROMAN"/>
    <x v="10"/>
    <x v="0"/>
    <s v="EL CUSTODIO"/>
    <s v="INFRAESTRUCTURA Y QUIPO PARA LA PRODUCCION DE CAPRINO"/>
    <s v="GENERACIÓN DE INGRESOS"/>
    <n v="0"/>
    <n v="0"/>
    <n v="0"/>
    <s v="AM"/>
    <n v="53040"/>
    <n v="0"/>
    <n v="7886"/>
    <n v="60926"/>
    <n v="53040"/>
    <n v="0"/>
    <m/>
    <n v="0"/>
    <s v="SP1500023079"/>
  </r>
  <r>
    <s v="GRUPO PESA EL CUSTODIO"/>
    <s v="VELAZQUEZ"/>
    <s v="PICAZO"/>
    <s v="ROMAN"/>
    <x v="10"/>
    <x v="0"/>
    <s v="EL CUSTODIO"/>
    <s v="INFRAESTRUCTURA Y EQUIPO PARA LA PRODUCCION HORTICOLA AGRICULTURA PROTEGIDA"/>
    <s v="PRODUCCIÓN DE ALIMENTOS"/>
    <n v="0"/>
    <n v="0"/>
    <n v="0"/>
    <s v="AM"/>
    <n v="4934"/>
    <n v="0"/>
    <n v="548.89999999999964"/>
    <n v="5482.9"/>
    <n v="4934"/>
    <n v="0"/>
    <m/>
    <n v="0"/>
    <s v="SP1500023079"/>
  </r>
  <r>
    <s v="PESA-LOS CUES"/>
    <s v="AVILA"/>
    <s v="SALAZAR"/>
    <s v="PAULINO"/>
    <x v="8"/>
    <x v="0"/>
    <s v="LOS CUES"/>
    <s v="TINAS"/>
    <s v="GENERACIÓN DE INGRESOS"/>
    <n v="5"/>
    <n v="5"/>
    <n v="10"/>
    <s v="AM"/>
    <n v="22496"/>
    <n v="0"/>
    <n v="2500"/>
    <n v="24996"/>
    <n v="22496"/>
    <n v="0"/>
    <m/>
    <n v="0"/>
    <s v="SP1500023080"/>
  </r>
  <r>
    <s v="PESA-LOS CUES"/>
    <s v="AVILA"/>
    <s v="SALAZAR"/>
    <s v="PAULINO"/>
    <x v="8"/>
    <x v="0"/>
    <s v="LOS CUES"/>
    <s v="CORRAL"/>
    <s v="GENERACIÓN DE INGRESOS"/>
    <n v="0"/>
    <n v="0"/>
    <n v="0"/>
    <s v="AM"/>
    <n v="14355"/>
    <n v="0"/>
    <n v="1595"/>
    <n v="15950"/>
    <n v="14355"/>
    <n v="0"/>
    <m/>
    <n v="0"/>
    <s v="SP1500023080"/>
  </r>
  <r>
    <s v="PESA-LOS CUES"/>
    <s v="AVILA"/>
    <s v="SALAZAR"/>
    <s v="PAULINO"/>
    <x v="8"/>
    <x v="0"/>
    <s v="LOS CUES"/>
    <s v="INFRAESTRUCTURA Y EQUIPO PARA LA PRODUCCION HORTICOLA AGRICULTURA PROTEGIDA"/>
    <s v="PRODUCCIÓN DE ALIMENTOS"/>
    <n v="0"/>
    <n v="0"/>
    <n v="0"/>
    <s v="AM"/>
    <n v="15982"/>
    <n v="0"/>
    <n v="1776"/>
    <n v="17758"/>
    <n v="15982"/>
    <n v="0"/>
    <m/>
    <n v="0"/>
    <s v="SP1500023080"/>
  </r>
  <r>
    <s v="PESA-LOS CUES"/>
    <s v="AVILA"/>
    <s v="SALAZAR"/>
    <s v="PAULINO"/>
    <x v="8"/>
    <x v="0"/>
    <s v="LOS CUES"/>
    <s v="INFRAESTRUCTURA Y EQUIPO PARA LA PRODUCCION HORTICOLA AGRICULTURA PROTEGIDA"/>
    <s v="PRODUCCIÓN DE ALIMENTOS"/>
    <n v="0"/>
    <n v="0"/>
    <n v="0"/>
    <s v="AM"/>
    <n v="147855"/>
    <n v="0"/>
    <n v="16430"/>
    <n v="164285"/>
    <n v="147855"/>
    <n v="0"/>
    <m/>
    <n v="0"/>
    <s v="SP1500023080"/>
  </r>
  <r>
    <s v="PESA-LOS CUES"/>
    <s v="AVILA"/>
    <s v="SALAZAR"/>
    <s v="PAULINO"/>
    <x v="8"/>
    <x v="0"/>
    <s v="LOS CUES"/>
    <s v="LOMBRICOMPOSTA"/>
    <s v="PRODUCCIÓN DE ALIMENTOS"/>
    <n v="0"/>
    <n v="0"/>
    <n v="0"/>
    <s v="AM"/>
    <n v="29710"/>
    <n v="0"/>
    <n v="3302"/>
    <n v="33012"/>
    <n v="29710"/>
    <n v="0"/>
    <m/>
    <n v="0"/>
    <s v="SP1500023080"/>
  </r>
  <r>
    <s v="BARRIO DE COYOLO"/>
    <s v="MARTINEZ"/>
    <s v="HERNANDEZ"/>
    <s v="LUZ EDITH"/>
    <x v="8"/>
    <x v="0"/>
    <s v="BARRIO DE COYOLO"/>
    <s v="ARBOLES FRUTALES"/>
    <s v="PRODUCCIÓN DE ALIMENTOS"/>
    <n v="2"/>
    <n v="6"/>
    <n v="8"/>
    <s v="AM"/>
    <n v="41860"/>
    <n v="0"/>
    <n v="4652"/>
    <n v="46512"/>
    <n v="41860"/>
    <n v="0"/>
    <m/>
    <n v="0"/>
    <s v="SP1500023081"/>
  </r>
  <r>
    <s v="PESA-AMPLIACION NUEVO HULERO"/>
    <s v="CAMARGO"/>
    <s v="GONZALEZ"/>
    <s v="GUILLERMO"/>
    <x v="8"/>
    <x v="0"/>
    <s v="AMPLIACIÓN NUEVO HULERO"/>
    <s v="EQUIPO PARA LA CONSERVACION DE ALIMENTOS CARNICOS"/>
    <s v="GENERACIÓN DE INGRESOS"/>
    <n v="6"/>
    <n v="9"/>
    <n v="15"/>
    <s v="AM"/>
    <n v="7110"/>
    <n v="0"/>
    <n v="790"/>
    <n v="7900"/>
    <n v="7110"/>
    <n v="0"/>
    <m/>
    <n v="0"/>
    <s v="SP1500023082"/>
  </r>
  <r>
    <s v="PESA-AMPLIACION NUEVO HULERO"/>
    <s v="CAMARGO"/>
    <s v="GONZALEZ"/>
    <s v="GUILLERMO"/>
    <x v="8"/>
    <x v="0"/>
    <s v="AMPLIACIÓN NUEVO HULERO"/>
    <s v="BEBEDERO"/>
    <s v="GENERACIÓN DE INGRESOS"/>
    <n v="0"/>
    <n v="0"/>
    <n v="0"/>
    <s v="AM"/>
    <n v="11158"/>
    <n v="0"/>
    <n v="1240"/>
    <n v="12398"/>
    <n v="11158"/>
    <n v="0"/>
    <m/>
    <n v="0"/>
    <s v="SP1500023082"/>
  </r>
  <r>
    <s v="PESA-AMPLIACION NUEVO HULERO"/>
    <s v="CAMARGO"/>
    <s v="GONZALEZ"/>
    <s v="GUILLERMO"/>
    <x v="8"/>
    <x v="0"/>
    <s v="AMPLIACIÓN NUEVO HULERO"/>
    <s v="PICADORA DE FORRAJE"/>
    <s v="GENERACIÓN DE INGRESOS"/>
    <n v="0"/>
    <n v="0"/>
    <n v="0"/>
    <s v="AM"/>
    <n v="12600"/>
    <n v="0"/>
    <n v="1400"/>
    <n v="14000"/>
    <n v="12600"/>
    <n v="0"/>
    <m/>
    <n v="0"/>
    <s v="SP1500023082"/>
  </r>
  <r>
    <s v="PESA-AMPLIACION NUEVO HULERO"/>
    <s v="CAMARGO"/>
    <s v="GONZALEZ"/>
    <s v="GUILLERMO"/>
    <x v="8"/>
    <x v="0"/>
    <s v="AMPLIACIÓN NUEVO HULERO"/>
    <s v="INFRAESTRUCTURA Y EQUIPO PARA LA PRODUCCION DE BOVINOS"/>
    <s v="GENERACIÓN DE INGRESOS"/>
    <n v="0"/>
    <n v="0"/>
    <n v="0"/>
    <s v="AM"/>
    <n v="280000"/>
    <n v="0"/>
    <n v="31112"/>
    <n v="311112"/>
    <n v="280000"/>
    <n v="0"/>
    <m/>
    <n v="0"/>
    <s v="SP1500023082"/>
  </r>
  <r>
    <s v="PESA-AMPLIACION NUEVO HULERO"/>
    <s v="CAMARGO"/>
    <s v="GONZALEZ"/>
    <s v="GUILLERMO"/>
    <x v="8"/>
    <x v="0"/>
    <s v="AMPLIACIÓN NUEVO HULERO"/>
    <s v="ARBOLES FRUTALES"/>
    <s v="PRODUCCIÓN DE ALIMENTOS"/>
    <n v="0"/>
    <n v="0"/>
    <n v="0"/>
    <s v="AM"/>
    <n v="5232"/>
    <n v="0"/>
    <n v="582"/>
    <n v="5814"/>
    <n v="5232"/>
    <n v="0"/>
    <m/>
    <n v="0"/>
    <s v="SP1500023082"/>
  </r>
  <r>
    <s v="PESA-AMPLIACION NUEVO HULERO"/>
    <s v="CAMARGO"/>
    <s v="GONZALEZ"/>
    <s v="GUILLERMO"/>
    <x v="8"/>
    <x v="0"/>
    <s v="AMPLIACIÓN NUEVO HULERO"/>
    <s v="INFRAESTRUCTURA Y EQUIPO PARA LA PRODUCCION DE CERDOS"/>
    <s v="GENERACIÓN DE INGRESOS"/>
    <n v="0"/>
    <n v="0"/>
    <n v="0"/>
    <s v="AM"/>
    <n v="50093"/>
    <n v="0"/>
    <n v="5566"/>
    <n v="55659"/>
    <n v="50093"/>
    <n v="0"/>
    <m/>
    <n v="0"/>
    <s v="SP1500023082"/>
  </r>
  <r>
    <s v="PESA-AMPLIACION NUEVO HULERO"/>
    <s v="CAMARGO"/>
    <s v="GONZALEZ"/>
    <s v="GUILLERMO"/>
    <x v="8"/>
    <x v="0"/>
    <s v="AMPLIACIÓN NUEVO HULERO"/>
    <s v="INFRAESTRUCTURA Y EQUIPO PARA LA PRODUCCION HORTICOLA AGRICULTURA PROTEGIDA"/>
    <s v="PRODUCCIÓN DE ALIMENTOS"/>
    <n v="0"/>
    <n v="0"/>
    <n v="0"/>
    <s v="AM"/>
    <n v="29571"/>
    <n v="0"/>
    <n v="3286"/>
    <n v="32857"/>
    <n v="29571"/>
    <n v="0"/>
    <m/>
    <n v="0"/>
    <s v="SP1500023082"/>
  </r>
  <r>
    <s v="ORGANIZACION"/>
    <s v="MATIAS"/>
    <s v="HERNANDEZ"/>
    <s v="CATARINA"/>
    <x v="9"/>
    <x v="0"/>
    <s v="TAN-TZAJIB"/>
    <s v="CISTERNA DE FERROCEMENTO EQUIPADA"/>
    <s v="PRODUCCIÓN DE ALIMENTOS"/>
    <n v="5"/>
    <n v="9"/>
    <n v="14"/>
    <s v="MAM"/>
    <n v="36288"/>
    <n v="0"/>
    <n v="4032"/>
    <n v="40320"/>
    <n v="36288"/>
    <n v="0"/>
    <m/>
    <n v="0"/>
    <s v="SP1500023083"/>
  </r>
  <r>
    <s v="ORGANIZACION"/>
    <s v="MATIAS"/>
    <s v="HERNANDEZ"/>
    <s v="CATARINA"/>
    <x v="9"/>
    <x v="0"/>
    <s v="TAN-TZAJIB"/>
    <s v="ARBOLES FRUTALES"/>
    <s v="PRODUCCIÓN DE ALIMENTOS"/>
    <n v="0"/>
    <n v="0"/>
    <n v="0"/>
    <s v="MAM"/>
    <n v="7510"/>
    <n v="0"/>
    <n v="1707"/>
    <n v="9217"/>
    <n v="7510"/>
    <n v="0"/>
    <m/>
    <n v="0"/>
    <s v="SP1500023083"/>
  </r>
  <r>
    <s v="ORGANIZACION"/>
    <s v="MATIAS"/>
    <s v="HERNANDEZ"/>
    <s v="CATARINA"/>
    <x v="9"/>
    <x v="0"/>
    <s v="TAN-TZAJIB"/>
    <s v="INFRAESTRUCTURA Y EQUIPO PARA LA PRODUCCION DE HORTALIZAS A CIELO ABIERTO"/>
    <s v="GENERACIÓN DE INGRESOS"/>
    <n v="0"/>
    <n v="0"/>
    <n v="0"/>
    <s v="MAM"/>
    <n v="14200"/>
    <n v="0"/>
    <n v="4996"/>
    <n v="19196"/>
    <n v="14200"/>
    <n v="0"/>
    <m/>
    <n v="0"/>
    <s v="SP1500023083"/>
  </r>
  <r>
    <s v="ORGANIZACION"/>
    <s v="MATIAS"/>
    <s v="HERNANDEZ"/>
    <s v="CATARINA"/>
    <x v="9"/>
    <x v="0"/>
    <s v="TAN-TZAJIB"/>
    <s v="INFRAESTRUCTURA Y EQUIPO PARA LA PROTECCION Y MANEJO DE LAS AVES"/>
    <s v="PRODUCCIÓN DE ALIMENTOS"/>
    <n v="0"/>
    <n v="0"/>
    <n v="0"/>
    <s v="MAM"/>
    <n v="62262"/>
    <n v="0"/>
    <n v="7681.8000000000029"/>
    <n v="69943.8"/>
    <n v="62262"/>
    <n v="0"/>
    <m/>
    <n v="0"/>
    <s v="SP1500023083"/>
  </r>
  <r>
    <s v="ORGANIZACION"/>
    <s v="MATIAS"/>
    <s v="HERNANDEZ"/>
    <s v="CATARINA"/>
    <x v="9"/>
    <x v="0"/>
    <s v="TAN-TZAJIB"/>
    <s v="INFRAESTRUCTURA Y EQUIPO PARA LA PRODUCCION DE HORTALIZAS A CIELO ABIERTO"/>
    <s v="GENERACIÓN DE INGRESOS"/>
    <n v="0"/>
    <n v="0"/>
    <n v="0"/>
    <s v="MAM"/>
    <n v="2840"/>
    <n v="0"/>
    <n v="653.40000000000009"/>
    <n v="3493.4"/>
    <n v="2840"/>
    <n v="0"/>
    <m/>
    <n v="0"/>
    <s v="SP1500023083"/>
  </r>
  <r>
    <s v="LA SOLEDAD"/>
    <s v="HERNANDEZ"/>
    <s v="GARCIA"/>
    <s v="PRAXEDIS"/>
    <x v="8"/>
    <x v="0"/>
    <s v="LA SOLEDAD"/>
    <s v="ARBOLES FRUTALES"/>
    <s v="PRODUCCIÓN DE ALIMENTOS"/>
    <n v="6"/>
    <n v="8"/>
    <n v="14"/>
    <s v="AM"/>
    <n v="68023"/>
    <n v="0"/>
    <n v="7559"/>
    <n v="75582"/>
    <n v="68023"/>
    <n v="0"/>
    <m/>
    <n v="0"/>
    <s v="SP1500023084"/>
  </r>
  <r>
    <s v="LA SOLEDAD"/>
    <s v="HERNANDEZ"/>
    <s v="GARCIA"/>
    <s v="PRAXEDIS"/>
    <x v="8"/>
    <x v="0"/>
    <s v="LA SOLEDAD"/>
    <s v="INFRAESTRUCTURA Y EQUIPO PARA LA PRODUCCION DE BOVINOS"/>
    <s v="GENERACIÓN DE INGRESOS"/>
    <n v="0"/>
    <n v="0"/>
    <n v="0"/>
    <s v="AM"/>
    <n v="70000"/>
    <n v="0"/>
    <n v="7778"/>
    <n v="77778"/>
    <n v="70000"/>
    <n v="0"/>
    <m/>
    <n v="0"/>
    <s v="SP1500023084"/>
  </r>
  <r>
    <s v="PESA-TEPEZINTLA"/>
    <s v="HERNANDEZ"/>
    <s v="HERNANDEZ"/>
    <s v="JAIME"/>
    <x v="8"/>
    <x v="0"/>
    <s v="TEPEZINTLA"/>
    <s v="PICADORA DE FORRAJE"/>
    <s v="GENERACIÓN DE INGRESOS"/>
    <n v="2"/>
    <n v="14"/>
    <n v="16"/>
    <s v="AM"/>
    <n v="88200"/>
    <n v="0"/>
    <n v="9800"/>
    <n v="98000"/>
    <n v="88200"/>
    <n v="0"/>
    <m/>
    <n v="0"/>
    <s v="SP1500023085"/>
  </r>
  <r>
    <s v="PESA-TEPEZINTLA"/>
    <s v="HERNANDEZ"/>
    <s v="HERNANDEZ"/>
    <s v="JAIME"/>
    <x v="8"/>
    <x v="0"/>
    <s v="TEPEZINTLA"/>
    <s v="INFRAESTRUCTURA Y EQUIPO PARA LA PRODUCCION HORTICOLA AGRICULTURA PROTEGIDA"/>
    <s v="PRODUCCIÓN DE ALIMENTOS"/>
    <n v="0"/>
    <n v="0"/>
    <n v="0"/>
    <s v="AM"/>
    <n v="15982"/>
    <n v="0"/>
    <n v="1776"/>
    <n v="17758"/>
    <n v="15982"/>
    <n v="0"/>
    <m/>
    <n v="0"/>
    <s v="SP1500023085"/>
  </r>
  <r>
    <s v="PESA-TEPEZINTLA"/>
    <s v="HERNANDEZ"/>
    <s v="HERNANDEZ"/>
    <s v="JAIME"/>
    <x v="8"/>
    <x v="0"/>
    <s v="TEPEZINTLA"/>
    <s v="INFRAESTRUCTURA Y EQUIPO PARA LA PRODUCCION DE BOVINOS"/>
    <s v="GENERACIÓN DE INGRESOS"/>
    <n v="0"/>
    <n v="0"/>
    <n v="0"/>
    <s v="AM"/>
    <n v="140000"/>
    <n v="0"/>
    <n v="15556"/>
    <n v="155556"/>
    <n v="140000"/>
    <n v="0"/>
    <m/>
    <n v="0"/>
    <s v="SP1500023085"/>
  </r>
  <r>
    <s v="PESA-TEPEZINTLA"/>
    <s v="HERNANDEZ"/>
    <s v="HERNANDEZ"/>
    <s v="JAIME"/>
    <x v="8"/>
    <x v="0"/>
    <s v="TEPEZINTLA"/>
    <s v="BEBEDERO"/>
    <s v="GENERACIÓN DE INGRESOS"/>
    <n v="0"/>
    <n v="0"/>
    <n v="0"/>
    <s v="AM"/>
    <n v="33474"/>
    <n v="0"/>
    <n v="3720"/>
    <n v="37194"/>
    <n v="33474"/>
    <n v="0"/>
    <m/>
    <n v="0"/>
    <s v="SP1500023085"/>
  </r>
  <r>
    <s v="XOCHICUATLA"/>
    <s v="BAUTISTA"/>
    <s v="HERNANDEZ"/>
    <s v="HUMBERTO"/>
    <x v="8"/>
    <x v="0"/>
    <s v="XOCHICUATLA"/>
    <s v="SILO METALICO GALVANIZADO"/>
    <s v="GENERACIÓN DE INGRESOS"/>
    <n v="7"/>
    <n v="5"/>
    <n v="12"/>
    <s v="AM"/>
    <n v="12690"/>
    <n v="0"/>
    <n v="1410"/>
    <n v="14100"/>
    <n v="12690"/>
    <n v="0"/>
    <m/>
    <n v="0"/>
    <s v="SP1500023086"/>
  </r>
  <r>
    <s v="XOCHICUATLA"/>
    <s v="BAUTISTA"/>
    <s v="HERNANDEZ"/>
    <s v="HUMBERTO"/>
    <x v="8"/>
    <x v="0"/>
    <s v="XOCHICUATLA"/>
    <s v="INFRAESTRUCTURA Y EQUIPO PARA LA PRODUCCION HORTICOLA AGRICULTURA PROTEGIDA"/>
    <s v="PRODUCCIÓN DE ALIMENTOS"/>
    <n v="0"/>
    <n v="0"/>
    <n v="0"/>
    <s v="AM"/>
    <n v="29571"/>
    <n v="0"/>
    <n v="3286"/>
    <n v="32857"/>
    <n v="29571"/>
    <n v="0"/>
    <m/>
    <n v="0"/>
    <s v="SP1500023086"/>
  </r>
  <r>
    <s v="XOCHICUATLA"/>
    <s v="BAUTISTA"/>
    <s v="HERNANDEZ"/>
    <s v="HUMBERTO"/>
    <x v="8"/>
    <x v="0"/>
    <s v="XOCHICUATLA"/>
    <s v="PICADORA DE FORRAJE"/>
    <s v="GENERACIÓN DE INGRESOS"/>
    <n v="0"/>
    <n v="0"/>
    <n v="0"/>
    <s v="AM"/>
    <n v="25200"/>
    <n v="0"/>
    <n v="2800"/>
    <n v="28000"/>
    <n v="25200"/>
    <n v="0"/>
    <m/>
    <n v="0"/>
    <s v="SP1500023086"/>
  </r>
  <r>
    <s v="XOCHICUATLA"/>
    <s v="BAUTISTA"/>
    <s v="HERNANDEZ"/>
    <s v="HUMBERTO"/>
    <x v="8"/>
    <x v="0"/>
    <s v="XOCHICUATLA"/>
    <s v="ARBOLES FRUTALES"/>
    <s v="PRODUCCIÓN DE ALIMENTOS"/>
    <n v="0"/>
    <n v="0"/>
    <n v="0"/>
    <s v="AM"/>
    <n v="31395"/>
    <n v="0"/>
    <n v="3489"/>
    <n v="34884"/>
    <n v="31395"/>
    <n v="0"/>
    <m/>
    <n v="0"/>
    <s v="SP1500023086"/>
  </r>
  <r>
    <s v="PESA - CUAYAHUAL"/>
    <s v="GONZALEZ"/>
    <s v="HERNANDEZ"/>
    <s v="ZEFERINO"/>
    <x v="8"/>
    <x v="0"/>
    <s v="CUAYAHUAL"/>
    <s v="ARBOLES FRUTALES"/>
    <s v="PRODUCCIÓN DE ALIMENTOS"/>
    <n v="6"/>
    <n v="6"/>
    <n v="12"/>
    <s v="AM"/>
    <n v="41860"/>
    <n v="0"/>
    <n v="4652"/>
    <n v="46512"/>
    <n v="41860"/>
    <n v="0"/>
    <m/>
    <n v="0"/>
    <s v="SP1500023087"/>
  </r>
  <r>
    <s v="PESA - CUAYAHUAL"/>
    <s v="GONZALEZ"/>
    <s v="HERNANDEZ"/>
    <s v="ZEFERINO"/>
    <x v="8"/>
    <x v="0"/>
    <s v="CUAYAHUAL"/>
    <s v="EQUIPO PARA LA CONSERVACION DE ALIMENTOS CARNICOS"/>
    <s v="GENERACIÓN DE INGRESOS"/>
    <n v="0"/>
    <n v="0"/>
    <n v="0"/>
    <s v="AM"/>
    <n v="14220"/>
    <n v="0"/>
    <n v="1580"/>
    <n v="15800"/>
    <n v="14220"/>
    <n v="0"/>
    <m/>
    <n v="0"/>
    <s v="SP1500023087"/>
  </r>
  <r>
    <s v="PESA - CUAYAHUAL"/>
    <s v="GONZALEZ"/>
    <s v="HERNANDEZ"/>
    <s v="ZEFERINO"/>
    <x v="8"/>
    <x v="0"/>
    <s v="CUAYAHUAL"/>
    <s v="INFRAESTRUCTURA Y EQUIPO PARA LA PRODUCCION DE BOVINOS"/>
    <s v="GENERACIÓN DE INGRESOS"/>
    <n v="0"/>
    <n v="0"/>
    <n v="0"/>
    <s v="AM"/>
    <n v="140000"/>
    <n v="0"/>
    <n v="15556"/>
    <n v="155556"/>
    <n v="140000"/>
    <n v="0"/>
    <m/>
    <n v="0"/>
    <s v="SP1500023087"/>
  </r>
  <r>
    <s v="PESA - PALANTITLA"/>
    <s v="HERNANDEZ"/>
    <s v="JULIANA"/>
    <s v="GABRIEL"/>
    <x v="8"/>
    <x v="0"/>
    <s v="PALANTITLA"/>
    <s v="EQUIPO PARA LA CONSERVACION DE ALIMENTOS CARNICOS"/>
    <s v="GENERACIÓN DE INGRESOS"/>
    <n v="1"/>
    <n v="10"/>
    <n v="11"/>
    <s v="AM"/>
    <n v="14220"/>
    <n v="0"/>
    <n v="1580"/>
    <n v="15800"/>
    <n v="14220"/>
    <n v="0"/>
    <m/>
    <n v="0"/>
    <s v="SP1500023088"/>
  </r>
  <r>
    <s v="PESA - PALANTITLA"/>
    <s v="HERNANDEZ"/>
    <s v="JULIANA"/>
    <s v="GABRIEL"/>
    <x v="8"/>
    <x v="0"/>
    <s v="PALANTITLA"/>
    <s v="INFRAESTRUCTURA Y EQUIPO PARA LA PRODUCCION DE BOVINOS"/>
    <s v="GENERACIÓN DE INGRESOS"/>
    <n v="0"/>
    <n v="0"/>
    <n v="0"/>
    <s v="AM"/>
    <n v="70000"/>
    <n v="0"/>
    <n v="7778"/>
    <n v="77778"/>
    <n v="70000"/>
    <n v="0"/>
    <m/>
    <n v="0"/>
    <s v="SP1500023088"/>
  </r>
  <r>
    <s v="PESA - PALANTITLA"/>
    <s v="HERNANDEZ"/>
    <s v="JULIANA"/>
    <s v="GABRIEL"/>
    <x v="8"/>
    <x v="0"/>
    <s v="PALANTITLA"/>
    <s v="INFRAESTRUCTURA Y EQUIPO PARA LA PRODUCCION HORTICOLA AGRICULTURA PROTEGIDA"/>
    <s v="PRODUCCIÓN DE ALIMENTOS"/>
    <n v="0"/>
    <n v="0"/>
    <n v="0"/>
    <s v="AM"/>
    <n v="79911"/>
    <n v="0"/>
    <n v="8879"/>
    <n v="88790"/>
    <n v="79911"/>
    <n v="0"/>
    <m/>
    <n v="0"/>
    <s v="SP1500023088"/>
  </r>
  <r>
    <s v="PESA - PALANTITLA"/>
    <s v="HERNANDEZ"/>
    <s v="JULIANA"/>
    <s v="GABRIEL"/>
    <x v="8"/>
    <x v="0"/>
    <s v="PALANTITLA"/>
    <s v="PICADORA DE FORRAJE"/>
    <s v="GENERACIÓN DE INGRESOS"/>
    <n v="0"/>
    <n v="0"/>
    <n v="0"/>
    <s v="AM"/>
    <n v="37800"/>
    <n v="0"/>
    <n v="4200"/>
    <n v="42000"/>
    <n v="37800"/>
    <n v="0"/>
    <m/>
    <n v="0"/>
    <s v="SP1500023088"/>
  </r>
  <r>
    <s v="TENEXTLITA UNO"/>
    <s v="HERNANDEZ"/>
    <s v="BAUTISTA"/>
    <s v="MATEO"/>
    <x v="8"/>
    <x v="0"/>
    <s v="TENEXTITLA UNO"/>
    <s v="TINAS"/>
    <s v="GENERACIÓN DE INGRESOS"/>
    <n v="2"/>
    <n v="11"/>
    <n v="13"/>
    <s v="AM"/>
    <n v="44992"/>
    <n v="0"/>
    <n v="5000"/>
    <n v="49992"/>
    <n v="44992"/>
    <n v="0"/>
    <m/>
    <n v="0"/>
    <s v="SP1500023089"/>
  </r>
  <r>
    <s v="TENEXTLITA UNO"/>
    <s v="HERNANDEZ"/>
    <s v="BAUTISTA"/>
    <s v="MATEO"/>
    <x v="8"/>
    <x v="0"/>
    <s v="TENEXTITLA UNO"/>
    <s v="INFRAESTRUCTURA Y EQUIPO PARA LA PRODUCCION HORTICOLA AGRICULTURA PROTEGIDA"/>
    <s v="PRODUCCIÓN DE ALIMENTOS"/>
    <n v="0"/>
    <n v="0"/>
    <n v="0"/>
    <s v="AM"/>
    <n v="59142"/>
    <n v="0"/>
    <n v="6572"/>
    <n v="65714"/>
    <n v="59142"/>
    <n v="0"/>
    <m/>
    <n v="0"/>
    <s v="SP1500023089"/>
  </r>
  <r>
    <s v="TENEXTLITA UNO"/>
    <s v="HERNANDEZ"/>
    <s v="BAUTISTA"/>
    <s v="MATEO"/>
    <x v="8"/>
    <x v="0"/>
    <s v="TENEXTITLA UNO"/>
    <s v="PICADORA DE FORRAJE"/>
    <s v="GENERACIÓN DE INGRESOS"/>
    <n v="0"/>
    <n v="0"/>
    <n v="0"/>
    <s v="AM"/>
    <n v="63000"/>
    <n v="0"/>
    <n v="7000"/>
    <n v="70000"/>
    <n v="63000"/>
    <n v="0"/>
    <m/>
    <n v="0"/>
    <s v="SP1500023089"/>
  </r>
  <r>
    <s v="TENEXTLITA UNO"/>
    <s v="HERNANDEZ"/>
    <s v="BAUTISTA"/>
    <s v="MATEO"/>
    <x v="8"/>
    <x v="0"/>
    <s v="TENEXTITLA UNO"/>
    <s v="ARBOLES FRUTALES"/>
    <s v="PRODUCCIÓN DE ALIMENTOS"/>
    <n v="0"/>
    <n v="0"/>
    <n v="0"/>
    <s v="AM"/>
    <n v="20930"/>
    <n v="0"/>
    <n v="2326"/>
    <n v="23256"/>
    <n v="20930"/>
    <n v="0"/>
    <m/>
    <n v="0"/>
    <s v="SP1500023089"/>
  </r>
  <r>
    <s v="PESA- LA MATA"/>
    <s v="ANTONIO"/>
    <s v="ANTONIA"/>
    <s v="SEVERIANO"/>
    <x v="8"/>
    <x v="0"/>
    <s v="LA MATA"/>
    <s v="INFRAESTRUCTURA Y EQUIPO PARA LA PRODUCCION HORTICOLA AGRICULTURA PROTEGIDA"/>
    <s v="PRODUCCIÓN DE ALIMENTOS"/>
    <n v="1"/>
    <n v="6"/>
    <n v="7"/>
    <s v="AM"/>
    <n v="63928"/>
    <n v="0"/>
    <n v="7104"/>
    <n v="71032"/>
    <n v="63928"/>
    <n v="0"/>
    <m/>
    <n v="0"/>
    <s v="SP1500023090"/>
  </r>
  <r>
    <s v="PESA- LA MATA"/>
    <s v="ANTONIO"/>
    <s v="ANTONIA"/>
    <s v="SEVERIANO"/>
    <x v="8"/>
    <x v="0"/>
    <s v="LA MATA"/>
    <s v="BEBEDERO"/>
    <s v="GENERACIÓN DE INGRESOS"/>
    <n v="0"/>
    <n v="0"/>
    <n v="0"/>
    <s v="AM"/>
    <n v="5579"/>
    <n v="0"/>
    <n v="620"/>
    <n v="6199"/>
    <n v="5579"/>
    <n v="0"/>
    <m/>
    <n v="0"/>
    <s v="SP1500023090"/>
  </r>
  <r>
    <s v="PESA- LA MATA"/>
    <s v="ANTONIO"/>
    <s v="ANTONIA"/>
    <s v="SEVERIANO"/>
    <x v="8"/>
    <x v="0"/>
    <s v="LA MATA"/>
    <s v="INCUBADORA EQUIPADA"/>
    <s v="GENERACIÓN DE INGRESOS"/>
    <n v="0"/>
    <n v="0"/>
    <n v="0"/>
    <s v="AM"/>
    <n v="14850"/>
    <n v="0"/>
    <n v="1650"/>
    <n v="16500"/>
    <n v="14850"/>
    <n v="0"/>
    <m/>
    <n v="0"/>
    <s v="SP1500023090"/>
  </r>
  <r>
    <s v="PESA- LA MATA"/>
    <s v="ANTONIO"/>
    <s v="ANTONIA"/>
    <s v="SEVERIANO"/>
    <x v="8"/>
    <x v="0"/>
    <s v="LA MATA"/>
    <s v="EQUIPO PARA LA CONSERVACION DE ALIMENTOS CARNICOS"/>
    <s v="GENERACIÓN DE INGRESOS"/>
    <n v="0"/>
    <n v="0"/>
    <n v="0"/>
    <s v="AM"/>
    <n v="14220"/>
    <n v="0"/>
    <n v="1580"/>
    <n v="15800"/>
    <n v="14220"/>
    <n v="0"/>
    <m/>
    <n v="0"/>
    <s v="SP1500023090"/>
  </r>
  <r>
    <s v="PESA - MIRAFLORES"/>
    <s v="HERNANDEZ"/>
    <s v="CRUZ"/>
    <s v="FIDEL"/>
    <x v="8"/>
    <x v="0"/>
    <s v="LA FINCA MIRAFLORES"/>
    <s v="ARBOLES FRUTALES"/>
    <s v="PRODUCCIÓN DE ALIMENTOS"/>
    <n v="1"/>
    <n v="21"/>
    <n v="22"/>
    <s v="AM"/>
    <n v="78489"/>
    <n v="0"/>
    <n v="8721"/>
    <n v="87210"/>
    <n v="78489"/>
    <n v="0"/>
    <m/>
    <n v="0"/>
    <s v="SP1500023091"/>
  </r>
  <r>
    <s v="PESA - MIRAFLORES"/>
    <s v="HERNANDEZ"/>
    <s v="CRUZ"/>
    <s v="FIDEL"/>
    <x v="8"/>
    <x v="0"/>
    <s v="LA FINCA MIRAFLORES"/>
    <s v="PICADORA DE FORRAJE"/>
    <s v="GENERACIÓN DE INGRESOS"/>
    <n v="0"/>
    <n v="0"/>
    <n v="0"/>
    <s v="AM"/>
    <n v="37800"/>
    <n v="0"/>
    <n v="4200"/>
    <n v="42000"/>
    <n v="37800"/>
    <n v="0"/>
    <m/>
    <n v="0"/>
    <s v="SP1500023091"/>
  </r>
  <r>
    <s v="PESA - MIRAFLORES"/>
    <s v="HERNANDEZ"/>
    <s v="CRUZ"/>
    <s v="FIDEL"/>
    <x v="8"/>
    <x v="0"/>
    <s v="LA FINCA MIRAFLORES"/>
    <s v="EQUIPO PARA LA CONSERVACION DE ALIMENTOS CARNICOS"/>
    <s v="GENERACIÓN DE INGRESOS"/>
    <n v="0"/>
    <n v="0"/>
    <n v="0"/>
    <s v="AM"/>
    <n v="7110"/>
    <n v="0"/>
    <n v="790"/>
    <n v="7900"/>
    <n v="7110"/>
    <n v="0"/>
    <m/>
    <n v="0"/>
    <s v="SP1500023091"/>
  </r>
  <r>
    <s v="PESA - MIRAFLORES"/>
    <s v="HERNANDEZ"/>
    <s v="CRUZ"/>
    <s v="FIDEL"/>
    <x v="8"/>
    <x v="0"/>
    <s v="LA FINCA MIRAFLORES"/>
    <s v="SILO METALICO GALVANIZADO"/>
    <s v="GENERACIÓN DE INGRESOS"/>
    <n v="0"/>
    <n v="0"/>
    <n v="0"/>
    <s v="AM"/>
    <n v="12690"/>
    <n v="0"/>
    <n v="1410"/>
    <n v="14100"/>
    <n v="12690"/>
    <n v="0"/>
    <m/>
    <n v="0"/>
    <s v="SP1500023091"/>
  </r>
  <r>
    <s v="PESA - MIRAFLORES"/>
    <s v="HERNANDEZ"/>
    <s v="CRUZ"/>
    <s v="FIDEL"/>
    <x v="8"/>
    <x v="0"/>
    <s v="LA FINCA MIRAFLORES"/>
    <s v="CORRAL"/>
    <s v="GENERACIÓN DE INGRESOS"/>
    <n v="0"/>
    <n v="0"/>
    <n v="0"/>
    <s v="AM"/>
    <n v="14355"/>
    <n v="0"/>
    <n v="1595"/>
    <n v="15950"/>
    <n v="14355"/>
    <n v="0"/>
    <m/>
    <n v="0"/>
    <s v="SP1500023091"/>
  </r>
  <r>
    <s v="EL MANANTIAL"/>
    <s v="LIZAMA"/>
    <s v="HERNANDEZ"/>
    <s v="ANTELMO"/>
    <x v="8"/>
    <x v="0"/>
    <s v="SALVADOR NAVA MARTÍNEZ (NUEVO SANTA RITA)"/>
    <s v="INFRAESTRUCTURA Y EQUIPO PARA LA PRODUCCION HORTICOLA AGRICULTURA PROTEGIDA"/>
    <s v="PRODUCCIÓN DE ALIMENTOS"/>
    <n v="1"/>
    <n v="10"/>
    <n v="11"/>
    <s v="AM"/>
    <n v="15982"/>
    <n v="0"/>
    <n v="1776"/>
    <n v="17758"/>
    <n v="15982"/>
    <n v="0"/>
    <m/>
    <n v="0"/>
    <s v="SP1500023092"/>
  </r>
  <r>
    <s v="EL MANANTIAL"/>
    <s v="LIZAMA"/>
    <s v="HERNANDEZ"/>
    <s v="ANTELMO"/>
    <x v="8"/>
    <x v="0"/>
    <s v="SALVADOR NAVA MARTÍNEZ (NUEVO SANTA RITA)"/>
    <s v="ARBOLES FRUTALES"/>
    <s v="PRODUCCIÓN DE ALIMENTOS"/>
    <n v="0"/>
    <n v="0"/>
    <n v="0"/>
    <s v="AM"/>
    <n v="52326"/>
    <n v="0"/>
    <n v="5814"/>
    <n v="58140"/>
    <n v="52326"/>
    <n v="0"/>
    <m/>
    <n v="0"/>
    <s v="SP1500023092"/>
  </r>
  <r>
    <s v="GRUPO PESA AGUA NUEVA"/>
    <s v="FAJARDO"/>
    <s v="GARCIA"/>
    <s v="MARIA DEL REFUGIO"/>
    <x v="10"/>
    <x v="0"/>
    <s v="AGUA NUEVA DEL NORTE"/>
    <s v="MOLINO DE GRANOS"/>
    <s v="GENERACIÓN DE INGRESOS"/>
    <n v="16"/>
    <n v="0"/>
    <n v="16"/>
    <s v="AM"/>
    <n v="21150"/>
    <n v="0"/>
    <n v="2350"/>
    <n v="23500"/>
    <n v="21150"/>
    <n v="0"/>
    <m/>
    <n v="0"/>
    <s v="SP1500023093"/>
  </r>
  <r>
    <s v="GRUPO PESA AGUA NUEVA"/>
    <s v="FAJARDO"/>
    <s v="GARCIA"/>
    <s v="MARIA DEL REFUGIO"/>
    <x v="10"/>
    <x v="0"/>
    <s v="AGUA NUEVA DEL NORTE"/>
    <s v="INFRAESTRUCTURA Y EQUIPO PARA LA PRODUCCION HORTICOLA AGRICULTURA PROTEGIDA"/>
    <s v="PRODUCCIÓN DE ALIMENTOS"/>
    <n v="0"/>
    <n v="0"/>
    <n v="0"/>
    <s v="AM"/>
    <n v="71925"/>
    <n v="0"/>
    <n v="10278.5"/>
    <n v="82203.5"/>
    <n v="71925"/>
    <n v="0"/>
    <m/>
    <n v="0"/>
    <s v="SP1500023093"/>
  </r>
  <r>
    <s v="GRUPO PESA AGUA NUEVA"/>
    <s v="FAJARDO"/>
    <s v="GARCIA"/>
    <s v="MARIA DEL REFUGIO"/>
    <x v="10"/>
    <x v="0"/>
    <s v="AGUA NUEVA DEL NORTE"/>
    <s v="INFRAESTRUCTURA Y EQUIPO PARA LA PROTECCION Y MANEJO DE LAS AVES"/>
    <s v="PRODUCCIÓN DE ALIMENTOS"/>
    <n v="0"/>
    <n v="0"/>
    <n v="0"/>
    <s v="AM"/>
    <n v="7851"/>
    <n v="0"/>
    <n v="872.89999999999964"/>
    <n v="8723.9"/>
    <n v="7851"/>
    <n v="0"/>
    <m/>
    <n v="0"/>
    <s v="SP1500023093"/>
  </r>
  <r>
    <s v="GRUPO PESA AGUA NUEVA"/>
    <s v="FAJARDO"/>
    <s v="GARCIA"/>
    <s v="MARIA DEL REFUGIO"/>
    <x v="10"/>
    <x v="0"/>
    <s v="AGUA NUEVA DEL NORTE"/>
    <s v="INFRAESTRUCTURA Y EQUIPO PARA LA PROTECCION Y MANEJO DE LAS AVES"/>
    <s v="PRODUCCIÓN DE ALIMENTOS"/>
    <n v="0"/>
    <n v="0"/>
    <n v="0"/>
    <s v="AM"/>
    <n v="101447"/>
    <n v="0"/>
    <n v="11272"/>
    <n v="112719"/>
    <n v="101447"/>
    <n v="0"/>
    <m/>
    <n v="0"/>
    <s v="SP1500023093"/>
  </r>
  <r>
    <s v="SIERRA HUASTECA"/>
    <s v="SANTOS"/>
    <s v="HERNANDEZ"/>
    <s v="ALBARO"/>
    <x v="9"/>
    <x v="0"/>
    <s v="EUREKA"/>
    <s v="INFRAESTRUCTURA Y EQUIPO PARA LA PRODUCCION DE HORTALIZAS A CIELO ABIERTO"/>
    <s v="GENERACIÓN DE INGRESOS"/>
    <n v="14"/>
    <n v="12"/>
    <n v="26"/>
    <s v="MAM"/>
    <n v="28400"/>
    <n v="0"/>
    <n v="6534"/>
    <n v="34934"/>
    <n v="28400"/>
    <n v="0"/>
    <m/>
    <n v="0"/>
    <s v="SP1500023094"/>
  </r>
  <r>
    <s v="SIERRA HUASTECA"/>
    <s v="SANTOS"/>
    <s v="HERNANDEZ"/>
    <s v="ALBARO"/>
    <x v="9"/>
    <x v="0"/>
    <s v="EUREKA"/>
    <s v="ARBOLES FRUTALES"/>
    <s v="PRODUCCIÓN DE ALIMENTOS"/>
    <n v="0"/>
    <n v="0"/>
    <n v="0"/>
    <s v="MAM"/>
    <n v="7510"/>
    <n v="0"/>
    <n v="1707"/>
    <n v="9217"/>
    <n v="7510"/>
    <n v="0"/>
    <m/>
    <n v="0"/>
    <s v="SP1500023094"/>
  </r>
  <r>
    <s v="SIERRA HUASTECA"/>
    <s v="SANTOS"/>
    <s v="HERNANDEZ"/>
    <s v="ALBARO"/>
    <x v="9"/>
    <x v="0"/>
    <s v="EUREKA"/>
    <s v="CISTERNA DE FERROCEMENTO EQUIPADA"/>
    <s v="PRODUCCIÓN DE ALIMENTOS"/>
    <n v="0"/>
    <n v="0"/>
    <n v="0"/>
    <s v="MAM"/>
    <n v="81648"/>
    <n v="0"/>
    <n v="9072"/>
    <n v="90720"/>
    <n v="81648"/>
    <n v="0"/>
    <m/>
    <n v="0"/>
    <s v="SP1500023094"/>
  </r>
  <r>
    <s v="SIERRA HUASTECA"/>
    <s v="SANTOS"/>
    <s v="HERNANDEZ"/>
    <s v="ALBARO"/>
    <x v="9"/>
    <x v="0"/>
    <s v="EUREKA"/>
    <s v="INFRAESTRUCTURA Y EQUIPO PARA LA PROTECCION Y MANEJO DE LAS AVES"/>
    <s v="PRODUCCIÓN DE ALIMENTOS"/>
    <n v="0"/>
    <n v="0"/>
    <n v="0"/>
    <s v="MAM"/>
    <n v="161881"/>
    <n v="0"/>
    <n v="19972.880000000005"/>
    <n v="181853.88"/>
    <n v="161881"/>
    <n v="0"/>
    <m/>
    <n v="0"/>
    <s v="SP1500023094"/>
  </r>
  <r>
    <s v="PESA PUYECATL"/>
    <s v="HERNANDEZ"/>
    <s v="HERNANDEZ"/>
    <s v="MODESTO"/>
    <x v="8"/>
    <x v="0"/>
    <s v="PUYÉCATL"/>
    <s v="LOMBRICOMPOSTA"/>
    <s v="PRODUCCIÓN DE ALIMENTOS"/>
    <n v="4"/>
    <n v="7"/>
    <n v="11"/>
    <s v="AM"/>
    <n v="14855"/>
    <n v="0"/>
    <n v="1651"/>
    <n v="16506"/>
    <n v="14855"/>
    <n v="0"/>
    <m/>
    <n v="0"/>
    <s v="SP1500023095"/>
  </r>
  <r>
    <s v="PESA PUYECATL"/>
    <s v="HERNANDEZ"/>
    <s v="HERNANDEZ"/>
    <s v="MODESTO"/>
    <x v="8"/>
    <x v="0"/>
    <s v="PUYÉCATL"/>
    <s v="PICADORA DE FORRAJE"/>
    <s v="GENERACIÓN DE INGRESOS"/>
    <n v="0"/>
    <n v="0"/>
    <n v="0"/>
    <s v="AM"/>
    <n v="25200"/>
    <n v="0"/>
    <n v="2800"/>
    <n v="28000"/>
    <n v="25200"/>
    <n v="0"/>
    <m/>
    <n v="0"/>
    <s v="SP1500023095"/>
  </r>
  <r>
    <s v="PESA PUYECATL"/>
    <s v="HERNANDEZ"/>
    <s v="HERNANDEZ"/>
    <s v="MODESTO"/>
    <x v="8"/>
    <x v="0"/>
    <s v="PUYÉCATL"/>
    <s v="INFRAESTRUCTURA Y EQUIPO PARA LA PRODUCCION HORTICOLA AGRICULTURA PROTEGIDA"/>
    <s v="PRODUCCIÓN DE ALIMENTOS"/>
    <n v="0"/>
    <n v="0"/>
    <n v="0"/>
    <s v="AM"/>
    <n v="118284"/>
    <n v="0"/>
    <n v="13144"/>
    <n v="131428"/>
    <n v="118284"/>
    <n v="0"/>
    <m/>
    <n v="0"/>
    <s v="SP1500023095"/>
  </r>
  <r>
    <s v="PESA PUYECATL"/>
    <s v="HERNANDEZ"/>
    <s v="HERNANDEZ"/>
    <s v="MODESTO"/>
    <x v="8"/>
    <x v="0"/>
    <s v="PUYÉCATL"/>
    <s v="ARBOLES FRUTALES"/>
    <s v="PRODUCCIÓN DE ALIMENTOS"/>
    <n v="0"/>
    <n v="0"/>
    <n v="0"/>
    <s v="AM"/>
    <n v="20930"/>
    <n v="0"/>
    <n v="2326"/>
    <n v="23256"/>
    <n v="20930"/>
    <n v="0"/>
    <m/>
    <n v="0"/>
    <s v="SP1500023095"/>
  </r>
  <r>
    <s v="PESA-EL CEDRAL"/>
    <s v="SANTIAGO"/>
    <s v="CRUZ"/>
    <s v="ROMAN"/>
    <x v="8"/>
    <x v="0"/>
    <s v="EL CEDRAL"/>
    <s v="PICADORA DE FORRAJE"/>
    <s v="GENERACIÓN DE INGRESOS"/>
    <n v="12"/>
    <n v="6"/>
    <n v="18"/>
    <s v="AM"/>
    <n v="63000"/>
    <n v="0"/>
    <n v="7000"/>
    <n v="70000"/>
    <n v="63000"/>
    <n v="0"/>
    <m/>
    <n v="0"/>
    <s v="SP1500023096"/>
  </r>
  <r>
    <s v="PESA-EL CEDRAL"/>
    <s v="SANTIAGO"/>
    <s v="CRUZ"/>
    <s v="ROMAN"/>
    <x v="8"/>
    <x v="0"/>
    <s v="EL CEDRAL"/>
    <s v="ARBOLES FRUTALES"/>
    <s v="PRODUCCIÓN DE ALIMENTOS"/>
    <n v="0"/>
    <n v="0"/>
    <n v="0"/>
    <s v="AM"/>
    <n v="47093"/>
    <n v="0"/>
    <n v="5233"/>
    <n v="52326"/>
    <n v="47093"/>
    <n v="0"/>
    <m/>
    <n v="0"/>
    <s v="SP1500023096"/>
  </r>
  <r>
    <s v="PESA-EL CEDRAL"/>
    <s v="SANTIAGO"/>
    <s v="CRUZ"/>
    <s v="ROMAN"/>
    <x v="8"/>
    <x v="0"/>
    <s v="EL CEDRAL"/>
    <s v="CORRAL"/>
    <s v="GENERACIÓN DE INGRESOS"/>
    <n v="0"/>
    <n v="0"/>
    <n v="0"/>
    <s v="AM"/>
    <n v="43065"/>
    <n v="0"/>
    <n v="4785"/>
    <n v="47850"/>
    <n v="43065"/>
    <n v="0"/>
    <m/>
    <n v="0"/>
    <s v="SP1500023096"/>
  </r>
  <r>
    <s v="PESA-EL CEDRAL"/>
    <s v="SANTIAGO"/>
    <s v="CRUZ"/>
    <s v="ROMAN"/>
    <x v="8"/>
    <x v="0"/>
    <s v="EL CEDRAL"/>
    <s v="INFRAESTRUCTURA Y EQUIPO PARA LA PRODUCCION DE BOVINOS"/>
    <s v="GENERACIÓN DE INGRESOS"/>
    <n v="0"/>
    <n v="0"/>
    <n v="0"/>
    <s v="AM"/>
    <n v="70000"/>
    <n v="0"/>
    <n v="7778"/>
    <n v="77778"/>
    <n v="70000"/>
    <n v="0"/>
    <m/>
    <n v="0"/>
    <s v="SP1500023096"/>
  </r>
  <r>
    <s v="PESA-EL CEDRAL"/>
    <s v="SANTIAGO"/>
    <s v="CRUZ"/>
    <s v="ROMAN"/>
    <x v="8"/>
    <x v="0"/>
    <s v="EL CEDRAL"/>
    <s v="BEBEDERO"/>
    <s v="GENERACIÓN DE INGRESOS"/>
    <n v="0"/>
    <n v="0"/>
    <n v="0"/>
    <s v="AM"/>
    <n v="5579"/>
    <n v="0"/>
    <n v="620"/>
    <n v="6199"/>
    <n v="5579"/>
    <n v="0"/>
    <m/>
    <n v="0"/>
    <s v="SP1500023096"/>
  </r>
  <r>
    <s v="GRUPO PESA ABREGO"/>
    <s v="RAMOS"/>
    <s v="TORRES"/>
    <s v="ALFREDO"/>
    <x v="11"/>
    <x v="0"/>
    <s v="ÁBREGO"/>
    <s v="PICADORA DE FORRAJE"/>
    <s v="GENERACIÓN DE INGRESOS"/>
    <n v="6"/>
    <n v="5"/>
    <n v="11"/>
    <s v="AM"/>
    <n v="21150"/>
    <n v="0"/>
    <n v="2350"/>
    <n v="23500"/>
    <n v="21150"/>
    <n v="0"/>
    <m/>
    <n v="0"/>
    <s v="SP1500023097"/>
  </r>
  <r>
    <s v="GRUPO PESA ABREGO"/>
    <s v="RAMOS"/>
    <s v="TORRES"/>
    <s v="ALFREDO"/>
    <x v="11"/>
    <x v="0"/>
    <s v="ÁBREGO"/>
    <s v="INFRAESTRUCTURA Y EQUIPO PARA LA PROTECCION Y MANEJO DE LAS AVES"/>
    <s v="PRODUCCIÓN DE ALIMENTOS"/>
    <n v="0"/>
    <n v="0"/>
    <n v="0"/>
    <s v="AM"/>
    <n v="31404"/>
    <n v="0"/>
    <n v="3491.6"/>
    <n v="34895.599999999999"/>
    <n v="31404"/>
    <n v="0"/>
    <m/>
    <n v="0"/>
    <s v="SP1500023097"/>
  </r>
  <r>
    <s v="GRUPO PESA ABREGO"/>
    <s v="RAMOS"/>
    <s v="TORRES"/>
    <s v="ALFREDO"/>
    <x v="11"/>
    <x v="0"/>
    <s v="ÁBREGO"/>
    <s v="INFRAESTRUCTURA Y EQUIPO PARA LA PRODUCCION HORTICOLA AGRICULTURA PROTEGIDA"/>
    <s v="GENERACIÓN DE INGRESOS"/>
    <n v="0"/>
    <n v="0"/>
    <n v="0"/>
    <s v="AM"/>
    <n v="88162"/>
    <n v="0"/>
    <n v="11691.79"/>
    <n v="99853.790000000008"/>
    <n v="88162"/>
    <n v="0"/>
    <m/>
    <n v="0"/>
    <s v="SP1500023097"/>
  </r>
  <r>
    <s v="GRUPO PESA ABREGO"/>
    <s v="RAMOS"/>
    <s v="TORRES"/>
    <s v="ALFREDO"/>
    <x v="11"/>
    <x v="0"/>
    <s v="ÁBREGO"/>
    <s v="INFRAESTRUCTURA Y EQUIPO PARA LA PRODUCCION HORTICOLA AGRICULTURA PROTEGIDA"/>
    <s v="PRODUCCIÓN DE ALIMENTOS"/>
    <n v="0"/>
    <n v="0"/>
    <n v="0"/>
    <s v="AM"/>
    <n v="28770"/>
    <n v="0"/>
    <n v="4111.3999999999996"/>
    <n v="32881.4"/>
    <n v="28770"/>
    <n v="0"/>
    <m/>
    <n v="0"/>
    <s v="SP1500023097"/>
  </r>
  <r>
    <s v="PESA HUEXCO"/>
    <s v="CRUZ"/>
    <s v="MARTINEZ"/>
    <s v="RUTILO"/>
    <x v="8"/>
    <x v="0"/>
    <s v="EL HUEXCO"/>
    <s v="INFRAESTRUCTURA Y EQUIPO PARA LA PRODUCCION DE BOVINOS"/>
    <s v="GENERACIÓN DE INGRESOS"/>
    <n v="8"/>
    <n v="6"/>
    <n v="14"/>
    <s v="AM"/>
    <n v="70000"/>
    <n v="0"/>
    <n v="7778"/>
    <n v="77778"/>
    <n v="70000"/>
    <n v="0"/>
    <m/>
    <n v="0"/>
    <s v="SP1500023098"/>
  </r>
  <r>
    <s v="PESA HUEXCO"/>
    <s v="CRUZ"/>
    <s v="MARTINEZ"/>
    <s v="RUTILO"/>
    <x v="8"/>
    <x v="0"/>
    <s v="EL HUEXCO"/>
    <s v="SILO METALICO GALVANIZADO"/>
    <s v="GENERACIÓN DE INGRESOS"/>
    <n v="0"/>
    <n v="0"/>
    <n v="0"/>
    <s v="AM"/>
    <n v="4230"/>
    <n v="0"/>
    <n v="470"/>
    <n v="4700"/>
    <n v="4230"/>
    <n v="0"/>
    <m/>
    <n v="0"/>
    <s v="SP1500023098"/>
  </r>
  <r>
    <s v="PESA HUEXCO"/>
    <s v="CRUZ"/>
    <s v="MARTINEZ"/>
    <s v="RUTILO"/>
    <x v="8"/>
    <x v="0"/>
    <s v="EL HUEXCO"/>
    <s v="INCUBADORA EQUIPADA"/>
    <s v="GENERACIÓN DE INGRESOS"/>
    <n v="0"/>
    <n v="0"/>
    <n v="0"/>
    <s v="AM"/>
    <n v="14850"/>
    <n v="0"/>
    <n v="1650"/>
    <n v="16500"/>
    <n v="14850"/>
    <n v="0"/>
    <m/>
    <n v="0"/>
    <s v="SP1500023098"/>
  </r>
  <r>
    <s v="PESA HUEXCO"/>
    <s v="CRUZ"/>
    <s v="MARTINEZ"/>
    <s v="RUTILO"/>
    <x v="8"/>
    <x v="0"/>
    <s v="EL HUEXCO"/>
    <s v="EQUIPO PARA LA CONSERVACION DE ALIMENTOS CARNICOS"/>
    <s v="GENERACIÓN DE INGRESOS"/>
    <n v="0"/>
    <n v="0"/>
    <n v="0"/>
    <s v="AM"/>
    <n v="14220"/>
    <n v="0"/>
    <n v="1580"/>
    <n v="15800"/>
    <n v="14220"/>
    <n v="0"/>
    <m/>
    <n v="0"/>
    <s v="SP1500023098"/>
  </r>
  <r>
    <s v="PESA HUEXCO"/>
    <s v="CRUZ"/>
    <s v="MARTINEZ"/>
    <s v="RUTILO"/>
    <x v="8"/>
    <x v="0"/>
    <s v="EL HUEXCO"/>
    <s v="ARBOLES FRUTALES"/>
    <s v="PRODUCCIÓN DE ALIMENTOS"/>
    <n v="0"/>
    <n v="0"/>
    <n v="0"/>
    <s v="AM"/>
    <n v="41860"/>
    <n v="0"/>
    <n v="4652"/>
    <n v="46512"/>
    <n v="41860"/>
    <n v="0"/>
    <m/>
    <n v="0"/>
    <s v="SP1500023098"/>
  </r>
  <r>
    <s v="JUNKUDH T´OJNAL TI CUETAB"/>
    <s v="VICTORIANO"/>
    <s v="CATARINA"/>
    <s v="JOSE JULIAN"/>
    <x v="9"/>
    <x v="0"/>
    <s v="CUETAB"/>
    <s v="INFRAESTRUCTURA Y EQUIPO PARA LA PRODUCCION DE HONGOS"/>
    <s v="PRODUCCIÓN DE ALIMENTOS"/>
    <n v="6"/>
    <n v="5"/>
    <n v="11"/>
    <s v="MAM"/>
    <n v="15278"/>
    <n v="0"/>
    <n v="6830.2000000000007"/>
    <n v="22108.2"/>
    <n v="15278"/>
    <n v="0"/>
    <m/>
    <n v="0"/>
    <s v="SP1500023099"/>
  </r>
  <r>
    <s v="JUNKUDH T´OJNAL TI CUETAB"/>
    <s v="VICTORIANO"/>
    <s v="CATARINA"/>
    <s v="JOSE JULIAN"/>
    <x v="9"/>
    <x v="0"/>
    <s v="CUETAB"/>
    <s v="INFRAESTRUCTURA PARA POSTPRODUCCION DE CAFE"/>
    <s v="GENERACIÓN DE INGRESOS"/>
    <n v="0"/>
    <n v="0"/>
    <n v="0"/>
    <s v="MAM"/>
    <n v="31395"/>
    <n v="0"/>
    <n v="3800"/>
    <n v="35195"/>
    <n v="31395"/>
    <n v="0"/>
    <m/>
    <n v="0"/>
    <s v="SP1500023099"/>
  </r>
  <r>
    <s v="JUNKUDH T´OJNAL TI CUETAB"/>
    <s v="VICTORIANO"/>
    <s v="CATARINA"/>
    <s v="JOSE JULIAN"/>
    <x v="9"/>
    <x v="0"/>
    <s v="CUETAB"/>
    <s v="INFRAESTRUCTURA PARA POSTPRODUCCION DE CAFE"/>
    <s v="GENERACIÓN DE INGRESOS"/>
    <n v="0"/>
    <n v="0"/>
    <n v="0"/>
    <s v="MAM"/>
    <n v="27090"/>
    <n v="0"/>
    <n v="8535"/>
    <n v="35625"/>
    <n v="27090"/>
    <n v="0"/>
    <m/>
    <n v="0"/>
    <s v="SP1500023099"/>
  </r>
  <r>
    <s v="JUNKUDH T´OJNAL TI CUETAB"/>
    <s v="VICTORIANO"/>
    <s v="CATARINA"/>
    <s v="JOSE JULIAN"/>
    <x v="9"/>
    <x v="0"/>
    <s v="CUETAB"/>
    <s v="ARBOLES FRUTALES"/>
    <s v="PRODUCCIÓN DE ALIMENTOS"/>
    <n v="0"/>
    <n v="0"/>
    <n v="0"/>
    <s v="MAM"/>
    <n v="15020"/>
    <n v="0"/>
    <n v="3414"/>
    <n v="18434"/>
    <n v="15020"/>
    <n v="0"/>
    <m/>
    <n v="0"/>
    <s v="SP1500023099"/>
  </r>
  <r>
    <s v="JUNKUDH T´OJNAL TI CUETAB"/>
    <s v="VICTORIANO"/>
    <s v="CATARINA"/>
    <s v="JOSE JULIAN"/>
    <x v="9"/>
    <x v="0"/>
    <s v="CUETAB"/>
    <s v="INFRAESTRUCTURA Y EQUIPO PARA LA PRODUCCION DE HORTALIZAS A CIELO ABIERTO"/>
    <s v="GENERACIÓN DE INGRESOS"/>
    <n v="0"/>
    <n v="0"/>
    <n v="0"/>
    <s v="MAM"/>
    <n v="2840"/>
    <n v="0"/>
    <n v="653.40000000000009"/>
    <n v="3493.4"/>
    <n v="2840"/>
    <n v="0"/>
    <m/>
    <n v="0"/>
    <s v="SP1500023099"/>
  </r>
  <r>
    <s v="GRUPO DE TRABAJO CERRO DE LA ARENA"/>
    <s v="SANTOS"/>
    <s v="MARTINEZ"/>
    <s v="LORENZA"/>
    <x v="9"/>
    <x v="0"/>
    <s v="PUERTO DE TANZOZOB"/>
    <s v="ARBOLES FRUTALES"/>
    <s v="PRODUCCIÓN DE ALIMENTOS"/>
    <n v="9"/>
    <n v="6"/>
    <n v="15"/>
    <s v="AM"/>
    <n v="15020"/>
    <n v="0"/>
    <n v="3414"/>
    <n v="18434"/>
    <n v="15020"/>
    <n v="0"/>
    <m/>
    <n v="0"/>
    <s v="SP1500023103"/>
  </r>
  <r>
    <s v="GRUPO DE TRABAJO CERRO DE LA ARENA"/>
    <s v="SANTOS"/>
    <s v="MARTINEZ"/>
    <s v="LORENZA"/>
    <x v="9"/>
    <x v="0"/>
    <s v="PUERTO DE TANZOZOB"/>
    <s v="INFRAESTRUCTURA Y EQUIPO PARA LA PRODUCCION DE HONGOS"/>
    <s v="PRODUCCIÓN DE ALIMENTOS"/>
    <n v="0"/>
    <n v="0"/>
    <n v="0"/>
    <s v="AM"/>
    <n v="5092"/>
    <n v="0"/>
    <n v="2277.3999999999996"/>
    <n v="7369.4"/>
    <n v="5092"/>
    <n v="0"/>
    <m/>
    <n v="0"/>
    <s v="SP1500023103"/>
  </r>
  <r>
    <s v="GRUPO DE TRABAJO CERRO DE LA ARENA"/>
    <s v="SANTOS"/>
    <s v="MARTINEZ"/>
    <s v="LORENZA"/>
    <x v="9"/>
    <x v="0"/>
    <s v="PUERTO DE TANZOZOB"/>
    <s v="INFRAESTRUCTURA Y EQUIPO PARA LA PROTECCION Y MANEJO DE LAS AVES"/>
    <s v="PRODUCCIÓN DE ALIMENTOS"/>
    <n v="0"/>
    <n v="0"/>
    <n v="0"/>
    <s v="AM"/>
    <n v="49809"/>
    <n v="0"/>
    <n v="6146.0400000000009"/>
    <n v="55955.040000000001"/>
    <n v="49809"/>
    <n v="0"/>
    <m/>
    <n v="0"/>
    <s v="SP1500023103"/>
  </r>
  <r>
    <s v="GRUPO DE TRABAJO CERRO DE LA ARENA"/>
    <s v="SANTOS"/>
    <s v="MARTINEZ"/>
    <s v="LORENZA"/>
    <x v="9"/>
    <x v="0"/>
    <s v="PUERTO DE TANZOZOB"/>
    <s v="INFRAESTRUCTURA Y EQUIPO PARA LA PROTECCION Y MANEJO DE LAS AVES"/>
    <s v="PRODUCCIÓN DE ALIMENTOS"/>
    <n v="0"/>
    <n v="0"/>
    <n v="0"/>
    <s v="AM"/>
    <n v="5600"/>
    <n v="0"/>
    <n v="800"/>
    <n v="6400"/>
    <n v="5600"/>
    <n v="0"/>
    <m/>
    <n v="0"/>
    <s v="SP1500023103"/>
  </r>
  <r>
    <s v="GRUPO DE TRABAJO CERRO DE LA ARENA"/>
    <s v="SANTOS"/>
    <s v="MARTINEZ"/>
    <s v="LORENZA"/>
    <x v="9"/>
    <x v="0"/>
    <s v="PUERTO DE TANZOZOB"/>
    <s v="CISTERNA DE FERROCEMENTO EQUIPADA"/>
    <s v="PRODUCCIÓN DE ALIMENTOS"/>
    <n v="0"/>
    <n v="0"/>
    <n v="0"/>
    <s v="AM"/>
    <n v="18144"/>
    <n v="0"/>
    <n v="2016"/>
    <n v="20160"/>
    <n v="18144"/>
    <n v="0"/>
    <m/>
    <n v="0"/>
    <s v="SP1500023103"/>
  </r>
  <r>
    <s v="GRUPO DE TRABAJO CERRO DE LA ARENA"/>
    <s v="SANTOS"/>
    <s v="MARTINEZ"/>
    <s v="LORENZA"/>
    <x v="9"/>
    <x v="0"/>
    <s v="PUERTO DE TANZOZOB"/>
    <s v="INFRAESTRUCTURA Y EQUIPO PARA LA PRODUCCION DE HORTALIZAS A CIELO ABIERTO"/>
    <s v="GENERACIÓN DE INGRESOS"/>
    <n v="0"/>
    <n v="0"/>
    <n v="0"/>
    <s v="AM"/>
    <n v="2840"/>
    <n v="0"/>
    <n v="653.40000000000009"/>
    <n v="3493.4"/>
    <n v="2840"/>
    <n v="0"/>
    <m/>
    <n v="0"/>
    <s v="SP1500023103"/>
  </r>
  <r>
    <s v="FLOR DE JACARANDA"/>
    <s v="SANTOS"/>
    <s v="SATURNINO"/>
    <s v="CLETO"/>
    <x v="9"/>
    <x v="0"/>
    <s v="TANUTE"/>
    <s v="EQUIPO PARA LA CONSERVACION DE ALIMENTOS VEGETALES"/>
    <s v="GENERACIÓN DE INGRESOS"/>
    <n v="13"/>
    <n v="2"/>
    <n v="15"/>
    <s v="AM"/>
    <n v="32955"/>
    <n v="0"/>
    <n v="3850"/>
    <n v="36805"/>
    <n v="32955"/>
    <n v="0"/>
    <m/>
    <n v="0"/>
    <s v="SP1500023106"/>
  </r>
  <r>
    <s v="FLOR DE JACARANDA"/>
    <s v="SANTOS"/>
    <s v="SATURNINO"/>
    <s v="CLETO"/>
    <x v="9"/>
    <x v="0"/>
    <s v="TANUTE"/>
    <s v="ARBOLES FRUTALES"/>
    <s v="PRODUCCIÓN DE ALIMENTOS"/>
    <n v="0"/>
    <n v="0"/>
    <n v="0"/>
    <s v="AM"/>
    <n v="15020"/>
    <n v="0"/>
    <n v="3414"/>
    <n v="18434"/>
    <n v="15020"/>
    <n v="0"/>
    <m/>
    <n v="0"/>
    <s v="SP1500023106"/>
  </r>
  <r>
    <s v="FLOR DE JACARANDA"/>
    <s v="SANTOS"/>
    <s v="SATURNINO"/>
    <s v="CLETO"/>
    <x v="9"/>
    <x v="0"/>
    <s v="TANUTE"/>
    <s v="INFRAESTRUCTURA Y EQUIPO PARA LA PROTECCION Y MANEJO DE LAS AVES"/>
    <s v="PRODUCCIÓN DE ALIMENTOS"/>
    <n v="0"/>
    <n v="0"/>
    <n v="0"/>
    <s v="AM"/>
    <n v="74714"/>
    <n v="0"/>
    <n v="9218.5599999999977"/>
    <n v="83932.56"/>
    <n v="74714"/>
    <n v="0"/>
    <m/>
    <n v="0"/>
    <s v="SP1500023106"/>
  </r>
  <r>
    <s v="UNIDAD CAMPESINA"/>
    <s v="MARTINEZ"/>
    <s v="SANTIAGO"/>
    <s v="SALVADOR"/>
    <x v="9"/>
    <x v="0"/>
    <s v="SAN RAFAEL TAMPAXAL"/>
    <s v="INFRAESTRUCTURA Y EQUIPO PARA LA PROTECCION Y MANEJO DE LAS AVES"/>
    <s v="PRODUCCIÓN DE ALIMENTOS"/>
    <n v="12"/>
    <n v="5"/>
    <n v="17"/>
    <s v="AM"/>
    <n v="37357"/>
    <n v="0"/>
    <n v="4609.2799999999988"/>
    <n v="41966.28"/>
    <n v="37357"/>
    <n v="0"/>
    <m/>
    <n v="0"/>
    <s v="SP1500023110"/>
  </r>
  <r>
    <s v="UNIDAD CAMPESINA"/>
    <s v="MARTINEZ"/>
    <s v="SANTIAGO"/>
    <s v="SALVADOR"/>
    <x v="9"/>
    <x v="0"/>
    <s v="SAN RAFAEL TAMPAXAL"/>
    <s v="INFRAESTRUCTURA Y EQUIPO PARA LA PRODUCCION DE HORTALIZAS A CIELO ABIERTO"/>
    <s v="GENERACIÓN DE INGRESOS"/>
    <n v="0"/>
    <n v="0"/>
    <n v="0"/>
    <s v="AM"/>
    <n v="8520"/>
    <n v="0"/>
    <n v="1960.2000000000007"/>
    <n v="10480.200000000001"/>
    <n v="8520"/>
    <n v="0"/>
    <m/>
    <n v="0"/>
    <s v="SP1500023110"/>
  </r>
  <r>
    <s v="UNIDAD CAMPESINA"/>
    <s v="MARTINEZ"/>
    <s v="SANTIAGO"/>
    <s v="SALVADOR"/>
    <x v="9"/>
    <x v="0"/>
    <s v="SAN RAFAEL TAMPAXAL"/>
    <s v="INFRAESTRUCTURA PARA POSTPRODUCCION DE CAFE"/>
    <s v="GENERACIÓN DE INGRESOS"/>
    <n v="0"/>
    <n v="0"/>
    <n v="0"/>
    <s v="AM"/>
    <n v="31395"/>
    <n v="0"/>
    <n v="3800"/>
    <n v="35195"/>
    <n v="31395"/>
    <n v="0"/>
    <m/>
    <n v="0"/>
    <s v="SP1500023110"/>
  </r>
  <r>
    <s v="UNIDAD CAMPESINA"/>
    <s v="MARTINEZ"/>
    <s v="SANTIAGO"/>
    <s v="SALVADOR"/>
    <x v="9"/>
    <x v="0"/>
    <s v="SAN RAFAEL TAMPAXAL"/>
    <s v="INFRAESTRUCTURA PARA POSTPRODUCCION DE CAFE"/>
    <s v="GENERACIÓN DE INGRESOS"/>
    <n v="0"/>
    <n v="0"/>
    <n v="0"/>
    <s v="AM"/>
    <n v="27090"/>
    <n v="0"/>
    <n v="8535"/>
    <n v="35625"/>
    <n v="27090"/>
    <n v="0"/>
    <m/>
    <n v="0"/>
    <s v="SP1500023110"/>
  </r>
  <r>
    <s v="UNIDAD CAMPESINA"/>
    <s v="MARTINEZ"/>
    <s v="SANTIAGO"/>
    <s v="SALVADOR"/>
    <x v="9"/>
    <x v="0"/>
    <s v="SAN RAFAEL TAMPAXAL"/>
    <s v="INFRAESTRUCTURA Y EQUIPO PARA LA PRODUCCION DE HORTALIZAS A CIELO ABIERTO"/>
    <s v="GENERACIÓN DE INGRESOS"/>
    <n v="0"/>
    <n v="0"/>
    <n v="0"/>
    <s v="AM"/>
    <n v="7100"/>
    <n v="0"/>
    <n v="2498"/>
    <n v="9598"/>
    <n v="7100"/>
    <n v="0"/>
    <m/>
    <n v="0"/>
    <s v="SP1500023110"/>
  </r>
  <r>
    <s v="UNIDAD CAMPESINA"/>
    <s v="MARTINEZ"/>
    <s v="SANTIAGO"/>
    <s v="SALVADOR"/>
    <x v="9"/>
    <x v="0"/>
    <s v="SAN RAFAEL TAMPAXAL"/>
    <s v="ARBOLES FRUTALES"/>
    <s v="PRODUCCIÓN DE ALIMENTOS"/>
    <n v="0"/>
    <n v="0"/>
    <n v="0"/>
    <s v="AM"/>
    <n v="22530"/>
    <n v="0"/>
    <n v="5121"/>
    <n v="27651"/>
    <n v="22530"/>
    <n v="0"/>
    <m/>
    <n v="0"/>
    <s v="SP1500023110"/>
  </r>
  <r>
    <s v="GRUPO DE TRABAJO SAN FRANCISCO"/>
    <s v="HERNANDEZ"/>
    <s v="HERNANDEZ"/>
    <s v="ENRIQUE"/>
    <x v="9"/>
    <x v="0"/>
    <s v="SAN FRANCISCO"/>
    <s v="INFRAESTRUCTURA Y EQUIPO PARA LA PROTECCION Y MANEJO DE LAS AVES"/>
    <s v="PRODUCCIÓN DE ALIMENTOS"/>
    <n v="6"/>
    <n v="4"/>
    <n v="10"/>
    <s v="MAM"/>
    <n v="62262"/>
    <n v="0"/>
    <n v="7681.8000000000029"/>
    <n v="69943.8"/>
    <n v="62262"/>
    <n v="0"/>
    <m/>
    <n v="0"/>
    <s v="SP1500023112"/>
  </r>
  <r>
    <s v="GRUPO DE TRABAJO SAN FRANCISCO"/>
    <s v="HERNANDEZ"/>
    <s v="HERNANDEZ"/>
    <s v="ENRIQUE"/>
    <x v="9"/>
    <x v="0"/>
    <s v="SAN FRANCISCO"/>
    <s v="INFRAESTRUCTURA Y EQUIPO PARA LA PRODUCCION DE HORTALIZAS A CIELO ABIERTO"/>
    <s v="GENERACIÓN DE INGRESOS"/>
    <n v="0"/>
    <n v="0"/>
    <n v="0"/>
    <s v="MAM"/>
    <n v="35500"/>
    <n v="0"/>
    <n v="12490"/>
    <n v="47990"/>
    <n v="35500"/>
    <n v="0"/>
    <m/>
    <n v="0"/>
    <s v="SP1500023112"/>
  </r>
  <r>
    <s v="GRUPO PESA AGUAJE DE GARCIA"/>
    <s v="JASO"/>
    <s v="GARCIA"/>
    <s v="FRANCISCO"/>
    <x v="11"/>
    <x v="0"/>
    <s v="EL AGUAJE DE GARCÍA"/>
    <s v="INFRAESTRUCTURA Y EQUIPO PARA LA PRODUCCION HORTICOLA AGRICULTURA PROTEGIDA"/>
    <s v="PRODUCCIÓN DE ALIMENTOS"/>
    <n v="1"/>
    <n v="6"/>
    <n v="7"/>
    <s v="AM"/>
    <n v="43155"/>
    <n v="0"/>
    <n v="6167.1"/>
    <n v="49322.1"/>
    <n v="43155"/>
    <n v="0"/>
    <m/>
    <n v="0"/>
    <s v="SP1500023114"/>
  </r>
  <r>
    <s v="GRUPO PESA AGUAJE DE GARCIA"/>
    <s v="JASO"/>
    <s v="GARCIA"/>
    <s v="FRANCISCO"/>
    <x v="11"/>
    <x v="0"/>
    <s v="EL AGUAJE DE GARCÍA"/>
    <s v="INFRAESTRUCTURA Y EQUIPO PARA LA PROTECCION Y MANEJO DE LAS AVES"/>
    <s v="PRODUCCIÓN DE ALIMENTOS"/>
    <n v="0"/>
    <n v="0"/>
    <n v="0"/>
    <s v="AM"/>
    <n v="15702"/>
    <n v="0"/>
    <n v="1745.8"/>
    <n v="17447.8"/>
    <n v="15702"/>
    <n v="0"/>
    <m/>
    <n v="0"/>
    <s v="SP1500023114"/>
  </r>
  <r>
    <s v="GRUPO PESA AGUAJE DE GARCIA"/>
    <s v="JASO"/>
    <s v="GARCIA"/>
    <s v="FRANCISCO"/>
    <x v="11"/>
    <x v="0"/>
    <s v="EL AGUAJE DE GARCÍA"/>
    <s v="INFRAESTRUCTURA Y EQUIPO PARA LA PRODUCCION HORTICOLA AGRICULTURA PROTEGIDA"/>
    <s v="GENERACIÓN DE INGRESOS"/>
    <n v="0"/>
    <n v="0"/>
    <n v="0"/>
    <s v="AM"/>
    <n v="88162"/>
    <n v="0"/>
    <n v="11691.79"/>
    <n v="99853.790000000008"/>
    <n v="88162"/>
    <n v="0"/>
    <m/>
    <n v="0"/>
    <s v="SP1500023114"/>
  </r>
  <r>
    <s v="GRUPO PESA EL DURO"/>
    <s v="PALMILLAS"/>
    <s v="FORTUNA"/>
    <s v="MARIO"/>
    <x v="10"/>
    <x v="0"/>
    <s v="EL DURO"/>
    <s v="INFRAESTRUCTURA Y EQUIPO PARA LA PROTECCION Y MANEJO DE LAS AVES"/>
    <s v="PRODUCCIÓN DE ALIMENTOS"/>
    <n v="4"/>
    <n v="3"/>
    <n v="7"/>
    <s v="AM"/>
    <n v="15702"/>
    <n v="0"/>
    <n v="1745.8"/>
    <n v="17447.8"/>
    <n v="15702"/>
    <n v="0"/>
    <m/>
    <n v="0"/>
    <s v="SP1500023115"/>
  </r>
  <r>
    <s v="GRUPO PESA EL DURO"/>
    <s v="PALMILLAS"/>
    <s v="FORTUNA"/>
    <s v="MARIO"/>
    <x v="10"/>
    <x v="0"/>
    <s v="EL DURO"/>
    <s v="INFRAESTRUCTURA Y QUIPO PARA LA PRODUCCION DE CAPRINO"/>
    <s v="GENERACIÓN DE INGRESOS"/>
    <n v="0"/>
    <n v="0"/>
    <n v="0"/>
    <s v="AM"/>
    <n v="13260"/>
    <n v="0"/>
    <n v="1971.5"/>
    <n v="15231.5"/>
    <n v="13260"/>
    <n v="0"/>
    <m/>
    <n v="0"/>
    <s v="SP1500023115"/>
  </r>
  <r>
    <s v="GRUPO PESA EL DURO"/>
    <s v="PALMILLAS"/>
    <s v="FORTUNA"/>
    <s v="MARIO"/>
    <x v="10"/>
    <x v="0"/>
    <s v="EL DURO"/>
    <s v="INFRAESTRUCTURA Y EQUIPO PARA LA PRODUCCION HORTICOLA AGRICULTURA PROTEGIDA"/>
    <s v="PRODUCCIÓN DE ALIMENTOS"/>
    <n v="0"/>
    <n v="0"/>
    <n v="0"/>
    <s v="AM"/>
    <n v="43155"/>
    <n v="0"/>
    <n v="6167.1"/>
    <n v="49322.1"/>
    <n v="43155"/>
    <n v="0"/>
    <m/>
    <n v="0"/>
    <s v="SP1500023115"/>
  </r>
  <r>
    <s v="GRUPO PESA EL DURO"/>
    <s v="PALMILLAS"/>
    <s v="FORTUNA"/>
    <s v="MARIO"/>
    <x v="10"/>
    <x v="0"/>
    <s v="EL DURO"/>
    <s v="PICADORA DE FORRAJE"/>
    <s v="GENERACIÓN DE INGRESOS"/>
    <n v="0"/>
    <n v="0"/>
    <n v="0"/>
    <s v="AM"/>
    <n v="21150"/>
    <n v="0"/>
    <n v="2350"/>
    <n v="23500"/>
    <n v="21150"/>
    <n v="0"/>
    <m/>
    <n v="0"/>
    <s v="SP1500023115"/>
  </r>
  <r>
    <s v="GRUPO PESA BUENAVISTA"/>
    <s v="ROJAS"/>
    <s v="MEDINA"/>
    <s v="ELEUTERIO"/>
    <x v="11"/>
    <x v="0"/>
    <s v="BUENAVISTA"/>
    <s v="INFRAESTRUCTURA Y EQUIPO PARA LA PRODUCCION HORTICOLA AGRICULTURA PROTEGIDA"/>
    <s v="PRODUCCIÓN DE ALIMENTOS"/>
    <n v="5"/>
    <n v="2"/>
    <n v="7"/>
    <s v="AM"/>
    <n v="43155"/>
    <n v="0"/>
    <n v="6167.1"/>
    <n v="49322.1"/>
    <n v="43155"/>
    <n v="0"/>
    <m/>
    <n v="0"/>
    <s v="SP1500023116"/>
  </r>
  <r>
    <s v="GRUPO PESA BUENAVISTA"/>
    <s v="ROJAS"/>
    <s v="MEDINA"/>
    <s v="ELEUTERIO"/>
    <x v="11"/>
    <x v="0"/>
    <s v="BUENAVISTA"/>
    <s v="MOLINO DE GRANOS"/>
    <s v="GENERACIÓN DE INGRESOS"/>
    <n v="0"/>
    <n v="0"/>
    <n v="0"/>
    <s v="AM"/>
    <n v="21150"/>
    <n v="0"/>
    <n v="25850"/>
    <n v="47000"/>
    <n v="21150"/>
    <n v="0"/>
    <m/>
    <n v="0"/>
    <s v="SP1500023116"/>
  </r>
  <r>
    <s v="GRUPO PESA BUENAVISTA"/>
    <s v="ROJAS"/>
    <s v="MEDINA"/>
    <s v="ELEUTERIO"/>
    <x v="11"/>
    <x v="0"/>
    <s v="BUENAVISTA"/>
    <s v="INFRAESTRUCTURA Y EQUIPO PARA LA PROTECCION Y MANEJO DE LAS AVES"/>
    <s v="PRODUCCIÓN DE ALIMENTOS"/>
    <n v="0"/>
    <n v="0"/>
    <n v="0"/>
    <s v="AM"/>
    <n v="7851"/>
    <n v="0"/>
    <n v="872.89999999999964"/>
    <n v="8723.9"/>
    <n v="7851"/>
    <n v="0"/>
    <m/>
    <n v="0"/>
    <s v="SP1500023116"/>
  </r>
  <r>
    <s v="GRUPO PESA BUENAVISTA"/>
    <s v="ROJAS"/>
    <s v="MEDINA"/>
    <s v="ELEUTERIO"/>
    <x v="11"/>
    <x v="0"/>
    <s v="BUENAVISTA"/>
    <s v="INFRAESTRUCTURA Y QUIPO PARA LA PRODUCCION DE CAPRINO"/>
    <s v="GENERACIÓN DE INGRESOS"/>
    <n v="0"/>
    <n v="0"/>
    <n v="0"/>
    <s v="AM"/>
    <n v="0"/>
    <n v="0"/>
    <n v="15231.5"/>
    <n v="15231.5"/>
    <n v="0"/>
    <n v="0"/>
    <m/>
    <n v="0"/>
    <s v="SP1500023116"/>
  </r>
  <r>
    <s v="GRUPO DE TRABAJO SUPERACION"/>
    <s v="SANTIAGO"/>
    <s v="SANTIAGO"/>
    <s v="DOMINGO"/>
    <x v="9"/>
    <x v="0"/>
    <s v="PAXALJA"/>
    <s v="INFRAESTRUCTURA Y EQUIPO PARA LA PROTECCION Y MANEJO DE LAS AVES"/>
    <s v="PRODUCCIÓN DE ALIMENTOS"/>
    <n v="24"/>
    <n v="5"/>
    <n v="29"/>
    <s v="AM"/>
    <n v="174334"/>
    <n v="0"/>
    <n v="21508.640000000014"/>
    <n v="195842.64"/>
    <n v="174334"/>
    <n v="0"/>
    <m/>
    <n v="0"/>
    <s v="SP1500023117"/>
  </r>
  <r>
    <s v="GRUPO DE TRABAJO SUPERACION"/>
    <s v="SANTIAGO"/>
    <s v="SANTIAGO"/>
    <s v="DOMINGO"/>
    <x v="9"/>
    <x v="0"/>
    <s v="PAXALJA"/>
    <s v="INFRAESTRUCTURA Y EQUIPO PARA LA PRODUCCION DE HORTALIZAS A CIELO ABIERTO"/>
    <s v="GENERACIÓN DE INGRESOS"/>
    <n v="0"/>
    <n v="0"/>
    <n v="0"/>
    <s v="AM"/>
    <n v="8520"/>
    <n v="0"/>
    <n v="1960.2000000000007"/>
    <n v="10480.200000000001"/>
    <n v="8520"/>
    <n v="0"/>
    <m/>
    <n v="0"/>
    <s v="SP1500023117"/>
  </r>
  <r>
    <s v="GRUPO DE TRABAJO SUPERACION"/>
    <s v="SANTIAGO"/>
    <s v="SANTIAGO"/>
    <s v="DOMINGO"/>
    <x v="9"/>
    <x v="0"/>
    <s v="PAXALJA"/>
    <s v="INFRAESTRUCTURA Y EQUIPO PARA LA PRODUCCION DE HONGOS"/>
    <s v="PRODUCCIÓN DE ALIMENTOS"/>
    <n v="0"/>
    <n v="0"/>
    <n v="0"/>
    <s v="AM"/>
    <n v="35650"/>
    <n v="0"/>
    <n v="15935.800000000003"/>
    <n v="51585.8"/>
    <n v="35650"/>
    <n v="0"/>
    <m/>
    <n v="0"/>
    <s v="SP1500023117"/>
  </r>
  <r>
    <s v="GRUPO DE TRABAJO SUPERACION"/>
    <s v="SANTIAGO"/>
    <s v="SANTIAGO"/>
    <s v="DOMINGO"/>
    <x v="9"/>
    <x v="0"/>
    <s v="PAXALJA"/>
    <s v="CISTERNA DE FERROCEMENTO EQUIPADA"/>
    <s v="PRODUCCIÓN DE ALIMENTOS"/>
    <n v="0"/>
    <n v="0"/>
    <n v="0"/>
    <s v="AM"/>
    <n v="63504"/>
    <n v="0"/>
    <n v="7056"/>
    <n v="70560"/>
    <n v="63504"/>
    <n v="0"/>
    <m/>
    <n v="0"/>
    <s v="SP1500023117"/>
  </r>
  <r>
    <s v="GRUPO DE TRABAJO SUPERACION"/>
    <s v="SANTIAGO"/>
    <s v="SANTIAGO"/>
    <s v="DOMINGO"/>
    <x v="9"/>
    <x v="0"/>
    <s v="PAXALJA"/>
    <s v="EQUIPO PARA LA CONSERVACION DE ALIMENTOS VEGETALES"/>
    <s v="GENERACIÓN DE INGRESOS"/>
    <n v="0"/>
    <n v="0"/>
    <n v="0"/>
    <s v="AM"/>
    <n v="6591"/>
    <n v="0"/>
    <n v="770"/>
    <n v="7361"/>
    <n v="6591"/>
    <n v="0"/>
    <m/>
    <n v="0"/>
    <s v="SP1500023117"/>
  </r>
  <r>
    <s v="GRUPO PESA LA ENCARNACIÓN"/>
    <s v="ORTIZ"/>
    <s v="ZUÑIGA"/>
    <s v="MA. ISABEL"/>
    <x v="10"/>
    <x v="0"/>
    <s v="LA ENCARNACIÓN"/>
    <s v="CISTERNA DE FERROCEMENTO EQUIPADA"/>
    <s v="PRODUCCIÓN DE ALIMENTOS"/>
    <n v="8"/>
    <n v="0"/>
    <n v="8"/>
    <s v="AM"/>
    <n v="9451"/>
    <n v="0"/>
    <n v="1050.3199999999997"/>
    <n v="10501.32"/>
    <n v="9451"/>
    <n v="0"/>
    <m/>
    <n v="0"/>
    <s v="SP1500023118"/>
  </r>
  <r>
    <s v="GRUPO PESA LA ENCARNACIÓN"/>
    <s v="ORTIZ"/>
    <s v="ZUÑIGA"/>
    <s v="MA. ISABEL"/>
    <x v="10"/>
    <x v="0"/>
    <s v="LA ENCARNACIÓN"/>
    <s v="INFRAESTRUCTURA Y EQUIPO PARA LA PRODUCCION HORTICOLA AGRICULTURA PROTEGIDA"/>
    <s v="PRODUCCIÓN DE ALIMENTOS"/>
    <n v="0"/>
    <n v="0"/>
    <n v="0"/>
    <s v="AM"/>
    <n v="14385"/>
    <n v="0"/>
    <n v="2055.6999999999998"/>
    <n v="16440.7"/>
    <n v="14385"/>
    <n v="0"/>
    <m/>
    <n v="0"/>
    <s v="SP1500023118"/>
  </r>
  <r>
    <s v="GRUPO PESA LA ENCARNACIÓN"/>
    <s v="ORTIZ"/>
    <s v="ZUÑIGA"/>
    <s v="MA. ISABEL"/>
    <x v="10"/>
    <x v="0"/>
    <s v="LA ENCARNACIÓN"/>
    <s v="MOLINO DE GRANOS"/>
    <s v="GENERACIÓN DE INGRESOS"/>
    <n v="0"/>
    <n v="0"/>
    <n v="0"/>
    <s v="AM"/>
    <n v="21150"/>
    <n v="0"/>
    <n v="2350"/>
    <n v="23500"/>
    <n v="21150"/>
    <n v="0"/>
    <m/>
    <n v="0"/>
    <s v="SP1500023118"/>
  </r>
  <r>
    <s v="GRUPO PESA LA ENCARNACIÓN"/>
    <s v="ORTIZ"/>
    <s v="ZUÑIGA"/>
    <s v="MA. ISABEL"/>
    <x v="10"/>
    <x v="0"/>
    <s v="LA ENCARNACIÓN"/>
    <s v="INFRAESTRUCTURA Y EQUIPO PARA LA PROTECCION Y MANEJO DE LAS AVES"/>
    <s v="PRODUCCIÓN DE ALIMENTOS"/>
    <n v="0"/>
    <n v="0"/>
    <n v="0"/>
    <s v="AM"/>
    <n v="15702"/>
    <n v="0"/>
    <n v="1745.8"/>
    <n v="17447.8"/>
    <n v="15702"/>
    <n v="0"/>
    <m/>
    <n v="0"/>
    <s v="SP1500023118"/>
  </r>
  <r>
    <s v="GRUPO PESA LA ENCARNACIÓN"/>
    <s v="ORTIZ"/>
    <s v="ZUÑIGA"/>
    <s v="MA. ISABEL"/>
    <x v="10"/>
    <x v="0"/>
    <s v="LA ENCARNACIÓN"/>
    <s v="INFRAESTRUCTURA Y QUIPO PARA LA PRODUCCION DE CAPRINO"/>
    <s v="GENERACIÓN DE INGRESOS"/>
    <n v="0"/>
    <n v="0"/>
    <n v="0"/>
    <s v="AM"/>
    <n v="39780"/>
    <n v="0"/>
    <n v="5914.5"/>
    <n v="45694.5"/>
    <n v="39780"/>
    <n v="0"/>
    <m/>
    <n v="0"/>
    <s v="SP1500023118"/>
  </r>
  <r>
    <s v="GRUPO PESA COLONIA AGRÍCOLA"/>
    <s v="COLCHADO"/>
    <s v="RODRIGUEZ"/>
    <s v="CELIA"/>
    <x v="11"/>
    <x v="0"/>
    <s v="COLONIA AGRÍCOLA SAN JOSÉ"/>
    <s v="INFRAESTRUCTURA Y EQUIPO PARA LA PRODUCCION HORTICOLA AGRICULTURA PROTEGIDA"/>
    <s v="PRODUCCIÓN DE ALIMENTOS"/>
    <n v="6"/>
    <n v="1"/>
    <n v="7"/>
    <s v="AM"/>
    <n v="86310"/>
    <n v="0"/>
    <n v="12334.2"/>
    <n v="98644.2"/>
    <n v="86310"/>
    <n v="0"/>
    <m/>
    <n v="0"/>
    <s v="SP1500023119"/>
  </r>
  <r>
    <s v="GRUPO PESA COLONIA AGRÍCOLA"/>
    <s v="COLCHADO"/>
    <s v="RODRIGUEZ"/>
    <s v="CELIA"/>
    <x v="11"/>
    <x v="0"/>
    <s v="COLONIA AGRÍCOLA SAN JOSÉ"/>
    <s v="MOLINO DE GRANOS"/>
    <s v="GENERACIÓN DE INGRESOS"/>
    <n v="0"/>
    <n v="0"/>
    <n v="0"/>
    <s v="AM"/>
    <n v="21150"/>
    <n v="0"/>
    <n v="2350"/>
    <n v="23500"/>
    <n v="21150"/>
    <n v="0"/>
    <m/>
    <n v="0"/>
    <s v="SP1500023119"/>
  </r>
  <r>
    <s v="GRUPO PESA LA CALZADA"/>
    <s v="GALVAN"/>
    <s v="ZAPATA"/>
    <s v="BARTOLO"/>
    <x v="10"/>
    <x v="0"/>
    <s v="LA CALZADA DE SAN RAFAEL"/>
    <s v="INFRAESTRUCTURA Y QUIPO PARA LA PRODUCCION DE CAPRINO"/>
    <s v="GENERACIÓN DE INGRESOS"/>
    <n v="8"/>
    <n v="2"/>
    <n v="10"/>
    <s v="AM"/>
    <n v="13260"/>
    <n v="0"/>
    <n v="1971.5"/>
    <n v="15231.5"/>
    <n v="13260"/>
    <n v="0"/>
    <m/>
    <n v="0"/>
    <s v="SP1500023120"/>
  </r>
  <r>
    <s v="GRUPO PESA LA CALZADA"/>
    <s v="GALVAN"/>
    <s v="ZAPATA"/>
    <s v="BARTOLO"/>
    <x v="10"/>
    <x v="0"/>
    <s v="LA CALZADA DE SAN RAFAEL"/>
    <s v="INFRAESTRUCTURA Y EQUIPO PARA LA PROTECCION Y MANEJO DE LAS AVES"/>
    <s v="PRODUCCIÓN DE ALIMENTOS"/>
    <n v="0"/>
    <n v="0"/>
    <n v="0"/>
    <s v="AM"/>
    <n v="7851"/>
    <n v="0"/>
    <n v="872.89999999999964"/>
    <n v="8723.9"/>
    <n v="7851"/>
    <n v="0"/>
    <m/>
    <n v="0"/>
    <s v="SP1500023120"/>
  </r>
  <r>
    <s v="GRUPO PESA LA CALZADA"/>
    <s v="GALVAN"/>
    <s v="ZAPATA"/>
    <s v="BARTOLO"/>
    <x v="10"/>
    <x v="0"/>
    <s v="LA CALZADA DE SAN RAFAEL"/>
    <s v="INFRAESTRUCTURA Y EQUIPO PARA LA PRODUCCION HORTICOLA AGRICULTURA PROTEGIDA"/>
    <s v="PRODUCCIÓN DE ALIMENTOS"/>
    <n v="0"/>
    <n v="0"/>
    <n v="0"/>
    <s v="AM"/>
    <n v="57540"/>
    <n v="0"/>
    <n v="8222.7999999999993"/>
    <n v="65762.8"/>
    <n v="57540"/>
    <n v="0"/>
    <m/>
    <n v="0"/>
    <s v="SP1500023120"/>
  </r>
  <r>
    <s v="GRUPO DE MUJERES INDIGENAS"/>
    <s v="BERNARDO"/>
    <s v="FELIX"/>
    <s v="CECILIA"/>
    <x v="9"/>
    <x v="0"/>
    <s v="EL ALITZE"/>
    <s v="ARBOLES FRUTALES"/>
    <s v="PRODUCCIÓN DE ALIMENTOS"/>
    <n v="6"/>
    <n v="6"/>
    <n v="12"/>
    <s v="AM"/>
    <n v="22530"/>
    <n v="0"/>
    <n v="5121"/>
    <n v="27651"/>
    <n v="22530"/>
    <n v="0"/>
    <m/>
    <n v="0"/>
    <s v="SP1500023121"/>
  </r>
  <r>
    <s v="GRUPO DE MUJERES INDIGENAS"/>
    <s v="BERNARDO"/>
    <s v="FELIX"/>
    <s v="CECILIA"/>
    <x v="9"/>
    <x v="0"/>
    <s v="EL ALITZE"/>
    <s v="INFRAESTRUCTURA Y EQUIPO PARA LA PROTECCION Y MANEJO DE LAS AVES"/>
    <s v="PRODUCCIÓN DE ALIMENTOS"/>
    <n v="0"/>
    <n v="0"/>
    <n v="0"/>
    <s v="AM"/>
    <n v="112072"/>
    <n v="0"/>
    <n v="13826.839999999997"/>
    <n v="125898.84"/>
    <n v="112072"/>
    <n v="0"/>
    <m/>
    <n v="0"/>
    <s v="SP1500023121"/>
  </r>
  <r>
    <s v="GRUPO DE MUJERES INDIGENAS"/>
    <s v="BERNARDO"/>
    <s v="FELIX"/>
    <s v="CECILIA"/>
    <x v="9"/>
    <x v="0"/>
    <s v="EL ALITZE"/>
    <s v="CISTERNA DE FERROCEMENTO EQUIPADA"/>
    <s v="PRODUCCIÓN DE ALIMENTOS"/>
    <n v="0"/>
    <n v="0"/>
    <n v="0"/>
    <s v="AM"/>
    <n v="27216"/>
    <n v="0"/>
    <n v="3024"/>
    <n v="30240"/>
    <n v="27216"/>
    <n v="0"/>
    <m/>
    <n v="0"/>
    <s v="SP1500023121"/>
  </r>
  <r>
    <s v="GRUPO PESA LA LIBERTAD"/>
    <s v="TOVAR"/>
    <s v="ORTIZ"/>
    <s v="SERVANDO"/>
    <x v="10"/>
    <x v="0"/>
    <s v="COLONIA LA LIBERTAD"/>
    <s v="INFRAESTRUCTURA Y EQUIPO PARA LA PRODUCCION HORTICOLA AGRICULTURA PROTEGIDA"/>
    <s v="PRODUCCIÓN DE ALIMENTOS"/>
    <n v="3"/>
    <n v="3"/>
    <n v="6"/>
    <s v="AM"/>
    <n v="14385"/>
    <n v="0"/>
    <n v="2055.6999999999998"/>
    <n v="16440.7"/>
    <n v="14385"/>
    <n v="0"/>
    <m/>
    <n v="0"/>
    <s v="SP1500023122"/>
  </r>
  <r>
    <s v="GRUPO PESA LA LIBERTAD"/>
    <s v="TOVAR"/>
    <s v="ORTIZ"/>
    <s v="SERVANDO"/>
    <x v="10"/>
    <x v="0"/>
    <s v="COLONIA LA LIBERTAD"/>
    <s v="INFRAESTRUCTURA Y EQUIPO PARA LA PROTECCION Y MANEJO DE LAS AVES"/>
    <s v="PRODUCCIÓN DE ALIMENTOS"/>
    <n v="0"/>
    <n v="0"/>
    <n v="0"/>
    <s v="AM"/>
    <n v="7851"/>
    <n v="0"/>
    <n v="872.89999999999964"/>
    <n v="8723.9"/>
    <n v="7851"/>
    <n v="0"/>
    <m/>
    <n v="0"/>
    <s v="SP1500023122"/>
  </r>
  <r>
    <s v="GRUPO PESA LA LIBERTAD"/>
    <s v="TOVAR"/>
    <s v="ORTIZ"/>
    <s v="SERVANDO"/>
    <x v="10"/>
    <x v="0"/>
    <s v="COLONIA LA LIBERTAD"/>
    <s v="INFRAESTRUCTURA Y QUIPO PARA LA PRODUCCION DE CAPRINO"/>
    <s v="GENERACIÓN DE INGRESOS"/>
    <n v="0"/>
    <n v="0"/>
    <n v="0"/>
    <s v="AM"/>
    <n v="53040"/>
    <n v="0"/>
    <n v="7886"/>
    <n v="60926"/>
    <n v="53040"/>
    <n v="0"/>
    <m/>
    <n v="0"/>
    <s v="SP1500023122"/>
  </r>
  <r>
    <s v="GRUPO PESA EL ORO"/>
    <s v="GAMEZ"/>
    <s v="ELIAS"/>
    <s v="MARIA ISABEL"/>
    <x v="11"/>
    <x v="0"/>
    <s v="EL ORO"/>
    <s v="INFRAESTRUCTURA Y EQUIPO PARA LA PRODUCCION HORTICOLA AGRICULTURA PROTEGIDA"/>
    <s v="PRODUCCIÓN DE ALIMENTOS"/>
    <n v="4"/>
    <n v="2"/>
    <n v="6"/>
    <s v="AM"/>
    <n v="28770"/>
    <n v="0"/>
    <n v="4111.3999999999996"/>
    <n v="32881.4"/>
    <n v="28770"/>
    <n v="0"/>
    <m/>
    <n v="0"/>
    <s v="SP1500023123"/>
  </r>
  <r>
    <s v="GRUPO PESA EL ORO"/>
    <s v="GAMEZ"/>
    <s v="ELIAS"/>
    <s v="MARIA ISABEL"/>
    <x v="11"/>
    <x v="0"/>
    <s v="EL ORO"/>
    <s v="INFRAESTRUCTURA Y EQUIPO PARA LA PROTECCION Y MANEJO DE LAS AVES"/>
    <s v="PRODUCCIÓN DE ALIMENTOS"/>
    <n v="0"/>
    <n v="0"/>
    <n v="0"/>
    <s v="AM"/>
    <n v="23553"/>
    <n v="0"/>
    <n v="2618.6999999999998"/>
    <n v="26171.7"/>
    <n v="23553"/>
    <n v="0"/>
    <m/>
    <n v="0"/>
    <s v="SP1500023123"/>
  </r>
  <r>
    <s v="GRUPO PESA EL ORO"/>
    <s v="GAMEZ"/>
    <s v="ELIAS"/>
    <s v="MARIA ISABEL"/>
    <x v="11"/>
    <x v="0"/>
    <s v="EL ORO"/>
    <s v="INFRAESTRUCTURA Y QUIPO PARA LA PRODUCCION DE CAPRINO"/>
    <s v="GENERACIÓN DE INGRESOS"/>
    <n v="0"/>
    <n v="0"/>
    <n v="0"/>
    <s v="AM"/>
    <n v="13260"/>
    <n v="0"/>
    <n v="1971.5"/>
    <n v="15231.5"/>
    <n v="13260"/>
    <n v="0"/>
    <m/>
    <n v="0"/>
    <s v="SP1500023123"/>
  </r>
  <r>
    <s v="GRUPO PESA LA MORITA"/>
    <s v="MARTINEZ"/>
    <s v="CARRIZALES"/>
    <s v="OMAR"/>
    <x v="10"/>
    <x v="0"/>
    <s v="COLONIA LA MORITA"/>
    <s v="INFRAESTRUCTURA Y QUIPO PARA LA PRODUCCION DE CAPRINO"/>
    <s v="GENERACIÓN DE INGRESOS"/>
    <n v="11"/>
    <n v="7"/>
    <n v="18"/>
    <s v="AM"/>
    <n v="82923"/>
    <n v="0"/>
    <n v="14403.7"/>
    <n v="97326.7"/>
    <n v="82923"/>
    <n v="0"/>
    <m/>
    <n v="0"/>
    <s v="SP1500023124"/>
  </r>
  <r>
    <s v="GRUPO PESA LA MORITA"/>
    <s v="MARTINEZ"/>
    <s v="CARRIZALES"/>
    <s v="OMAR"/>
    <x v="10"/>
    <x v="0"/>
    <s v="COLONIA LA MORITA"/>
    <s v="INFRAESTRUCTURA Y QUIPO PARA LA PRODUCCION DE CAPRINO"/>
    <s v="GENERACIÓN DE INGRESOS"/>
    <n v="0"/>
    <n v="0"/>
    <n v="0"/>
    <s v="AM"/>
    <n v="39780"/>
    <n v="0"/>
    <n v="5914.5"/>
    <n v="45694.5"/>
    <n v="39780"/>
    <n v="0"/>
    <m/>
    <n v="0"/>
    <s v="SP1500023124"/>
  </r>
  <r>
    <s v="GRUPO PESA LA MORITA"/>
    <s v="MARTINEZ"/>
    <s v="CARRIZALES"/>
    <s v="OMAR"/>
    <x v="10"/>
    <x v="0"/>
    <s v="COLONIA LA MORITA"/>
    <s v="INFRAESTRUCTURA Y EQUIPO PARA LA PROTECCION Y MANEJO DE LAS AVES"/>
    <s v="PRODUCCIÓN DE ALIMENTOS"/>
    <n v="0"/>
    <n v="0"/>
    <n v="0"/>
    <s v="AM"/>
    <n v="7851"/>
    <n v="0"/>
    <n v="872.89999999999964"/>
    <n v="8723.9"/>
    <n v="7851"/>
    <n v="0"/>
    <m/>
    <n v="0"/>
    <s v="SP1500023124"/>
  </r>
  <r>
    <s v="GRUPO PESA LA MORITA"/>
    <s v="MARTINEZ"/>
    <s v="CARRIZALES"/>
    <s v="OMAR"/>
    <x v="10"/>
    <x v="0"/>
    <s v="COLONIA LA MORITA"/>
    <s v="INFRAESTRUCTURA Y EQUIPO PARA LA PRODUCCION HORTICOLA AGRICULTURA PROTEGIDA"/>
    <s v="GENERACIÓN DE INGRESOS"/>
    <n v="0"/>
    <n v="0"/>
    <n v="0"/>
    <s v="AM"/>
    <n v="88162"/>
    <n v="0"/>
    <n v="11691.79"/>
    <n v="99853.790000000008"/>
    <n v="88162"/>
    <n v="0"/>
    <m/>
    <n v="0"/>
    <s v="SP1500023124"/>
  </r>
  <r>
    <s v="FLOR DE MAIZ"/>
    <s v="ABELINO"/>
    <s v="ALVIZO"/>
    <s v="MARTIN MAGDALENO"/>
    <x v="9"/>
    <x v="0"/>
    <s v="TAMPEMOCHE"/>
    <s v="ARBOLES FRUTALES"/>
    <s v="PRODUCCIÓN DE ALIMENTOS"/>
    <n v="6"/>
    <n v="4"/>
    <n v="10"/>
    <s v="AM"/>
    <n v="7510"/>
    <n v="0"/>
    <n v="1707"/>
    <n v="9217"/>
    <n v="7510"/>
    <n v="0"/>
    <m/>
    <n v="0"/>
    <s v="SP1500023125"/>
  </r>
  <r>
    <s v="FLOR DE MAIZ"/>
    <s v="ABELINO"/>
    <s v="ALVIZO"/>
    <s v="MARTIN MAGDALENO"/>
    <x v="9"/>
    <x v="0"/>
    <s v="TAMPEMOCHE"/>
    <s v="CISTERNA DE FERROCEMENTO EQUIPADA"/>
    <s v="PRODUCCIÓN DE ALIMENTOS"/>
    <n v="0"/>
    <n v="0"/>
    <n v="0"/>
    <s v="AM"/>
    <n v="27216"/>
    <n v="0"/>
    <n v="3024"/>
    <n v="30240"/>
    <n v="27216"/>
    <n v="0"/>
    <m/>
    <n v="0"/>
    <s v="SP1500023125"/>
  </r>
  <r>
    <s v="FLOR DE MAIZ"/>
    <s v="ABELINO"/>
    <s v="ALVIZO"/>
    <s v="MARTIN MAGDALENO"/>
    <x v="9"/>
    <x v="0"/>
    <s v="TAMPEMOCHE"/>
    <s v="INFRAESTRUCTURA Y EQUIPO PARA LA PROTECCION Y MANEJO DE LAS AVES"/>
    <s v="PRODUCCIÓN DE ALIMENTOS"/>
    <n v="0"/>
    <n v="0"/>
    <n v="0"/>
    <s v="AM"/>
    <n v="99619"/>
    <n v="0"/>
    <n v="12291.080000000002"/>
    <n v="111910.08"/>
    <n v="99619"/>
    <n v="0"/>
    <m/>
    <n v="0"/>
    <s v="SP1500023125"/>
  </r>
  <r>
    <s v="GRUPO PESA LA HINCADA"/>
    <s v="CHACON"/>
    <s v="CRUZ"/>
    <s v="MARICELA"/>
    <x v="11"/>
    <x v="0"/>
    <s v="LA HINCADA"/>
    <s v="INFRAESTRUCTURA Y QUIPO PARA LA PRODUCCION DE CAPRINO"/>
    <s v="GENERACIÓN DE INGRESOS"/>
    <n v="0"/>
    <n v="0"/>
    <n v="0"/>
    <s v="AM"/>
    <n v="106080"/>
    <n v="0"/>
    <n v="15772"/>
    <n v="121852"/>
    <n v="106080"/>
    <n v="0"/>
    <m/>
    <n v="0"/>
    <s v="SP1500023126"/>
  </r>
  <r>
    <s v="GRUPO PESA LA HINCADA"/>
    <s v="CHACON"/>
    <s v="CRUZ"/>
    <s v="MARICELA"/>
    <x v="11"/>
    <x v="0"/>
    <s v="LA HINCADA"/>
    <s v="INFRAESTRUCTURA Y EQUIPO PARA LA PRODUCCION HORTICOLA AGRICULTURA PROTEGIDA"/>
    <s v="PRODUCCIÓN DE ALIMENTOS"/>
    <n v="9"/>
    <n v="4"/>
    <n v="13"/>
    <s v="AM"/>
    <n v="28770"/>
    <n v="0"/>
    <n v="4111.3999999999996"/>
    <n v="32881.4"/>
    <n v="28770"/>
    <n v="0"/>
    <m/>
    <n v="0"/>
    <s v="SP1500023126"/>
  </r>
  <r>
    <s v="GRUPO PESA LA HINCADA"/>
    <s v="CHACON"/>
    <s v="CRUZ"/>
    <s v="MARICELA"/>
    <x v="11"/>
    <x v="0"/>
    <s v="LA HINCADA"/>
    <s v="PICADORA DE FORRAJE"/>
    <s v="GENERACIÓN DE INGRESOS"/>
    <n v="0"/>
    <n v="0"/>
    <n v="0"/>
    <s v="AM"/>
    <n v="21150"/>
    <n v="0"/>
    <n v="2350"/>
    <n v="23500"/>
    <n v="21150"/>
    <n v="0"/>
    <m/>
    <n v="0"/>
    <s v="SP1500023126"/>
  </r>
  <r>
    <s v="GRUPO PESA LAS MESAS DE DON LUIS"/>
    <s v="TOVAR"/>
    <s v="SALAS"/>
    <s v="AMELIA"/>
    <x v="10"/>
    <x v="0"/>
    <s v="LAS MESAS DE DON LUIS"/>
    <s v="INFRAESTRUCTURA Y EQUIPO PARA LA PROTECCION Y MANEJO DE LAS AVES"/>
    <s v="PRODUCCIÓN DE ALIMENTOS"/>
    <n v="13"/>
    <n v="0"/>
    <n v="13"/>
    <s v="AM"/>
    <n v="15702"/>
    <n v="0"/>
    <n v="1745.8"/>
    <n v="17447.8"/>
    <n v="15702"/>
    <n v="0"/>
    <m/>
    <n v="0"/>
    <s v="SP1500023127"/>
  </r>
  <r>
    <s v="GRUPO PESA LAS MESAS DE DON LUIS"/>
    <s v="TOVAR"/>
    <s v="SALAS"/>
    <s v="AMELIA"/>
    <x v="10"/>
    <x v="0"/>
    <s v="LAS MESAS DE DON LUIS"/>
    <s v="INFRAESTRUCTURA Y EQUIPO PARA LA PRODUCCION HORTICOLA AGRICULTURA PROTEGIDA"/>
    <s v="PRODUCCIÓN DE ALIMENTOS"/>
    <n v="0"/>
    <n v="0"/>
    <n v="0"/>
    <s v="AM"/>
    <n v="57540"/>
    <n v="0"/>
    <n v="8222.7999999999993"/>
    <n v="65762.8"/>
    <n v="57540"/>
    <n v="0"/>
    <m/>
    <n v="0"/>
    <s v="SP1500023127"/>
  </r>
  <r>
    <s v="GRUPO PESA LAS MESAS DE DON LUIS"/>
    <s v="TOVAR"/>
    <s v="SALAS"/>
    <s v="AMELIA"/>
    <x v="10"/>
    <x v="0"/>
    <s v="LAS MESAS DE DON LUIS"/>
    <s v="INFRAESTRUCTURA Y QUIPO PARA LA PRODUCCION DE CAPRINO"/>
    <s v="GENERACIÓN DE INGRESOS"/>
    <n v="0"/>
    <n v="0"/>
    <n v="0"/>
    <s v="AM"/>
    <n v="13260"/>
    <n v="0"/>
    <n v="1971.5"/>
    <n v="15231.5"/>
    <n v="13260"/>
    <n v="0"/>
    <m/>
    <n v="0"/>
    <s v="SP1500023127"/>
  </r>
  <r>
    <s v="GRUPO PESA LAS TABLAS"/>
    <s v="DELGADO"/>
    <s v="IBARRA"/>
    <s v="MA. SOCORRO"/>
    <x v="10"/>
    <x v="0"/>
    <s v="ESTACIÓN LAS TABLAS"/>
    <s v="INFRAESTRUCTURA Y EQUIPO PARA LA PRODUCCION HORTICOLA AGRICULTURA PROTEGIDA"/>
    <s v="PRODUCCIÓN DE ALIMENTOS"/>
    <n v="6"/>
    <n v="5"/>
    <n v="11"/>
    <s v="AM"/>
    <n v="28770"/>
    <n v="0"/>
    <n v="4111.3999999999996"/>
    <n v="32881.4"/>
    <n v="28770"/>
    <n v="0"/>
    <m/>
    <n v="0"/>
    <s v="SP1500023128"/>
  </r>
  <r>
    <s v="GRUPO PESA LAS TABLAS"/>
    <s v="DELGADO"/>
    <s v="IBARRA"/>
    <s v="MA. SOCORRO"/>
    <x v="10"/>
    <x v="0"/>
    <s v="ESTACIÓN LAS TABLAS"/>
    <s v="INFRAESTRUCTURA Y EQUIPO PARA LA PROTECCION Y MANEJO DE LAS AVES"/>
    <s v="PRODUCCIÓN DE ALIMENTOS"/>
    <n v="0"/>
    <n v="0"/>
    <n v="0"/>
    <s v="AM"/>
    <n v="15702"/>
    <n v="0"/>
    <n v="1745.8"/>
    <n v="17447.8"/>
    <n v="15702"/>
    <n v="0"/>
    <m/>
    <n v="0"/>
    <s v="SP1500023128"/>
  </r>
  <r>
    <s v="GRUPO PESA LAS TABLAS"/>
    <s v="DELGADO"/>
    <s v="IBARRA"/>
    <s v="MA. SOCORRO"/>
    <x v="10"/>
    <x v="0"/>
    <s v="ESTACIÓN LAS TABLAS"/>
    <s v="INFRAESTRUCTURA Y QUIPO PARA LA PRODUCCION DE CAPRINO"/>
    <s v="GENERACIÓN DE INGRESOS"/>
    <n v="0"/>
    <n v="0"/>
    <n v="0"/>
    <s v="AM"/>
    <n v="26520"/>
    <n v="0"/>
    <n v="3943"/>
    <n v="30463"/>
    <n v="26520"/>
    <n v="0"/>
    <m/>
    <n v="0"/>
    <s v="SP1500023128"/>
  </r>
  <r>
    <s v="GRUPO PESA POZO DE ACUÑA"/>
    <s v="ZAPATA"/>
    <s v="MALDONADO"/>
    <s v="RAUL"/>
    <x v="11"/>
    <x v="0"/>
    <s v="POZO DE ACUÑA"/>
    <s v="INFRAESTRUCTURA Y EQUIPO PARA LA PRODUCCION HORTICOLA AGRICULTURA PROTEGIDA"/>
    <s v="GENERACIÓN DE INGRESOS"/>
    <n v="6"/>
    <n v="1"/>
    <n v="7"/>
    <s v="AM"/>
    <n v="88162"/>
    <n v="0"/>
    <n v="11691.79"/>
    <n v="99853.790000000008"/>
    <n v="88162"/>
    <n v="0"/>
    <m/>
    <n v="0"/>
    <s v="SP1500023129"/>
  </r>
  <r>
    <s v="GRUPO PESA POZO DE ACUÑA"/>
    <s v="ZAPATA"/>
    <s v="MALDONADO"/>
    <s v="RAUL"/>
    <x v="11"/>
    <x v="0"/>
    <s v="POZO DE ACUÑA"/>
    <s v="INFRAESTRUCTURA Y EQUIPO PARA LA PROTECCION Y MANEJO DE LAS AVES"/>
    <s v="PRODUCCIÓN DE ALIMENTOS"/>
    <n v="0"/>
    <n v="0"/>
    <n v="0"/>
    <s v="AM"/>
    <n v="7851"/>
    <n v="0"/>
    <n v="872.89999999999964"/>
    <n v="8723.9"/>
    <n v="7851"/>
    <n v="0"/>
    <m/>
    <n v="0"/>
    <s v="SP1500023129"/>
  </r>
  <r>
    <s v="GRUPO PESA POZO DE ACUÑA"/>
    <s v="ZAPATA"/>
    <s v="MALDONADO"/>
    <s v="RAUL"/>
    <x v="11"/>
    <x v="0"/>
    <s v="POZO DE ACUÑA"/>
    <s v="MOLINO DE GRANOS"/>
    <s v="GENERACIÓN DE INGRESOS"/>
    <n v="0"/>
    <n v="0"/>
    <n v="0"/>
    <s v="AM"/>
    <n v="21150"/>
    <n v="0"/>
    <n v="2350"/>
    <n v="23500"/>
    <n v="21150"/>
    <n v="0"/>
    <m/>
    <n v="0"/>
    <s v="SP1500023129"/>
  </r>
  <r>
    <s v="GRUPO PESA POZO DE ACUÑA"/>
    <s v="ZAPATA"/>
    <s v="MALDONADO"/>
    <s v="RAUL"/>
    <x v="11"/>
    <x v="0"/>
    <s v="POZO DE ACUÑA"/>
    <s v="INFRAESTRUCTURA Y EQUIPO PARA LA PRODUCCION HORTICOLA AGRICULTURA PROTEGIDA"/>
    <s v="PRODUCCIÓN DE ALIMENTOS"/>
    <n v="0"/>
    <n v="0"/>
    <n v="0"/>
    <s v="AM"/>
    <n v="57540"/>
    <n v="0"/>
    <n v="8222.7999999999993"/>
    <n v="65762.8"/>
    <n v="57540"/>
    <n v="0"/>
    <m/>
    <n v="0"/>
    <s v="SP1500023129"/>
  </r>
  <r>
    <s v="GRUPO PESA MONTEBELLO"/>
    <s v="VAZQUES"/>
    <s v="RODRIGUEZ"/>
    <s v="YOLANDA"/>
    <x v="10"/>
    <x v="0"/>
    <s v="MONTEBELLO"/>
    <s v="INFRAESTRUCTURA Y EQUIPO PARA LA PRODUCCION HORTICOLA AGRICULTURA PROTEGIDA"/>
    <s v="PRODUCCIÓN DE ALIMENTOS"/>
    <n v="12"/>
    <n v="1"/>
    <n v="13"/>
    <s v="AM"/>
    <n v="86310"/>
    <n v="0"/>
    <n v="12334.2"/>
    <n v="98644.2"/>
    <n v="86310"/>
    <n v="0"/>
    <m/>
    <n v="0"/>
    <s v="SP1500023130"/>
  </r>
  <r>
    <s v="GRUPO PESA MONTEBELLO"/>
    <s v="VAZQUES"/>
    <s v="RODRIGUEZ"/>
    <s v="YOLANDA"/>
    <x v="10"/>
    <x v="0"/>
    <s v="MONTEBELLO"/>
    <s v="INFRAESTRUCTURA Y EQUIPO PARA LA PROTECCION Y MANEJO DE LAS AVES"/>
    <s v="PRODUCCIÓN DE ALIMENTOS"/>
    <n v="0"/>
    <n v="0"/>
    <n v="0"/>
    <s v="AM"/>
    <n v="7851"/>
    <n v="0"/>
    <n v="872.89999999999964"/>
    <n v="8723.9"/>
    <n v="7851"/>
    <n v="0"/>
    <m/>
    <n v="0"/>
    <s v="SP1500023130"/>
  </r>
  <r>
    <s v="GRUPO PESA EL QUELITAL"/>
    <s v="MALDONADO"/>
    <s v="ORTIZ"/>
    <s v="AURELIA"/>
    <x v="11"/>
    <x v="0"/>
    <s v="EL QUELITAL"/>
    <s v="INFRAESTRUCTURA Y EQUIPO PARA LA PROTECCION Y MANEJO DE LAS AVES"/>
    <s v="PRODUCCIÓN DE ALIMENTOS"/>
    <n v="6"/>
    <n v="3"/>
    <n v="9"/>
    <s v="AM"/>
    <n v="23553"/>
    <n v="0"/>
    <n v="2618.6999999999998"/>
    <n v="26171.7"/>
    <n v="23553"/>
    <n v="0"/>
    <m/>
    <n v="0"/>
    <s v="SP1500023131"/>
  </r>
  <r>
    <s v="GRUPO PESA EL QUELITAL"/>
    <s v="MALDONADO"/>
    <s v="ORTIZ"/>
    <s v="AURELIA"/>
    <x v="11"/>
    <x v="0"/>
    <s v="EL QUELITAL"/>
    <s v="INFRAESTRUCTURA Y EQUIPO PARA LA PRODUCCION HORTICOLA AGRICULTURA PROTEGIDA"/>
    <s v="PRODUCCIÓN DE ALIMENTOS"/>
    <n v="0"/>
    <n v="0"/>
    <n v="0"/>
    <s v="AM"/>
    <n v="14385"/>
    <n v="0"/>
    <n v="2055.6999999999998"/>
    <n v="16440.7"/>
    <n v="14385"/>
    <n v="0"/>
    <m/>
    <n v="0"/>
    <s v="SP1500023131"/>
  </r>
  <r>
    <s v="GRUPO PESA EL QUELITAL"/>
    <s v="MALDONADO"/>
    <s v="ORTIZ"/>
    <s v="AURELIA"/>
    <x v="11"/>
    <x v="0"/>
    <s v="EL QUELITAL"/>
    <s v="INFRAESTRUCTURA Y QUIPO PARA LA PRODUCCION DE CAPRINO"/>
    <s v="GENERACIÓN DE INGRESOS"/>
    <n v="0"/>
    <n v="0"/>
    <n v="0"/>
    <s v="AM"/>
    <n v="39780"/>
    <n v="0"/>
    <n v="5914.5"/>
    <n v="45694.5"/>
    <n v="39780"/>
    <n v="0"/>
    <m/>
    <n v="0"/>
    <s v="SP1500023131"/>
  </r>
  <r>
    <s v="GRUPO PESA NUEVO SAN RAFAEL"/>
    <s v="POSADA"/>
    <s v="MUÑIZ"/>
    <s v="MACARIO"/>
    <x v="10"/>
    <x v="0"/>
    <s v="NUEVO SAN RAFAEL"/>
    <s v="INFRAESTRUCTURA Y EQUIPO PARA LA PRODUCCION HORTICOLA AGRICULTURA PROTEGIDA"/>
    <s v="PRODUCCIÓN DE ALIMENTOS"/>
    <n v="9"/>
    <n v="1"/>
    <n v="10"/>
    <s v="AM"/>
    <n v="28770"/>
    <n v="0"/>
    <n v="4111.3999999999996"/>
    <n v="32881.4"/>
    <n v="28770"/>
    <n v="0"/>
    <m/>
    <n v="0"/>
    <s v="SP1500023132"/>
  </r>
  <r>
    <s v="GRUPO PESA NUEVO SAN RAFAEL"/>
    <s v="POSADA"/>
    <s v="MUÑIZ"/>
    <s v="MACARIO"/>
    <x v="10"/>
    <x v="0"/>
    <s v="NUEVO SAN RAFAEL"/>
    <s v="INFRAESTRUCTURA Y QUIPO PARA LA PRODUCCION DE CAPRINO"/>
    <s v="GENERACIÓN DE INGRESOS"/>
    <n v="0"/>
    <n v="0"/>
    <n v="0"/>
    <s v="AM"/>
    <n v="13260"/>
    <n v="0"/>
    <n v="1971.5"/>
    <n v="15231.5"/>
    <n v="13260"/>
    <n v="0"/>
    <m/>
    <n v="0"/>
    <s v="SP1500023132"/>
  </r>
  <r>
    <s v="GRUPO PESA NUEVO SAN RAFAEL"/>
    <s v="POSADA"/>
    <s v="MUÑIZ"/>
    <s v="MACARIO"/>
    <x v="10"/>
    <x v="0"/>
    <s v="NUEVO SAN RAFAEL"/>
    <s v="INFRAESTRUCTURA Y EQUIPO PARA LA PROTECCION Y MANEJO DE LAS AVES"/>
    <s v="PRODUCCIÓN DE ALIMENTOS"/>
    <n v="0"/>
    <n v="0"/>
    <n v="0"/>
    <s v="AM"/>
    <n v="23553"/>
    <n v="0"/>
    <n v="2618.6999999999998"/>
    <n v="26171.7"/>
    <n v="23553"/>
    <n v="0"/>
    <m/>
    <n v="0"/>
    <s v="SP1500023132"/>
  </r>
  <r>
    <s v="GRUPO PESA EL REALEJO"/>
    <s v="PINEDA"/>
    <s v="POSADAS"/>
    <s v="MA DEL REFUGIO"/>
    <x v="11"/>
    <x v="0"/>
    <s v="REALEJO"/>
    <s v="INFRAESTRUCTURA Y EQUIPO PARA LA PROTECCION Y MANEJO DE LAS AVES"/>
    <s v="PRODUCCIÓN DE ALIMENTOS"/>
    <n v="6"/>
    <n v="3"/>
    <n v="9"/>
    <s v="AM"/>
    <n v="23553"/>
    <n v="0"/>
    <n v="2618.6999999999998"/>
    <n v="26171.7"/>
    <n v="23553"/>
    <n v="0"/>
    <m/>
    <n v="0"/>
    <s v="SP1500023133"/>
  </r>
  <r>
    <s v="GRUPO PESA EL REALEJO"/>
    <s v="PINEDA"/>
    <s v="POSADAS"/>
    <s v="MA DEL REFUGIO"/>
    <x v="11"/>
    <x v="0"/>
    <s v="REALEJO"/>
    <s v="INFRAESTRUCTURA Y EQUIPO PARA LA PRODUCCION HORTICOLA AGRICULTURA PROTEGIDA"/>
    <s v="PRODUCCIÓN DE ALIMENTOS"/>
    <n v="0"/>
    <n v="0"/>
    <n v="0"/>
    <s v="AM"/>
    <n v="43155"/>
    <n v="0"/>
    <n v="6167.1"/>
    <n v="49322.1"/>
    <n v="43155"/>
    <n v="0"/>
    <m/>
    <n v="0"/>
    <s v="SP1500023133"/>
  </r>
  <r>
    <s v="GRUPO PESA EL REALEJO"/>
    <s v="PINEDA"/>
    <s v="POSADAS"/>
    <s v="MA DEL REFUGIO"/>
    <x v="11"/>
    <x v="0"/>
    <s v="REALEJO"/>
    <s v="MOLINO DE GRANOS"/>
    <s v="GENERACIÓN DE INGRESOS"/>
    <n v="0"/>
    <n v="0"/>
    <n v="0"/>
    <s v="AM"/>
    <n v="21150"/>
    <n v="0"/>
    <n v="2350"/>
    <n v="23500"/>
    <n v="21150"/>
    <n v="0"/>
    <m/>
    <n v="0"/>
    <s v="SP1500023133"/>
  </r>
  <r>
    <s v="GRUPO PESA SAN MATEO"/>
    <s v="MIRELES"/>
    <s v="RICO"/>
    <s v="BERNARDO"/>
    <x v="10"/>
    <x v="0"/>
    <s v="SAN MATEO"/>
    <s v="INFRAESTRUCTURA Y EQUIPO PARA LA PRODUCCION HORTICOLA AGRICULTURA PROTEGIDA"/>
    <s v="PRODUCCIÓN DE ALIMENTOS"/>
    <n v="5"/>
    <n v="1"/>
    <n v="6"/>
    <s v="AM"/>
    <n v="57540"/>
    <n v="0"/>
    <n v="8222.7999999999993"/>
    <n v="65762.8"/>
    <n v="57540"/>
    <n v="0"/>
    <m/>
    <n v="0"/>
    <s v="SP1500023134"/>
  </r>
  <r>
    <s v="GRUPO PESA SAN MATEO"/>
    <s v="MIRELES"/>
    <s v="RICO"/>
    <s v="BERNARDO"/>
    <x v="10"/>
    <x v="0"/>
    <s v="SAN MATEO"/>
    <s v="INFRAESTRUCTURA Y EQUIPO PARA LA PROTECCION Y MANEJO DE LAS AVES"/>
    <s v="PRODUCCIÓN DE ALIMENTOS"/>
    <n v="0"/>
    <n v="0"/>
    <n v="0"/>
    <s v="AM"/>
    <n v="7851"/>
    <n v="0"/>
    <n v="872.89999999999964"/>
    <n v="8723.9"/>
    <n v="7851"/>
    <n v="0"/>
    <m/>
    <n v="0"/>
    <s v="SP1500023134"/>
  </r>
  <r>
    <s v="GRUPO PESA SAN MATEO"/>
    <s v="MIRELES"/>
    <s v="RICO"/>
    <s v="BERNARDO"/>
    <x v="10"/>
    <x v="0"/>
    <s v="SAN MATEO"/>
    <s v="CISTERNA DE FERROCEMENTO EQUIPADA"/>
    <s v="PRODUCCIÓN DE ALIMENTOS"/>
    <n v="0"/>
    <n v="0"/>
    <n v="0"/>
    <s v="AM"/>
    <n v="9451"/>
    <n v="0"/>
    <n v="1050.3199999999997"/>
    <n v="10501.32"/>
    <n v="9451"/>
    <n v="0"/>
    <m/>
    <n v="0"/>
    <s v="SP1500023134"/>
  </r>
  <r>
    <s v="GRUPO PESA SAN RAFAEL MATRIZ"/>
    <s v="COLLAZO"/>
    <s v="ORTIZ"/>
    <s v="PANFILA"/>
    <x v="10"/>
    <x v="0"/>
    <s v="SAN RAFAEL MATRIZ"/>
    <s v="INFRAESTRUCTURA Y QUIPO PARA LA PRODUCCION DE CAPRINO"/>
    <s v="GENERACIÓN DE INGRESOS"/>
    <n v="4"/>
    <n v="3"/>
    <n v="7"/>
    <s v="AM"/>
    <n v="13260"/>
    <n v="0"/>
    <n v="1971.5"/>
    <n v="15231.5"/>
    <n v="13260"/>
    <n v="0"/>
    <m/>
    <n v="0"/>
    <s v="SP1500023135"/>
  </r>
  <r>
    <s v="GRUPO PESA SAN RAFAEL MATRIZ"/>
    <s v="COLLAZO"/>
    <s v="ORTIZ"/>
    <s v="PANFILA"/>
    <x v="10"/>
    <x v="0"/>
    <s v="SAN RAFAEL MATRIZ"/>
    <s v="MOLINO DE GRANOS"/>
    <s v="GENERACIÓN DE INGRESOS"/>
    <n v="0"/>
    <n v="0"/>
    <n v="0"/>
    <s v="AM"/>
    <n v="21150"/>
    <n v="0"/>
    <n v="2350"/>
    <n v="23500"/>
    <n v="21150"/>
    <n v="0"/>
    <m/>
    <n v="0"/>
    <s v="SP1500023135"/>
  </r>
  <r>
    <s v="GRUPO PESA SAN RAFAEL MATRIZ"/>
    <s v="COLLAZO"/>
    <s v="ORTIZ"/>
    <s v="PANFILA"/>
    <x v="10"/>
    <x v="0"/>
    <s v="SAN RAFAEL MATRIZ"/>
    <s v="INFRAESTRUCTURA Y EQUIPO PARA LA PRODUCCION HORTICOLA AGRICULTURA PROTEGIDA"/>
    <s v="PRODUCCIÓN DE ALIMENTOS"/>
    <n v="0"/>
    <n v="0"/>
    <n v="0"/>
    <s v="AM"/>
    <n v="57540"/>
    <n v="0"/>
    <n v="8222.7999999999993"/>
    <n v="65762.8"/>
    <n v="57540"/>
    <n v="0"/>
    <m/>
    <n v="0"/>
    <s v="SP1500023135"/>
  </r>
  <r>
    <s v="GRUPO PESA SAN RAFAEL MATRIZ"/>
    <s v="COLLAZO"/>
    <s v="ORTIZ"/>
    <s v="PANFILA"/>
    <x v="10"/>
    <x v="0"/>
    <s v="SAN RAFAEL MATRIZ"/>
    <s v="INFRAESTRUCTURA Y EQUIPO PARA LA PRODUCCION HORTICOLA AGRICULTURA PROTEGIDA"/>
    <s v="PRODUCCIÓN DE ALIMENTOS"/>
    <n v="0"/>
    <n v="0"/>
    <n v="0"/>
    <s v="AM"/>
    <n v="4934"/>
    <n v="0"/>
    <n v="548.89999999999964"/>
    <n v="5482.9"/>
    <n v="4934"/>
    <n v="0"/>
    <m/>
    <n v="0"/>
    <s v="SP1500023135"/>
  </r>
  <r>
    <s v="GRUPO PESA SAN ANTONIO"/>
    <s v="GAMEZ"/>
    <s v="CASTRO"/>
    <s v="HERIBERTO"/>
    <x v="11"/>
    <x v="0"/>
    <s v="SAN ANTONIO DE TROJES"/>
    <s v="INFRAESTRUCTURA Y EQUIPO PARA LA PROTECCION Y MANEJO DE LAS AVES"/>
    <s v="PRODUCCIÓN DE ALIMENTOS"/>
    <n v="3"/>
    <n v="4"/>
    <n v="7"/>
    <s v="AM"/>
    <n v="31404"/>
    <n v="0"/>
    <n v="3491.6"/>
    <n v="34895.599999999999"/>
    <n v="31404"/>
    <n v="0"/>
    <m/>
    <n v="0"/>
    <s v="SP1500023136"/>
  </r>
  <r>
    <s v="GRUPO PESA SAN ANTONIO"/>
    <s v="GAMEZ"/>
    <s v="CASTRO"/>
    <s v="HERIBERTO"/>
    <x v="11"/>
    <x v="0"/>
    <s v="SAN ANTONIO DE TROJES"/>
    <s v="INFRAESTRUCTURA Y EQUIPO PARA LA PRODUCCION HORTICOLA AGRICULTURA PROTEGIDA"/>
    <s v="PRODUCCIÓN DE ALIMENTOS"/>
    <n v="0"/>
    <n v="0"/>
    <n v="0"/>
    <s v="AM"/>
    <n v="14385"/>
    <n v="0"/>
    <n v="2055.6999999999998"/>
    <n v="16440.7"/>
    <n v="14385"/>
    <n v="0"/>
    <m/>
    <n v="0"/>
    <s v="SP1500023136"/>
  </r>
  <r>
    <s v="GRUPO PESA SAN ANTONIO"/>
    <s v="GAMEZ"/>
    <s v="CASTRO"/>
    <s v="HERIBERTO"/>
    <x v="11"/>
    <x v="0"/>
    <s v="SAN ANTONIO DE TROJES"/>
    <s v="MOLINO DE GRANOS"/>
    <s v="GENERACIÓN DE INGRESOS"/>
    <n v="0"/>
    <n v="0"/>
    <n v="0"/>
    <s v="AM"/>
    <n v="21150"/>
    <n v="0"/>
    <n v="2350"/>
    <n v="23500"/>
    <n v="21150"/>
    <n v="0"/>
    <m/>
    <n v="0"/>
    <s v="SP1500023136"/>
  </r>
  <r>
    <s v="GRUPO PESA SAN ANTONIO"/>
    <s v="GAMEZ"/>
    <s v="CASTRO"/>
    <s v="HERIBERTO"/>
    <x v="11"/>
    <x v="0"/>
    <s v="SAN ANTONIO DE TROJES"/>
    <s v="INFRAESTRUCTURA Y QUIPO PARA LA PRODUCCION DE CAPRINO"/>
    <s v="GENERACIÓN DE INGRESOS"/>
    <n v="0"/>
    <n v="0"/>
    <n v="0"/>
    <s v="AM"/>
    <n v="13260"/>
    <n v="0"/>
    <n v="1971.5"/>
    <n v="15231.5"/>
    <n v="13260"/>
    <n v="0"/>
    <m/>
    <n v="0"/>
    <s v="SP1500023136"/>
  </r>
  <r>
    <s v="GRUPO PESA ZAMACHIHUE"/>
    <s v="GARCIA"/>
    <s v="VILLALON"/>
    <s v="MARCELINA"/>
    <x v="10"/>
    <x v="0"/>
    <s v="ZAMACHIHUE"/>
    <s v="INFRAESTRUCTURA Y QUIPO PARA LA PRODUCCION DE CAPRINO"/>
    <s v="GENERACIÓN DE INGRESOS"/>
    <n v="18"/>
    <n v="0"/>
    <n v="18"/>
    <s v="AM"/>
    <n v="13260"/>
    <n v="0"/>
    <n v="1971.5"/>
    <n v="15231.5"/>
    <n v="13260"/>
    <n v="0"/>
    <m/>
    <n v="0"/>
    <s v="SP1500023137"/>
  </r>
  <r>
    <s v="GRUPO PESA ZAMACHIHUE"/>
    <s v="GARCIA"/>
    <s v="VILLALON"/>
    <s v="MARCELINA"/>
    <x v="10"/>
    <x v="0"/>
    <s v="ZAMACHIHUE"/>
    <s v="INFRAESTRUCTURA Y EQUIPO PARA LA PROTECCION Y MANEJO DE LAS AVES"/>
    <s v="GENERACIÓN DE INGRESOS"/>
    <n v="0"/>
    <n v="0"/>
    <n v="0"/>
    <s v="AM"/>
    <n v="7851"/>
    <n v="0"/>
    <n v="872.89999999999964"/>
    <n v="8723.9"/>
    <n v="7851"/>
    <n v="0"/>
    <m/>
    <n v="0"/>
    <s v="SP1500023137"/>
  </r>
  <r>
    <s v="GRUPO PESA ZAMACHIHUE"/>
    <s v="GARCIA"/>
    <s v="VILLALON"/>
    <s v="MARCELINA"/>
    <x v="10"/>
    <x v="0"/>
    <s v="ZAMACHIHUE"/>
    <s v="INFRAESTRUCTURA Y EQUIPO PARA LA PROTECCION Y MANEJO DE LAS AVES"/>
    <s v="GENERACIÓN DE INGRESOS"/>
    <n v="0"/>
    <n v="0"/>
    <n v="0"/>
    <s v="AM"/>
    <n v="101447"/>
    <n v="0"/>
    <n v="11272"/>
    <n v="112719"/>
    <n v="101447"/>
    <n v="0"/>
    <m/>
    <n v="0"/>
    <s v="SP1500023137"/>
  </r>
  <r>
    <s v="GRUPO PESA ZAMACHIHUE"/>
    <s v="GARCIA"/>
    <s v="VILLALON"/>
    <s v="MARCELINA"/>
    <x v="10"/>
    <x v="0"/>
    <s v="ZAMACHIHUE"/>
    <s v="MOLINO DE GRANOS"/>
    <s v="GENERACIÓN DE INGRESOS"/>
    <n v="0"/>
    <n v="0"/>
    <n v="0"/>
    <s v="AM"/>
    <n v="21150"/>
    <n v="0"/>
    <n v="2350"/>
    <n v="23500"/>
    <n v="21150"/>
    <n v="0"/>
    <m/>
    <n v="0"/>
    <s v="SP1500023137"/>
  </r>
  <r>
    <s v="GRUPO PESA ZAMACHIHUE"/>
    <s v="GARCIA"/>
    <s v="VILLALON"/>
    <s v="MARCELINA"/>
    <x v="10"/>
    <x v="0"/>
    <s v="ZAMACHIHUE"/>
    <s v="INFRAESTRUCTURA Y EQUIPO PARA LA PRODUCCION HORTICOLA AGRICULTURA PROTEGIDA"/>
    <s v="PRODUCCIÓN DE ALIMENTOS"/>
    <n v="0"/>
    <n v="0"/>
    <n v="0"/>
    <s v="AM"/>
    <n v="86310"/>
    <n v="0"/>
    <n v="12334.2"/>
    <n v="98644.2"/>
    <n v="86310"/>
    <n v="0"/>
    <m/>
    <n v="0"/>
    <s v="SP1500023137"/>
  </r>
  <r>
    <s v="GRUPO PESA SARTENEJO"/>
    <s v="LLAMAS"/>
    <s v="MANDUJANO"/>
    <s v="PABLO"/>
    <x v="10"/>
    <x v="0"/>
    <s v="SARTENEJO"/>
    <s v="INFRAESTRUCTURA Y QUIPO PARA LA PRODUCCION DE CAPRINO"/>
    <s v="GENERACIÓN DE INGRESOS"/>
    <n v="5"/>
    <n v="4"/>
    <n v="9"/>
    <s v="AM"/>
    <n v="26520"/>
    <n v="0"/>
    <n v="3943"/>
    <n v="30463"/>
    <n v="26520"/>
    <n v="0"/>
    <m/>
    <n v="0"/>
    <s v="SP1500023138"/>
  </r>
  <r>
    <s v="GRUPO PESA SARTENEJO"/>
    <s v="LLAMAS"/>
    <s v="MANDUJANO"/>
    <s v="PABLO"/>
    <x v="10"/>
    <x v="0"/>
    <s v="SARTENEJO"/>
    <s v="INFRAESTRUCTURA Y EQUIPO PARA LA PRODUCCION HORTICOLA AGRICULTURA PROTEGIDA"/>
    <s v="PRODUCCIÓN DE ALIMENTOS"/>
    <n v="0"/>
    <n v="0"/>
    <n v="0"/>
    <s v="AM"/>
    <n v="4934"/>
    <n v="0"/>
    <n v="548.89999999999964"/>
    <n v="5482.9"/>
    <n v="4934"/>
    <n v="0"/>
    <m/>
    <n v="0"/>
    <s v="SP1500023138"/>
  </r>
  <r>
    <s v="GRUPO PESA SARTENEJO"/>
    <s v="LLAMAS"/>
    <s v="MANDUJANO"/>
    <s v="PABLO"/>
    <x v="10"/>
    <x v="0"/>
    <s v="SARTENEJO"/>
    <s v="INFRAESTRUCTURA Y EQUIPO PARA LA PROTECCION Y MANEJO DE LAS AVES"/>
    <s v="PRODUCCIÓN DE ALIMENTOS"/>
    <n v="0"/>
    <n v="0"/>
    <n v="0"/>
    <s v="AM"/>
    <n v="31404"/>
    <n v="0"/>
    <n v="3491.6"/>
    <n v="34895.599999999999"/>
    <n v="31404"/>
    <n v="0"/>
    <m/>
    <n v="0"/>
    <s v="SP1500023138"/>
  </r>
  <r>
    <s v="GRUPO PESA SARTENEJO"/>
    <s v="LLAMAS"/>
    <s v="MANDUJANO"/>
    <s v="PABLO"/>
    <x v="10"/>
    <x v="0"/>
    <s v="SARTENEJO"/>
    <s v="INFRAESTRUCTURA Y EQUIPO PARA LA PRODUCCION HORTICOLA AGRICULTURA PROTEGIDA"/>
    <s v="PRODUCCIÓN DE ALIMENTOS"/>
    <n v="0"/>
    <n v="0"/>
    <n v="0"/>
    <s v="AM"/>
    <n v="28770"/>
    <n v="0"/>
    <n v="4111.3999999999996"/>
    <n v="32881.4"/>
    <n v="28770"/>
    <n v="0"/>
    <m/>
    <n v="0"/>
    <s v="SP1500023138"/>
  </r>
  <r>
    <s v="GRUPO PESA SARTENEJO"/>
    <s v="LLAMAS"/>
    <s v="MANDUJANO"/>
    <s v="PABLO"/>
    <x v="10"/>
    <x v="0"/>
    <s v="SARTENEJO"/>
    <s v="INFRAESTRUCTURA Y EQUIPO PARA LA PRODUCCION HORTICOLA AGRICULTURA PROTEGIDA"/>
    <s v="GENERACIÓN DE INGRESOS"/>
    <n v="0"/>
    <n v="0"/>
    <n v="0"/>
    <s v="AM"/>
    <n v="88162"/>
    <n v="0"/>
    <n v="11691.79"/>
    <n v="99853.790000000008"/>
    <n v="88162"/>
    <n v="0"/>
    <m/>
    <n v="0"/>
    <s v="SP1500023138"/>
  </r>
  <r>
    <s v="JUNKUDH T,OJNAL TI TZ,EN"/>
    <s v="CASTILLO"/>
    <s v="HERNANDEZ"/>
    <s v="JULIA"/>
    <x v="9"/>
    <x v="0"/>
    <s v="SAN ISIDRO"/>
    <s v="INFRAESTRUCTURA Y EQUIPO PARA LA PRODUCCION DE HONGOS"/>
    <s v="PRODUCCIÓN DE ALIMENTOS"/>
    <n v="16"/>
    <n v="3"/>
    <n v="19"/>
    <s v="MAM"/>
    <n v="20371"/>
    <n v="0"/>
    <n v="9106.5999999999985"/>
    <n v="29477.599999999999"/>
    <n v="20371"/>
    <n v="0"/>
    <m/>
    <n v="0"/>
    <s v="SP1500023143"/>
  </r>
  <r>
    <s v="JUNKUDH T,OJNAL TI TZ,EN"/>
    <s v="CASTILLO"/>
    <s v="HERNANDEZ"/>
    <s v="JULIA"/>
    <x v="9"/>
    <x v="0"/>
    <s v="SAN ISIDRO"/>
    <s v="CISTERNA DE FERROCEMENTO EQUIPADA"/>
    <s v="PRODUCCIÓN DE ALIMENTOS"/>
    <n v="0"/>
    <n v="0"/>
    <n v="0"/>
    <s v="MAM"/>
    <n v="63504"/>
    <n v="0"/>
    <n v="7056"/>
    <n v="70560"/>
    <n v="63504"/>
    <n v="0"/>
    <m/>
    <n v="0"/>
    <s v="SP1500023143"/>
  </r>
  <r>
    <s v="JUNKUDH T,OJNAL TI TZ,EN"/>
    <s v="CASTILLO"/>
    <s v="HERNANDEZ"/>
    <s v="JULIA"/>
    <x v="9"/>
    <x v="0"/>
    <s v="SAN ISIDRO"/>
    <s v="ARBOLES FRUTALES"/>
    <s v="PRODUCCIÓN DE ALIMENTOS"/>
    <n v="0"/>
    <n v="0"/>
    <n v="0"/>
    <s v="MAM"/>
    <n v="7510"/>
    <n v="0"/>
    <n v="1707"/>
    <n v="9217"/>
    <n v="7510"/>
    <n v="0"/>
    <m/>
    <n v="0"/>
    <s v="SP1500023143"/>
  </r>
  <r>
    <s v="JUNKUDH T,OJNAL TI TZ,EN"/>
    <s v="CASTILLO"/>
    <s v="HERNANDEZ"/>
    <s v="JULIA"/>
    <x v="9"/>
    <x v="0"/>
    <s v="SAN ISIDRO"/>
    <s v="INFRAESTRUCTURA Y EQUIPO PARA LA PRODUCCION DE HORTALIZAS A CIELO ABIERTO"/>
    <s v="GENERACIÓN DE INGRESOS"/>
    <n v="0"/>
    <n v="0"/>
    <n v="0"/>
    <s v="MAM"/>
    <n v="2840"/>
    <n v="0"/>
    <n v="653.40000000000009"/>
    <n v="3493.4"/>
    <n v="2840"/>
    <n v="0"/>
    <m/>
    <n v="0"/>
    <s v="SP1500023143"/>
  </r>
  <r>
    <s v="JUNKUDH T,OJNAL TI TZ,EN"/>
    <s v="CASTILLO"/>
    <s v="HERNANDEZ"/>
    <s v="JULIA"/>
    <x v="9"/>
    <x v="0"/>
    <s v="SAN ISIDRO"/>
    <s v="INFRAESTRUCTURA Y EQUIPO PARA LA PROTECCION Y MANEJO DE LAS AVES"/>
    <s v="PRODUCCIÓN DE ALIMENTOS"/>
    <n v="0"/>
    <n v="0"/>
    <n v="0"/>
    <s v="MAM"/>
    <n v="74714"/>
    <n v="0"/>
    <n v="9218.5599999999977"/>
    <n v="83932.56"/>
    <n v="74714"/>
    <n v="0"/>
    <m/>
    <n v="0"/>
    <s v="SP1500023143"/>
  </r>
  <r>
    <s v="JUNKUDH T,OJNAL TI TZ,EN"/>
    <s v="CASTILLO"/>
    <s v="HERNANDEZ"/>
    <s v="JULIA"/>
    <x v="9"/>
    <x v="0"/>
    <s v="SAN ISIDRO"/>
    <s v="INFRAESTRUCTURA Y EQUIPO PARA LA PROTECCION Y MANEJO DE LAS AVES"/>
    <s v="PRODUCCIÓN DE ALIMENTOS"/>
    <n v="0"/>
    <n v="0"/>
    <n v="0"/>
    <s v="MAM"/>
    <n v="5600"/>
    <n v="0"/>
    <n v="800"/>
    <n v="6400"/>
    <n v="5600"/>
    <n v="0"/>
    <m/>
    <n v="0"/>
    <s v="SP1500023143"/>
  </r>
  <r>
    <s v="JUNKUDH T,OJNAL TI TZ,EN"/>
    <s v="CASTILLO"/>
    <s v="HERNANDEZ"/>
    <s v="JULIA"/>
    <x v="9"/>
    <x v="0"/>
    <s v="SAN ISIDRO"/>
    <s v="EQUIPO PARA LA CONSERVACION DE ALIMENTOS VEGETALES"/>
    <s v="GENERACIÓN DE INGRESOS"/>
    <n v="0"/>
    <n v="0"/>
    <n v="0"/>
    <s v="MAM"/>
    <n v="6591"/>
    <n v="0"/>
    <n v="770"/>
    <n v="7361"/>
    <n v="6591"/>
    <n v="0"/>
    <m/>
    <n v="0"/>
    <s v="SP1500023143"/>
  </r>
  <r>
    <s v="GRUPO DE TRABAJO YOHUALA"/>
    <s v="CRUZ"/>
    <s v="BAUTISTA"/>
    <s v="CRESCENCIO"/>
    <x v="1"/>
    <x v="0"/>
    <s v="YOHUALA"/>
    <s v="INFRAESTRUCTURA Y EQUIPO PARA LA PRODUCCION DE CERDOS"/>
    <s v="GENERACIÓN DE INGRESOS"/>
    <n v="2"/>
    <n v="16"/>
    <n v="18"/>
    <s v="AM"/>
    <n v="38448"/>
    <n v="0"/>
    <n v="4272"/>
    <n v="42720"/>
    <n v="38448"/>
    <n v="0"/>
    <m/>
    <n v="0"/>
    <s v="SP1500023144"/>
  </r>
  <r>
    <s v="GRUPO DE TRABAJO YOHUALA"/>
    <s v="CRUZ"/>
    <s v="BAUTISTA"/>
    <s v="CRESCENCIO"/>
    <x v="1"/>
    <x v="0"/>
    <s v="YOHUALA"/>
    <s v="INFRAESTRUCTURA Y EQUIPO PARA LA PRODUCCION DE CERDOS"/>
    <s v="GENERACIÓN DE INGRESOS"/>
    <n v="0"/>
    <n v="0"/>
    <n v="0"/>
    <s v="AM"/>
    <n v="40050"/>
    <n v="0"/>
    <n v="4450"/>
    <n v="44500"/>
    <n v="40050"/>
    <n v="0"/>
    <m/>
    <n v="0"/>
    <s v="SP1500023144"/>
  </r>
  <r>
    <s v="GRUPO DE TRABAJO YOHUALA"/>
    <s v="CRUZ"/>
    <s v="BAUTISTA"/>
    <s v="CRESCENCIO"/>
    <x v="1"/>
    <x v="0"/>
    <s v="YOHUALA"/>
    <s v="SILO METALICO GALVANIZADO"/>
    <s v="GENERACIÓN DE INGRESOS"/>
    <n v="0"/>
    <n v="0"/>
    <n v="0"/>
    <s v="AM"/>
    <n v="28350"/>
    <n v="0"/>
    <n v="3150"/>
    <n v="31500"/>
    <n v="28350"/>
    <n v="0"/>
    <m/>
    <n v="0"/>
    <s v="SP1500023144"/>
  </r>
  <r>
    <s v="GRUPO DE TRABAJO YOHUALA"/>
    <s v="CRUZ"/>
    <s v="BAUTISTA"/>
    <s v="CRESCENCIO"/>
    <x v="1"/>
    <x v="0"/>
    <s v="YOHUALA"/>
    <s v="INFRAESTRUCTURA Y EQUIPO PARA LA PROTECCION Y MANEJO DE LAS AVES"/>
    <s v="PRODUCCIÓN DE ALIMENTOS"/>
    <n v="0"/>
    <n v="0"/>
    <n v="0"/>
    <s v="AM"/>
    <n v="13230"/>
    <n v="0"/>
    <n v="1470"/>
    <n v="14700"/>
    <n v="13230"/>
    <n v="0"/>
    <m/>
    <n v="0"/>
    <s v="SP1500023144"/>
  </r>
  <r>
    <s v="TIERRA CAMPESINA"/>
    <s v="LAZARO"/>
    <s v="ESTEBAN"/>
    <s v="BASILIA"/>
    <x v="9"/>
    <x v="0"/>
    <s v="LANIM"/>
    <s v="INFRAESTRUCTURA Y EQUIPO PARA LA PROTECCION Y MANEJO DE LAS AVES"/>
    <s v="PRODUCCIÓN DE ALIMENTOS"/>
    <n v="13"/>
    <n v="2"/>
    <n v="15"/>
    <s v="AM"/>
    <n v="62262"/>
    <n v="0"/>
    <n v="7681.8000000000029"/>
    <n v="69943.8"/>
    <n v="62262"/>
    <n v="0"/>
    <m/>
    <n v="0"/>
    <s v="SP1500023145"/>
  </r>
  <r>
    <s v="TIERRA CAMPESINA"/>
    <s v="LAZARO"/>
    <s v="ESTEBAN"/>
    <s v="BASILIA"/>
    <x v="9"/>
    <x v="0"/>
    <s v="LANIM"/>
    <s v="INFRAESTRUCTURA Y EQUIPO PARA LA PRODUCCION DE HORTALIZAS A CIELO ABIERTO"/>
    <s v="GENERACIÓN DE INGRESOS"/>
    <n v="0"/>
    <n v="0"/>
    <n v="0"/>
    <s v="AM"/>
    <n v="5680"/>
    <n v="0"/>
    <n v="1306.8000000000002"/>
    <n v="6986.8"/>
    <n v="5680"/>
    <n v="0"/>
    <m/>
    <n v="0"/>
    <s v="SP1500023145"/>
  </r>
  <r>
    <s v="TIERRA CAMPESINA"/>
    <s v="LAZARO"/>
    <s v="ESTEBAN"/>
    <s v="BASILIA"/>
    <x v="9"/>
    <x v="0"/>
    <s v="LANIM"/>
    <s v="CISTERNA DE FERROCEMENTO EQUIPADA"/>
    <s v="PRODUCCIÓN DE ALIMENTOS"/>
    <n v="0"/>
    <n v="0"/>
    <n v="0"/>
    <s v="AM"/>
    <n v="81648"/>
    <n v="0"/>
    <n v="9072"/>
    <n v="90720"/>
    <n v="81648"/>
    <n v="0"/>
    <m/>
    <n v="0"/>
    <s v="SP1500023145"/>
  </r>
  <r>
    <s v="TIERRA CAMPESINA"/>
    <s v="LAZARO"/>
    <s v="ESTEBAN"/>
    <s v="BASILIA"/>
    <x v="9"/>
    <x v="0"/>
    <s v="LANIM"/>
    <s v="EQUIPO PARA LA CONSERVACION DE ALIMENTOS VEGETALES"/>
    <s v="GENERACIÓN DE INGRESOS"/>
    <n v="0"/>
    <n v="0"/>
    <n v="0"/>
    <s v="AM"/>
    <n v="13182"/>
    <n v="0"/>
    <n v="1540"/>
    <n v="14722"/>
    <n v="13182"/>
    <n v="0"/>
    <m/>
    <n v="0"/>
    <s v="SP1500023145"/>
  </r>
  <r>
    <s v="GRUPO DE TRABAJO MANCORNADERO"/>
    <s v="HERNANDEZ"/>
    <s v="HERNANDEZ"/>
    <s v="MAXIMO"/>
    <x v="1"/>
    <x v="0"/>
    <s v="MANCORNADERO"/>
    <s v="INFRAESTRUCTURA Y EQUIPO PARA LA PRODUCCION DE CERDOS"/>
    <s v="GENERACIÓN DE INGRESOS"/>
    <n v="12"/>
    <n v="4"/>
    <n v="16"/>
    <s v="AM"/>
    <n v="25632"/>
    <n v="0"/>
    <n v="2848"/>
    <n v="28480"/>
    <n v="25632"/>
    <n v="0"/>
    <m/>
    <n v="0"/>
    <s v="SP1500023146"/>
  </r>
  <r>
    <s v="GRUPO DE TRABAJO MANCORNADERO"/>
    <s v="HERNANDEZ"/>
    <s v="HERNANDEZ"/>
    <s v="MAXIMO"/>
    <x v="1"/>
    <x v="0"/>
    <s v="MANCORNADERO"/>
    <s v="INFRAESTRUCTURA Y EQUIPO PARA LA PRODUCCION DE CERDOS"/>
    <s v="GENERACIÓN DE INGRESOS"/>
    <n v="0"/>
    <n v="0"/>
    <n v="0"/>
    <s v="AM"/>
    <n v="80100"/>
    <n v="0"/>
    <n v="8900"/>
    <n v="89000"/>
    <n v="80100"/>
    <n v="0"/>
    <m/>
    <n v="0"/>
    <s v="SP1500023146"/>
  </r>
  <r>
    <s v="GRUPO DE TRABAJO MANCORNADERO"/>
    <s v="HERNANDEZ"/>
    <s v="HERNANDEZ"/>
    <s v="MAXIMO"/>
    <x v="1"/>
    <x v="0"/>
    <s v="MANCORNADERO"/>
    <s v="SILO METALICO GALVANIZADO"/>
    <s v="GENERACIÓN DE INGRESOS"/>
    <n v="0"/>
    <n v="0"/>
    <n v="0"/>
    <s v="AM"/>
    <n v="3150"/>
    <n v="0"/>
    <n v="350"/>
    <n v="3500"/>
    <n v="3150"/>
    <n v="0"/>
    <m/>
    <n v="0"/>
    <s v="SP1500023146"/>
  </r>
  <r>
    <s v="GRUPO DE TRABAJO MANCORNADERO"/>
    <s v="HERNANDEZ"/>
    <s v="HERNANDEZ"/>
    <s v="MAXIMO"/>
    <x v="1"/>
    <x v="0"/>
    <s v="MANCORNADERO"/>
    <s v="INFRAESTRUCTURA Y EQUIPO PARA LA PROTECCION Y MANEJO DE LAS AVES"/>
    <s v="PRODUCCIÓN DE ALIMENTOS"/>
    <n v="0"/>
    <n v="0"/>
    <n v="0"/>
    <s v="AM"/>
    <n v="4410"/>
    <n v="0"/>
    <n v="490"/>
    <n v="4900"/>
    <n v="4410"/>
    <n v="0"/>
    <m/>
    <n v="0"/>
    <s v="SP1500023146"/>
  </r>
  <r>
    <s v="GRUPO DE TRABAJO MANCORNADERO"/>
    <s v="HERNANDEZ"/>
    <s v="HERNANDEZ"/>
    <s v="MAXIMO"/>
    <x v="1"/>
    <x v="0"/>
    <s v="MANCORNADERO"/>
    <s v="ARBOLES FRUTALES"/>
    <s v="PRODUCCIÓN DE ALIMENTOS"/>
    <n v="0"/>
    <n v="0"/>
    <n v="0"/>
    <s v="AM"/>
    <n v="52920"/>
    <n v="0"/>
    <n v="5880"/>
    <n v="58800"/>
    <n v="52920"/>
    <n v="0"/>
    <m/>
    <n v="0"/>
    <s v="SP1500023146"/>
  </r>
  <r>
    <s v="GRUPO DE TRABAJO MANCORNADERO"/>
    <s v="HERNANDEZ"/>
    <s v="HERNANDEZ"/>
    <s v="MAXIMO"/>
    <x v="1"/>
    <x v="0"/>
    <s v="MANCORNADERO"/>
    <s v="MATERIAL VEGETATIVO"/>
    <s v="PRODUCCIÓN DE ALIMENTOS"/>
    <n v="0"/>
    <n v="0"/>
    <n v="0"/>
    <s v="AM"/>
    <n v="7020"/>
    <n v="0"/>
    <n v="780"/>
    <n v="7800"/>
    <n v="7020"/>
    <n v="0"/>
    <m/>
    <n v="0"/>
    <s v="SP1500023146"/>
  </r>
  <r>
    <s v="BUGAMBILIAS"/>
    <s v="VIDALES"/>
    <s v="SANTIAGO"/>
    <s v="LUISA"/>
    <x v="9"/>
    <x v="0"/>
    <s v="AGUA AMARGA"/>
    <s v="INFRAESTRUCTURA Y EQUIPO PARA LA PRODUCCION DE HONGOS"/>
    <s v="PRODUCCIÓN DE ALIMENTOS"/>
    <n v="24"/>
    <n v="2"/>
    <n v="26"/>
    <s v="MAM"/>
    <n v="20371"/>
    <n v="0"/>
    <n v="9106.5999999999985"/>
    <n v="29477.599999999999"/>
    <n v="20371"/>
    <n v="0"/>
    <m/>
    <n v="0"/>
    <s v="SP1500023147"/>
  </r>
  <r>
    <s v="BUGAMBILIAS"/>
    <s v="VIDALES"/>
    <s v="SANTIAGO"/>
    <s v="LUISA"/>
    <x v="9"/>
    <x v="0"/>
    <s v="AGUA AMARGA"/>
    <s v="EQUIPO PARA LA CONSERVACION DE ALIMENTOS VEGETALES"/>
    <s v="GENERACIÓN DE INGRESOS"/>
    <n v="0"/>
    <n v="0"/>
    <n v="0"/>
    <s v="MAM"/>
    <n v="13182"/>
    <n v="0"/>
    <n v="1540"/>
    <n v="14722"/>
    <n v="13182"/>
    <n v="0"/>
    <m/>
    <n v="0"/>
    <s v="SP1500023147"/>
  </r>
  <r>
    <s v="BUGAMBILIAS"/>
    <s v="VIDALES"/>
    <s v="SANTIAGO"/>
    <s v="LUISA"/>
    <x v="9"/>
    <x v="0"/>
    <s v="AGUA AMARGA"/>
    <s v="INFRAESTRUCTURA Y EQUIPO PARA LA PROTECCION Y MANEJO DE LAS AVES"/>
    <s v="PRODUCCIÓN DE ALIMENTOS"/>
    <n v="0"/>
    <n v="0"/>
    <n v="0"/>
    <s v="MAM"/>
    <n v="99619"/>
    <n v="0"/>
    <n v="12291.080000000002"/>
    <n v="111910.08"/>
    <n v="99619"/>
    <n v="0"/>
    <m/>
    <n v="0"/>
    <s v="SP1500023147"/>
  </r>
  <r>
    <s v="BUGAMBILIAS"/>
    <s v="VIDALES"/>
    <s v="SANTIAGO"/>
    <s v="LUISA"/>
    <x v="9"/>
    <x v="0"/>
    <s v="AGUA AMARGA"/>
    <s v="INFRAESTRUCTURA Y EQUIPO PARA LA PRODUCCION DE HORTALIZAS A CIELO ABIERTO"/>
    <s v="GENERACIÓN DE INGRESOS"/>
    <n v="0"/>
    <n v="0"/>
    <n v="0"/>
    <s v="MAM"/>
    <n v="7100"/>
    <n v="0"/>
    <n v="2498"/>
    <n v="9598"/>
    <n v="7100"/>
    <n v="0"/>
    <m/>
    <n v="0"/>
    <s v="SP1500023147"/>
  </r>
  <r>
    <s v="BUGAMBILIAS"/>
    <s v="VIDALES"/>
    <s v="SANTIAGO"/>
    <s v="LUISA"/>
    <x v="9"/>
    <x v="0"/>
    <s v="AGUA AMARGA"/>
    <s v="INFRAESTRUCTURA Y EQUIPO PARA LA PRODUCCION DE HORTALIZAS A CIELO ABIERTO"/>
    <s v="GENERACIÓN DE INGRESOS"/>
    <n v="0"/>
    <n v="0"/>
    <n v="0"/>
    <s v="MAM"/>
    <n v="5680"/>
    <n v="0"/>
    <n v="1306.8000000000002"/>
    <n v="6986.8"/>
    <n v="5680"/>
    <n v="0"/>
    <m/>
    <n v="0"/>
    <s v="SP1500023147"/>
  </r>
  <r>
    <s v="BUGAMBILIAS"/>
    <s v="VIDALES"/>
    <s v="SANTIAGO"/>
    <s v="LUISA"/>
    <x v="9"/>
    <x v="0"/>
    <s v="AGUA AMARGA"/>
    <s v="CISTERNA DE FERROCEMENTO EQUIPADA"/>
    <s v="PRODUCCIÓN DE ALIMENTOS"/>
    <n v="0"/>
    <n v="0"/>
    <n v="0"/>
    <s v="MAM"/>
    <n v="72576"/>
    <n v="0"/>
    <n v="8064"/>
    <n v="80640"/>
    <n v="72576"/>
    <n v="0"/>
    <m/>
    <n v="0"/>
    <s v="SP1500023147"/>
  </r>
  <r>
    <s v="EL CHIJOL"/>
    <s v="MARTINEZ"/>
    <m/>
    <s v="JOSE LORENZO"/>
    <x v="1"/>
    <x v="0"/>
    <s v="EL CHIJOL"/>
    <s v="SILO METALICO GALVANIZADO"/>
    <s v="GENERACIÓN DE INGRESOS"/>
    <n v="10"/>
    <n v="6"/>
    <n v="16"/>
    <s v="AM"/>
    <n v="3150"/>
    <n v="0"/>
    <n v="350"/>
    <n v="3500"/>
    <n v="3150"/>
    <n v="0"/>
    <m/>
    <n v="0"/>
    <s v="SP1500023148"/>
  </r>
  <r>
    <s v="EL CHIJOL"/>
    <s v="MARTINEZ"/>
    <m/>
    <s v="JOSE LORENZO"/>
    <x v="1"/>
    <x v="0"/>
    <s v="EL CHIJOL"/>
    <s v="INFRAESTRUCTURA Y EQUIPO PARA LA PROTECCION Y MANEJO DE LAS AVES"/>
    <s v="PRODUCCIÓN DE ALIMENTOS"/>
    <n v="0"/>
    <n v="0"/>
    <n v="0"/>
    <s v="AM"/>
    <n v="4410"/>
    <n v="0"/>
    <n v="490"/>
    <n v="4900"/>
    <n v="4410"/>
    <n v="0"/>
    <m/>
    <n v="0"/>
    <s v="SP1500023148"/>
  </r>
  <r>
    <s v="EL CHIJOL"/>
    <s v="MARTINEZ"/>
    <m/>
    <s v="JOSE LORENZO"/>
    <x v="1"/>
    <x v="0"/>
    <s v="EL CHIJOL"/>
    <s v="MATERIAL VEGETATIVO"/>
    <s v="PRODUCCIÓN DE ALIMENTOS"/>
    <n v="0"/>
    <n v="0"/>
    <n v="0"/>
    <s v="AM"/>
    <n v="28080"/>
    <n v="0"/>
    <n v="3120"/>
    <n v="31200"/>
    <n v="28080"/>
    <n v="0"/>
    <m/>
    <n v="0"/>
    <s v="SP1500023148"/>
  </r>
  <r>
    <s v="EL CHIJOL"/>
    <s v="MARTINEZ"/>
    <m/>
    <s v="JOSE LORENZO"/>
    <x v="1"/>
    <x v="0"/>
    <s v="EL CHIJOL"/>
    <s v="INFRAESTRUCTURA Y EQUIPO PARA LA PRODUCCION DE CERDOS"/>
    <s v="GENERACIÓN DE INGRESOS"/>
    <n v="0"/>
    <n v="0"/>
    <n v="0"/>
    <s v="AM"/>
    <n v="44856"/>
    <n v="0"/>
    <n v="4984"/>
    <n v="49840"/>
    <n v="44856"/>
    <n v="0"/>
    <m/>
    <n v="0"/>
    <s v="SP1500023148"/>
  </r>
  <r>
    <s v="GRUPO PESA 2013 LAS PEÑITAS"/>
    <s v="RODRIGUEZ"/>
    <s v="MENDOZA"/>
    <s v="J. EFREN"/>
    <x v="12"/>
    <x v="0"/>
    <s v="LAS PEÑITAS"/>
    <s v="INFRAESTRUCTURA Y EQUIPO PARA LA PRODUCCION HORTICOLA AGRICULTURA PROTEGIDA"/>
    <s v="GENERACIÓN DE INGRESOS"/>
    <n v="3"/>
    <n v="7"/>
    <n v="10"/>
    <s v="MAM"/>
    <n v="89868"/>
    <n v="0"/>
    <n v="9985.7899999999936"/>
    <n v="99853.79"/>
    <m/>
    <n v="0"/>
    <m/>
    <n v="0"/>
    <s v="SP1500023150"/>
  </r>
  <r>
    <s v="GRUPO PESA 2013 LAS PEÑITAS"/>
    <s v="RODRIGUEZ"/>
    <s v="MENDOZA"/>
    <s v="J. EFREN"/>
    <x v="12"/>
    <x v="0"/>
    <s v="LAS PEÑITAS"/>
    <s v="INFRAESTRUCTURA Y EQUIPO PARA LA PRODUCCION HORTICOLA AGRICULTURA PROTEGIDA"/>
    <s v="PRODUCCIÓN DE ALIMENTOS"/>
    <n v="0"/>
    <n v="0"/>
    <n v="0"/>
    <s v="MAM"/>
    <n v="29593"/>
    <n v="0"/>
    <n v="3288.4000000000015"/>
    <n v="32881.4"/>
    <m/>
    <n v="0"/>
    <m/>
    <n v="0"/>
    <s v="SP1500023150"/>
  </r>
  <r>
    <s v="GRUPO PESA 2013 LAS PEÑITAS"/>
    <s v="RODRIGUEZ"/>
    <s v="MENDOZA"/>
    <s v="J. EFREN"/>
    <x v="12"/>
    <x v="0"/>
    <s v="LAS PEÑITAS"/>
    <s v="INFRAESTRUCTURA Y EQUIPO PARA LA PROTECCION Y MANEJO DE LAS AVES"/>
    <s v="PRODUCCIÓN DE ALIMENTOS"/>
    <n v="0"/>
    <n v="0"/>
    <n v="0"/>
    <s v="MAM"/>
    <n v="31406"/>
    <n v="0"/>
    <n v="3489.5999999999985"/>
    <n v="34895.599999999999"/>
    <m/>
    <n v="0"/>
    <m/>
    <n v="0"/>
    <s v="SP1500023150"/>
  </r>
  <r>
    <s v="GRUPO PESA 2013 LAS PEÑITAS"/>
    <s v="RODRIGUEZ"/>
    <s v="MENDOZA"/>
    <s v="J. EFREN"/>
    <x v="12"/>
    <x v="0"/>
    <s v="LAS PEÑITAS"/>
    <s v="INFRAESTRUCTURA Y EQUIPO PARA LA PRODUCCION DE BOVINOS"/>
    <s v="GENERACIÓN DE INGRESOS"/>
    <n v="0"/>
    <n v="0"/>
    <n v="0"/>
    <s v="MAM"/>
    <n v="66509"/>
    <n v="0"/>
    <n v="7390.6900000000023"/>
    <n v="73899.69"/>
    <m/>
    <n v="0"/>
    <m/>
    <n v="0"/>
    <s v="SP1500023150"/>
  </r>
  <r>
    <s v="GRUPO DE TRABAJO EL CARRIZAL"/>
    <s v="MERCADO"/>
    <s v="MARTINEZ"/>
    <s v="IRAZEMA"/>
    <x v="1"/>
    <x v="0"/>
    <s v="EL CARRIZAL"/>
    <s v="INFRAESTRUCTURA Y EQUIPO PARA LA PRODUCCION DE CERDOS"/>
    <s v="GENERACIÓN DE INGRESOS"/>
    <n v="23"/>
    <n v="6"/>
    <n v="29"/>
    <s v="AM"/>
    <n v="64080"/>
    <n v="0"/>
    <n v="7120"/>
    <n v="71200"/>
    <n v="64080"/>
    <n v="0"/>
    <m/>
    <n v="0"/>
    <s v="SP1500023151"/>
  </r>
  <r>
    <s v="GRUPO DE TRABAJO EL CARRIZAL"/>
    <s v="MERCADO"/>
    <s v="MARTINEZ"/>
    <s v="IRAZEMA"/>
    <x v="1"/>
    <x v="0"/>
    <s v="EL CARRIZAL"/>
    <s v="ARBOLES FRUTALES"/>
    <s v="PRODUCCIÓN DE ALIMENTOS"/>
    <n v="0"/>
    <n v="0"/>
    <n v="0"/>
    <s v="AM"/>
    <n v="6615"/>
    <n v="0"/>
    <n v="735"/>
    <n v="7350"/>
    <n v="6615"/>
    <n v="0"/>
    <m/>
    <n v="0"/>
    <s v="SP1500023151"/>
  </r>
  <r>
    <s v="GRUPO DE TRABAJO EL CARRIZAL"/>
    <s v="MERCADO"/>
    <s v="MARTINEZ"/>
    <s v="IRAZEMA"/>
    <x v="1"/>
    <x v="0"/>
    <s v="EL CARRIZAL"/>
    <s v="INFRAESTRUCTURA Y EQUIPO PARA LA PRODUCCION DE CERDOS"/>
    <s v="GENERACIÓN DE INGRESOS"/>
    <n v="0"/>
    <n v="0"/>
    <n v="0"/>
    <s v="AM"/>
    <n v="360450"/>
    <n v="0"/>
    <n v="40050"/>
    <n v="400500"/>
    <n v="360450"/>
    <n v="0"/>
    <m/>
    <n v="0"/>
    <s v="SP1500023151"/>
  </r>
  <r>
    <s v="GRUPO DE TRABAJO EL CARRIZAL"/>
    <s v="MERCADO"/>
    <s v="MARTINEZ"/>
    <s v="IRAZEMA"/>
    <x v="1"/>
    <x v="0"/>
    <s v="EL CARRIZAL"/>
    <s v="SILO METALICO GALVANIZADO"/>
    <s v="GENERACIÓN DE INGRESOS"/>
    <n v="0"/>
    <n v="0"/>
    <n v="0"/>
    <s v="AM"/>
    <n v="6300"/>
    <n v="0"/>
    <n v="700"/>
    <n v="7000"/>
    <n v="6300"/>
    <n v="0"/>
    <m/>
    <n v="0"/>
    <s v="SP1500023151"/>
  </r>
  <r>
    <s v="GRUPO DE TRABAJO EL CARRIZAL"/>
    <s v="MERCADO"/>
    <s v="MARTINEZ"/>
    <s v="IRAZEMA"/>
    <x v="1"/>
    <x v="0"/>
    <s v="EL CARRIZAL"/>
    <s v="INFRAESTRUCTURA Y EQUIPO PARA LA PROTECCION Y MANEJO DE LAS AVES"/>
    <s v="PRODUCCIÓN DE ALIMENTOS"/>
    <n v="0"/>
    <n v="0"/>
    <n v="0"/>
    <s v="AM"/>
    <n v="26460"/>
    <n v="0"/>
    <n v="2940"/>
    <n v="29400"/>
    <n v="26460"/>
    <n v="0"/>
    <m/>
    <n v="0"/>
    <s v="SP1500023151"/>
  </r>
  <r>
    <s v="GRUPO DE TRABAJO EL CARRIZAL"/>
    <s v="MERCADO"/>
    <s v="MARTINEZ"/>
    <s v="IRAZEMA"/>
    <x v="1"/>
    <x v="0"/>
    <s v="EL CARRIZAL"/>
    <s v="MATERIAL VEGETATIVO"/>
    <s v="PRODUCCIÓN DE ALIMENTOS"/>
    <n v="0"/>
    <n v="0"/>
    <n v="0"/>
    <s v="AM"/>
    <n v="3510"/>
    <n v="0"/>
    <n v="390"/>
    <n v="3900"/>
    <n v="3510"/>
    <n v="0"/>
    <m/>
    <n v="0"/>
    <s v="SP1500023151"/>
  </r>
  <r>
    <s v="AVES LIMAJYO"/>
    <s v="ANGEL"/>
    <s v="VIRGINIO"/>
    <s v="ELENA"/>
    <x v="13"/>
    <x v="0"/>
    <s v="LIMAJYO"/>
    <s v="INFRAESTRUCTURA Y EQUIPO PARA LA PRODUCCION DE HONGOS"/>
    <s v="PRODUCCIÓN DE ALIMENTOS"/>
    <n v="19"/>
    <n v="1"/>
    <n v="20"/>
    <s v="AM"/>
    <n v="66207"/>
    <n v="0"/>
    <n v="29591.559999999998"/>
    <n v="95798.56"/>
    <n v="66207"/>
    <n v="0"/>
    <m/>
    <n v="0"/>
    <s v="SP1500023152"/>
  </r>
  <r>
    <s v="AVES LIMAJYO"/>
    <s v="ANGEL"/>
    <s v="VIRGINIO"/>
    <s v="ELENA"/>
    <x v="13"/>
    <x v="0"/>
    <s v="LIMAJYO"/>
    <s v="INFRAESTRUCTURA Y EQUIPO PARA LA PROTECCION Y MANEJO DE LAS AVES"/>
    <s v="PRODUCCIÓN DE ALIMENTOS"/>
    <n v="0"/>
    <n v="0"/>
    <n v="0"/>
    <s v="AM"/>
    <n v="87167"/>
    <n v="0"/>
    <n v="10754.320000000007"/>
    <n v="97921.32"/>
    <n v="87167"/>
    <n v="0"/>
    <m/>
    <n v="0"/>
    <s v="SP1500023152"/>
  </r>
  <r>
    <s v="GRUPO PESA 2013 EL EPAZOTE"/>
    <s v="REYES"/>
    <s v="HERNANDEZ"/>
    <s v="DOMINGO"/>
    <x v="0"/>
    <x v="2"/>
    <s v="EL EPAZOTE"/>
    <s v="INFRAESTRUCTURA Y EQUIPO PARA LA PRODUCCION HORTICOLA AGRICULTURA PROTEGIDA"/>
    <s v="PRODUCCIÓN DE ALIMENTOS"/>
    <n v="3"/>
    <n v="10"/>
    <n v="13"/>
    <s v="AM"/>
    <n v="82254"/>
    <n v="0"/>
    <n v="16390.2"/>
    <n v="98644.2"/>
    <n v="0"/>
    <n v="0"/>
    <m/>
    <n v="0"/>
    <s v="SP1500023153"/>
  </r>
  <r>
    <s v="GRUPO PESA 2013 EL EPAZOTE"/>
    <s v="REYES"/>
    <s v="HERNANDEZ"/>
    <s v="DOMINGO"/>
    <x v="0"/>
    <x v="2"/>
    <s v="EL EPAZOTE"/>
    <s v="INFRAESTRUCTURA Y EQUIPO PARA LA PROTECCION Y MANEJO DE LAS AVES"/>
    <s v="PRODUCCIÓN DE ALIMENTOS"/>
    <n v="0"/>
    <n v="0"/>
    <n v="0"/>
    <s v="AM"/>
    <n v="7724"/>
    <n v="0"/>
    <n v="999.9"/>
    <n v="8723.9"/>
    <n v="0"/>
    <n v="0"/>
    <m/>
    <n v="0"/>
    <s v="SP1500023153"/>
  </r>
  <r>
    <s v="GRUPO PESA 2013 EL EPAZOTE"/>
    <s v="REYES"/>
    <s v="HERNANDEZ"/>
    <s v="DOMINGO"/>
    <x v="0"/>
    <x v="2"/>
    <s v="EL EPAZOTE"/>
    <s v="INFRAESTRUCTURA Y EQUIPO PARA LA PRODUCCION DE BOVINOS"/>
    <s v="GENERACIÓN DE INGRESOS"/>
    <n v="0"/>
    <n v="0"/>
    <n v="0"/>
    <s v="AM"/>
    <n v="133019"/>
    <n v="0"/>
    <n v="14780.38"/>
    <n v="147799.38"/>
    <n v="133019"/>
    <n v="0"/>
    <m/>
    <n v="0"/>
    <s v="SP1500023153"/>
  </r>
  <r>
    <s v="GRUPO PESA 2013 SAN ISIDRO"/>
    <s v="MONTERO"/>
    <s v="BOTELLO"/>
    <s v="VICTORINA"/>
    <x v="0"/>
    <x v="2"/>
    <s v="SAN ISIDRO"/>
    <s v="INFRAESTRUCTURA Y EQUIPO PARA LA PRODUCCION HORTICOLA AGRICULTURA PROTEGIDA"/>
    <s v="PRODUCCIÓN DE ALIMENTOS"/>
    <n v="7"/>
    <n v="4"/>
    <n v="11"/>
    <s v="AM"/>
    <n v="41127"/>
    <n v="0"/>
    <n v="8195.1"/>
    <n v="49322.1"/>
    <n v="41127"/>
    <n v="0"/>
    <m/>
    <n v="0"/>
    <s v="SP1500023155"/>
  </r>
  <r>
    <s v="GRUPO PESA 2013 SAN ISIDRO"/>
    <s v="MONTERO"/>
    <s v="BOTELLO"/>
    <s v="VICTORINA"/>
    <x v="0"/>
    <x v="2"/>
    <s v="SAN ISIDRO"/>
    <s v="INFRAESTRUCTURA Y EQUIPO PARA LA PROTECCION Y MANEJO DE LAS AVES"/>
    <s v="PRODUCCIÓN DE ALIMENTOS"/>
    <n v="0"/>
    <n v="0"/>
    <n v="0"/>
    <s v="AM"/>
    <n v="61792"/>
    <n v="0"/>
    <n v="7999.2"/>
    <n v="69791.199999999997"/>
    <n v="0"/>
    <n v="0"/>
    <m/>
    <n v="0"/>
    <s v="SP1500023155"/>
  </r>
  <r>
    <s v="GRUPO PESA MARTINEZ"/>
    <s v="JUAREZ"/>
    <m/>
    <s v="ISIDRA"/>
    <x v="12"/>
    <x v="0"/>
    <s v="MARTÍNEZ"/>
    <s v="INFRAESTRUCTURA Y EQUIPO PARA LA PRODUCCION HORTICOLA AGRICULTURA PROTEGIDA"/>
    <s v="PRODUCCIÓN DE ALIMENTOS"/>
    <n v="7"/>
    <n v="2"/>
    <n v="9"/>
    <s v="AM"/>
    <n v="118373"/>
    <n v="0"/>
    <n v="13152.600000000006"/>
    <n v="131525.6"/>
    <m/>
    <n v="0"/>
    <m/>
    <n v="0"/>
    <s v="SP1500023156"/>
  </r>
  <r>
    <s v="GRUPO PESA MARTINEZ"/>
    <s v="JUAREZ"/>
    <m/>
    <s v="ISIDRA"/>
    <x v="12"/>
    <x v="0"/>
    <s v="MARTÍNEZ"/>
    <s v="INFRAESTRUCTURA Y EQUIPO PARA LA PRODUCCION DE BOVINOS"/>
    <s v="GENERACIÓN DE INGRESOS"/>
    <n v="0"/>
    <n v="0"/>
    <n v="0"/>
    <s v="AM"/>
    <n v="22169"/>
    <n v="0"/>
    <n v="2464.2299999999996"/>
    <n v="24633.23"/>
    <m/>
    <n v="0"/>
    <m/>
    <n v="0"/>
    <s v="SP1500023156"/>
  </r>
  <r>
    <s v="GRUPO PESA 2013 PINIHUAN"/>
    <s v="GARCIA"/>
    <s v="HERNANDEZ"/>
    <s v="GELACIA"/>
    <x v="0"/>
    <x v="2"/>
    <s v="PINIHUAN (RÍO PINIHUAN)"/>
    <s v="INFRAESTRUCTURA Y EQUIPO PARA LA PRODUCCION HORTICOLA AGRICULTURA PROTEGIDA"/>
    <s v="PRODUCCIÓN DE ALIMENTOS"/>
    <n v="6"/>
    <n v="0"/>
    <n v="6"/>
    <s v="AM"/>
    <n v="54836"/>
    <n v="0"/>
    <n v="10926.8"/>
    <n v="65762.8"/>
    <n v="0"/>
    <n v="0"/>
    <m/>
    <n v="0"/>
    <s v="SP1500023158"/>
  </r>
  <r>
    <s v="GRUPO PESA 2013 PINIHUAN"/>
    <s v="GARCIA"/>
    <s v="HERNANDEZ"/>
    <s v="GELACIA"/>
    <x v="0"/>
    <x v="2"/>
    <s v="PINIHUAN (RÍO PINIHUAN)"/>
    <s v="INFRAESTRUCTURA Y EQUIPO PARA LA PRODUCCION DE BOVINOS"/>
    <s v="GENERACIÓN DE INGRESOS"/>
    <n v="0"/>
    <n v="0"/>
    <n v="0"/>
    <s v="AM"/>
    <n v="22169"/>
    <n v="0"/>
    <n v="2464.23"/>
    <n v="24633.23"/>
    <n v="22169"/>
    <n v="0"/>
    <m/>
    <n v="0"/>
    <s v="SP1500023158"/>
  </r>
  <r>
    <s v="GRUPO PESA 2013 PINIHUAN"/>
    <s v="GARCIA"/>
    <s v="HERNANDEZ"/>
    <s v="GELACIA"/>
    <x v="0"/>
    <x v="2"/>
    <s v="PINIHUAN (RÍO PINIHUAN)"/>
    <s v="INFRAESTRUCTURA Y EQUIPO PARA LA PRODUCCION HORTICOLA AGRICULTURA PROTEGIDA"/>
    <s v="GENERACIÓN DE INGRESOS"/>
    <n v="0"/>
    <n v="0"/>
    <n v="0"/>
    <s v="AM"/>
    <n v="74892"/>
    <n v="0"/>
    <n v="24961.79"/>
    <n v="99853.790000000008"/>
    <n v="0"/>
    <n v="0"/>
    <m/>
    <n v="0"/>
    <s v="SP1500023158"/>
  </r>
  <r>
    <s v="PRODUCTORES DE PAXQUID"/>
    <s v="SANTIAGO"/>
    <s v="HERNANDEZ"/>
    <s v="FRANCISCO"/>
    <x v="1"/>
    <x v="0"/>
    <s v="PAXQUID"/>
    <s v="EQUIPO PARA LA CONSERVACION DE ALIMENTOS CARNICOS"/>
    <s v="GENERACIÓN DE INGRESOS"/>
    <n v="8"/>
    <n v="11"/>
    <n v="19"/>
    <s v="AM"/>
    <n v="26820"/>
    <n v="0"/>
    <n v="2980"/>
    <n v="29800"/>
    <n v="26820"/>
    <n v="0"/>
    <m/>
    <n v="0"/>
    <s v="SP1500023159"/>
  </r>
  <r>
    <s v="PRODUCTORES DE PAXQUID"/>
    <s v="SANTIAGO"/>
    <s v="HERNANDEZ"/>
    <s v="FRANCISCO"/>
    <x v="1"/>
    <x v="0"/>
    <s v="PAXQUID"/>
    <s v="INFRAESTRUCTURA Y EQUIPO PARA LA PROTECCION Y MANEJO DE LAS AVES"/>
    <s v="PRODUCCIÓN DE ALIMENTOS"/>
    <n v="0"/>
    <n v="0"/>
    <n v="0"/>
    <s v="AM"/>
    <n v="48510"/>
    <n v="0"/>
    <n v="5390"/>
    <n v="53900"/>
    <n v="48510"/>
    <n v="0"/>
    <m/>
    <n v="0"/>
    <s v="SP1500023159"/>
  </r>
  <r>
    <s v="PRODUCTORES DE PAXQUID"/>
    <s v="SANTIAGO"/>
    <s v="HERNANDEZ"/>
    <s v="FRANCISCO"/>
    <x v="1"/>
    <x v="0"/>
    <s v="PAXQUID"/>
    <s v="MATERIAL VEGETATIVO"/>
    <s v="PRODUCCIÓN DE ALIMENTOS"/>
    <n v="0"/>
    <n v="0"/>
    <n v="0"/>
    <s v="AM"/>
    <n v="7020"/>
    <n v="0"/>
    <n v="780"/>
    <n v="7800"/>
    <n v="7020"/>
    <n v="0"/>
    <m/>
    <n v="0"/>
    <s v="SP1500023159"/>
  </r>
  <r>
    <s v="PRODUCTORES DE PAXQUID"/>
    <s v="SANTIAGO"/>
    <s v="HERNANDEZ"/>
    <s v="FRANCISCO"/>
    <x v="1"/>
    <x v="0"/>
    <s v="PAXQUID"/>
    <s v="INFRAESTRUCTURA Y EQUIPO PARA LA PRODUCCION DE CERDOS"/>
    <s v="GENERACIÓN DE INGRESOS"/>
    <n v="0"/>
    <n v="0"/>
    <n v="0"/>
    <s v="AM"/>
    <n v="80100"/>
    <n v="0"/>
    <n v="8900"/>
    <n v="89000"/>
    <n v="80100"/>
    <n v="0"/>
    <m/>
    <n v="0"/>
    <s v="SP1500023159"/>
  </r>
  <r>
    <s v="PRODUCTORES DE PAXQUID"/>
    <s v="SANTIAGO"/>
    <s v="HERNANDEZ"/>
    <s v="FRANCISCO"/>
    <x v="1"/>
    <x v="0"/>
    <s v="PAXQUID"/>
    <s v="CONSERVACION"/>
    <s v="GENERACIÓN DE INGRESOS"/>
    <n v="0"/>
    <n v="0"/>
    <n v="0"/>
    <s v="AM"/>
    <n v="13586"/>
    <n v="0"/>
    <n v="1510"/>
    <n v="15096"/>
    <n v="13586"/>
    <n v="0"/>
    <m/>
    <n v="0"/>
    <s v="SP1500023159"/>
  </r>
  <r>
    <s v="GRUPO PESA 2013 LAS TUZAS"/>
    <s v="ARRIAGA"/>
    <s v="SALDIERNA"/>
    <s v="ALEJANDRA LIZBET"/>
    <x v="12"/>
    <x v="0"/>
    <s v="TUZAS"/>
    <s v="INFRAESTRUCTURA Y EQUIPO PARA LA PROTECCION Y MANEJO DE LAS AVES"/>
    <s v="PRODUCCIÓN DE ALIMENTOS"/>
    <n v="7"/>
    <n v="0"/>
    <n v="7"/>
    <s v="AM"/>
    <n v="23554"/>
    <n v="0"/>
    <n v="2617.7000000000007"/>
    <n v="26171.7"/>
    <m/>
    <n v="0"/>
    <m/>
    <n v="0"/>
    <s v="SP1500023164"/>
  </r>
  <r>
    <s v="GRUPO PESA 2013 LAS TUZAS"/>
    <s v="ARRIAGA"/>
    <s v="SALDIERNA"/>
    <s v="ALEJANDRA LIZBET"/>
    <x v="12"/>
    <x v="0"/>
    <s v="TUZAS"/>
    <s v="INFRAESTRUCTURA Y EQUIPO PARA LA PRODUCCION HORTICOLA AGRICULTURA PROTEGIDA"/>
    <s v="PRODUCCIÓN DE ALIMENTOS"/>
    <n v="0"/>
    <n v="0"/>
    <n v="0"/>
    <s v="AM"/>
    <n v="57500"/>
    <n v="0"/>
    <n v="8262.7999999999993"/>
    <n v="65762.8"/>
    <m/>
    <n v="0"/>
    <m/>
    <n v="0"/>
    <s v="SP1500023164"/>
  </r>
  <r>
    <s v="WITZIL AN EM"/>
    <s v="CAMILO"/>
    <s v="DELFINO"/>
    <s v="MA. JUANA"/>
    <x v="9"/>
    <x v="0"/>
    <s v="LINJA"/>
    <s v="CISTERNA DE FERROCEMENTO EQUIPADA"/>
    <s v="PRODUCCIÓN DE ALIMENTOS"/>
    <n v="13"/>
    <n v="2"/>
    <n v="15"/>
    <s v="MAM"/>
    <n v="9072"/>
    <n v="0"/>
    <n v="1008"/>
    <n v="10080"/>
    <n v="9072"/>
    <n v="0"/>
    <m/>
    <n v="0"/>
    <s v="SP1500023165"/>
  </r>
  <r>
    <s v="WITZIL AN EM"/>
    <s v="CAMILO"/>
    <s v="DELFINO"/>
    <s v="MA. JUANA"/>
    <x v="9"/>
    <x v="0"/>
    <s v="LINJA"/>
    <s v="INFRAESTRUCTURA Y EQUIPO PARA LA PRODUCCION DE HORTALIZAS A CIELO ABIERTO"/>
    <s v="GENERACIÓN DE INGRESOS"/>
    <n v="0"/>
    <n v="0"/>
    <n v="0"/>
    <s v="MAM"/>
    <n v="7100"/>
    <n v="0"/>
    <n v="2498"/>
    <n v="9598"/>
    <n v="7100"/>
    <n v="0"/>
    <m/>
    <n v="0"/>
    <s v="SP1500023165"/>
  </r>
  <r>
    <s v="WITZIL AN EM"/>
    <s v="CAMILO"/>
    <s v="DELFINO"/>
    <s v="MA. JUANA"/>
    <x v="9"/>
    <x v="0"/>
    <s v="LINJA"/>
    <s v="INFRAESTRUCTURA Y EQUIPO PARA LA PROTECCION Y MANEJO DE LAS AVES"/>
    <s v="PRODUCCIÓN DE ALIMENTOS"/>
    <n v="0"/>
    <n v="0"/>
    <n v="0"/>
    <s v="MAM"/>
    <n v="49809"/>
    <n v="0"/>
    <n v="6146.0400000000009"/>
    <n v="55955.040000000001"/>
    <n v="49809"/>
    <n v="0"/>
    <m/>
    <n v="0"/>
    <s v="SP1500023165"/>
  </r>
  <r>
    <s v="WITZIL AN EM"/>
    <s v="CAMILO"/>
    <s v="DELFINO"/>
    <s v="MA. JUANA"/>
    <x v="9"/>
    <x v="0"/>
    <s v="LINJA"/>
    <s v="INFRAESTRUCTURA Y EQUIPO PARA LA PRODUCCION DE HORTALIZAS A CIELO ABIERTO"/>
    <s v="GENERACIÓN DE INGRESOS"/>
    <n v="0"/>
    <n v="0"/>
    <n v="0"/>
    <s v="MAM"/>
    <n v="19880"/>
    <n v="0"/>
    <n v="4573.7999999999993"/>
    <n v="24453.8"/>
    <n v="19880"/>
    <n v="0"/>
    <m/>
    <n v="0"/>
    <s v="SP1500023165"/>
  </r>
  <r>
    <s v="GRUPO PESA LA LINEA"/>
    <s v="LOPEZ"/>
    <s v="CAMARGO"/>
    <s v="CRISTINA"/>
    <x v="0"/>
    <x v="2"/>
    <s v="LA LÍNEA"/>
    <s v="INFRAESTRUCTURA Y EQUIPO PARA LA PRODUCCION HORTICOLA AGRICULTURA PROTEGIDA"/>
    <s v="PRODUCCIÓN DE ALIMENTOS"/>
    <n v="7"/>
    <n v="3"/>
    <n v="10"/>
    <s v="AM"/>
    <n v="54836"/>
    <n v="0"/>
    <n v="10926.8"/>
    <n v="65762.8"/>
    <n v="54836"/>
    <n v="0"/>
    <m/>
    <n v="0"/>
    <s v="SP1500023166"/>
  </r>
  <r>
    <s v="GRUPO PESA LA LINEA"/>
    <s v="LOPEZ"/>
    <s v="CAMARGO"/>
    <s v="CRISTINA"/>
    <x v="0"/>
    <x v="2"/>
    <s v="LA LÍNEA"/>
    <s v="INFRAESTRUCTURA Y EQUIPO PARA LA PROTECCION Y MANEJO DE LAS AVES"/>
    <s v="PRODUCCIÓN DE ALIMENTOS"/>
    <n v="0"/>
    <n v="0"/>
    <n v="0"/>
    <s v="AM"/>
    <n v="15448"/>
    <n v="0"/>
    <n v="1999.8"/>
    <n v="17447.8"/>
    <n v="15448"/>
    <n v="0"/>
    <m/>
    <n v="0"/>
    <s v="SP1500023166"/>
  </r>
  <r>
    <s v="GRUPO PESA LA LINEA"/>
    <s v="LOPEZ"/>
    <s v="CAMARGO"/>
    <s v="CRISTINA"/>
    <x v="0"/>
    <x v="2"/>
    <s v="LA LÍNEA"/>
    <s v="INFRAESTRUCTURA Y EQUIPO PARA LA PRODUCCION HORTICOLA AGRICULTURA PROTEGIDA"/>
    <s v="PRODUCCIÓN DE ALIMENTOS"/>
    <n v="0"/>
    <n v="0"/>
    <n v="0"/>
    <s v="AM"/>
    <n v="149784"/>
    <n v="0"/>
    <n v="49923.58"/>
    <n v="199707.58000000002"/>
    <n v="149784"/>
    <n v="0"/>
    <m/>
    <n v="0"/>
    <s v="SP1500023166"/>
  </r>
  <r>
    <s v="GRUPO PESA LA LINEA"/>
    <s v="LOPEZ"/>
    <s v="CAMARGO"/>
    <s v="CRISTINA"/>
    <x v="0"/>
    <x v="2"/>
    <s v="LA LÍNEA"/>
    <s v="INFRAESTRUCTURA Y EQUIPO PARA LA PRODUCCION DE BOVINOS"/>
    <s v="GENERACIÓN DE INGRESOS"/>
    <n v="0"/>
    <n v="0"/>
    <n v="0"/>
    <s v="AM"/>
    <n v="44339"/>
    <n v="0"/>
    <n v="4927.46"/>
    <n v="49266.46"/>
    <n v="44339"/>
    <n v="0"/>
    <m/>
    <n v="0"/>
    <s v="SP1500023166"/>
  </r>
  <r>
    <s v="LOS TRIUNFADORES DE BARRIO PROGRESO"/>
    <s v="HERNNADEZ"/>
    <s v="ANTONIO"/>
    <s v="ALEJANDRO"/>
    <x v="13"/>
    <x v="0"/>
    <s v="BARRIO PROGRESO"/>
    <s v="INFRAESTRUCTURA Y EQUIPO PARA LA PROTECCION Y MANEJO DE LAS AVES"/>
    <s v="PRODUCCIÓN DE ALIMENTOS"/>
    <n v="15"/>
    <n v="6"/>
    <n v="21"/>
    <s v="MAM"/>
    <n v="49809"/>
    <n v="0"/>
    <n v="6146.0400000000009"/>
    <n v="55955.040000000001"/>
    <n v="49809"/>
    <n v="0"/>
    <m/>
    <n v="0"/>
    <s v="SP1500023167"/>
  </r>
  <r>
    <s v="LOS TRIUNFADORES DE BARRIO PROGRESO"/>
    <s v="HERNNADEZ"/>
    <s v="ANTONIO"/>
    <s v="ALEJANDRO"/>
    <x v="13"/>
    <x v="0"/>
    <s v="BARRIO PROGRESO"/>
    <s v="ARBOLES FRUTALES"/>
    <s v="PRODUCCIÓN DE ALIMENTOS"/>
    <n v="0"/>
    <n v="0"/>
    <n v="0"/>
    <s v="MAM"/>
    <n v="97630"/>
    <n v="0"/>
    <n v="22191"/>
    <n v="119821"/>
    <n v="97630"/>
    <n v="0"/>
    <m/>
    <n v="0"/>
    <s v="SP1500023167"/>
  </r>
  <r>
    <s v="LOS TRIUNFADORES DE BARRIO PROGRESO"/>
    <s v="HERNNADEZ"/>
    <s v="ANTONIO"/>
    <s v="ALEJANDRO"/>
    <x v="13"/>
    <x v="0"/>
    <s v="BARRIO PROGRESO"/>
    <s v="INFRAESTRUCTURA PARA POSTPRODUCCION DE CAFE"/>
    <s v="GENERACIÓN DE INGRESOS"/>
    <n v="0"/>
    <n v="0"/>
    <n v="0"/>
    <s v="MAM"/>
    <n v="21672"/>
    <n v="0"/>
    <n v="6828"/>
    <n v="28500"/>
    <n v="21672"/>
    <n v="0"/>
    <m/>
    <n v="0"/>
    <s v="SP1500023167"/>
  </r>
  <r>
    <s v="MILA TEKITINE"/>
    <s v="HERNANDEZ"/>
    <s v="HERNANDEZ"/>
    <s v="JUVENCIO"/>
    <x v="13"/>
    <x v="0"/>
    <s v="TAXICHO"/>
    <s v="INFRAESTRUCTURA Y EQUIPO PARA LA PRODUCCION DE HONGOS"/>
    <s v="PRODUCCIÓN DE ALIMENTOS"/>
    <n v="11"/>
    <n v="9"/>
    <n v="20"/>
    <s v="AM"/>
    <n v="50929"/>
    <n v="0"/>
    <n v="22762.199999999997"/>
    <n v="73691.199999999997"/>
    <n v="50929"/>
    <n v="0"/>
    <m/>
    <n v="0"/>
    <s v="SP1500023169"/>
  </r>
  <r>
    <s v="MILA TEKITINE"/>
    <s v="HERNANDEZ"/>
    <s v="HERNANDEZ"/>
    <s v="JUVENCIO"/>
    <x v="13"/>
    <x v="0"/>
    <s v="TAXICHO"/>
    <s v="INFRAESTRUCTURA Y EQUIPO PARA LA PROTECCION Y MANEJO DE LAS AVES"/>
    <s v="PRODUCCIÓN DE ALIMENTOS"/>
    <n v="0"/>
    <n v="0"/>
    <n v="0"/>
    <s v="AM"/>
    <n v="37357"/>
    <n v="0"/>
    <n v="4609.2799999999988"/>
    <n v="41966.28"/>
    <n v="37357"/>
    <n v="0"/>
    <m/>
    <n v="0"/>
    <s v="SP1500023169"/>
  </r>
  <r>
    <s v="MILA TEKITINE"/>
    <s v="HERNANDEZ"/>
    <s v="HERNANDEZ"/>
    <s v="JUVENCIO"/>
    <x v="13"/>
    <x v="0"/>
    <s v="TAXICHO"/>
    <s v="ARBOLES FRUTALES"/>
    <s v="PRODUCCIÓN DE ALIMENTOS"/>
    <n v="0"/>
    <n v="0"/>
    <n v="0"/>
    <s v="AM"/>
    <n v="52570"/>
    <n v="0"/>
    <n v="11949"/>
    <n v="64519"/>
    <n v="52570"/>
    <n v="0"/>
    <m/>
    <n v="0"/>
    <s v="SP1500023169"/>
  </r>
  <r>
    <s v="EL GAVILAN"/>
    <s v="RAMIREZ"/>
    <s v="JUAREZ"/>
    <s v="FILOMENA"/>
    <x v="13"/>
    <x v="0"/>
    <s v="EL GAVILÁN"/>
    <s v="INFRAESTRUCTURA Y EQUIPO PARA LA PRODUCCION DE HONGOS"/>
    <s v="PRODUCCIÓN DE ALIMENTOS"/>
    <n v="15"/>
    <n v="4"/>
    <n v="19"/>
    <s v="AM"/>
    <n v="15278"/>
    <n v="0"/>
    <n v="6829.3600000000006"/>
    <n v="22107.360000000001"/>
    <n v="15278"/>
    <n v="0"/>
    <m/>
    <n v="0"/>
    <s v="SP1500023170"/>
  </r>
  <r>
    <s v="EL GAVILAN"/>
    <s v="RAMIREZ"/>
    <s v="JUAREZ"/>
    <s v="FILOMENA"/>
    <x v="13"/>
    <x v="0"/>
    <s v="EL GAVILÁN"/>
    <s v="ARBOLES FRUTALES"/>
    <s v="PRODUCCIÓN DE ALIMENTOS"/>
    <n v="0"/>
    <n v="0"/>
    <n v="0"/>
    <s v="AM"/>
    <n v="75100"/>
    <n v="0"/>
    <n v="17070"/>
    <n v="92170"/>
    <n v="75100"/>
    <n v="0"/>
    <m/>
    <n v="0"/>
    <s v="SP1500023170"/>
  </r>
  <r>
    <s v="EL GAVILAN"/>
    <s v="RAMIREZ"/>
    <s v="JUAREZ"/>
    <s v="FILOMENA"/>
    <x v="13"/>
    <x v="0"/>
    <s v="EL GAVILÁN"/>
    <s v="INFRAESTRUCTURA PARA POSTPRODUCCION DE CAFE"/>
    <s v="GENERACIÓN DE INGRESOS"/>
    <n v="0"/>
    <n v="0"/>
    <n v="0"/>
    <s v="AM"/>
    <n v="10836"/>
    <n v="0"/>
    <n v="3414"/>
    <n v="14250"/>
    <n v="10836"/>
    <n v="0"/>
    <m/>
    <n v="0"/>
    <s v="SP1500023170"/>
  </r>
  <r>
    <s v="EL GAVILAN"/>
    <s v="RAMIREZ"/>
    <s v="JUAREZ"/>
    <s v="FILOMENA"/>
    <x v="13"/>
    <x v="0"/>
    <s v="EL GAVILÁN"/>
    <s v="INFRAESTRUCTURA Y EQUIPO PARA LA PROTECCION Y MANEJO DE LAS AVES"/>
    <s v="PRODUCCIÓN DE ALIMENTOS"/>
    <n v="0"/>
    <n v="0"/>
    <n v="0"/>
    <s v="AM"/>
    <n v="62262"/>
    <n v="0"/>
    <n v="7681.8000000000029"/>
    <n v="69943.8"/>
    <n v="62262"/>
    <n v="0"/>
    <m/>
    <n v="0"/>
    <s v="SP1500023170"/>
  </r>
  <r>
    <s v="EL TRIUNFO"/>
    <s v="HERNANDEZ"/>
    <s v="GIL"/>
    <s v="JOSE LUIS"/>
    <x v="13"/>
    <x v="0"/>
    <s v="LA REFORMA (EL LINDERO)"/>
    <s v="MAQUINARIA Y EQUIPO PARA PROCESOS DE AGREGACION DE VALOR AL CAFE"/>
    <s v="GENERACIÓN DE INGRESOS"/>
    <n v="7"/>
    <n v="13"/>
    <n v="20"/>
    <s v="AM"/>
    <n v="81627"/>
    <n v="0"/>
    <n v="9880"/>
    <n v="91507"/>
    <n v="81627"/>
    <n v="0"/>
    <m/>
    <n v="0"/>
    <s v="SP1500023171"/>
  </r>
  <r>
    <s v="EL TRIUNFO"/>
    <s v="HERNANDEZ"/>
    <s v="GIL"/>
    <s v="JOSE LUIS"/>
    <x v="13"/>
    <x v="0"/>
    <s v="LA REFORMA (EL LINDERO)"/>
    <s v="INFRAESTRUCTURA PARA POSTPRODUCCION DE CAFE"/>
    <s v="GENERACIÓN DE INGRESOS"/>
    <n v="0"/>
    <n v="0"/>
    <n v="0"/>
    <s v="AM"/>
    <n v="37926"/>
    <n v="0"/>
    <n v="11949"/>
    <n v="49875"/>
    <n v="37926"/>
    <n v="0"/>
    <m/>
    <n v="0"/>
    <s v="SP1500023171"/>
  </r>
  <r>
    <s v="GRUPO PESA SAN RAFAEL"/>
    <s v="SANJUAN"/>
    <s v="RINCON"/>
    <s v="FELIPE"/>
    <x v="0"/>
    <x v="2"/>
    <s v="SAN RAFAEL"/>
    <s v="INFRAESTRUCTURA Y EQUIPO PARA LA PRODUCCION HORTICOLA AGRICULTURA PROTEGIDA"/>
    <s v="PRODUCCIÓN DE ALIMENTOS"/>
    <n v="3"/>
    <n v="4"/>
    <n v="7"/>
    <s v="AM"/>
    <n v="95963"/>
    <n v="0"/>
    <n v="19121.900000000001"/>
    <n v="115084.9"/>
    <n v="95963"/>
    <n v="0"/>
    <m/>
    <n v="0"/>
    <s v="SP1500023172"/>
  </r>
  <r>
    <s v="HUERTOS CACALACAYO"/>
    <s v="SANTIAGO "/>
    <s v="ANTONIO"/>
    <s v="ANTONIO "/>
    <x v="13"/>
    <x v="0"/>
    <s v="CACALACAYO"/>
    <s v="INFRAESTRUCTURA Y EQUIPO PARA LA PROTECCION Y MANEJO DE LAS AVES"/>
    <s v="PRODUCCIÓN DE ALIMENTOS"/>
    <n v="1"/>
    <n v="19"/>
    <n v="20"/>
    <s v="AM"/>
    <n v="74714"/>
    <n v="0"/>
    <n v="9218.5599999999977"/>
    <n v="83932.56"/>
    <n v="74714"/>
    <n v="0"/>
    <m/>
    <n v="0"/>
    <s v="SP1500023173"/>
  </r>
  <r>
    <s v="HUERTOS CACALACAYO"/>
    <s v="SANTIAGO "/>
    <s v="ANTONIO"/>
    <s v="ANTONIO "/>
    <x v="13"/>
    <x v="0"/>
    <s v="CACALACAYO"/>
    <s v="INFRAESTRUCTURA Y EQUIPO PARA LA PRODUCCION DE HONGOS"/>
    <s v="PRODUCCIÓN DE ALIMENTOS"/>
    <n v="0"/>
    <n v="0"/>
    <n v="0"/>
    <s v="AM"/>
    <n v="71300"/>
    <n v="0"/>
    <n v="31867.679999999993"/>
    <n v="103167.67999999999"/>
    <n v="71300"/>
    <n v="0"/>
    <m/>
    <n v="0"/>
    <s v="SP1500023173"/>
  </r>
  <r>
    <s v="LA NUEVA LUCHA"/>
    <s v="TORQUEMADA"/>
    <s v="COVARRUBIAS"/>
    <s v="ANICACIA"/>
    <x v="13"/>
    <x v="0"/>
    <s v="XINICTLE"/>
    <s v="INFRAESTRUCTURA Y EQUIPO PARA LA PROTECCION Y MANEJO DE LAS AVES"/>
    <s v="PRODUCCIÓN DE ALIMENTOS"/>
    <n v="0"/>
    <n v="0"/>
    <n v="0"/>
    <s v="AM"/>
    <n v="24904"/>
    <n v="0"/>
    <n v="3073.5200000000004"/>
    <n v="27977.52"/>
    <n v="24904"/>
    <n v="0"/>
    <m/>
    <n v="0"/>
    <s v="SP1500023174"/>
  </r>
  <r>
    <s v="LA NUEVA LUCHA"/>
    <s v="TORQUEMADA"/>
    <s v="COVARRUBIAS"/>
    <s v="ANICACIA"/>
    <x v="13"/>
    <x v="0"/>
    <s v="XINICTLE"/>
    <s v="ARBOLES FRUTALES"/>
    <s v="PRODUCCIÓN DE ALIMENTOS"/>
    <n v="10"/>
    <n v="14"/>
    <n v="24"/>
    <s v="AM"/>
    <n v="37550"/>
    <n v="0"/>
    <n v="8535"/>
    <n v="46085"/>
    <n v="37550"/>
    <n v="0"/>
    <m/>
    <n v="0"/>
    <s v="SP1500023174"/>
  </r>
  <r>
    <s v="LA NUEVA LUCHA"/>
    <s v="TORQUEMADA"/>
    <s v="COVARRUBIAS"/>
    <s v="ANICACIA"/>
    <x v="13"/>
    <x v="0"/>
    <s v="XINICTLE"/>
    <s v="INFRAESTRUCTURA PARA POSTPRODUCCION DE CAFE"/>
    <s v="GENERACIÓN DE INGRESOS"/>
    <n v="0"/>
    <n v="0"/>
    <n v="0"/>
    <s v="AM"/>
    <n v="65016"/>
    <n v="0"/>
    <n v="20484"/>
    <n v="85500"/>
    <n v="65016"/>
    <n v="0"/>
    <m/>
    <n v="0"/>
    <s v="SP1500023174"/>
  </r>
  <r>
    <s v="LA NUEVA LUCHA"/>
    <s v="TORQUEMADA"/>
    <s v="COVARRUBIAS"/>
    <s v="ANICACIA"/>
    <x v="13"/>
    <x v="0"/>
    <s v="XINICTLE"/>
    <s v="INFRAESTRUCTURA Y EQUIPO PARA LA PRODUCCION DE HONGOS"/>
    <s v="PRODUCCIÓN DE ALIMENTOS"/>
    <n v="0"/>
    <n v="0"/>
    <n v="0"/>
    <s v="AM"/>
    <n v="25464"/>
    <n v="0"/>
    <n v="11381.599999999999"/>
    <n v="36845.599999999999"/>
    <n v="25464"/>
    <n v="0"/>
    <m/>
    <n v="0"/>
    <s v="SP1500023174"/>
  </r>
  <r>
    <s v="EL ENCINAL"/>
    <s v="JIMENEZ"/>
    <s v="CRUZ"/>
    <s v="GONZALO"/>
    <x v="13"/>
    <x v="0"/>
    <s v="EL ENCINAL"/>
    <s v="INFRAESTRUCTURA Y EQUIPO PARA LA PROTECCION Y MANEJO DE LAS AVES"/>
    <s v="PRODUCCIÓN DE ALIMENTOS"/>
    <n v="10"/>
    <n v="7"/>
    <n v="17"/>
    <s v="MAM"/>
    <n v="112072"/>
    <n v="0"/>
    <n v="13826.839999999997"/>
    <n v="125898.84"/>
    <n v="112072"/>
    <n v="0"/>
    <m/>
    <n v="0"/>
    <s v="SP1500023175"/>
  </r>
  <r>
    <s v="EL ENCINAL"/>
    <s v="JIMENEZ"/>
    <s v="CRUZ"/>
    <s v="GONZALO"/>
    <x v="13"/>
    <x v="0"/>
    <s v="EL ENCINAL"/>
    <s v="ARBOLES FRUTALES"/>
    <s v="PRODUCCIÓN DE ALIMENTOS"/>
    <n v="0"/>
    <n v="0"/>
    <n v="0"/>
    <s v="MAM"/>
    <n v="15020"/>
    <n v="0"/>
    <n v="3414"/>
    <n v="18434"/>
    <n v="15020"/>
    <n v="0"/>
    <m/>
    <n v="0"/>
    <s v="SP1500023175"/>
  </r>
  <r>
    <s v="EL ENCINAL"/>
    <s v="JIMENEZ"/>
    <s v="CRUZ"/>
    <s v="GONZALO"/>
    <x v="13"/>
    <x v="0"/>
    <s v="EL ENCINAL"/>
    <s v="INFRAESTRUCTURA Y EQUIPO PARA LA PRODUCCION DE HONGOS"/>
    <s v="PRODUCCIÓN DE ALIMENTOS"/>
    <n v="0"/>
    <n v="0"/>
    <n v="0"/>
    <s v="MAM"/>
    <n v="15278"/>
    <n v="0"/>
    <n v="6829.3600000000006"/>
    <n v="22107.360000000001"/>
    <n v="15278"/>
    <n v="0"/>
    <m/>
    <n v="0"/>
    <s v="SP1500023175"/>
  </r>
  <r>
    <s v="EL ENCINAL"/>
    <s v="JIMENEZ"/>
    <s v="CRUZ"/>
    <s v="GONZALO"/>
    <x v="13"/>
    <x v="0"/>
    <s v="EL ENCINAL"/>
    <s v="INFRAESTRUCTURA PARA POSTPRODUCCION DE CAFE"/>
    <s v="GENERACIÓN DE INGRESOS"/>
    <n v="0"/>
    <n v="0"/>
    <n v="0"/>
    <s v="MAM"/>
    <n v="16254"/>
    <n v="0"/>
    <n v="5121"/>
    <n v="21375"/>
    <n v="16254"/>
    <n v="0"/>
    <m/>
    <n v="0"/>
    <s v="SP1500023175"/>
  </r>
  <r>
    <s v="LIMAJTITLA"/>
    <s v="ANTONIO"/>
    <s v="FORTUNATO"/>
    <s v="MA SEVERIANA"/>
    <x v="13"/>
    <x v="0"/>
    <s v="LIMATITLA"/>
    <s v="ARBOLES FRUTALES"/>
    <s v="PRODUCCIÓN DE ALIMENTOS"/>
    <n v="16"/>
    <n v="4"/>
    <n v="20"/>
    <s v="MAM"/>
    <n v="15020"/>
    <n v="0"/>
    <n v="3414"/>
    <n v="18434"/>
    <n v="15020"/>
    <n v="0"/>
    <m/>
    <n v="0"/>
    <s v="SP1500023176"/>
  </r>
  <r>
    <s v="LIMAJTITLA"/>
    <s v="ANTONIO"/>
    <s v="FORTUNATO"/>
    <s v="MA SEVERIANA"/>
    <x v="13"/>
    <x v="0"/>
    <s v="LIMATITLA"/>
    <s v="INFRAESTRUCTURA Y EQUIPO PARA LA PROTECCION Y MANEJO DE LAS AVES"/>
    <s v="PRODUCCIÓN DE ALIMENTOS"/>
    <n v="0"/>
    <n v="0"/>
    <n v="0"/>
    <s v="MAM"/>
    <n v="87167"/>
    <n v="0"/>
    <n v="10754.320000000007"/>
    <n v="97921.32"/>
    <n v="87167"/>
    <n v="0"/>
    <m/>
    <n v="0"/>
    <s v="SP1500023176"/>
  </r>
  <r>
    <s v="LIMAJTITLA"/>
    <s v="ANTONIO"/>
    <s v="FORTUNATO"/>
    <s v="MA SEVERIANA"/>
    <x v="13"/>
    <x v="0"/>
    <s v="LIMATITLA"/>
    <s v="INFRAESTRUCTURA Y EQUIPO PARA LA PRODUCCION DE HONGOS"/>
    <s v="PRODUCCIÓN DE ALIMENTOS"/>
    <n v="0"/>
    <n v="0"/>
    <n v="0"/>
    <s v="MAM"/>
    <n v="56021"/>
    <n v="0"/>
    <n v="25039.320000000007"/>
    <n v="81060.320000000007"/>
    <n v="56021"/>
    <n v="0"/>
    <m/>
    <n v="0"/>
    <s v="SP1500023176"/>
  </r>
  <r>
    <s v="GRUPO PESA 2013 LA RODADA"/>
    <s v="LAMBARRIA"/>
    <s v="CASTILLO"/>
    <s v="MARIA DEL ROSARIO"/>
    <x v="0"/>
    <x v="2"/>
    <s v="LA RODADA"/>
    <s v="INCUBADORA"/>
    <s v="GENERACIÓN DE INGRESOS"/>
    <n v="8"/>
    <n v="1"/>
    <n v="9"/>
    <s v="AM"/>
    <n v="56766"/>
    <n v="0"/>
    <n v="9116.2800000000007"/>
    <n v="65882.28"/>
    <n v="0"/>
    <n v="0"/>
    <m/>
    <n v="0"/>
    <s v="SP1500023177"/>
  </r>
  <r>
    <s v="GRUPO PESA 2013 LA RODADA"/>
    <s v="LAMBARRIA"/>
    <s v="CASTILLO"/>
    <s v="MARIA DEL ROSARIO"/>
    <x v="0"/>
    <x v="2"/>
    <s v="LA RODADA"/>
    <s v="INFRAESTRUCTURA Y EQUIPO PARA LA PRODUCCION HORTICOLA AGRICULTURA PROTEGIDA"/>
    <s v="GENERACIÓN DE INGRESOS"/>
    <n v="0"/>
    <n v="0"/>
    <n v="0"/>
    <s v="AM"/>
    <n v="74892"/>
    <n v="0"/>
    <n v="8321.34"/>
    <n v="83213.34"/>
    <n v="74892"/>
    <n v="0"/>
    <m/>
    <n v="0"/>
    <s v="SP1500023177"/>
  </r>
  <r>
    <s v="GRUPO PESA 2013 LA RODADA"/>
    <s v="LAMBARRIA"/>
    <s v="CASTILLO"/>
    <s v="MARIA DEL ROSARIO"/>
    <x v="0"/>
    <x v="2"/>
    <s v="LA RODADA"/>
    <s v="INFRAESTRUCTURA Y EQUIPO PARA LA PRODUCCION HORTICOLA AGRICULTURA PROTEGIDA"/>
    <s v="PRODUCCIÓN DE ALIMENTOS"/>
    <n v="0"/>
    <n v="0"/>
    <n v="0"/>
    <s v="AM"/>
    <n v="95963"/>
    <n v="0"/>
    <n v="10662.61"/>
    <n v="106625.61"/>
    <n v="95963"/>
    <n v="0"/>
    <m/>
    <n v="0"/>
    <s v="SP1500023177"/>
  </r>
  <r>
    <s v="GRUPO PESA 2013 CALLEJON DE LA LUZ"/>
    <s v="PADRON"/>
    <s v="SIERRA"/>
    <s v="ABELARDO"/>
    <x v="12"/>
    <x v="0"/>
    <s v="CALLEJÓN DE LA LUZ"/>
    <s v="INFRAESTRUCTURA Y EQUIPO PARA LA PRODUCCION DE BOVINOS"/>
    <s v="GENERACIÓN DE INGRESOS"/>
    <n v="3"/>
    <n v="5"/>
    <n v="8"/>
    <s v="AM"/>
    <n v="44339"/>
    <n v="0"/>
    <n v="4927.4599999999991"/>
    <n v="49266.46"/>
    <m/>
    <n v="0"/>
    <m/>
    <n v="0"/>
    <s v="SP1500023178"/>
  </r>
  <r>
    <s v="GRUPO PESA 2013 CALLEJON DE LA LUZ"/>
    <s v="PADRON"/>
    <s v="SIERRA"/>
    <s v="ABELARDO"/>
    <x v="12"/>
    <x v="0"/>
    <s v="CALLEJÓN DE LA LUZ"/>
    <s v="INFRAESTRUCTURA Y EQUIPO PARA LA PRODUCCION HORTICOLA AGRICULTURA PROTEGIDA"/>
    <s v="PRODUCCIÓN DE ALIMENTOS"/>
    <n v="0"/>
    <n v="0"/>
    <n v="0"/>
    <s v="AM"/>
    <n v="88779"/>
    <n v="0"/>
    <n v="9865.1999999999971"/>
    <n v="98644.2"/>
    <m/>
    <n v="0"/>
    <m/>
    <n v="0"/>
    <s v="SP1500023178"/>
  </r>
  <r>
    <s v="LOS HUMILDES"/>
    <s v="GONZALEZ"/>
    <s v="."/>
    <s v="INOCENCIO"/>
    <x v="9"/>
    <x v="0"/>
    <s v="SAN JOSÉ OIJA"/>
    <s v="INFRAESTRUCTURA PARA POSTPRODUCCION DE CAFE"/>
    <s v="GENERACIÓN DE INGRESOS"/>
    <n v="5"/>
    <n v="10"/>
    <n v="15"/>
    <s v="AM"/>
    <n v="59598"/>
    <n v="0"/>
    <n v="18777"/>
    <n v="78375"/>
    <n v="59598"/>
    <n v="0"/>
    <m/>
    <n v="0"/>
    <s v="SP1500023179"/>
  </r>
  <r>
    <s v="LOS HUMILDES"/>
    <s v="GONZALEZ"/>
    <s v="."/>
    <s v="INOCENCIO"/>
    <x v="9"/>
    <x v="0"/>
    <s v="SAN JOSÉ OIJA"/>
    <s v="ARBOLES FRUTALES"/>
    <s v="PRODUCCIÓN DE ALIMENTOS"/>
    <n v="0"/>
    <n v="0"/>
    <n v="0"/>
    <s v="AM"/>
    <n v="7510"/>
    <n v="0"/>
    <n v="1707"/>
    <n v="9217"/>
    <n v="7510"/>
    <n v="0"/>
    <m/>
    <n v="0"/>
    <s v="SP1500023179"/>
  </r>
  <r>
    <s v="LOS HUMILDES"/>
    <s v="GONZALEZ"/>
    <s v="."/>
    <s v="INOCENCIO"/>
    <x v="9"/>
    <x v="0"/>
    <s v="SAN JOSÉ OIJA"/>
    <s v="INFRAESTRUCTURA PARA POSTPRODUCCION DE CAFE"/>
    <s v="GENERACIÓN DE INGRESOS"/>
    <n v="0"/>
    <n v="0"/>
    <n v="0"/>
    <s v="AM"/>
    <n v="69069"/>
    <n v="0"/>
    <n v="8360"/>
    <n v="77429"/>
    <n v="69069"/>
    <n v="0"/>
    <m/>
    <n v="0"/>
    <s v="SP1500023179"/>
  </r>
  <r>
    <s v="LOS HUMILDES"/>
    <s v="GONZALEZ"/>
    <s v="."/>
    <s v="INOCENCIO"/>
    <x v="9"/>
    <x v="0"/>
    <s v="SAN JOSÉ OIJA"/>
    <s v="INFRAESTRUCTURA Y EQUIPO PARA LA PROTECCION Y MANEJO DE LAS AVES"/>
    <s v="PRODUCCIÓN DE ALIMENTOS"/>
    <n v="0"/>
    <n v="0"/>
    <n v="0"/>
    <s v="AM"/>
    <n v="12452"/>
    <n v="0"/>
    <n v="1536.7600000000002"/>
    <n v="13988.76"/>
    <n v="12452"/>
    <n v="0"/>
    <m/>
    <n v="0"/>
    <s v="SP1500023179"/>
  </r>
  <r>
    <s v="LOS CLAVELES"/>
    <s v="DE LA CRUZ"/>
    <s v="SANTOS"/>
    <s v="CECILIA"/>
    <x v="13"/>
    <x v="0"/>
    <s v="LAS CABAÑAS"/>
    <s v="INFRAESTRUCTURA Y EQUIPO PARA LA PROTECCION Y MANEJO DE LAS AVES"/>
    <s v="PRODUCCIÓN DE ALIMENTOS"/>
    <n v="15"/>
    <n v="5"/>
    <n v="20"/>
    <s v="AM"/>
    <n v="87167"/>
    <n v="0"/>
    <n v="10754.320000000007"/>
    <n v="97921.32"/>
    <n v="87167"/>
    <n v="0"/>
    <m/>
    <n v="0"/>
    <s v="SP1500023180"/>
  </r>
  <r>
    <s v="LOS CLAVELES"/>
    <s v="DE LA CRUZ"/>
    <s v="SANTOS"/>
    <s v="CECILIA"/>
    <x v="13"/>
    <x v="0"/>
    <s v="LAS CABAÑAS"/>
    <s v="ARBOLES FRUTALES"/>
    <s v="PRODUCCIÓN DE ALIMENTOS"/>
    <n v="0"/>
    <n v="0"/>
    <n v="0"/>
    <s v="AM"/>
    <n v="75100"/>
    <n v="0"/>
    <n v="17070"/>
    <n v="92170"/>
    <n v="75100"/>
    <n v="0"/>
    <m/>
    <n v="0"/>
    <s v="SP1500023180"/>
  </r>
  <r>
    <s v="LOS CLAVELES"/>
    <s v="DE LA CRUZ"/>
    <s v="SANTOS"/>
    <s v="CECILIA"/>
    <x v="13"/>
    <x v="0"/>
    <s v="LAS CABAÑAS"/>
    <s v="INFRAESTRUCTURA Y EQUIPO PARA LA PRODUCCION DE HONGOS"/>
    <s v="PRODUCCIÓN DE ALIMENTOS"/>
    <n v="0"/>
    <n v="0"/>
    <n v="0"/>
    <s v="AM"/>
    <n v="15278"/>
    <n v="0"/>
    <n v="6829.3600000000006"/>
    <n v="22107.360000000001"/>
    <n v="15278"/>
    <n v="0"/>
    <m/>
    <n v="0"/>
    <s v="SP1500023180"/>
  </r>
  <r>
    <s v="LOS ARTESANOS"/>
    <s v="JERONIMO"/>
    <s v="ANTONIO"/>
    <s v="SINESIO"/>
    <x v="13"/>
    <x v="0"/>
    <s v="COYOL (VEGA LARGA)"/>
    <s v="INFRAESTRUCTURA Y EQUIPO PARA LA PRODUCCION DE HONGOS"/>
    <s v="PRODUCCIÓN DE ALIMENTOS"/>
    <n v="11"/>
    <n v="9"/>
    <n v="20"/>
    <s v="MAM"/>
    <n v="35650"/>
    <n v="0"/>
    <n v="15933.839999999997"/>
    <n v="51583.839999999997"/>
    <n v="35650"/>
    <n v="0"/>
    <m/>
    <n v="0"/>
    <s v="SP1500023181"/>
  </r>
  <r>
    <s v="LOS ARTESANOS"/>
    <s v="JERONIMO"/>
    <s v="ANTONIO"/>
    <s v="SINESIO"/>
    <x v="13"/>
    <x v="0"/>
    <s v="COYOL (VEGA LARGA)"/>
    <s v="INFRAESTRUCTURA PARA POSTPRODUCCION DE CAFE"/>
    <s v="GENERACIÓN DE INGRESOS"/>
    <n v="0"/>
    <n v="0"/>
    <n v="0"/>
    <s v="MAM"/>
    <n v="16254"/>
    <n v="0"/>
    <n v="5121"/>
    <n v="21375"/>
    <n v="16254"/>
    <n v="0"/>
    <m/>
    <n v="0"/>
    <s v="SP1500023181"/>
  </r>
  <r>
    <s v="LOS ARTESANOS"/>
    <s v="JERONIMO"/>
    <s v="ANTONIO"/>
    <s v="SINESIO"/>
    <x v="13"/>
    <x v="0"/>
    <s v="COYOL (VEGA LARGA)"/>
    <s v="EQUIPO PARA SIEMBRA Y LABRANZA DE CONSERVACION"/>
    <s v="GENERACIÓN DE INGRESOS"/>
    <n v="0"/>
    <n v="0"/>
    <n v="0"/>
    <s v="MAM"/>
    <n v="15020"/>
    <n v="0"/>
    <n v="3414"/>
    <n v="18434"/>
    <n v="15020"/>
    <n v="0"/>
    <m/>
    <n v="0"/>
    <s v="SP1500023181"/>
  </r>
  <r>
    <s v="LOS ARTESANOS"/>
    <s v="JERONIMO"/>
    <s v="ANTONIO"/>
    <s v="SINESIO"/>
    <x v="13"/>
    <x v="0"/>
    <s v="COYOL (VEGA LARGA)"/>
    <s v="INFRAESTRUCTURA Y EQUIPO PARA LA PROTECCION Y MANEJO DE LAS AVES"/>
    <s v="PRODUCCIÓN DE ALIMENTOS"/>
    <n v="0"/>
    <n v="0"/>
    <n v="0"/>
    <s v="MAM"/>
    <n v="99619"/>
    <n v="0"/>
    <n v="12291.080000000002"/>
    <n v="111910.08"/>
    <n v="99619"/>
    <n v="0"/>
    <m/>
    <n v="0"/>
    <s v="SP1500023181"/>
  </r>
  <r>
    <s v="PARA VIVIR MEJOR"/>
    <s v="HERNANDEZ"/>
    <s v="HERNANDEZ"/>
    <s v="MARIA"/>
    <x v="13"/>
    <x v="0"/>
    <s v="XICOTLA"/>
    <s v="INFRAESTRUCTURA Y EQUIPO PARA LA PROTECCION Y MANEJO DE LAS AVES"/>
    <s v="PRODUCCIÓN DE ALIMENTOS"/>
    <n v="14"/>
    <n v="6"/>
    <n v="20"/>
    <s v="AM"/>
    <n v="249049"/>
    <n v="0"/>
    <n v="30726.200000000012"/>
    <n v="279775.2"/>
    <n v="249049"/>
    <n v="0"/>
    <m/>
    <n v="0"/>
    <s v="SP1500023182"/>
  </r>
  <r>
    <s v="PIL PIYOSI"/>
    <s v="MORALES"/>
    <s v="SANTOS"/>
    <s v="PAULA"/>
    <x v="13"/>
    <x v="0"/>
    <s v="EL PALMITO"/>
    <s v="ARBOLES FRUTALES"/>
    <s v="PRODUCCIÓN DE ALIMENTOS"/>
    <n v="10"/>
    <n v="13"/>
    <n v="23"/>
    <s v="AM"/>
    <n v="123210"/>
    <n v="0"/>
    <n v="24890.399999999994"/>
    <n v="148100.4"/>
    <n v="123210"/>
    <n v="0"/>
    <m/>
    <n v="0"/>
    <s v="SP1500023183"/>
  </r>
  <r>
    <s v="PIL PIYOSI"/>
    <s v="MORALES"/>
    <s v="SANTOS"/>
    <s v="PAULA"/>
    <x v="13"/>
    <x v="0"/>
    <s v="EL PALMITO"/>
    <s v="INFRAESTRUCTURA Y EQUIPO PARA LA PROTECCION Y MANEJO DE LAS AVES"/>
    <s v="PRODUCCIÓN DE ALIMENTOS"/>
    <n v="0"/>
    <n v="0"/>
    <n v="0"/>
    <s v="AM"/>
    <n v="62262"/>
    <n v="0"/>
    <n v="7681.8000000000029"/>
    <n v="69943.8"/>
    <n v="62262"/>
    <n v="0"/>
    <m/>
    <n v="0"/>
    <s v="SP1500023183"/>
  </r>
  <r>
    <s v="CAMARONES"/>
    <s v="MENDOZA"/>
    <s v="GONZALEZ"/>
    <s v="JOSEFINA"/>
    <x v="13"/>
    <x v="0"/>
    <s v="CAMARONES"/>
    <s v="INFRAESTRUCTURA Y EQUIPO PARA LA PROTECCION Y MANEJO DE LAS AVES"/>
    <s v="PRODUCCIÓN DE ALIMENTOS"/>
    <n v="18"/>
    <n v="3"/>
    <n v="21"/>
    <s v="AM"/>
    <n v="24904"/>
    <n v="0"/>
    <n v="3073.5200000000004"/>
    <n v="27977.52"/>
    <n v="24904"/>
    <n v="0"/>
    <m/>
    <n v="0"/>
    <s v="SP1500023184"/>
  </r>
  <r>
    <s v="CAMARONES"/>
    <s v="MENDOZA"/>
    <s v="GONZALEZ"/>
    <s v="JOSEFINA"/>
    <x v="13"/>
    <x v="0"/>
    <s v="CAMARONES"/>
    <s v="ARBOLES FRUTALES"/>
    <s v="PRODUCCIÓN DE ALIMENTOS"/>
    <n v="0"/>
    <n v="0"/>
    <n v="0"/>
    <s v="AM"/>
    <n v="67590"/>
    <n v="0"/>
    <n v="15363"/>
    <n v="82953"/>
    <n v="67590"/>
    <n v="0"/>
    <m/>
    <n v="0"/>
    <s v="SP1500023184"/>
  </r>
  <r>
    <s v="CAMARONES"/>
    <s v="MENDOZA"/>
    <s v="GONZALEZ"/>
    <s v="JOSEFINA"/>
    <x v="13"/>
    <x v="0"/>
    <s v="CAMARONES"/>
    <s v="INFRAESTRUCTURA PARA POSTPRODUCCION DE CAFE"/>
    <s v="GENERACIÓN DE INGRESOS"/>
    <n v="0"/>
    <n v="0"/>
    <n v="0"/>
    <s v="AM"/>
    <n v="10836"/>
    <n v="0"/>
    <n v="3414"/>
    <n v="14250"/>
    <n v="10836"/>
    <n v="0"/>
    <m/>
    <n v="0"/>
    <s v="SP1500023184"/>
  </r>
  <r>
    <s v="CAMARONES"/>
    <s v="MENDOZA"/>
    <s v="GONZALEZ"/>
    <s v="JOSEFINA"/>
    <x v="13"/>
    <x v="0"/>
    <s v="CAMARONES"/>
    <s v="INFRAESTRUCTURA Y EQUIPO PARA LA PRODUCCION DE HONGOS"/>
    <s v="PRODUCCIÓN DE ALIMENTOS"/>
    <n v="0"/>
    <n v="0"/>
    <n v="0"/>
    <s v="AM"/>
    <n v="40743"/>
    <n v="0"/>
    <n v="18209.96"/>
    <n v="58952.959999999999"/>
    <n v="40743"/>
    <n v="0"/>
    <m/>
    <n v="0"/>
    <s v="SP1500023184"/>
  </r>
  <r>
    <s v="GRUPO PESA 2013 LAS NORIAS"/>
    <s v="RINCON"/>
    <s v="MENDOZA"/>
    <s v="AGAPITO"/>
    <x v="0"/>
    <x v="2"/>
    <s v="LAS NORIAS"/>
    <s v="INFRAESTRUCTURA Y EQUIPO PARA LA PRODUCCION DE BOVINOS"/>
    <s v="GENERACIÓN DE INGRESOS"/>
    <n v="4"/>
    <n v="2"/>
    <n v="6"/>
    <s v="AM"/>
    <n v="22169"/>
    <n v="0"/>
    <n v="2464.23"/>
    <n v="24633.23"/>
    <n v="22169"/>
    <n v="0"/>
    <m/>
    <n v="0"/>
    <s v="SP1500023185"/>
  </r>
  <r>
    <s v="GRUPO PESA 2013 LAS NORIAS"/>
    <s v="RINCON"/>
    <s v="MENDOZA"/>
    <s v="AGAPITO"/>
    <x v="0"/>
    <x v="2"/>
    <s v="LAS NORIAS"/>
    <s v="INFRAESTRUCTURA Y EQUIPO PARA LA PRODUCCION HORTICOLA AGRICULTURA PROTEGIDA"/>
    <s v="PRODUCCIÓN DE ALIMENTOS"/>
    <n v="0"/>
    <n v="0"/>
    <n v="0"/>
    <s v="AM"/>
    <n v="68545"/>
    <n v="0"/>
    <n v="13658.5"/>
    <n v="82203.5"/>
    <n v="68545"/>
    <n v="0"/>
    <m/>
    <n v="0"/>
    <s v="SP1500023185"/>
  </r>
  <r>
    <s v="CULTIVOS DE LA SIERRA"/>
    <s v="ZECAIDA"/>
    <s v="ALMAZAN"/>
    <s v="JULIAN"/>
    <x v="9"/>
    <x v="0"/>
    <s v="SAN RAFAEL TAMAPATZ"/>
    <s v="INFRAESTRUCTURA Y EQUIPO PARA LA PROTECCION Y MANEJO DE LAS AVES"/>
    <s v="PRODUCCIÓN DE ALIMENTOS"/>
    <n v="11"/>
    <n v="5"/>
    <n v="16"/>
    <s v="AM"/>
    <n v="112072"/>
    <n v="0"/>
    <n v="13826.839999999997"/>
    <n v="125898.84"/>
    <n v="112072"/>
    <n v="0"/>
    <m/>
    <n v="0"/>
    <s v="SP1500023186"/>
  </r>
  <r>
    <s v="CULTIVOS DE LA SIERRA"/>
    <s v="ZECAIDA"/>
    <s v="ALMAZAN"/>
    <s v="JULIAN"/>
    <x v="9"/>
    <x v="0"/>
    <s v="SAN RAFAEL TAMAPATZ"/>
    <s v="INFRAESTRUCTURA Y EQUIPO PARA LA PRODUCCION DE HORTALIZAS A CIELO ABIERTO"/>
    <s v="GENERACIÓN DE INGRESOS"/>
    <n v="0"/>
    <n v="0"/>
    <n v="0"/>
    <s v="AM"/>
    <n v="14200"/>
    <n v="0"/>
    <n v="4996"/>
    <n v="19196"/>
    <n v="14200"/>
    <n v="0"/>
    <m/>
    <n v="0"/>
    <s v="SP1500023186"/>
  </r>
  <r>
    <s v="CULTIVOS DE LA SIERRA"/>
    <s v="ZECAIDA"/>
    <s v="ALMAZAN"/>
    <s v="JULIAN"/>
    <x v="9"/>
    <x v="0"/>
    <s v="SAN RAFAEL TAMAPATZ"/>
    <s v="MAQUINARIA Y EQUIPO PARA PROCESOS DE AGREGACION DE VALOR AL CAFE"/>
    <s v="GENERACIÓN DE INGRESOS"/>
    <n v="0"/>
    <n v="0"/>
    <n v="0"/>
    <s v="AM"/>
    <n v="14778"/>
    <n v="0"/>
    <n v="1644"/>
    <n v="16422"/>
    <n v="14778"/>
    <n v="0"/>
    <m/>
    <n v="0"/>
    <s v="SP1500023186"/>
  </r>
  <r>
    <s v="CULTIVOS DE LA SIERRA"/>
    <s v="ZECAIDA"/>
    <s v="ALMAZAN"/>
    <s v="JULIAN"/>
    <x v="9"/>
    <x v="0"/>
    <s v="SAN RAFAEL TAMAPATZ"/>
    <s v="INFRAESTRUCTURA PARA POSTPRODUCCION DE CAFE"/>
    <s v="GENERACIÓN DE INGRESOS"/>
    <n v="0"/>
    <n v="0"/>
    <n v="0"/>
    <s v="AM"/>
    <n v="6279"/>
    <n v="0"/>
    <n v="760"/>
    <n v="7039"/>
    <n v="6279"/>
    <n v="0"/>
    <m/>
    <n v="0"/>
    <s v="SP1500023186"/>
  </r>
  <r>
    <s v="CULTIVOS DE LA SIERRA"/>
    <s v="ZECAIDA"/>
    <s v="ALMAZAN"/>
    <s v="JULIAN"/>
    <x v="9"/>
    <x v="0"/>
    <s v="SAN RAFAEL TAMAPATZ"/>
    <s v="INFRAESTRUCTURA Y EQUIPO PARA LA PROTECCION Y MANEJO DE LAS AVES"/>
    <s v="PRODUCCIÓN DE ALIMENTOS"/>
    <n v="0"/>
    <n v="0"/>
    <n v="0"/>
    <s v="AM"/>
    <n v="5600"/>
    <n v="0"/>
    <n v="800"/>
    <n v="6400"/>
    <n v="5600"/>
    <n v="0"/>
    <m/>
    <n v="0"/>
    <s v="SP1500023186"/>
  </r>
  <r>
    <s v="CULTIVOS DE LA SIERRA"/>
    <s v="ZECAIDA"/>
    <s v="ALMAZAN"/>
    <s v="JULIAN"/>
    <x v="9"/>
    <x v="0"/>
    <s v="SAN RAFAEL TAMAPATZ"/>
    <s v="CISTERNA DE FERROCEMENTO EQUIPADA"/>
    <s v="PRODUCCIÓN DE ALIMENTOS"/>
    <n v="0"/>
    <n v="0"/>
    <n v="0"/>
    <s v="AM"/>
    <n v="72576"/>
    <n v="0"/>
    <n v="8064"/>
    <n v="80640"/>
    <n v="72576"/>
    <n v="0"/>
    <m/>
    <n v="0"/>
    <s v="SP1500023186"/>
  </r>
  <r>
    <s v="GRUPO PESA 2013 MALDONADO"/>
    <s v="GAMEZ"/>
    <s v="MONTOYA"/>
    <s v="JOSE"/>
    <x v="12"/>
    <x v="0"/>
    <s v="MALDONADO DE LOS MARTÍNEZ"/>
    <s v="INFRAESTRUCTURA Y EQUIPO PARA LA PROTECCION Y MANEJO DE LAS AVES"/>
    <s v="PRODUCCIÓN DE ALIMENTOS"/>
    <n v="5"/>
    <n v="3"/>
    <n v="8"/>
    <s v="AM"/>
    <n v="7851"/>
    <n v="0"/>
    <n v="872.89999999999964"/>
    <n v="8723.9"/>
    <m/>
    <n v="0"/>
    <m/>
    <n v="0"/>
    <s v="SP1500023187"/>
  </r>
  <r>
    <s v="GRUPO PESA 2013 MALDONADO"/>
    <s v="GAMEZ"/>
    <s v="MONTOYA"/>
    <s v="JOSE"/>
    <x v="12"/>
    <x v="0"/>
    <s v="MALDONADO DE LOS MARTÍNEZ"/>
    <s v="INFRAESTRUCTURA Y EQUIPO PARA LA PRODUCCION DE BOVINOS"/>
    <s v="GENERACIÓN DE INGRESOS"/>
    <n v="0"/>
    <n v="0"/>
    <n v="0"/>
    <s v="AM"/>
    <n v="155189"/>
    <n v="0"/>
    <n v="17243.609999999986"/>
    <n v="172432.61"/>
    <m/>
    <n v="0"/>
    <m/>
    <n v="0"/>
    <s v="SP1500023187"/>
  </r>
  <r>
    <s v="GRUPO PESA 2013 SAN JOSE DEL CORITO"/>
    <s v="TORRES"/>
    <s v="HERNANDEZ"/>
    <s v="MARCELINA"/>
    <x v="12"/>
    <x v="0"/>
    <s v="SAN JOSÉ DEL CORITO"/>
    <s v="INFRAESTRUCTURA Y EQUIPO PARA LA PROTECCION Y MANEJO DE LAS AVES"/>
    <s v="PRODUCCIÓN DE ALIMENTOS"/>
    <n v="12"/>
    <n v="4"/>
    <n v="16"/>
    <s v="AM"/>
    <n v="47109"/>
    <n v="0"/>
    <n v="5234.4000000000015"/>
    <n v="52343.4"/>
    <m/>
    <n v="0"/>
    <m/>
    <n v="0"/>
    <s v="SP1500023188"/>
  </r>
  <r>
    <s v="GRUPO PESA 2013 SAN JOSE DEL CORITO"/>
    <s v="TORRES"/>
    <s v="HERNANDEZ"/>
    <s v="MARCELINA"/>
    <x v="12"/>
    <x v="0"/>
    <s v="SAN JOSÉ DEL CORITO"/>
    <s v="INFRAESTRUCTURA Y EQUIPO PARA LA PRODUCCION HORTICOLA AGRICULTURA PROTEGIDA"/>
    <s v="PRODUCCIÓN DE ALIMENTOS"/>
    <n v="0"/>
    <n v="0"/>
    <n v="0"/>
    <s v="AM"/>
    <n v="143750"/>
    <n v="0"/>
    <n v="20657"/>
    <n v="164407"/>
    <m/>
    <n v="0"/>
    <m/>
    <n v="0"/>
    <s v="SP1500023188"/>
  </r>
  <r>
    <s v="LAS CHACHALACAS"/>
    <s v="ANTONIO"/>
    <s v="ANTONIO"/>
    <s v="PABLO"/>
    <x v="13"/>
    <x v="0"/>
    <s v="LAS CHACHALACAS"/>
    <s v="INFRAESTRUCTURA Y EQUIPO PARA LA PRODUCCION DE HONGOS"/>
    <s v="PRODUCCIÓN DE ALIMENTOS"/>
    <n v="14"/>
    <n v="6"/>
    <n v="20"/>
    <s v="AM"/>
    <n v="61114"/>
    <n v="0"/>
    <n v="27315.440000000002"/>
    <n v="88429.440000000002"/>
    <n v="61114"/>
    <n v="0"/>
    <m/>
    <n v="0"/>
    <s v="SP1500023189"/>
  </r>
  <r>
    <s v="LAS CHACHALACAS"/>
    <s v="ANTONIO"/>
    <s v="ANTONIO"/>
    <s v="PABLO"/>
    <x v="13"/>
    <x v="0"/>
    <s v="LAS CHACHALACAS"/>
    <s v="INFRAESTRUCTURA Y EQUIPO PARA LA PROTECCION Y MANEJO DE LAS AVES"/>
    <s v="PRODUCCIÓN DE ALIMENTOS"/>
    <n v="0"/>
    <n v="0"/>
    <n v="0"/>
    <s v="AM"/>
    <n v="24904"/>
    <n v="0"/>
    <n v="3073.5200000000004"/>
    <n v="27977.52"/>
    <n v="24904"/>
    <n v="0"/>
    <m/>
    <n v="0"/>
    <s v="SP1500023189"/>
  </r>
  <r>
    <s v="LAS CHACHALACAS"/>
    <s v="ANTONIO"/>
    <s v="ANTONIO"/>
    <s v="PABLO"/>
    <x v="13"/>
    <x v="0"/>
    <s v="LAS CHACHALACAS"/>
    <s v="ARBOLES FRUTALES"/>
    <s v="PRODUCCIÓN DE ALIMENTOS"/>
    <n v="0"/>
    <n v="0"/>
    <n v="0"/>
    <s v="AM"/>
    <n v="45060"/>
    <n v="0"/>
    <n v="10242"/>
    <n v="55302"/>
    <n v="45060"/>
    <n v="0"/>
    <m/>
    <n v="0"/>
    <s v="SP1500023189"/>
  </r>
  <r>
    <s v="EL COYOL EN CRECIMIENTO"/>
    <s v="OSORNIO"/>
    <s v="HERNANDEZ"/>
    <s v="ANA MARIA"/>
    <x v="13"/>
    <x v="0"/>
    <s v="EL COYOL SAN FRANCISCO"/>
    <s v="INFRAESTRUCTURA PARA POSTPRODUCCION DE CAFE"/>
    <s v="GENERACIÓN DE INGRESOS"/>
    <n v="16"/>
    <n v="5"/>
    <n v="21"/>
    <s v="AM"/>
    <n v="32508"/>
    <n v="0"/>
    <n v="10242"/>
    <n v="42750"/>
    <n v="32508"/>
    <n v="0"/>
    <m/>
    <n v="0"/>
    <s v="SP1500023190"/>
  </r>
  <r>
    <s v="EL COYOL EN CRECIMIENTO"/>
    <s v="OSORNIO"/>
    <s v="HERNANDEZ"/>
    <s v="ANA MARIA"/>
    <x v="13"/>
    <x v="0"/>
    <s v="EL COYOL SAN FRANCISCO"/>
    <s v="INFRAESTRUCTURA Y EQUIPO PARA LA PROTECCION Y MANEJO DE LAS AVES"/>
    <s v="PRODUCCIÓN DE ALIMENTOS"/>
    <n v="0"/>
    <n v="0"/>
    <n v="0"/>
    <s v="AM"/>
    <n v="49809"/>
    <n v="0"/>
    <n v="6146.0400000000009"/>
    <n v="55955.040000000001"/>
    <n v="49809"/>
    <n v="0"/>
    <m/>
    <n v="0"/>
    <s v="SP1500023190"/>
  </r>
  <r>
    <s v="EL COYOL EN CRECIMIENTO"/>
    <s v="OSORNIO"/>
    <s v="HERNANDEZ"/>
    <s v="ANA MARIA"/>
    <x v="13"/>
    <x v="0"/>
    <s v="EL COYOL SAN FRANCISCO"/>
    <s v="ARBOLES FRUTALES"/>
    <s v="PRODUCCIÓN DE ALIMENTOS"/>
    <n v="0"/>
    <n v="0"/>
    <n v="0"/>
    <s v="AM"/>
    <n v="82610"/>
    <n v="0"/>
    <n v="18777"/>
    <n v="101387"/>
    <n v="82610"/>
    <n v="0"/>
    <m/>
    <n v="0"/>
    <s v="SP1500023190"/>
  </r>
  <r>
    <s v="ARROYO DE PATOS"/>
    <s v="GARCIA"/>
    <s v="MAXIMO"/>
    <s v="LEONEL"/>
    <x v="13"/>
    <x v="0"/>
    <s v="ARROYO DE LOS PATOS"/>
    <s v="INFRAESTRUCTURA Y EQUIPO PARA LA PROTECCION Y MANEJO DE LAS AVES"/>
    <s v="PRODUCCIÓN DE ALIMENTOS"/>
    <n v="12"/>
    <n v="8"/>
    <n v="20"/>
    <s v="AM"/>
    <n v="112072"/>
    <n v="0"/>
    <n v="13826.839999999997"/>
    <n v="125898.84"/>
    <n v="112072"/>
    <n v="0"/>
    <m/>
    <n v="0"/>
    <s v="SP1500023191"/>
  </r>
  <r>
    <s v="ARROYO DE PATOS"/>
    <s v="GARCIA"/>
    <s v="MAXIMO"/>
    <s v="LEONEL"/>
    <x v="13"/>
    <x v="0"/>
    <s v="ARROYO DE LOS PATOS"/>
    <s v="ARBOLES FRUTALES"/>
    <s v="PRODUCCIÓN DE ALIMENTOS"/>
    <n v="0"/>
    <n v="0"/>
    <n v="0"/>
    <s v="AM"/>
    <n v="52570"/>
    <n v="0"/>
    <n v="11949"/>
    <n v="64519"/>
    <n v="52570"/>
    <n v="0"/>
    <m/>
    <n v="0"/>
    <s v="SP1500023191"/>
  </r>
  <r>
    <s v="ARROYO DE PATOS"/>
    <s v="GARCIA"/>
    <s v="MAXIMO"/>
    <s v="LEONEL"/>
    <x v="13"/>
    <x v="0"/>
    <s v="ARROYO DE LOS PATOS"/>
    <s v="INFRAESTRUCTURA Y EQUIPO PARA LA PRODUCCION DE HONGOS"/>
    <s v="PRODUCCIÓN DE ALIMENTOS"/>
    <n v="0"/>
    <n v="0"/>
    <n v="0"/>
    <s v="AM"/>
    <n v="20371"/>
    <n v="0"/>
    <n v="9105.48"/>
    <n v="29476.48"/>
    <n v="20371"/>
    <n v="0"/>
    <m/>
    <n v="0"/>
    <s v="SP1500023191"/>
  </r>
  <r>
    <s v="SAN FRANCISCO CENTRO"/>
    <s v="AGUAYO"/>
    <s v="CHAVEZ"/>
    <s v="MARTHA"/>
    <x v="13"/>
    <x v="0"/>
    <s v="SAN FRANCISCO"/>
    <s v="INFRAESTRUCTURA Y EQUIPO PARA LA PROTECCION Y MANEJO DE LAS AVES"/>
    <s v="PRODUCCIÓN DE ALIMENTOS"/>
    <n v="15"/>
    <n v="6"/>
    <n v="21"/>
    <s v="AM"/>
    <n v="49809"/>
    <n v="0"/>
    <n v="6146.0400000000009"/>
    <n v="55955.040000000001"/>
    <n v="49809"/>
    <n v="0"/>
    <m/>
    <n v="0"/>
    <s v="SP1500023192"/>
  </r>
  <r>
    <s v="SAN FRANCISCO CENTRO"/>
    <s v="AGUAYO"/>
    <s v="CHAVEZ"/>
    <s v="MARTHA"/>
    <x v="13"/>
    <x v="0"/>
    <s v="SAN FRANCISCO"/>
    <s v="INFRAESTRUCTURA PARA POSTPRODUCCION DE CAFE"/>
    <s v="GENERACIÓN DE INGRESOS"/>
    <n v="0"/>
    <n v="0"/>
    <n v="0"/>
    <s v="AM"/>
    <n v="32508"/>
    <n v="0"/>
    <n v="10242"/>
    <n v="42750"/>
    <n v="32508"/>
    <n v="0"/>
    <m/>
    <n v="0"/>
    <s v="SP1500023192"/>
  </r>
  <r>
    <s v="SAN FRANCISCO CENTRO"/>
    <s v="AGUAYO"/>
    <s v="CHAVEZ"/>
    <s v="MARTHA"/>
    <x v="13"/>
    <x v="0"/>
    <s v="SAN FRANCISCO"/>
    <s v="ARBOLES FRUTALES"/>
    <s v="PRODUCCIÓN DE ALIMENTOS"/>
    <n v="0"/>
    <n v="0"/>
    <n v="0"/>
    <s v="AM"/>
    <n v="82610"/>
    <n v="0"/>
    <n v="18777"/>
    <n v="101387"/>
    <n v="82610"/>
    <n v="0"/>
    <m/>
    <n v="0"/>
    <s v="SP1500023192"/>
  </r>
  <r>
    <s v="POXANTLA"/>
    <s v="RUBIO"/>
    <s v="CRUZ"/>
    <s v="RAMON"/>
    <x v="13"/>
    <x v="0"/>
    <s v="POXANTLA"/>
    <s v="INFRAESTRUCTURA PARA POSTPRODUCCION DE CAFE"/>
    <s v="GENERACIÓN DE INGRESOS"/>
    <n v="24"/>
    <n v="7"/>
    <n v="31"/>
    <s v="AM"/>
    <n v="65016"/>
    <n v="0"/>
    <n v="20484"/>
    <n v="85500"/>
    <n v="65016"/>
    <n v="0"/>
    <m/>
    <n v="0"/>
    <s v="SP1500023193"/>
  </r>
  <r>
    <s v="POXANTLA"/>
    <s v="RUBIO"/>
    <s v="CRUZ"/>
    <s v="RAMON"/>
    <x v="13"/>
    <x v="0"/>
    <s v="POXANTLA"/>
    <s v="INFRAESTRUCTURA Y EQUIPO PARA LA PROTECCION Y MANEJO DE LAS AVES"/>
    <s v="PRODUCCIÓN DE ALIMENTOS"/>
    <n v="0"/>
    <n v="0"/>
    <n v="0"/>
    <s v="AM"/>
    <n v="124524"/>
    <n v="0"/>
    <n v="15363.600000000006"/>
    <n v="139887.6"/>
    <n v="124524"/>
    <n v="0"/>
    <m/>
    <n v="0"/>
    <s v="SP1500023193"/>
  </r>
  <r>
    <s v="POXANTLA"/>
    <s v="RUBIO"/>
    <s v="CRUZ"/>
    <s v="RAMON"/>
    <x v="13"/>
    <x v="0"/>
    <s v="POXANTLA"/>
    <s v="INFRAESTRUCTURA Y EQUIPO PARA LA PRODUCCION DE HONGOS"/>
    <s v="PRODUCCIÓN DE ALIMENTOS"/>
    <n v="0"/>
    <n v="0"/>
    <n v="0"/>
    <s v="AM"/>
    <n v="5092"/>
    <n v="0"/>
    <n v="2277.12"/>
    <n v="7369.12"/>
    <n v="5092"/>
    <n v="0"/>
    <m/>
    <n v="0"/>
    <s v="SP1500023193"/>
  </r>
  <r>
    <s v="POXANTLA"/>
    <s v="RUBIO"/>
    <s v="CRUZ"/>
    <s v="RAMON"/>
    <x v="13"/>
    <x v="0"/>
    <s v="POXANTLA"/>
    <s v="ARBOLES FRUTALES"/>
    <s v="PRODUCCIÓN DE ALIMENTOS"/>
    <n v="0"/>
    <n v="0"/>
    <n v="0"/>
    <s v="AM"/>
    <n v="52570"/>
    <n v="0"/>
    <n v="11949"/>
    <n v="64519"/>
    <n v="52570"/>
    <n v="0"/>
    <m/>
    <n v="0"/>
    <s v="SP1500023193"/>
  </r>
  <r>
    <s v="JUNKUDH TOJLAB KAL AN TENEK"/>
    <s v="HERNANDEZ"/>
    <s v="REYNA"/>
    <s v="MATILDE"/>
    <x v="9"/>
    <x v="0"/>
    <s v="XOLMÓN"/>
    <s v="INFRAESTRUCTURA Y EQUIPO PARA LA PRODUCCION DE HONGOS"/>
    <s v="PRODUCCIÓN DE ALIMENTOS"/>
    <n v="11"/>
    <n v="9"/>
    <n v="20"/>
    <s v="MAM"/>
    <n v="15278"/>
    <n v="0"/>
    <n v="6830.2000000000007"/>
    <n v="22108.2"/>
    <n v="15278"/>
    <n v="0"/>
    <m/>
    <n v="0"/>
    <s v="SP1500023194"/>
  </r>
  <r>
    <s v="JUNKUDH TOJLAB KAL AN TENEK"/>
    <s v="HERNANDEZ"/>
    <s v="REYNA"/>
    <s v="MATILDE"/>
    <x v="9"/>
    <x v="0"/>
    <s v="XOLMÓN"/>
    <s v="CISTERNA DE FERROCEMENTO EQUIPADA"/>
    <s v="PRODUCCIÓN DE ALIMENTOS"/>
    <n v="0"/>
    <n v="0"/>
    <n v="0"/>
    <s v="MAM"/>
    <n v="36288"/>
    <n v="0"/>
    <n v="4032"/>
    <n v="40320"/>
    <n v="36288"/>
    <n v="0"/>
    <m/>
    <n v="0"/>
    <s v="SP1500023194"/>
  </r>
  <r>
    <s v="JUNKUDH TOJLAB KAL AN TENEK"/>
    <s v="HERNANDEZ"/>
    <s v="REYNA"/>
    <s v="MATILDE"/>
    <x v="9"/>
    <x v="0"/>
    <s v="XOLMÓN"/>
    <s v="ARBOLES FRUTALES"/>
    <s v="PRODUCCIÓN DE ALIMENTOS"/>
    <n v="0"/>
    <n v="0"/>
    <n v="0"/>
    <s v="MAM"/>
    <n v="22530"/>
    <n v="0"/>
    <n v="5121"/>
    <n v="27651"/>
    <n v="22530"/>
    <n v="0"/>
    <m/>
    <n v="0"/>
    <s v="SP1500023194"/>
  </r>
  <r>
    <s v="JUNKUDH TOJLAB KAL AN TENEK"/>
    <s v="HERNANDEZ"/>
    <s v="REYNA"/>
    <s v="MATILDE"/>
    <x v="9"/>
    <x v="0"/>
    <s v="XOLMÓN"/>
    <s v="INFRAESTRUCTURA Y EQUIPO PARA LA PRODUCCION DE HORTALIZAS A CIELO ABIERTO"/>
    <s v="GENERACIÓN DE INGRESOS"/>
    <n v="0"/>
    <n v="0"/>
    <n v="0"/>
    <s v="MAM"/>
    <n v="2840"/>
    <n v="0"/>
    <n v="653.40000000000009"/>
    <n v="3493.4"/>
    <n v="2840"/>
    <n v="0"/>
    <m/>
    <n v="0"/>
    <s v="SP1500023194"/>
  </r>
  <r>
    <s v="JUNKUDH TOJLAB KAL AN TENEK"/>
    <s v="HERNANDEZ"/>
    <s v="REYNA"/>
    <s v="MATILDE"/>
    <x v="9"/>
    <x v="0"/>
    <s v="XOLMÓN"/>
    <s v="INFRAESTRUCTURA PARA POSTPRODUCCION DE CAFE"/>
    <s v="GENERACIÓN DE INGRESOS"/>
    <n v="0"/>
    <n v="0"/>
    <n v="0"/>
    <s v="MAM"/>
    <n v="37674"/>
    <n v="0"/>
    <n v="4560"/>
    <n v="42234"/>
    <n v="37674"/>
    <n v="0"/>
    <m/>
    <n v="0"/>
    <s v="SP1500023194"/>
  </r>
  <r>
    <s v="JUNKUDH TOJLAB KAL AN TENEK"/>
    <s v="HERNANDEZ"/>
    <s v="REYNA"/>
    <s v="MATILDE"/>
    <x v="9"/>
    <x v="0"/>
    <s v="XOLMÓN"/>
    <s v="INFRAESTRUCTURA PARA POSTPRODUCCION DE CAFE"/>
    <s v="GENERACIÓN DE INGRESOS"/>
    <n v="0"/>
    <n v="0"/>
    <n v="0"/>
    <s v="MAM"/>
    <n v="32508"/>
    <n v="0"/>
    <n v="10242"/>
    <n v="42750"/>
    <n v="32508"/>
    <n v="0"/>
    <m/>
    <n v="0"/>
    <s v="SP1500023194"/>
  </r>
  <r>
    <s v="JUNKUDH TOJLAB KAL AN TENEK"/>
    <s v="HERNANDEZ"/>
    <s v="REYNA"/>
    <s v="MATILDE"/>
    <x v="9"/>
    <x v="0"/>
    <s v="XOLMÓN"/>
    <s v="INFRAESTRUCTURA Y EQUIPO PARA LA PROTECCION Y MANEJO DE LAS AVES"/>
    <s v="PRODUCCIÓN DE ALIMENTOS"/>
    <n v="0"/>
    <n v="0"/>
    <n v="0"/>
    <s v="MAM"/>
    <n v="74714"/>
    <n v="0"/>
    <n v="9218.5599999999977"/>
    <n v="83932.56"/>
    <n v="74714"/>
    <n v="0"/>
    <m/>
    <n v="0"/>
    <s v="SP1500023194"/>
  </r>
  <r>
    <s v="GRUPO PESA 2013 LAS HUERTAS"/>
    <s v="MALDONADO"/>
    <s v="RODRIGUEZ"/>
    <s v="MICAELINA"/>
    <x v="12"/>
    <x v="0"/>
    <s v="LAS HUERTAS"/>
    <s v="INFRAESTRUCTURA Y EQUIPO PARA LA PRODUCCION DE BOVINOS"/>
    <s v="GENERACIÓN DE INGRESOS"/>
    <n v="5"/>
    <n v="8"/>
    <n v="13"/>
    <s v="AM"/>
    <n v="44339"/>
    <n v="0"/>
    <n v="4927.4599999999991"/>
    <n v="49266.46"/>
    <m/>
    <n v="0"/>
    <m/>
    <n v="0"/>
    <s v="SP1500023195"/>
  </r>
  <r>
    <s v="GRUPO PESA 2013 LAS HUERTAS"/>
    <s v="MALDONADO"/>
    <s v="RODRIGUEZ"/>
    <s v="MICAELINA"/>
    <x v="12"/>
    <x v="0"/>
    <s v="LAS HUERTAS"/>
    <s v="INFRAESTRUCTURA Y EQUIPO PARA LA PROTECCION Y MANEJO DE LAS AVES"/>
    <s v="PRODUCCIÓN DE ALIMENTOS"/>
    <n v="0"/>
    <n v="0"/>
    <n v="0"/>
    <s v="AM"/>
    <n v="39257"/>
    <n v="0"/>
    <n v="4362.5"/>
    <n v="43619.5"/>
    <m/>
    <n v="0"/>
    <m/>
    <n v="0"/>
    <s v="SP1500023195"/>
  </r>
  <r>
    <s v="GRUPO PESA 2013 LAS HUERTAS"/>
    <s v="MALDONADO"/>
    <s v="RODRIGUEZ"/>
    <s v="MICAELINA"/>
    <x v="12"/>
    <x v="0"/>
    <s v="LAS HUERTAS"/>
    <s v="INFRAESTRUCTURA Y EQUIPO PARA LA PRODUCCION HORTICOLA AGRICULTURA PROTEGIDA"/>
    <s v="PRODUCCIÓN DE ALIMENTOS"/>
    <n v="0"/>
    <n v="0"/>
    <n v="0"/>
    <s v="AM"/>
    <n v="86250"/>
    <n v="0"/>
    <n v="12394.2"/>
    <n v="98644.2"/>
    <m/>
    <n v="0"/>
    <m/>
    <n v="0"/>
    <s v="SP1500023195"/>
  </r>
  <r>
    <s v="GRUPO PESA 2013 EL SABINO"/>
    <s v="MOCTEZUMA"/>
    <s v="CASTRO"/>
    <s v="ROBERTO"/>
    <x v="12"/>
    <x v="0"/>
    <s v="EL SABINO"/>
    <s v="INFRAESTRUCTURA Y EQUIPO PARA LA PRODUCCION DE BOVINOS"/>
    <s v="GENERACIÓN DE INGRESOS"/>
    <n v="5"/>
    <n v="5"/>
    <n v="10"/>
    <s v="AM"/>
    <n v="22169"/>
    <n v="0"/>
    <n v="2464.2299999999996"/>
    <n v="24633.23"/>
    <m/>
    <n v="0"/>
    <m/>
    <n v="0"/>
    <s v="SP1500023196"/>
  </r>
  <r>
    <s v="GRUPO PESA 2013 EL SABINO"/>
    <s v="MOCTEZUMA"/>
    <s v="CASTRO"/>
    <s v="ROBERTO"/>
    <x v="12"/>
    <x v="0"/>
    <s v="EL SABINO"/>
    <s v="INFRAESTRUCTURA Y EQUIPO PARA LA PROTECCION Y MANEJO DE LAS AVES"/>
    <s v="PRODUCCIÓN DE ALIMENTOS"/>
    <n v="0"/>
    <n v="0"/>
    <n v="0"/>
    <s v="AM"/>
    <n v="23554"/>
    <n v="0"/>
    <n v="2617.7000000000007"/>
    <n v="26171.7"/>
    <m/>
    <n v="0"/>
    <m/>
    <n v="0"/>
    <s v="SP1500023196"/>
  </r>
  <r>
    <s v="GRUPO PESA 2013 EL SABINO"/>
    <s v="MOCTEZUMA"/>
    <s v="CASTRO"/>
    <s v="ROBERTO"/>
    <x v="12"/>
    <x v="0"/>
    <s v="EL SABINO"/>
    <s v="INFRAESTRUCTURA Y EQUIPO PARA LA PRODUCCION HORTICOLA AGRICULTURA PROTEGIDA"/>
    <s v="PRODUCCIÓN DE ALIMENTOS"/>
    <n v="0"/>
    <n v="0"/>
    <n v="0"/>
    <s v="AM"/>
    <n v="86250"/>
    <n v="0"/>
    <n v="12394.2"/>
    <n v="98644.2"/>
    <m/>
    <n v="0"/>
    <m/>
    <n v="0"/>
    <s v="SP1500023196"/>
  </r>
  <r>
    <s v="GRUPO PESA 2013 EL MIRADOR"/>
    <s v="MARTINEZ"/>
    <s v="MENDOZA"/>
    <s v="J PAZ"/>
    <x v="0"/>
    <x v="2"/>
    <s v="EL MIRADOR (EL PEDREGAL)"/>
    <s v="INFRAESTRUCTURA Y EQUIPO PARA LA PROTECCION Y MANEJO DE LAS AVES"/>
    <s v="PRODUCCIÓN DE ALIMENTOS"/>
    <n v="1"/>
    <n v="5"/>
    <n v="6"/>
    <s v="AM"/>
    <n v="46344"/>
    <n v="0"/>
    <n v="5999.4"/>
    <n v="52343.4"/>
    <n v="46344"/>
    <n v="0"/>
    <m/>
    <n v="0"/>
    <s v="SP1500023197"/>
  </r>
  <r>
    <s v="GRUPO DE TRABAJO TZOP TZOL JA"/>
    <s v="SANTIAGO"/>
    <s v="LEONARDO"/>
    <s v="BONIFACIO"/>
    <x v="9"/>
    <x v="0"/>
    <s v="EL ZOPOPE"/>
    <s v="INFRAESTRUCTURA Y EQUIPO PARA LA PROTECCION Y MANEJO DE LAS AVES"/>
    <s v="PRODUCCIÓN DE ALIMENTOS"/>
    <n v="12"/>
    <n v="8"/>
    <n v="20"/>
    <s v="AM"/>
    <n v="124524"/>
    <n v="0"/>
    <n v="15363.600000000006"/>
    <n v="139887.6"/>
    <n v="124524"/>
    <n v="0"/>
    <m/>
    <n v="0"/>
    <s v="SP1500023198"/>
  </r>
  <r>
    <s v="GRUPO DE TRABAJO TZOP TZOL JA"/>
    <s v="SANTIAGO"/>
    <s v="LEONARDO"/>
    <s v="BONIFACIO"/>
    <x v="9"/>
    <x v="0"/>
    <s v="EL ZOPOPE"/>
    <s v="EQUIPO PARA LA CONSERVACION DE ALIMENTOS VEGETALES"/>
    <s v="GENERACIÓN DE INGRESOS"/>
    <n v="0"/>
    <n v="0"/>
    <n v="0"/>
    <s v="AM"/>
    <n v="6591"/>
    <n v="0"/>
    <n v="770"/>
    <n v="7361"/>
    <n v="6591"/>
    <n v="0"/>
    <m/>
    <n v="0"/>
    <s v="SP1500023198"/>
  </r>
  <r>
    <s v="GRUPO DE TRABAJO TZOP TZOL JA"/>
    <s v="SANTIAGO"/>
    <s v="LEONARDO"/>
    <s v="BONIFACIO"/>
    <x v="9"/>
    <x v="0"/>
    <s v="EL ZOPOPE"/>
    <s v="INFRAESTRUCTURA Y EQUIPO PARA LA PROTECCION Y MANEJO DE LAS AVES"/>
    <s v="PRODUCCIÓN DE ALIMENTOS"/>
    <n v="0"/>
    <n v="0"/>
    <n v="0"/>
    <s v="AM"/>
    <n v="11200"/>
    <n v="0"/>
    <n v="1600"/>
    <n v="12800"/>
    <n v="11200"/>
    <n v="0"/>
    <m/>
    <n v="0"/>
    <s v="SP1500023198"/>
  </r>
  <r>
    <s v="GRUPO DE TRABAJO TZOP TZOL JA"/>
    <s v="SANTIAGO"/>
    <s v="LEONARDO"/>
    <s v="BONIFACIO"/>
    <x v="9"/>
    <x v="0"/>
    <s v="EL ZOPOPE"/>
    <s v="CISTERNA DE FERROCEMENTO EQUIPADA"/>
    <s v="PRODUCCIÓN DE ALIMENTOS"/>
    <n v="0"/>
    <n v="0"/>
    <n v="0"/>
    <s v="AM"/>
    <n v="54432"/>
    <n v="0"/>
    <n v="6048"/>
    <n v="60480"/>
    <n v="54432"/>
    <n v="0"/>
    <m/>
    <n v="0"/>
    <s v="SP1500023198"/>
  </r>
  <r>
    <s v="LA BANDERA"/>
    <s v="FELIX"/>
    <s v="SERAFICO"/>
    <s v="MARGARITA"/>
    <x v="13"/>
    <x v="0"/>
    <s v="LA BANDERA"/>
    <s v="ARBOLES FRUTALES"/>
    <s v="PRODUCCIÓN DE ALIMENTOS"/>
    <n v="11"/>
    <n v="9"/>
    <n v="20"/>
    <s v="AM"/>
    <n v="30040"/>
    <n v="0"/>
    <n v="6828"/>
    <n v="36868"/>
    <n v="30040"/>
    <n v="0"/>
    <m/>
    <n v="0"/>
    <s v="SP1500023199"/>
  </r>
  <r>
    <s v="LA BANDERA"/>
    <s v="FELIX"/>
    <s v="SERAFICO"/>
    <s v="MARGARITA"/>
    <x v="13"/>
    <x v="0"/>
    <s v="LA BANDERA"/>
    <s v="INFRAESTRUCTURA Y EQUIPO PARA LA PRODUCCION DE HONGOS"/>
    <s v="PRODUCCIÓN DE ALIMENTOS"/>
    <n v="0"/>
    <n v="0"/>
    <n v="0"/>
    <s v="AM"/>
    <n v="5092"/>
    <n v="0"/>
    <n v="2277.12"/>
    <n v="7369.12"/>
    <n v="5092"/>
    <n v="0"/>
    <m/>
    <n v="0"/>
    <s v="SP1500023199"/>
  </r>
  <r>
    <s v="LA BANDERA"/>
    <s v="FELIX"/>
    <s v="SERAFICO"/>
    <s v="MARGARITA"/>
    <x v="13"/>
    <x v="0"/>
    <s v="LA BANDERA"/>
    <s v="INFRAESTRUCTURA PARA POSTPRODUCCION DE CAFE"/>
    <s v="GENERACIÓN DE INGRESOS"/>
    <n v="0"/>
    <n v="0"/>
    <n v="0"/>
    <s v="AM"/>
    <n v="16254"/>
    <n v="0"/>
    <n v="5121"/>
    <n v="21375"/>
    <n v="16254"/>
    <n v="0"/>
    <m/>
    <n v="0"/>
    <s v="SP1500023199"/>
  </r>
  <r>
    <s v="LA BANDERA"/>
    <s v="FELIX"/>
    <s v="SERAFICO"/>
    <s v="MARGARITA"/>
    <x v="13"/>
    <x v="0"/>
    <s v="LA BANDERA"/>
    <s v="INFRAESTRUCTURA Y EQUIPO PARA LA PROTECCION Y MANEJO DE LAS AVES"/>
    <s v="PRODUCCIÓN DE ALIMENTOS"/>
    <n v="0"/>
    <n v="0"/>
    <n v="0"/>
    <s v="AM"/>
    <n v="149429"/>
    <n v="0"/>
    <n v="18436.119999999995"/>
    <n v="167865.12"/>
    <n v="149429"/>
    <n v="0"/>
    <m/>
    <n v="0"/>
    <s v="SP1500023199"/>
  </r>
  <r>
    <s v="JUNTOS PARA MEJORAR"/>
    <s v="CRUZ"/>
    <m/>
    <s v="VALERIANO"/>
    <x v="13"/>
    <x v="0"/>
    <s v="LA LAGUNA"/>
    <s v="ARBOLES FRUTALES"/>
    <s v="PRODUCCIÓN DE ALIMENTOS"/>
    <n v="3"/>
    <n v="22"/>
    <n v="25"/>
    <s v="AM"/>
    <n v="157435"/>
    <n v="0"/>
    <n v="31804.399999999994"/>
    <n v="189239.4"/>
    <n v="157435"/>
    <n v="0"/>
    <m/>
    <n v="0"/>
    <s v="SP1500023200"/>
  </r>
  <r>
    <s v="JUNTOS PARA MEJORAR"/>
    <s v="CRUZ"/>
    <m/>
    <s v="VALERIANO"/>
    <x v="13"/>
    <x v="0"/>
    <s v="LA LAGUNA"/>
    <s v="ARBOLES FRUTALES"/>
    <s v="PRODUCCIÓN DE ALIMENTOS"/>
    <n v="0"/>
    <n v="0"/>
    <n v="0"/>
    <s v="AM"/>
    <n v="7510"/>
    <n v="0"/>
    <n v="1707"/>
    <n v="9217"/>
    <n v="7510"/>
    <n v="0"/>
    <m/>
    <n v="0"/>
    <s v="SP1500023200"/>
  </r>
  <r>
    <s v="JUNTOS PARA MEJORAR"/>
    <s v="CRUZ"/>
    <m/>
    <s v="VALERIANO"/>
    <x v="13"/>
    <x v="0"/>
    <s v="LA LAGUNA"/>
    <s v="INFRAESTRUCTURA Y EQUIPO PARA LA PROTECCION Y MANEJO DE LAS AVES"/>
    <s v="PRODUCCIÓN DE ALIMENTOS"/>
    <n v="0"/>
    <n v="0"/>
    <n v="0"/>
    <s v="AM"/>
    <n v="12452"/>
    <n v="0"/>
    <n v="1536.7600000000002"/>
    <n v="13988.76"/>
    <n v="12452"/>
    <n v="0"/>
    <m/>
    <n v="0"/>
    <s v="SP1500023200"/>
  </r>
  <r>
    <s v="COJOLAPA"/>
    <s v="ANTONIO"/>
    <m/>
    <s v="SANTOS"/>
    <x v="13"/>
    <x v="0"/>
    <s v="COJOLAPA"/>
    <s v="ARBOLES FRUTALES"/>
    <s v="PRODUCCIÓN DE ALIMENTOS"/>
    <n v="20"/>
    <n v="15"/>
    <n v="35"/>
    <s v="AM"/>
    <n v="102675"/>
    <n v="0"/>
    <n v="20742"/>
    <n v="123417"/>
    <n v="102675"/>
    <n v="0"/>
    <m/>
    <n v="0"/>
    <s v="SP1500023201"/>
  </r>
  <r>
    <s v="COJOLAPA"/>
    <s v="ANTONIO"/>
    <m/>
    <s v="SANTOS"/>
    <x v="13"/>
    <x v="0"/>
    <s v="COJOLAPA"/>
    <s v="INFRAESTRUCTURA Y EQUIPO PARA LA PRODUCCION DE HONGOS"/>
    <s v="PRODUCCIÓN DE ALIMENTOS"/>
    <n v="0"/>
    <n v="0"/>
    <n v="0"/>
    <s v="AM"/>
    <n v="30557"/>
    <n v="0"/>
    <n v="13657.720000000001"/>
    <n v="44214.720000000001"/>
    <n v="30557"/>
    <n v="0"/>
    <m/>
    <n v="0"/>
    <s v="SP1500023201"/>
  </r>
  <r>
    <s v="COJOLAPA"/>
    <s v="ANTONIO"/>
    <m/>
    <s v="SANTOS"/>
    <x v="13"/>
    <x v="0"/>
    <s v="COJOLAPA"/>
    <s v="INFRAESTRUCTURA Y EQUIPO PARA LA PROTECCION Y MANEJO DE LAS AVES"/>
    <s v="PRODUCCIÓN DE ALIMENTOS"/>
    <n v="0"/>
    <n v="0"/>
    <n v="0"/>
    <s v="AM"/>
    <n v="174334"/>
    <n v="0"/>
    <n v="21508.640000000014"/>
    <n v="195842.64"/>
    <n v="174334"/>
    <n v="0"/>
    <m/>
    <n v="0"/>
    <s v="SP1500023201"/>
  </r>
  <r>
    <s v="PALETZEN"/>
    <s v="CASIMIRO"/>
    <s v="CESAREO"/>
    <s v="MARIA GUADALUPE"/>
    <x v="9"/>
    <x v="0"/>
    <s v="PUHUITZE"/>
    <s v="INFRAESTRUCTURA Y EQUIPO PARA LA PROTECCION Y MANEJO DE LAS AVES"/>
    <s v="PRODUCCIÓN DE ALIMENTOS"/>
    <n v="8"/>
    <n v="2"/>
    <n v="10"/>
    <s v="MAM"/>
    <n v="5600"/>
    <n v="0"/>
    <n v="800"/>
    <n v="6400"/>
    <n v="5600"/>
    <n v="0"/>
    <m/>
    <n v="0"/>
    <s v="SP1500023202"/>
  </r>
  <r>
    <s v="PALETZEN"/>
    <s v="CASIMIRO"/>
    <s v="CESAREO"/>
    <s v="MARIA GUADALUPE"/>
    <x v="9"/>
    <x v="0"/>
    <s v="PUHUITZE"/>
    <s v="INFRAESTRUCTURA Y EQUIPO PARA LA PROTECCION Y MANEJO DE LAS AVES"/>
    <s v="PRODUCCIÓN DE ALIMENTOS"/>
    <n v="0"/>
    <n v="0"/>
    <n v="0"/>
    <s v="MAM"/>
    <n v="62262"/>
    <n v="0"/>
    <n v="7681.8000000000029"/>
    <n v="69943.8"/>
    <n v="62262"/>
    <n v="0"/>
    <m/>
    <n v="0"/>
    <s v="SP1500023202"/>
  </r>
  <r>
    <s v="PALETZEN"/>
    <s v="CASIMIRO"/>
    <s v="CESAREO"/>
    <s v="MARIA GUADALUPE"/>
    <x v="9"/>
    <x v="0"/>
    <s v="PUHUITZE"/>
    <s v="INCUBADORA"/>
    <s v="GENERACIÓN DE INGRESOS"/>
    <n v="0"/>
    <n v="0"/>
    <n v="0"/>
    <s v="MAM"/>
    <n v="11322"/>
    <n v="0"/>
    <n v="1258"/>
    <n v="12580"/>
    <n v="11322"/>
    <n v="0"/>
    <m/>
    <n v="0"/>
    <s v="SP1500023202"/>
  </r>
  <r>
    <s v="GRUPO PESA 2013 PASITO DE SAN FRANCISCO"/>
    <s v="CARREON"/>
    <s v="CHAVIRA"/>
    <s v="GUADALUPE MARTINA"/>
    <x v="12"/>
    <x v="0"/>
    <s v="PASITO DE SAN FRANCISCO"/>
    <s v="INFRAESTRUCTURA Y EQUIPO PARA LA PROTECCION Y MANEJO DE LAS AVES"/>
    <s v="PRODUCCIÓN DE ALIMENTOS"/>
    <n v="8"/>
    <n v="1"/>
    <n v="9"/>
    <s v="AM"/>
    <n v="7851"/>
    <n v="0"/>
    <n v="872.89999999999964"/>
    <n v="8723.9"/>
    <m/>
    <n v="0"/>
    <m/>
    <n v="0"/>
    <s v="SP1500023203"/>
  </r>
  <r>
    <s v="GRUPO PESA 2013 PASITO DE SAN FRANCISCO"/>
    <s v="CARREON"/>
    <s v="CHAVIRA"/>
    <s v="GUADALUPE MARTINA"/>
    <x v="12"/>
    <x v="0"/>
    <s v="PASITO DE SAN FRANCISCO"/>
    <s v="INFRAESTRUCTURA Y EQUIPO PARA LA PRODUCCION HORTICOLA AGRICULTURA PROTEGIDA"/>
    <s v="PRODUCCIÓN DE ALIMENTOS"/>
    <n v="0"/>
    <n v="0"/>
    <n v="0"/>
    <s v="AM"/>
    <n v="71875"/>
    <n v="0"/>
    <n v="10328.5"/>
    <n v="82203.5"/>
    <m/>
    <n v="0"/>
    <m/>
    <n v="0"/>
    <s v="SP1500023203"/>
  </r>
  <r>
    <s v="GRUPO PESA 2013 PASITO DE SAN FRANCISCO"/>
    <s v="CARREON"/>
    <s v="CHAVIRA"/>
    <s v="GUADALUPE MARTINA"/>
    <x v="12"/>
    <x v="0"/>
    <s v="PASITO DE SAN FRANCISCO"/>
    <s v="INFRAESTRUCTURA Y EQUIPO PARA LA PRODUCCION DE BOVINOS"/>
    <s v="GENERACIÓN DE INGRESOS"/>
    <n v="0"/>
    <n v="0"/>
    <n v="0"/>
    <s v="AM"/>
    <n v="66509"/>
    <n v="0"/>
    <n v="7390.6900000000023"/>
    <n v="73899.69"/>
    <m/>
    <n v="0"/>
    <m/>
    <n v="0"/>
    <s v="SP1500023203"/>
  </r>
  <r>
    <s v="GRUPO PESA 2013 RANCHO NUEVO"/>
    <s v="PAREDES"/>
    <s v="CRUZ"/>
    <s v="MAYELA"/>
    <x v="12"/>
    <x v="0"/>
    <s v="RANCHO NUEVO"/>
    <s v="INFRAESTRUCTURA Y EQUIPO PARA LA PRODUCCION HORTICOLA AGRICULTURA PROTEGIDA"/>
    <s v="PRODUCCIÓN DE ALIMENTOS"/>
    <n v="10"/>
    <n v="1"/>
    <n v="11"/>
    <s v="AM"/>
    <n v="115000"/>
    <n v="0"/>
    <n v="16525.599999999999"/>
    <n v="131525.6"/>
    <m/>
    <n v="0"/>
    <m/>
    <n v="0"/>
    <s v="SP1500023204"/>
  </r>
  <r>
    <s v="GRUPO PESA 2013 RANCHO NUEVO"/>
    <s v="PAREDES"/>
    <s v="CRUZ"/>
    <s v="MAYELA"/>
    <x v="12"/>
    <x v="0"/>
    <s v="RANCHO NUEVO"/>
    <s v="INFRAESTRUCTURA Y EQUIPO PARA LA PROTECCION Y MANEJO DE LAS AVES"/>
    <s v="PRODUCCIÓN DE ALIMENTOS"/>
    <n v="0"/>
    <n v="0"/>
    <n v="0"/>
    <s v="AM"/>
    <n v="23554"/>
    <n v="0"/>
    <n v="2617.7000000000007"/>
    <n v="26171.7"/>
    <m/>
    <n v="0"/>
    <m/>
    <n v="0"/>
    <s v="SP1500023204"/>
  </r>
  <r>
    <s v="LA JOYA"/>
    <s v="SANCHEZ"/>
    <s v="HERNANDEZ"/>
    <s v="AUDENCIO"/>
    <x v="13"/>
    <x v="0"/>
    <s v="EL BANCO"/>
    <s v="INFRAESTRUCTURA PARA POSTPRODUCCION DE CAFE"/>
    <s v="GENERACIÓN DE INGRESOS"/>
    <n v="15"/>
    <n v="5"/>
    <n v="20"/>
    <s v="AM"/>
    <n v="16254"/>
    <n v="0"/>
    <n v="5121"/>
    <n v="21375"/>
    <n v="16254"/>
    <n v="0"/>
    <m/>
    <n v="0"/>
    <s v="SP1500023205"/>
  </r>
  <r>
    <s v="LA JOYA"/>
    <s v="SANCHEZ"/>
    <s v="HERNANDEZ"/>
    <s v="AUDENCIO"/>
    <x v="13"/>
    <x v="0"/>
    <s v="EL BANCO"/>
    <s v="INFRAESTRUCTURA Y EQUIPO PARA LA PROTECCION Y MANEJO DE LAS AVES"/>
    <s v="PRODUCCIÓN DE ALIMENTOS"/>
    <n v="0"/>
    <n v="0"/>
    <n v="0"/>
    <s v="AM"/>
    <n v="49809"/>
    <n v="0"/>
    <n v="6146.0400000000009"/>
    <n v="55955.040000000001"/>
    <n v="49809"/>
    <n v="0"/>
    <m/>
    <n v="0"/>
    <s v="SP1500023205"/>
  </r>
  <r>
    <s v="LA JOYA"/>
    <s v="SANCHEZ"/>
    <s v="HERNANDEZ"/>
    <s v="AUDENCIO"/>
    <x v="13"/>
    <x v="0"/>
    <s v="EL BANCO"/>
    <s v="INFRAESTRUCTURA Y EQUIPO PARA LA PRODUCCION DE HONGOS"/>
    <s v="PRODUCCIÓN DE ALIMENTOS"/>
    <n v="0"/>
    <n v="0"/>
    <n v="0"/>
    <s v="AM"/>
    <n v="50929"/>
    <n v="0"/>
    <n v="22762.199999999997"/>
    <n v="73691.199999999997"/>
    <n v="50929"/>
    <n v="0"/>
    <m/>
    <n v="0"/>
    <s v="SP1500023205"/>
  </r>
  <r>
    <s v="LA JOYA"/>
    <s v="SANCHEZ"/>
    <s v="HERNANDEZ"/>
    <s v="AUDENCIO"/>
    <x v="13"/>
    <x v="0"/>
    <s v="EL BANCO"/>
    <s v="MAQUINARIA Y EQUIPO PARA PROCESOS DE AGREGACION DE VALOR AL CAFE"/>
    <s v="GENERACIÓN DE INGRESOS"/>
    <n v="0"/>
    <n v="0"/>
    <n v="0"/>
    <s v="AM"/>
    <n v="18837"/>
    <n v="0"/>
    <n v="2280"/>
    <n v="21117"/>
    <n v="18837"/>
    <n v="0"/>
    <m/>
    <n v="0"/>
    <s v="SP1500023205"/>
  </r>
  <r>
    <s v="GRUPO PESA 2013 EL LIMON"/>
    <s v="FLORES"/>
    <s v="SIFUENTES"/>
    <s v="PAULA"/>
    <x v="0"/>
    <x v="2"/>
    <s v="EL LIMÓN"/>
    <s v="INFRAESTRUCTURA Y EQUIPO PARA LA PRODUCCION HORTICOLA AGRICULTURA PROTEGIDA"/>
    <s v="PRODUCCIÓN DE ALIMENTOS"/>
    <n v="4"/>
    <n v="2"/>
    <n v="6"/>
    <s v="AM"/>
    <n v="41127"/>
    <n v="0"/>
    <n v="8195.1"/>
    <n v="49322.1"/>
    <n v="41127"/>
    <n v="0"/>
    <m/>
    <n v="0"/>
    <s v="SP1500023206"/>
  </r>
  <r>
    <s v="GRUPO PESA 2013 EL LIMON"/>
    <s v="FLORES"/>
    <s v="SIFUENTES"/>
    <s v="PAULA"/>
    <x v="0"/>
    <x v="2"/>
    <s v="EL LIMÓN"/>
    <s v="INFRAESTRUCTURA Y EQUIPO PARA LA PRODUCCION DE BOVINOS"/>
    <s v="GENERACIÓN DE INGRESOS"/>
    <n v="0"/>
    <n v="0"/>
    <n v="0"/>
    <s v="AM"/>
    <n v="66509"/>
    <n v="0"/>
    <n v="7390.69"/>
    <n v="73899.69"/>
    <n v="66509"/>
    <n v="0"/>
    <m/>
    <n v="0"/>
    <s v="SP1500023206"/>
  </r>
  <r>
    <s v="MI ESFUERZO"/>
    <s v="RUBIO"/>
    <s v="CRUZ"/>
    <s v="FRANCISCO"/>
    <x v="13"/>
    <x v="0"/>
    <s v="CERRO GRANDE"/>
    <s v="INFRAESTRUCTURA Y EQUIPO PARA LA PROTECCION Y MANEJO DE LAS AVES"/>
    <s v="PRODUCCIÓN DE ALIMENTOS"/>
    <n v="12"/>
    <n v="16"/>
    <n v="28"/>
    <s v="AM"/>
    <n v="136977"/>
    <n v="0"/>
    <n v="16899.359999999986"/>
    <n v="153876.35999999999"/>
    <n v="136977"/>
    <n v="0"/>
    <m/>
    <n v="0"/>
    <s v="SP1500023207"/>
  </r>
  <r>
    <s v="MI ESFUERZO"/>
    <s v="RUBIO"/>
    <s v="CRUZ"/>
    <s v="FRANCISCO"/>
    <x v="13"/>
    <x v="0"/>
    <s v="CERRO GRANDE"/>
    <s v="EQUIPO PARA SIEMBRA Y LABRANZA DE CONSERVACION"/>
    <s v="GENERACIÓN DE INGRESOS"/>
    <n v="0"/>
    <n v="0"/>
    <n v="0"/>
    <s v="AM"/>
    <n v="37550"/>
    <n v="0"/>
    <n v="8535"/>
    <n v="46085"/>
    <n v="37550"/>
    <n v="0"/>
    <m/>
    <n v="0"/>
    <s v="SP1500023207"/>
  </r>
  <r>
    <s v="MI ESFUERZO"/>
    <s v="RUBIO"/>
    <s v="CRUZ"/>
    <s v="FRANCISCO"/>
    <x v="13"/>
    <x v="0"/>
    <s v="CERRO GRANDE"/>
    <s v="INFRAESTRUCTURA PARA POSTPRODUCCION DE CAFE"/>
    <s v="GENERACIÓN DE INGRESOS"/>
    <n v="0"/>
    <n v="0"/>
    <n v="0"/>
    <s v="AM"/>
    <n v="59598"/>
    <n v="0"/>
    <n v="18777"/>
    <n v="78375"/>
    <n v="59598"/>
    <n v="0"/>
    <m/>
    <n v="0"/>
    <s v="SP1500023207"/>
  </r>
  <r>
    <s v="GRUPO PESA 2013 RANCHO DE PRO"/>
    <s v="MENDOZA"/>
    <s v="YAÑEZ"/>
    <s v="ARACELI"/>
    <x v="12"/>
    <x v="0"/>
    <s v="RANCHO DE PRO"/>
    <s v="INFRAESTRUCTURA Y EQUIPO PARA LA PROTECCION Y MANEJO DE LAS AVES"/>
    <s v="PRODUCCIÓN DE ALIMENTOS"/>
    <n v="10"/>
    <n v="1"/>
    <n v="11"/>
    <s v="AM"/>
    <n v="15703"/>
    <n v="0"/>
    <n v="1744.7999999999993"/>
    <n v="17447.8"/>
    <m/>
    <n v="0"/>
    <m/>
    <n v="0"/>
    <s v="SP1500023208"/>
  </r>
  <r>
    <s v="GRUPO PESA 2013 RANCHO DE PRO"/>
    <s v="MENDOZA"/>
    <s v="YAÑEZ"/>
    <s v="ARACELI"/>
    <x v="12"/>
    <x v="0"/>
    <s v="RANCHO DE PRO"/>
    <s v="INFRAESTRUCTURA Y EQUIPO PARA LA PRODUCCION DE BOVINOS"/>
    <s v="GENERACIÓN DE INGRESOS"/>
    <n v="0"/>
    <n v="0"/>
    <n v="0"/>
    <s v="AM"/>
    <n v="22169"/>
    <n v="0"/>
    <n v="2464.2299999999996"/>
    <n v="24633.23"/>
    <m/>
    <n v="0"/>
    <m/>
    <n v="0"/>
    <s v="SP1500023208"/>
  </r>
  <r>
    <s v="GRUPO PESA 2013 RANCHO DE PRO"/>
    <s v="MENDOZA"/>
    <s v="YAÑEZ"/>
    <s v="ARACELI"/>
    <x v="12"/>
    <x v="0"/>
    <s v="RANCHO DE PRO"/>
    <s v="INFRAESTRUCTURA Y EQUIPO PARA LA PRODUCCION HORTICOLA AGRICULTURA PROTEGIDA"/>
    <s v="PRODUCCIÓN DE ALIMENTOS"/>
    <n v="0"/>
    <n v="0"/>
    <n v="0"/>
    <s v="AM"/>
    <n v="115000"/>
    <n v="0"/>
    <n v="16525.599999999999"/>
    <n v="131525.6"/>
    <m/>
    <n v="0"/>
    <m/>
    <n v="0"/>
    <s v="SP1500023208"/>
  </r>
  <r>
    <s v="IN WITZIL AN KAPE"/>
    <s v="DE JESUS"/>
    <s v="REYES"/>
    <s v="ANGELA"/>
    <x v="9"/>
    <x v="0"/>
    <s v="TANZOZOB"/>
    <s v="CISTERNA DE FERROCEMENTO EQUIPADA"/>
    <s v="PRODUCCIÓN DE ALIMENTOS"/>
    <n v="18"/>
    <n v="5"/>
    <n v="23"/>
    <s v="AM"/>
    <n v="90720"/>
    <n v="0"/>
    <n v="10080"/>
    <n v="100800"/>
    <n v="90720"/>
    <n v="0"/>
    <m/>
    <n v="0"/>
    <s v="SP1500023209"/>
  </r>
  <r>
    <s v="IN WITZIL AN KAPE"/>
    <s v="DE JESUS"/>
    <s v="REYES"/>
    <s v="ANGELA"/>
    <x v="9"/>
    <x v="0"/>
    <s v="TANZOZOB"/>
    <s v="INFRAESTRUCTURA Y EQUIPO PARA LA PRODUCCION DE HORTALIZAS A CIELO ABIERTO"/>
    <s v="GENERACIÓN DE INGRESOS"/>
    <n v="0"/>
    <n v="0"/>
    <n v="0"/>
    <s v="AM"/>
    <n v="7100"/>
    <n v="0"/>
    <n v="2498"/>
    <n v="9598"/>
    <n v="7100"/>
    <n v="0"/>
    <m/>
    <n v="0"/>
    <s v="SP1500023209"/>
  </r>
  <r>
    <s v="IN WITZIL AN KAPE"/>
    <s v="DE JESUS"/>
    <s v="REYES"/>
    <s v="ANGELA"/>
    <x v="9"/>
    <x v="0"/>
    <s v="TANZOZOB"/>
    <s v="INFRAESTRUCTURA Y EQUIPO PARA LA PROTECCION Y MANEJO DE LAS AVES"/>
    <s v="PRODUCCIÓN DE ALIMENTOS"/>
    <n v="0"/>
    <n v="0"/>
    <n v="0"/>
    <s v="AM"/>
    <n v="16800"/>
    <n v="0"/>
    <n v="2400"/>
    <n v="19200"/>
    <n v="16800"/>
    <n v="0"/>
    <m/>
    <n v="0"/>
    <s v="SP1500023209"/>
  </r>
  <r>
    <s v="IN WITZIL AN KAPE"/>
    <s v="DE JESUS"/>
    <s v="REYES"/>
    <s v="ANGELA"/>
    <x v="9"/>
    <x v="0"/>
    <s v="TANZOZOB"/>
    <s v="INCUBADORA"/>
    <s v="GENERACIÓN DE INGRESOS"/>
    <n v="0"/>
    <n v="0"/>
    <n v="0"/>
    <s v="AM"/>
    <n v="11322"/>
    <n v="0"/>
    <n v="1258"/>
    <n v="12580"/>
    <n v="11322"/>
    <n v="0"/>
    <m/>
    <n v="0"/>
    <s v="SP1500023209"/>
  </r>
  <r>
    <s v="IN WITZIL AN KAPE"/>
    <s v="DE JESUS"/>
    <s v="REYES"/>
    <s v="ANGELA"/>
    <x v="9"/>
    <x v="0"/>
    <s v="TANZOZOB"/>
    <s v="INFRAESTRUCTURA Y EQUIPO PARA LA PROTECCION Y MANEJO DE LAS AVES"/>
    <s v="PRODUCCIÓN DE ALIMENTOS"/>
    <n v="0"/>
    <n v="0"/>
    <n v="0"/>
    <s v="AM"/>
    <n v="124524"/>
    <n v="0"/>
    <n v="15363.600000000006"/>
    <n v="139887.6"/>
    <n v="124524"/>
    <n v="0"/>
    <m/>
    <n v="0"/>
    <s v="SP1500023209"/>
  </r>
  <r>
    <s v="LA ESPERANZA DE PROGRESAR"/>
    <s v="HERNANDEZ"/>
    <s v="MAGDALENA"/>
    <s v="MARCO ANTONIO"/>
    <x v="13"/>
    <x v="0"/>
    <s v="TEZONTLA"/>
    <s v="INFRAESTRUCTURA Y EQUIPO PARA LA PROTECCION Y MANEJO DE LAS AVES"/>
    <s v="PRODUCCIÓN DE ALIMENTOS"/>
    <n v="17"/>
    <n v="17"/>
    <n v="34"/>
    <s v="AM"/>
    <n v="161881"/>
    <n v="0"/>
    <n v="19972.880000000005"/>
    <n v="181853.88"/>
    <n v="161881"/>
    <n v="0"/>
    <m/>
    <n v="0"/>
    <s v="SP1500023210"/>
  </r>
  <r>
    <s v="LA ESPERANZA DE PROGRESAR"/>
    <s v="HERNANDEZ"/>
    <s v="MAGDALENA"/>
    <s v="MARCO ANTONIO"/>
    <x v="13"/>
    <x v="0"/>
    <s v="TEZONTLA"/>
    <s v="ARBOLES FRUTALES"/>
    <s v="PRODUCCIÓN DE ALIMENTOS"/>
    <n v="0"/>
    <n v="0"/>
    <n v="0"/>
    <s v="AM"/>
    <n v="143745"/>
    <n v="0"/>
    <n v="29038.799999999988"/>
    <n v="172783.8"/>
    <n v="143745"/>
    <n v="0"/>
    <m/>
    <n v="0"/>
    <s v="SP1500023210"/>
  </r>
  <r>
    <s v="GRUPO PESA EL CHARCO DE PIEDRA"/>
    <s v="BOTELLO"/>
    <s v="PONCE"/>
    <s v="AUGURIO"/>
    <x v="0"/>
    <x v="2"/>
    <s v="EL CHARCO DE PIEDRA"/>
    <s v="INFRAESTRUCTURA Y EQUIPO PARA LA PRODUCCION HORTICOLA AGRICULTURA PROTEGIDA"/>
    <s v="PRODUCCIÓN DE ALIMENTOS"/>
    <n v="1"/>
    <n v="6"/>
    <n v="7"/>
    <s v="AM"/>
    <n v="27418"/>
    <n v="0"/>
    <n v="5463.4"/>
    <n v="32881.4"/>
    <n v="27418"/>
    <n v="0"/>
    <m/>
    <n v="0"/>
    <s v="SP1500023211"/>
  </r>
  <r>
    <s v="GRUPO PESA EL CHARCO DE PIEDRA"/>
    <s v="BOTELLO"/>
    <s v="PONCE"/>
    <s v="AUGURIO"/>
    <x v="0"/>
    <x v="2"/>
    <s v="EL CHARCO DE PIEDRA"/>
    <s v="INFRAESTRUCTURA Y EQUIPO PARA LA PRODUCCION DE BOVINOS"/>
    <s v="GENERACIÓN DE INGRESOS"/>
    <n v="0"/>
    <n v="0"/>
    <n v="0"/>
    <s v="AM"/>
    <n v="110849"/>
    <n v="0"/>
    <n v="12317.15"/>
    <n v="123166.15"/>
    <n v="110849"/>
    <n v="0"/>
    <m/>
    <n v="0"/>
    <s v="SP1500023211"/>
  </r>
  <r>
    <s v="GRUPO PESA 2013 EL LLANITO"/>
    <s v="HERNANDEZ"/>
    <s v="REYES"/>
    <s v="ANA ERIKA"/>
    <x v="12"/>
    <x v="0"/>
    <s v="EL LLANITO"/>
    <s v="INFRAESTRUCTURA Y EQUIPO PARA LA PRODUCCION HORTICOLA AGRICULTURA PROTEGIDA"/>
    <s v="PRODUCCIÓN DE ALIMENTOS"/>
    <n v="6"/>
    <n v="3"/>
    <n v="9"/>
    <s v="AM"/>
    <n v="28750"/>
    <n v="0"/>
    <n v="4131.3999999999996"/>
    <n v="32881.4"/>
    <m/>
    <n v="0"/>
    <m/>
    <n v="0"/>
    <s v="SP1500023212"/>
  </r>
  <r>
    <s v="GRUPO PESA 2013 EL LLANITO"/>
    <s v="HERNANDEZ"/>
    <s v="REYES"/>
    <s v="ANA ERIKA"/>
    <x v="12"/>
    <x v="0"/>
    <s v="EL LLANITO"/>
    <s v="INFRAESTRUCTURA Y EQUIPO PARA LA PROTECCION Y MANEJO DE LAS AVES"/>
    <s v="PRODUCCIÓN DE ALIMENTOS"/>
    <n v="0"/>
    <n v="0"/>
    <n v="0"/>
    <s v="AM"/>
    <n v="31406"/>
    <n v="0"/>
    <n v="3489.5999999999985"/>
    <n v="34895.599999999999"/>
    <m/>
    <n v="0"/>
    <m/>
    <n v="0"/>
    <s v="SP1500023212"/>
  </r>
  <r>
    <s v="GRUPO PESA 2013 EL LLANITO"/>
    <s v="HERNANDEZ"/>
    <s v="REYES"/>
    <s v="ANA ERIKA"/>
    <x v="12"/>
    <x v="0"/>
    <s v="EL LLANITO"/>
    <s v="INFRAESTRUCTURA Y EQUIPO PARA LA PRODUCCION DE BOVINOS"/>
    <s v="GENERACIÓN DE INGRESOS"/>
    <n v="0"/>
    <n v="0"/>
    <n v="0"/>
    <s v="AM"/>
    <n v="66509"/>
    <n v="0"/>
    <n v="7390.6900000000023"/>
    <n v="73899.69"/>
    <m/>
    <n v="0"/>
    <m/>
    <n v="0"/>
    <s v="SP1500023212"/>
  </r>
  <r>
    <s v="FLOR DE PALMIA"/>
    <s v="ANASTACIO"/>
    <s v="MARTINEZ"/>
    <s v="LAURENCIO"/>
    <x v="9"/>
    <x v="0"/>
    <s v="EL AGUACATE"/>
    <s v="INFRAESTRUCTURA PARA POSTPRODUCCION DE CAFE"/>
    <s v="GENERACIÓN DE INGRESOS"/>
    <n v="18"/>
    <n v="5"/>
    <n v="23"/>
    <s v="MAM"/>
    <n v="12558"/>
    <n v="0"/>
    <n v="1520"/>
    <n v="14078"/>
    <n v="12558"/>
    <n v="0"/>
    <m/>
    <n v="0"/>
    <s v="SP1500023213"/>
  </r>
  <r>
    <s v="FLOR DE PALMIA"/>
    <s v="ANASTACIO"/>
    <s v="MARTINEZ"/>
    <s v="LAURENCIO"/>
    <x v="9"/>
    <x v="0"/>
    <s v="EL AGUACATE"/>
    <s v="INFRAESTRUCTURA Y EQUIPO PARA LA PROTECCION Y MANEJO DE LAS AVES"/>
    <s v="PRODUCCIÓN DE ALIMENTOS"/>
    <n v="0"/>
    <n v="0"/>
    <n v="0"/>
    <s v="MAM"/>
    <n v="174334"/>
    <n v="0"/>
    <n v="21508.640000000014"/>
    <n v="195842.64"/>
    <n v="174334"/>
    <n v="0"/>
    <m/>
    <n v="0"/>
    <s v="SP1500023213"/>
  </r>
  <r>
    <s v="FLOR DE PALMIA"/>
    <s v="ANASTACIO"/>
    <s v="MARTINEZ"/>
    <s v="LAURENCIO"/>
    <x v="9"/>
    <x v="0"/>
    <s v="EL AGUACATE"/>
    <s v="CISTERNA DE FERROCEMENTO EQUIPADA"/>
    <s v="PRODUCCIÓN DE ALIMENTOS"/>
    <n v="0"/>
    <n v="0"/>
    <n v="0"/>
    <s v="MAM"/>
    <n v="9072"/>
    <n v="0"/>
    <n v="1008"/>
    <n v="10080"/>
    <n v="9072"/>
    <n v="0"/>
    <m/>
    <n v="0"/>
    <s v="SP1500023213"/>
  </r>
  <r>
    <s v="FLOR DE PALMIA"/>
    <s v="ANASTACIO"/>
    <s v="MARTINEZ"/>
    <s v="LAURENCIO"/>
    <x v="9"/>
    <x v="0"/>
    <s v="EL AGUACATE"/>
    <s v="INFRAESTRUCTURA Y EQUIPO PARA LA PRODUCCION DE HORTALIZAS A CIELO ABIERTO"/>
    <s v="GENERACIÓN DE INGRESOS"/>
    <n v="0"/>
    <n v="0"/>
    <n v="0"/>
    <s v="MAM"/>
    <n v="28400"/>
    <n v="0"/>
    <n v="9992"/>
    <n v="38392"/>
    <n v="28400"/>
    <n v="0"/>
    <m/>
    <n v="0"/>
    <s v="SP1500023213"/>
  </r>
  <r>
    <s v="FLOR DE PALMIA"/>
    <s v="ANASTACIO"/>
    <s v="MARTINEZ"/>
    <s v="LAURENCIO"/>
    <x v="9"/>
    <x v="0"/>
    <s v="EL AGUACATE"/>
    <s v="MAQUINARIA Y EQUIPO PARA PROCESOS DE AGREGACION DE VALOR AL CAFE"/>
    <s v="GENERACIÓN DE INGRESOS"/>
    <n v="0"/>
    <n v="0"/>
    <n v="0"/>
    <s v="MAM"/>
    <n v="14778"/>
    <n v="0"/>
    <n v="1644"/>
    <n v="16422"/>
    <n v="14778"/>
    <n v="0"/>
    <m/>
    <n v="0"/>
    <s v="SP1500023213"/>
  </r>
  <r>
    <s v="JUNTOS TRABAJANDO POR TANQUIZUL"/>
    <s v="MARTINEZ"/>
    <s v="HERNANDEZ"/>
    <s v="ELEUTERIA"/>
    <x v="9"/>
    <x v="0"/>
    <s v="TANQUIZUL"/>
    <s v="CISTERNA DE FERROCEMENTO EQUIPADA"/>
    <s v="PRODUCCIÓN DE ALIMENTOS"/>
    <n v="11"/>
    <n v="1"/>
    <n v="12"/>
    <s v="AM"/>
    <n v="54432"/>
    <n v="0"/>
    <n v="6048"/>
    <n v="60480"/>
    <n v="54432"/>
    <n v="0"/>
    <m/>
    <n v="0"/>
    <s v="SP1500023214"/>
  </r>
  <r>
    <s v="JUNTOS TRABAJANDO POR TANQUIZUL"/>
    <s v="MARTINEZ"/>
    <s v="HERNANDEZ"/>
    <s v="ELEUTERIA"/>
    <x v="9"/>
    <x v="0"/>
    <s v="TANQUIZUL"/>
    <s v="INFRAESTRUCTURA Y EQUIPO PARA LA PROTECCION Y MANEJO DE LAS AVES"/>
    <s v="PRODUCCIÓN DE ALIMENTOS"/>
    <n v="0"/>
    <n v="0"/>
    <n v="0"/>
    <s v="AM"/>
    <n v="11200"/>
    <n v="0"/>
    <n v="1600"/>
    <n v="12800"/>
    <n v="11200"/>
    <n v="0"/>
    <m/>
    <n v="0"/>
    <s v="SP1500023214"/>
  </r>
  <r>
    <s v="JUNTOS TRABAJANDO POR TANQUIZUL"/>
    <s v="MARTINEZ"/>
    <s v="HERNANDEZ"/>
    <s v="ELEUTERIA"/>
    <x v="9"/>
    <x v="0"/>
    <s v="TANQUIZUL"/>
    <s v="INFRAESTRUCTURA Y EQUIPO PARA LA PRODUCCION DE HORTALIZAS A CIELO ABIERTO"/>
    <s v="GENERACIÓN DE INGRESOS"/>
    <n v="0"/>
    <n v="0"/>
    <n v="0"/>
    <s v="AM"/>
    <n v="5680"/>
    <n v="0"/>
    <n v="1306.8000000000002"/>
    <n v="6986.8"/>
    <n v="5680"/>
    <n v="0"/>
    <m/>
    <n v="0"/>
    <s v="SP1500023214"/>
  </r>
  <r>
    <s v="JUNTOS TRABAJANDO POR TANQUIZUL"/>
    <s v="MARTINEZ"/>
    <s v="HERNANDEZ"/>
    <s v="ELEUTERIA"/>
    <x v="9"/>
    <x v="0"/>
    <s v="TANQUIZUL"/>
    <s v="INFRAESTRUCTURA Y EQUIPO PARA LA PROTECCION Y MANEJO DE LAS AVES"/>
    <s v="PRODUCCIÓN DE ALIMENTOS"/>
    <n v="0"/>
    <n v="0"/>
    <n v="0"/>
    <s v="AM"/>
    <n v="74714"/>
    <n v="0"/>
    <n v="9218.5599999999977"/>
    <n v="83932.56"/>
    <n v="74714"/>
    <n v="0"/>
    <m/>
    <n v="0"/>
    <s v="SP1500023214"/>
  </r>
  <r>
    <s v="GRUPO PESA 2013 EL CAPULIN"/>
    <s v="MONTERO"/>
    <s v="MALDONADO"/>
    <s v="FORTUNATA"/>
    <x v="0"/>
    <x v="2"/>
    <s v="EL CAPULÍN"/>
    <s v="INFRAESTRUCTURA Y EQUIPO PARA LA PROTECCION Y MANEJO DE LAS AVES"/>
    <s v="PRODUCCIÓN DE ALIMENTOS"/>
    <n v="6"/>
    <n v="3"/>
    <n v="9"/>
    <s v="AM"/>
    <n v="23172"/>
    <n v="0"/>
    <n v="2999.7"/>
    <n v="26171.7"/>
    <n v="23172"/>
    <n v="0"/>
    <m/>
    <n v="0"/>
    <s v="SP1500023215"/>
  </r>
  <r>
    <s v="GRUPO PESA 2013 EL CAPULIN"/>
    <s v="MONTERO"/>
    <s v="MALDONADO"/>
    <s v="FORTUNATA"/>
    <x v="0"/>
    <x v="2"/>
    <s v="EL CAPULÍN"/>
    <s v="INFRAESTRUCTURA Y EQUIPO PARA LA PRODUCCION HORTICOLA AGRICULTURA PROTEGIDA"/>
    <s v="PRODUCCIÓN DE ALIMENTOS"/>
    <n v="0"/>
    <n v="0"/>
    <n v="0"/>
    <s v="AM"/>
    <n v="41127"/>
    <n v="0"/>
    <n v="8195.1"/>
    <n v="49322.1"/>
    <n v="41127"/>
    <n v="0"/>
    <m/>
    <n v="0"/>
    <s v="SP1500023215"/>
  </r>
  <r>
    <s v="GRUPO PESA 2013 EL CAPULIN"/>
    <s v="MONTERO"/>
    <s v="MALDONADO"/>
    <s v="FORTUNATA"/>
    <x v="0"/>
    <x v="2"/>
    <s v="EL CAPULÍN"/>
    <s v="INFRAESTRUCTURA Y EQUIPO PARA LA PRODUCCION DE BOVINOS"/>
    <s v="GENERACIÓN DE INGRESOS"/>
    <n v="0"/>
    <n v="0"/>
    <n v="0"/>
    <s v="AM"/>
    <n v="66509"/>
    <n v="0"/>
    <n v="7390.69"/>
    <n v="73899.69"/>
    <n v="66509"/>
    <n v="0"/>
    <m/>
    <n v="0"/>
    <s v="SP1500023215"/>
  </r>
  <r>
    <s v="GRUPO PESA 2013 LAGUNA VERDE"/>
    <s v="OLVERA"/>
    <s v="CASTILLO"/>
    <s v="ADAN"/>
    <x v="0"/>
    <x v="2"/>
    <s v="LAGUNA VERDE"/>
    <s v="INFRAESTRUCTURA Y EQUIPO PARA LA PROTECCION Y MANEJO DE LAS AVES"/>
    <s v="PRODUCCIÓN DE ALIMENTOS"/>
    <n v="1"/>
    <n v="10"/>
    <n v="11"/>
    <s v="AM"/>
    <n v="23172"/>
    <n v="0"/>
    <n v="2999.7"/>
    <n v="26171.7"/>
    <n v="23172"/>
    <n v="0"/>
    <m/>
    <n v="0"/>
    <s v="SP1500023216"/>
  </r>
  <r>
    <s v="GRUPO PESA 2013 LAGUNA VERDE"/>
    <s v="OLVERA"/>
    <s v="CASTILLO"/>
    <s v="ADAN"/>
    <x v="0"/>
    <x v="2"/>
    <s v="LAGUNA VERDE"/>
    <s v="INFRAESTRUCTURA Y EQUIPO PARA LA PRODUCCION HORTICOLA AGRICULTURA PROTEGIDA"/>
    <s v="PRODUCCIÓN DE ALIMENTOS"/>
    <n v="0"/>
    <n v="0"/>
    <n v="0"/>
    <s v="AM"/>
    <n v="54836"/>
    <n v="0"/>
    <n v="10926.8"/>
    <n v="65762.8"/>
    <n v="54836"/>
    <n v="0"/>
    <m/>
    <n v="0"/>
    <s v="SP1500023216"/>
  </r>
  <r>
    <s v="GRUPO PESA 2013 LAGUNA VERDE"/>
    <s v="OLVERA"/>
    <s v="CASTILLO"/>
    <s v="ADAN"/>
    <x v="0"/>
    <x v="2"/>
    <s v="LAGUNA VERDE"/>
    <s v="INFRAESTRUCTURA Y EQUIPO PARA LA PRODUCCION DE BOVINOS"/>
    <s v="GENERACIÓN DE INGRESOS"/>
    <n v="0"/>
    <n v="0"/>
    <n v="0"/>
    <s v="AM"/>
    <n v="88679"/>
    <n v="0"/>
    <n v="9853.92"/>
    <n v="98532.92"/>
    <n v="88679"/>
    <n v="0"/>
    <m/>
    <n v="0"/>
    <s v="SP1500023216"/>
  </r>
  <r>
    <s v="GRUPO PESA 2013 ALAQUINES"/>
    <s v="AGUILAR"/>
    <s v="AGUILAR"/>
    <s v="TERESA"/>
    <x v="12"/>
    <x v="0"/>
    <s v="ALAQUINES"/>
    <s v="INFRAESTRUCTURA Y EQUIPO PARA LA PRODUCCION DE BOVINOS"/>
    <s v="GENERACIÓN DE INGRESOS"/>
    <n v="2"/>
    <n v="5"/>
    <n v="7"/>
    <s v="AM"/>
    <n v="44339"/>
    <n v="0"/>
    <n v="4927.4599999999991"/>
    <n v="49266.46"/>
    <m/>
    <n v="0"/>
    <m/>
    <n v="0"/>
    <s v="SP1500023217"/>
  </r>
  <r>
    <s v="GRUPO PESA 2013 ALAQUINES"/>
    <s v="AGUILAR"/>
    <s v="AGUILAR"/>
    <s v="TERESA"/>
    <x v="12"/>
    <x v="0"/>
    <s v="ALAQUINES"/>
    <s v="INFRAESTRUCTURA Y EQUIPO PARA LA PRODUCCION HORTICOLA AGRICULTURA PROTEGIDA"/>
    <s v="PRODUCCIÓN DE ALIMENTOS"/>
    <n v="0"/>
    <n v="0"/>
    <n v="0"/>
    <s v="AM"/>
    <n v="43125"/>
    <n v="0"/>
    <n v="6197.1"/>
    <n v="49322.1"/>
    <m/>
    <n v="0"/>
    <m/>
    <n v="0"/>
    <s v="SP1500023217"/>
  </r>
  <r>
    <s v="GRUPO PESA 2013 ALAQUINES"/>
    <s v="AGUILAR"/>
    <s v="AGUILAR"/>
    <s v="TERESA"/>
    <x v="12"/>
    <x v="0"/>
    <s v="ALAQUINES"/>
    <s v="INFRAESTRUCTURA Y EQUIPO PARA LA PROTECCION Y MANEJO DE LAS AVES"/>
    <s v="PRODUCCIÓN DE ALIMENTOS"/>
    <n v="0"/>
    <n v="0"/>
    <n v="0"/>
    <s v="AM"/>
    <n v="15703"/>
    <n v="0"/>
    <n v="1744.7999999999993"/>
    <n v="17447.8"/>
    <m/>
    <n v="0"/>
    <m/>
    <n v="0"/>
    <s v="SP1500023217"/>
  </r>
  <r>
    <s v="NUEVA GENERACION"/>
    <s v="MARTINEZ"/>
    <s v="SANCHEZ"/>
    <s v="EPIFANIO"/>
    <x v="9"/>
    <x v="0"/>
    <s v="MÚHUATL"/>
    <s v="INFRAESTRUCTURA Y EQUIPO PARA LA PROTECCION Y MANEJO DE LAS AVES"/>
    <s v="PRODUCCIÓN DE ALIMENTOS"/>
    <n v="8"/>
    <n v="8"/>
    <n v="16"/>
    <s v="MAM"/>
    <n v="124524"/>
    <n v="0"/>
    <n v="15363.600000000006"/>
    <n v="139887.6"/>
    <n v="124524"/>
    <n v="0"/>
    <m/>
    <n v="0"/>
    <s v="SP1500023218"/>
  </r>
  <r>
    <s v="NUEVA GENERACION"/>
    <s v="MARTINEZ"/>
    <s v="SANCHEZ"/>
    <s v="EPIFANIO"/>
    <x v="9"/>
    <x v="0"/>
    <s v="MÚHUATL"/>
    <s v="EQUIPO PARA LA CONSERVACION DE ALIMENTOS VEGETALES"/>
    <s v="GENERACIÓN DE INGRESOS"/>
    <n v="0"/>
    <n v="0"/>
    <n v="0"/>
    <s v="MAM"/>
    <n v="6591"/>
    <n v="0"/>
    <n v="770"/>
    <n v="7361"/>
    <n v="6591"/>
    <n v="0"/>
    <m/>
    <n v="0"/>
    <s v="SP1500023218"/>
  </r>
  <r>
    <s v="NUEVA GENERACION"/>
    <s v="MARTINEZ"/>
    <s v="SANCHEZ"/>
    <s v="EPIFANIO"/>
    <x v="9"/>
    <x v="0"/>
    <s v="MÚHUATL"/>
    <s v="ARBOLES FRUTALES"/>
    <s v="PRODUCCIÓN DE ALIMENTOS"/>
    <n v="0"/>
    <n v="0"/>
    <n v="0"/>
    <s v="MAM"/>
    <n v="37550"/>
    <n v="0"/>
    <n v="8535"/>
    <n v="46085"/>
    <n v="37550"/>
    <n v="0"/>
    <m/>
    <n v="0"/>
    <s v="SP1500023218"/>
  </r>
  <r>
    <s v="NUEVA GENERACION"/>
    <s v="MARTINEZ"/>
    <s v="SANCHEZ"/>
    <s v="EPIFANIO"/>
    <x v="9"/>
    <x v="0"/>
    <s v="MÚHUATL"/>
    <s v="CISTERNA DE FERROCEMENTO EQUIPADA"/>
    <s v="PRODUCCIÓN DE ALIMENTOS"/>
    <n v="0"/>
    <n v="0"/>
    <n v="0"/>
    <s v="MAM"/>
    <n v="81648"/>
    <n v="0"/>
    <n v="9072"/>
    <n v="90720"/>
    <n v="81648"/>
    <n v="0"/>
    <m/>
    <n v="0"/>
    <s v="SP1500023218"/>
  </r>
  <r>
    <s v="CUNA DEL MAIZ"/>
    <s v="CASTILLO"/>
    <s v="ANICETO"/>
    <s v="KARINA"/>
    <x v="9"/>
    <x v="0"/>
    <s v="OCTUJUB O CAMPECHE"/>
    <s v="INFRAESTRUCTURA Y EQUIPO PARA LA PRODUCCION DE HORTALIZAS A CIELO ABIERTO"/>
    <s v="GENERACIÓN DE INGRESOS"/>
    <n v="21"/>
    <n v="3"/>
    <n v="24"/>
    <s v="MAM"/>
    <n v="14200"/>
    <n v="0"/>
    <n v="4996"/>
    <n v="19196"/>
    <n v="14200"/>
    <n v="0"/>
    <m/>
    <n v="0"/>
    <s v="SP1500023219"/>
  </r>
  <r>
    <s v="CUNA DEL MAIZ"/>
    <s v="CASTILLO"/>
    <s v="ANICETO"/>
    <s v="KARINA"/>
    <x v="9"/>
    <x v="0"/>
    <s v="OCTUJUB O CAMPECHE"/>
    <s v="INFRAESTRUCTURA PARA POSTPRODUCCION DE CAFE"/>
    <s v="GENERACIÓN DE INGRESOS"/>
    <n v="0"/>
    <n v="0"/>
    <n v="0"/>
    <s v="MAM"/>
    <n v="5418"/>
    <n v="0"/>
    <n v="1707"/>
    <n v="7125"/>
    <n v="5418"/>
    <n v="0"/>
    <m/>
    <n v="0"/>
    <s v="SP1500023219"/>
  </r>
  <r>
    <s v="CUNA DEL MAIZ"/>
    <s v="CASTILLO"/>
    <s v="ANICETO"/>
    <s v="KARINA"/>
    <x v="9"/>
    <x v="0"/>
    <s v="OCTUJUB O CAMPECHE"/>
    <s v="INFRAESTRUCTURA PARA POSTPRODUCCION DE CAFE"/>
    <s v="GENERACIÓN DE INGRESOS"/>
    <n v="0"/>
    <n v="0"/>
    <n v="0"/>
    <s v="MAM"/>
    <n v="6279"/>
    <n v="0"/>
    <n v="760"/>
    <n v="7039"/>
    <n v="6279"/>
    <n v="0"/>
    <m/>
    <n v="0"/>
    <s v="SP1500023219"/>
  </r>
  <r>
    <s v="CUNA DEL MAIZ"/>
    <s v="CASTILLO"/>
    <s v="ANICETO"/>
    <s v="KARINA"/>
    <x v="9"/>
    <x v="0"/>
    <s v="OCTUJUB O CAMPECHE"/>
    <s v="INFRAESTRUCTURA Y EQUIPO PARA LA PROTECCION Y MANEJO DE LAS AVES"/>
    <s v="PRODUCCIÓN DE ALIMENTOS"/>
    <n v="0"/>
    <n v="0"/>
    <n v="0"/>
    <s v="MAM"/>
    <n v="124524"/>
    <n v="0"/>
    <n v="15363.600000000006"/>
    <n v="139887.6"/>
    <n v="124524"/>
    <n v="0"/>
    <m/>
    <n v="0"/>
    <s v="SP1500023219"/>
  </r>
  <r>
    <s v="CUNA DEL MAIZ"/>
    <s v="CASTILLO"/>
    <s v="ANICETO"/>
    <s v="KARINA"/>
    <x v="9"/>
    <x v="0"/>
    <s v="OCTUJUB O CAMPECHE"/>
    <s v="INFRAESTRUCTURA Y EQUIPO PARA LA PRODUCCION DE HONGOS"/>
    <s v="PRODUCCIÓN DE ALIMENTOS"/>
    <n v="0"/>
    <n v="0"/>
    <n v="0"/>
    <s v="MAM"/>
    <n v="15278"/>
    <n v="0"/>
    <n v="6830.2000000000007"/>
    <n v="22108.2"/>
    <n v="15278"/>
    <n v="0"/>
    <m/>
    <n v="0"/>
    <s v="SP1500023219"/>
  </r>
  <r>
    <s v="CUNA DEL MAIZ"/>
    <s v="CASTILLO"/>
    <s v="ANICETO"/>
    <s v="KARINA"/>
    <x v="9"/>
    <x v="0"/>
    <s v="OCTUJUB O CAMPECHE"/>
    <s v="CISTERNA DE FERROCEMENTO EQUIPADA"/>
    <s v="PRODUCCIÓN DE ALIMENTOS"/>
    <n v="0"/>
    <n v="0"/>
    <n v="0"/>
    <s v="MAM"/>
    <n v="36288"/>
    <n v="0"/>
    <n v="4032"/>
    <n v="40320"/>
    <n v="36288"/>
    <n v="0"/>
    <m/>
    <n v="0"/>
    <s v="SP1500023219"/>
  </r>
  <r>
    <s v="CUNA DEL MAIZ"/>
    <s v="CASTILLO"/>
    <s v="ANICETO"/>
    <s v="KARINA"/>
    <x v="9"/>
    <x v="0"/>
    <s v="OCTUJUB O CAMPECHE"/>
    <s v="INFRAESTRUCTURA Y EQUIPO PARA LA PRODUCCION DE HORTALIZAS A CIELO ABIERTO"/>
    <s v="GENERACIÓN DE INGRESOS"/>
    <n v="0"/>
    <n v="0"/>
    <n v="0"/>
    <s v="MAM"/>
    <n v="11360"/>
    <n v="0"/>
    <n v="2613.6000000000004"/>
    <n v="13973.6"/>
    <n v="11360"/>
    <n v="0"/>
    <m/>
    <n v="0"/>
    <s v="SP1500023219"/>
  </r>
  <r>
    <s v="GRUPO DE TRABAJO TRES PALMAS"/>
    <s v="MARTINEZ"/>
    <s v="HERNANDEZ"/>
    <s v="YOLANDA"/>
    <x v="1"/>
    <x v="0"/>
    <s v="EL NARANJO TAYABTZÉN (TRES PALMAS)"/>
    <s v="CONSERVACION"/>
    <s v="GENERACIÓN DE INGRESOS"/>
    <n v="8"/>
    <n v="3"/>
    <n v="11"/>
    <s v="AM"/>
    <n v="4528"/>
    <n v="0"/>
    <n v="504"/>
    <n v="5032"/>
    <n v="4528"/>
    <n v="0"/>
    <m/>
    <n v="0"/>
    <s v="SP1500023221"/>
  </r>
  <r>
    <s v="GRUPO DE TRABAJO TRES PALMAS"/>
    <s v="MARTINEZ"/>
    <s v="HERNANDEZ"/>
    <s v="YOLANDA"/>
    <x v="1"/>
    <x v="0"/>
    <s v="EL NARANJO TAYABTZÉN (TRES PALMAS)"/>
    <s v="INFRAESTRUCTURA Y EQUIPO PARA LA PRODUCCION DE CERDOS"/>
    <s v="GENERACIÓN DE INGRESOS"/>
    <n v="0"/>
    <n v="0"/>
    <n v="0"/>
    <s v="AM"/>
    <n v="6408"/>
    <n v="0"/>
    <n v="712"/>
    <n v="7120"/>
    <n v="6408"/>
    <n v="0"/>
    <m/>
    <n v="0"/>
    <s v="SP1500023221"/>
  </r>
  <r>
    <s v="GRUPO DE TRABAJO TRES PALMAS"/>
    <s v="MARTINEZ"/>
    <s v="HERNANDEZ"/>
    <s v="YOLANDA"/>
    <x v="1"/>
    <x v="0"/>
    <s v="EL NARANJO TAYABTZÉN (TRES PALMAS)"/>
    <s v="INFRAESTRUCTURA Y EQUIPO PARA LA PRODUCCION DE CERDOS"/>
    <s v="GENERACIÓN DE INGRESOS"/>
    <n v="0"/>
    <n v="0"/>
    <n v="0"/>
    <s v="AM"/>
    <n v="240300"/>
    <n v="0"/>
    <n v="26700"/>
    <n v="267000"/>
    <n v="240300"/>
    <n v="0"/>
    <m/>
    <n v="0"/>
    <s v="SP1500023221"/>
  </r>
  <r>
    <s v="GRUPO DE TRABAJO TRES PALMAS"/>
    <s v="MARTINEZ"/>
    <s v="HERNANDEZ"/>
    <s v="YOLANDA"/>
    <x v="1"/>
    <x v="0"/>
    <s v="EL NARANJO TAYABTZÉN (TRES PALMAS)"/>
    <s v="ARBOLES FRUTALES"/>
    <s v="PRODUCCIÓN DE ALIMENTOS"/>
    <n v="0"/>
    <n v="0"/>
    <n v="0"/>
    <s v="AM"/>
    <n v="19845"/>
    <n v="0"/>
    <n v="2205"/>
    <n v="22050"/>
    <n v="19845"/>
    <n v="0"/>
    <m/>
    <n v="0"/>
    <s v="SP1500023221"/>
  </r>
  <r>
    <s v="EMPRENDEDORAS DE TZAPUJA"/>
    <s v="SANTIAGO"/>
    <s v="HILARIA"/>
    <s v="FERMINA"/>
    <x v="1"/>
    <x v="0"/>
    <s v="TZAPUJA"/>
    <s v="TRAPICHE"/>
    <s v="GENERACIÓN DE INGRESOS"/>
    <n v="27"/>
    <n v="7"/>
    <n v="34"/>
    <s v="AM"/>
    <n v="101250"/>
    <n v="0"/>
    <n v="11250"/>
    <n v="112500"/>
    <n v="101250"/>
    <n v="0"/>
    <m/>
    <n v="0"/>
    <s v="SP1500023222"/>
  </r>
  <r>
    <s v="EMPRENDEDORAS DE TZAPUJA"/>
    <s v="SANTIAGO"/>
    <s v="HILARIA"/>
    <s v="FERMINA"/>
    <x v="1"/>
    <x v="0"/>
    <s v="TZAPUJA"/>
    <s v="TRAPICHE"/>
    <s v="GENERACIÓN DE INGRESOS"/>
    <n v="0"/>
    <n v="0"/>
    <n v="0"/>
    <s v="AM"/>
    <n v="41040"/>
    <n v="0"/>
    <n v="4560"/>
    <n v="45600"/>
    <n v="41040"/>
    <n v="0"/>
    <m/>
    <n v="0"/>
    <s v="SP1500023222"/>
  </r>
  <r>
    <s v="EMPRENDEDORAS DE TZAPUJA"/>
    <s v="SANTIAGO"/>
    <s v="HILARIA"/>
    <s v="FERMINA"/>
    <x v="1"/>
    <x v="0"/>
    <s v="TZAPUJA"/>
    <s v="BODEGA"/>
    <s v="GENERACIÓN DE INGRESOS"/>
    <n v="0"/>
    <n v="0"/>
    <n v="0"/>
    <s v="AM"/>
    <n v="44010"/>
    <n v="0"/>
    <n v="4890"/>
    <n v="48900"/>
    <n v="44010"/>
    <n v="0"/>
    <m/>
    <n v="0"/>
    <s v="SP1500023222"/>
  </r>
  <r>
    <s v="EMPRENDEDORAS DE TZAPUJA"/>
    <s v="SANTIAGO"/>
    <s v="HILARIA"/>
    <s v="FERMINA"/>
    <x v="1"/>
    <x v="0"/>
    <s v="TZAPUJA"/>
    <s v="ARBOLES FRUTALES"/>
    <s v="PRODUCCIÓN DE ALIMENTOS"/>
    <n v="0"/>
    <n v="0"/>
    <n v="0"/>
    <s v="AM"/>
    <n v="19845"/>
    <n v="0"/>
    <n v="2205"/>
    <n v="22050"/>
    <n v="19845"/>
    <n v="0"/>
    <m/>
    <n v="0"/>
    <s v="SP1500023222"/>
  </r>
  <r>
    <s v="EMPRENDEDORAS DE TZAPUJA"/>
    <s v="SANTIAGO"/>
    <s v="HILARIA"/>
    <s v="FERMINA"/>
    <x v="1"/>
    <x v="0"/>
    <s v="TZAPUJA"/>
    <s v="INFRAESTRUCTURA Y EQUIPO PARA LA PROTECCION Y MANEJO DE LAS AVES"/>
    <s v="PRODUCCIÓN DE ALIMENTOS"/>
    <n v="0"/>
    <n v="0"/>
    <n v="0"/>
    <s v="AM"/>
    <n v="8820"/>
    <n v="0"/>
    <n v="980"/>
    <n v="9800"/>
    <n v="0"/>
    <n v="0"/>
    <m/>
    <n v="0"/>
    <s v="SP1500023222"/>
  </r>
  <r>
    <s v="EMPRENDEDORAS DE TZAPUJA"/>
    <s v="SANTIAGO"/>
    <s v="HILARIA"/>
    <s v="FERMINA"/>
    <x v="1"/>
    <x v="0"/>
    <s v="TZAPUJA"/>
    <s v="CONSERVACION"/>
    <s v="GENERACIÓN DE INGRESOS"/>
    <n v="0"/>
    <n v="0"/>
    <n v="0"/>
    <s v="AM"/>
    <n v="40759"/>
    <n v="0"/>
    <n v="4529"/>
    <n v="45288"/>
    <n v="40759"/>
    <n v="0"/>
    <m/>
    <n v="0"/>
    <s v="SP1500023222"/>
  </r>
  <r>
    <s v="EMPRENDEDORAS DE TZAPUJA"/>
    <s v="SANTIAGO"/>
    <s v="HILARIA"/>
    <s v="FERMINA"/>
    <x v="1"/>
    <x v="0"/>
    <s v="TZAPUJA"/>
    <s v="INFRAESTRUCTURA Y EQUIPO PARA LA PRODUCCION DE CERDOS"/>
    <s v="GENERACIÓN DE INGRESOS"/>
    <n v="0"/>
    <n v="0"/>
    <n v="0"/>
    <s v="AM"/>
    <n v="19224"/>
    <n v="0"/>
    <n v="2136"/>
    <n v="21360"/>
    <n v="19224"/>
    <n v="0"/>
    <m/>
    <n v="0"/>
    <s v="SP1500023222"/>
  </r>
  <r>
    <s v="EMPRENDEDORAS DE TZAPUJA"/>
    <s v="SANTIAGO"/>
    <s v="HILARIA"/>
    <s v="FERMINA"/>
    <x v="1"/>
    <x v="0"/>
    <s v="TZAPUJA"/>
    <s v="INFRAESTRUCTURA Y EQUIPO PARA LA PRODUCCION DE CERDOS"/>
    <s v="GENERACIÓN DE INGRESOS"/>
    <n v="0"/>
    <n v="0"/>
    <n v="0"/>
    <s v="AM"/>
    <n v="80100"/>
    <n v="0"/>
    <n v="8900"/>
    <n v="89000"/>
    <n v="80100"/>
    <n v="0"/>
    <m/>
    <n v="0"/>
    <s v="SP1500023222"/>
  </r>
  <r>
    <s v="EL JAUJAL PESA 2015"/>
    <s v="NARVAEZ"/>
    <s v="GUARDIOLA"/>
    <s v="SILVIO"/>
    <x v="11"/>
    <x v="0"/>
    <s v="EL JAUJAL"/>
    <s v="INFRAESTRUCTURA Y QUIPO PARA LA PRODUCCION DE CAPRINO"/>
    <s v="GENERACIÓN DE INGRESOS"/>
    <n v="2"/>
    <n v="13"/>
    <n v="15"/>
    <s v="AM"/>
    <n v="13260"/>
    <n v="0"/>
    <n v="1971.5"/>
    <n v="15231.5"/>
    <n v="13260"/>
    <n v="0"/>
    <m/>
    <n v="0"/>
    <s v="SP1500023223"/>
  </r>
  <r>
    <s v="EL JAUJAL PESA 2015"/>
    <s v="NARVAEZ"/>
    <s v="GUARDIOLA"/>
    <s v="SILVIO"/>
    <x v="11"/>
    <x v="0"/>
    <s v="EL JAUJAL"/>
    <s v="INFRAESTRUCTURA Y EQUIPO PARA LA PROTECCION Y MANEJO DE LAS AVES"/>
    <s v="PRODUCCIÓN DE ALIMENTOS"/>
    <n v="0"/>
    <n v="0"/>
    <n v="0"/>
    <s v="AM"/>
    <n v="62812"/>
    <n v="0"/>
    <n v="6979.1999999999971"/>
    <n v="69791.199999999997"/>
    <n v="62812"/>
    <n v="0"/>
    <m/>
    <n v="0"/>
    <s v="SP1500023223"/>
  </r>
  <r>
    <s v="EL JAUJAL PESA 2015"/>
    <s v="NARVAEZ"/>
    <s v="GUARDIOLA"/>
    <s v="SILVIO"/>
    <x v="11"/>
    <x v="0"/>
    <s v="EL JAUJAL"/>
    <s v="INFRAESTRUCTURA Y EQUIPO PARA LA PRODUCCION HORTICOLA AGRICULTURA PROTEGIDA"/>
    <s v="PRODUCCIÓN DE ALIMENTOS"/>
    <n v="0"/>
    <n v="0"/>
    <n v="0"/>
    <s v="AM"/>
    <n v="73983"/>
    <n v="0"/>
    <n v="8220.5"/>
    <n v="82203.5"/>
    <n v="73983"/>
    <n v="0"/>
    <m/>
    <n v="0"/>
    <s v="SP1500023223"/>
  </r>
  <r>
    <s v="SANTA RITA DEL RUCIO PESA 2015"/>
    <s v="LARA"/>
    <s v="TOVAR"/>
    <s v="MARIA INES"/>
    <x v="11"/>
    <x v="0"/>
    <s v="SANTA RITA DEL RUCIO"/>
    <s v="INFRAESTRUCTURA Y EQUIPO PARA LA PROTECCION Y MANEJO DE LAS AVES"/>
    <s v="PRODUCCIÓN DE ALIMENTOS"/>
    <n v="10"/>
    <n v="4"/>
    <n v="14"/>
    <s v="AM"/>
    <n v="54960"/>
    <n v="0"/>
    <n v="6107.3000000000029"/>
    <n v="61067.3"/>
    <n v="54960"/>
    <n v="0"/>
    <m/>
    <n v="0"/>
    <s v="SP1500023225"/>
  </r>
  <r>
    <s v="SANTA RITA DEL RUCIO PESA 2015"/>
    <s v="LARA"/>
    <s v="TOVAR"/>
    <s v="MARIA INES"/>
    <x v="11"/>
    <x v="0"/>
    <s v="SANTA RITA DEL RUCIO"/>
    <s v="INFRAESTRUCTURA Y EQUIPO PARA LA PRODUCCION HORTICOLA AGRICULTURA PROTEGIDA"/>
    <s v="PRODUCCIÓN DE ALIMENTOS"/>
    <n v="0"/>
    <n v="0"/>
    <n v="0"/>
    <s v="AM"/>
    <n v="29593"/>
    <n v="0"/>
    <n v="3288.4000000000015"/>
    <n v="32881.4"/>
    <n v="29593"/>
    <n v="0"/>
    <m/>
    <n v="0"/>
    <s v="SP1500023225"/>
  </r>
  <r>
    <s v="SAN JUAN SIN AGUA PESA 2015"/>
    <s v="GUEVARA"/>
    <s v="CASTILLO"/>
    <s v="NORA HILDA"/>
    <x v="11"/>
    <x v="0"/>
    <s v="SAN JUAN SIN AGUA"/>
    <s v="INFRAESTRUCTURA Y EQUIPO PARA LA PRODUCCION HORTICOLA AGRICULTURA PROTEGIDA"/>
    <s v="PRODUCCIÓN DE ALIMENTOS"/>
    <n v="13"/>
    <n v="1"/>
    <n v="14"/>
    <s v="AM"/>
    <n v="103576"/>
    <n v="0"/>
    <n v="11508.899999999994"/>
    <n v="115084.9"/>
    <n v="103576"/>
    <n v="0"/>
    <m/>
    <n v="0"/>
    <s v="SP1500023226"/>
  </r>
  <r>
    <s v="SAN JUAN SIN AGUA PESA 2015"/>
    <s v="GUEVARA"/>
    <s v="CASTILLO"/>
    <s v="NORA HILDA"/>
    <x v="11"/>
    <x v="0"/>
    <s v="SAN JUAN SIN AGUA"/>
    <s v="INFRAESTRUCTURA Y EQUIPO PARA LA PROTECCION Y MANEJO DE LAS AVES"/>
    <s v="PRODUCCIÓN DE ALIMENTOS"/>
    <n v="0"/>
    <n v="0"/>
    <n v="0"/>
    <s v="AM"/>
    <n v="54960"/>
    <n v="0"/>
    <n v="6107.3000000000029"/>
    <n v="61067.3"/>
    <n v="54960"/>
    <n v="0"/>
    <m/>
    <n v="0"/>
    <s v="SP1500023226"/>
  </r>
  <r>
    <s v="ESTANQUE BLANCO PESA 2015"/>
    <s v="ORTIZ"/>
    <s v="CARREON"/>
    <s v="ERNESTO"/>
    <x v="11"/>
    <x v="0"/>
    <s v="ESTANQUE BLANCO"/>
    <s v="INFRAESTRUCTURA Y EQUIPO PARA LA PRODUCCION HORTICOLA AGRICULTURA PROTEGIDA"/>
    <s v="PRODUCCIÓN DE ALIMENTOS"/>
    <n v="6"/>
    <n v="12"/>
    <n v="18"/>
    <s v="AM"/>
    <n v="14796"/>
    <n v="0"/>
    <n v="1644.7000000000007"/>
    <n v="16440.7"/>
    <n v="14796"/>
    <n v="0"/>
    <m/>
    <n v="0"/>
    <s v="SP1500023227"/>
  </r>
  <r>
    <s v="ESTANQUE BLANCO PESA 2015"/>
    <s v="ORTIZ"/>
    <s v="CARREON"/>
    <s v="ERNESTO"/>
    <x v="11"/>
    <x v="0"/>
    <s v="ESTANQUE BLANCO"/>
    <s v="INFRAESTRUCTURA Y EQUIPO PARA LA PRODUCCION HORTICOLA AGRICULTURA PROTEGIDA"/>
    <s v="PRODUCCIÓN DE ALIMENTOS"/>
    <n v="0"/>
    <n v="0"/>
    <n v="0"/>
    <s v="AM"/>
    <n v="4934"/>
    <n v="0"/>
    <n v="548.89999999999964"/>
    <n v="5482.9"/>
    <n v="4934"/>
    <n v="0"/>
    <m/>
    <n v="0"/>
    <s v="SP1500023227"/>
  </r>
  <r>
    <s v="ESTANQUE BLANCO PESA 2015"/>
    <s v="ORTIZ"/>
    <s v="CARREON"/>
    <s v="ERNESTO"/>
    <x v="11"/>
    <x v="0"/>
    <s v="ESTANQUE BLANCO"/>
    <s v="INFRAESTRUCTURA Y QUIPO PARA LA PRODUCCION DE CAPRINO"/>
    <s v="GENERACIÓN DE INGRESOS"/>
    <n v="0"/>
    <n v="0"/>
    <n v="0"/>
    <s v="AM"/>
    <n v="13260"/>
    <n v="0"/>
    <n v="1971.5"/>
    <n v="15231.5"/>
    <n v="13260"/>
    <n v="0"/>
    <m/>
    <n v="0"/>
    <s v="SP1500023227"/>
  </r>
  <r>
    <s v="ESTANQUE BLANCO PESA 2015"/>
    <s v="ORTIZ"/>
    <s v="CARREON"/>
    <s v="ERNESTO"/>
    <x v="11"/>
    <x v="0"/>
    <s v="ESTANQUE BLANCO"/>
    <s v="INFRAESTRUCTURA Y EQUIPO PARA LA PROTECCION Y MANEJO DE LAS AVES"/>
    <s v="PRODUCCIÓN DE ALIMENTOS"/>
    <n v="0"/>
    <n v="0"/>
    <n v="0"/>
    <s v="AM"/>
    <n v="31406"/>
    <n v="0"/>
    <n v="3489.5999999999985"/>
    <n v="34895.599999999999"/>
    <n v="31406"/>
    <n v="0"/>
    <m/>
    <n v="0"/>
    <s v="SP1500023227"/>
  </r>
  <r>
    <s v="ESTANQUE BLANCO PESA 2015"/>
    <s v="ORTIZ"/>
    <s v="CARREON"/>
    <s v="ERNESTO"/>
    <x v="11"/>
    <x v="0"/>
    <s v="ESTANQUE BLANCO"/>
    <s v="INCUBADORA"/>
    <s v="GENERACIÓN DE INGRESOS"/>
    <n v="0"/>
    <n v="0"/>
    <n v="0"/>
    <s v="AM"/>
    <n v="56766"/>
    <n v="0"/>
    <n v="9116.2799999999988"/>
    <n v="65882.28"/>
    <n v="56766"/>
    <n v="0"/>
    <m/>
    <n v="0"/>
    <s v="SP1500023227"/>
  </r>
  <r>
    <s v="ESTANQUE BLANCO PESA 2015"/>
    <s v="ORTIZ"/>
    <s v="CARREON"/>
    <s v="ERNESTO"/>
    <x v="11"/>
    <x v="0"/>
    <s v="ESTANQUE BLANCO"/>
    <s v="INFRAESTRUCTURA Y QUIPO PARA LA PRODUCCION DE CAPRINO"/>
    <s v="GENERACIÓN DE INGRESOS"/>
    <n v="0"/>
    <n v="0"/>
    <n v="0"/>
    <s v="AM"/>
    <n v="82923"/>
    <n v="0"/>
    <n v="14403.699999999997"/>
    <n v="97326.7"/>
    <n v="82923"/>
    <n v="0"/>
    <m/>
    <n v="0"/>
    <s v="SP1500023227"/>
  </r>
  <r>
    <s v="RANCHO NUEVO PESA 2015"/>
    <s v="GONZALEZ"/>
    <s v="ARGUELLO"/>
    <s v="GUILLERMO"/>
    <x v="11"/>
    <x v="0"/>
    <s v="RANCHO NUEVO"/>
    <s v="INFRAESTRUCTURA Y EQUIPO PARA LA PRODUCCION HORTICOLA AGRICULTURA PROTEGIDA"/>
    <s v="PRODUCCIÓN DE ALIMENTOS"/>
    <n v="1"/>
    <n v="18"/>
    <n v="19"/>
    <s v="AM"/>
    <n v="29593"/>
    <n v="0"/>
    <n v="3288.4000000000015"/>
    <n v="32881.4"/>
    <n v="29593"/>
    <n v="0"/>
    <m/>
    <n v="0"/>
    <s v="SP1500023228"/>
  </r>
  <r>
    <s v="RANCHO NUEVO PESA 2015"/>
    <s v="GONZALEZ"/>
    <s v="ARGUELLO"/>
    <s v="GUILLERMO"/>
    <x v="11"/>
    <x v="0"/>
    <s v="RANCHO NUEVO"/>
    <s v="INFRAESTRUCTURA Y EQUIPO PARA LA PROTECCION Y MANEJO DE LAS AVES"/>
    <s v="PRODUCCIÓN DE ALIMENTOS"/>
    <n v="0"/>
    <n v="0"/>
    <n v="0"/>
    <s v="AM"/>
    <n v="109921"/>
    <n v="0"/>
    <n v="12213.600000000006"/>
    <n v="122134.6"/>
    <n v="109921"/>
    <n v="0"/>
    <m/>
    <n v="0"/>
    <s v="SP1500023228"/>
  </r>
  <r>
    <s v="RANCHO NUEVO PESA 2015"/>
    <s v="GONZALEZ"/>
    <s v="ARGUELLO"/>
    <s v="GUILLERMO"/>
    <x v="11"/>
    <x v="0"/>
    <s v="RANCHO NUEVO"/>
    <s v="INFRAESTRUCTURA Y QUIPO PARA LA PRODUCCION DE CAPRINO"/>
    <s v="GENERACIÓN DE INGRESOS"/>
    <n v="0"/>
    <n v="0"/>
    <n v="0"/>
    <s v="AM"/>
    <n v="26520"/>
    <n v="0"/>
    <n v="3943"/>
    <n v="30463"/>
    <n v="26520"/>
    <n v="0"/>
    <m/>
    <n v="0"/>
    <s v="SP1500023228"/>
  </r>
  <r>
    <s v="LOS AMOLES PESA 2015"/>
    <s v="MARTINEZ"/>
    <s v="PEREZ"/>
    <s v="MARIA"/>
    <x v="11"/>
    <x v="0"/>
    <s v="LOS AMOLES"/>
    <s v="INFRAESTRUCTURA Y EQUIPO PARA LA PROTECCION Y MANEJO DE LAS AVES"/>
    <s v="PRODUCCIÓN DE ALIMENTOS"/>
    <n v="9"/>
    <n v="3"/>
    <n v="12"/>
    <s v="AM"/>
    <n v="39257"/>
    <n v="0"/>
    <n v="4362.5"/>
    <n v="43619.5"/>
    <n v="39257"/>
    <n v="0"/>
    <m/>
    <n v="0"/>
    <s v="SP1500023229"/>
  </r>
  <r>
    <s v="LOS AMOLES PESA 2015"/>
    <s v="MARTINEZ"/>
    <s v="PEREZ"/>
    <s v="MARIA"/>
    <x v="11"/>
    <x v="0"/>
    <s v="LOS AMOLES"/>
    <s v="INFRAESTRUCTURA Y EQUIPO PARA LA PRODUCCION HORTICOLA AGRICULTURA PROTEGIDA"/>
    <s v="PRODUCCIÓN DE ALIMENTOS"/>
    <n v="0"/>
    <n v="0"/>
    <n v="0"/>
    <s v="AM"/>
    <n v="103576"/>
    <n v="0"/>
    <n v="11508.899999999994"/>
    <n v="115084.9"/>
    <n v="103576"/>
    <n v="0"/>
    <m/>
    <n v="0"/>
    <s v="SP1500023229"/>
  </r>
  <r>
    <s v="SANTO DOMINGO PESA 2015"/>
    <s v="PESCINA"/>
    <s v="SEGURA"/>
    <s v="PORFIRIO"/>
    <x v="11"/>
    <x v="0"/>
    <s v="SANTO DOMINGO"/>
    <s v="INFRAESTRUCTURA Y EQUIPO PARA LA PRODUCCION HORTICOLA AGRICULTURA PROTEGIDA"/>
    <s v="PRODUCCIÓN DE ALIMENTOS"/>
    <n v="4"/>
    <n v="2"/>
    <n v="6"/>
    <s v="AM"/>
    <n v="29593"/>
    <n v="0"/>
    <n v="3288.4000000000015"/>
    <n v="32881.4"/>
    <n v="29593"/>
    <n v="0"/>
    <m/>
    <n v="0"/>
    <s v="SP1500023230"/>
  </r>
  <r>
    <s v="SANTO DOMINGO PESA 2015"/>
    <s v="PESCINA"/>
    <s v="SEGURA"/>
    <s v="PORFIRIO"/>
    <x v="11"/>
    <x v="0"/>
    <s v="SANTO DOMINGO"/>
    <s v="INFRAESTRUCTURA Y EQUIPO PARA LA PROTECCION Y MANEJO DE LAS AVES"/>
    <s v="PRODUCCIÓN DE ALIMENTOS"/>
    <n v="0"/>
    <n v="0"/>
    <n v="0"/>
    <s v="AM"/>
    <n v="31406"/>
    <n v="0"/>
    <n v="3489.5999999999985"/>
    <n v="34895.599999999999"/>
    <n v="31406"/>
    <n v="0"/>
    <m/>
    <n v="0"/>
    <s v="SP1500023230"/>
  </r>
  <r>
    <s v="EL PROGRESO PESA 2015"/>
    <s v="ESTRADA"/>
    <s v="RODRIGUEZ"/>
    <s v="J. PAZ"/>
    <x v="11"/>
    <x v="0"/>
    <s v="PROGRESO"/>
    <s v="INFRAESTRUCTURA Y EQUIPO PARA LA PROTECCION Y MANEJO DE LAS AVES"/>
    <s v="PRODUCCIÓN DE ALIMENTOS"/>
    <n v="5"/>
    <n v="16"/>
    <n v="21"/>
    <s v="AM"/>
    <n v="94218"/>
    <n v="0"/>
    <n v="10468.800000000003"/>
    <n v="104686.8"/>
    <n v="94218"/>
    <n v="0"/>
    <m/>
    <n v="0"/>
    <s v="SP1500023231"/>
  </r>
  <r>
    <s v="NORIAS DEL REFUGIO PESA 2015"/>
    <s v="VARGAS"/>
    <s v="TORRES"/>
    <s v="JOSE ABUNDIO"/>
    <x v="11"/>
    <x v="0"/>
    <s v="NORIAS DEL REFUGIO"/>
    <s v="INFRAESTRUCTURA Y EQUIPO PARA LA PRODUCCION HORTICOLA AGRICULTURA PROTEGIDA"/>
    <s v="PRODUCCIÓN DE ALIMENTOS"/>
    <n v="5"/>
    <n v="10"/>
    <n v="15"/>
    <s v="AM"/>
    <n v="88779"/>
    <n v="0"/>
    <n v="9865.1999999999971"/>
    <n v="98644.2"/>
    <n v="88779"/>
    <n v="0"/>
    <m/>
    <n v="0"/>
    <s v="SP1500023232"/>
  </r>
  <r>
    <s v="NORIAS DEL REFUGIO PESA 2015"/>
    <s v="VARGAS"/>
    <s v="TORRES"/>
    <s v="JOSE ABUNDIO"/>
    <x v="11"/>
    <x v="0"/>
    <s v="NORIAS DEL REFUGIO"/>
    <s v="INFRAESTRUCTURA Y EQUIPO PARA LA PROTECCION Y MANEJO DE LAS AVES"/>
    <s v="PRODUCCIÓN DE ALIMENTOS"/>
    <n v="0"/>
    <n v="0"/>
    <n v="0"/>
    <s v="AM"/>
    <n v="62812"/>
    <n v="0"/>
    <n v="6979.1999999999971"/>
    <n v="69791.199999999997"/>
    <n v="62812"/>
    <n v="0"/>
    <m/>
    <n v="0"/>
    <s v="SP1500023232"/>
  </r>
  <r>
    <s v="SAN CARLOS PESA 2015"/>
    <s v="LIMON"/>
    <s v="CRUZ"/>
    <s v="OLIVIA"/>
    <x v="11"/>
    <x v="0"/>
    <s v="SAN CARLOS"/>
    <s v="INFRAESTRUCTURA Y EQUIPO PARA LA PRODUCCION HORTICOLA AGRICULTURA PROTEGIDA"/>
    <s v="PRODUCCIÓN DE ALIMENTOS"/>
    <n v="10"/>
    <n v="4"/>
    <n v="14"/>
    <s v="AM"/>
    <n v="44389"/>
    <n v="0"/>
    <n v="4933.0999999999985"/>
    <n v="49322.1"/>
    <n v="44389"/>
    <n v="0"/>
    <m/>
    <n v="0"/>
    <s v="SP1500023233"/>
  </r>
  <r>
    <s v="SAN CARLOS PESA 2015"/>
    <s v="LIMON"/>
    <s v="CRUZ"/>
    <s v="OLIVIA"/>
    <x v="11"/>
    <x v="0"/>
    <s v="SAN CARLOS"/>
    <s v="INFRAESTRUCTURA Y EQUIPO PARA LA PROTECCION Y MANEJO DE LAS AVES"/>
    <s v="PRODUCCIÓN DE ALIMENTOS"/>
    <n v="0"/>
    <n v="0"/>
    <n v="0"/>
    <s v="AM"/>
    <n v="39257"/>
    <n v="0"/>
    <n v="4362.5"/>
    <n v="43619.5"/>
    <n v="39257"/>
    <n v="0"/>
    <m/>
    <n v="0"/>
    <s v="SP1500023233"/>
  </r>
  <r>
    <s v="SAN CARLOS PESA 2015"/>
    <s v="LIMON"/>
    <s v="CRUZ"/>
    <s v="OLIVIA"/>
    <x v="11"/>
    <x v="0"/>
    <s v="SAN CARLOS"/>
    <s v="INFRAESTRUCTURA Y QUIPO PARA LA PRODUCCION DE CAPRINO"/>
    <s v="GENERACIÓN DE INGRESOS"/>
    <n v="0"/>
    <n v="0"/>
    <n v="0"/>
    <s v="AM"/>
    <n v="13260"/>
    <n v="0"/>
    <n v="1971.5"/>
    <n v="15231.5"/>
    <n v="13260"/>
    <n v="0"/>
    <m/>
    <n v="0"/>
    <s v="SP1500023233"/>
  </r>
  <r>
    <s v="GRUPO DE TRABAJO EL PUENTE"/>
    <s v="HERNANDEZ"/>
    <s v="FLORES"/>
    <s v="FULGENCIO"/>
    <x v="1"/>
    <x v="0"/>
    <s v="EL PUENTE DOS (LA CURVA CHICA)"/>
    <s v="ARBOLES FRUTALES"/>
    <s v="PRODUCCIÓN DE ALIMENTOS"/>
    <n v="4"/>
    <n v="6"/>
    <n v="10"/>
    <s v="AM"/>
    <n v="13230"/>
    <n v="0"/>
    <n v="1470"/>
    <n v="14700"/>
    <n v="13230"/>
    <n v="0"/>
    <m/>
    <n v="0"/>
    <s v="SP1500023234"/>
  </r>
  <r>
    <s v="GRUPO DE TRABAJO EL PUENTE"/>
    <s v="HERNANDEZ"/>
    <s v="FLORES"/>
    <s v="FULGENCIO"/>
    <x v="1"/>
    <x v="0"/>
    <s v="EL PUENTE DOS (LA CURVA CHICA)"/>
    <s v="CONSERVACION"/>
    <s v="GENERACIÓN DE INGRESOS"/>
    <n v="0"/>
    <n v="0"/>
    <n v="0"/>
    <s v="AM"/>
    <n v="4528"/>
    <n v="0"/>
    <n v="504"/>
    <n v="5032"/>
    <n v="4528"/>
    <n v="0"/>
    <m/>
    <n v="0"/>
    <s v="SP1500023234"/>
  </r>
  <r>
    <s v="GRUPO DE TRABAJO EL PUENTE"/>
    <s v="HERNANDEZ"/>
    <s v="FLORES"/>
    <s v="FULGENCIO"/>
    <x v="1"/>
    <x v="0"/>
    <s v="EL PUENTE DOS (LA CURVA CHICA)"/>
    <s v="INFRAESTRUCTURA Y EQUIPO PARA LA PRODUCCION DE CERDOS"/>
    <s v="GENERACIÓN DE INGRESOS"/>
    <n v="0"/>
    <n v="0"/>
    <n v="0"/>
    <s v="AM"/>
    <n v="12816"/>
    <n v="0"/>
    <n v="1424"/>
    <n v="14240"/>
    <n v="12816"/>
    <n v="0"/>
    <m/>
    <n v="0"/>
    <s v="SP1500023234"/>
  </r>
  <r>
    <s v="GRUPO DE TRABAJO EL PUENTE"/>
    <s v="HERNANDEZ"/>
    <s v="FLORES"/>
    <s v="FULGENCIO"/>
    <x v="1"/>
    <x v="0"/>
    <s v="EL PUENTE DOS (LA CURVA CHICA)"/>
    <s v="TRAPICHE"/>
    <s v="GENERACIÓN DE INGRESOS"/>
    <n v="0"/>
    <n v="0"/>
    <n v="0"/>
    <s v="AM"/>
    <n v="6750"/>
    <n v="0"/>
    <n v="750"/>
    <n v="7500"/>
    <n v="6750"/>
    <n v="0"/>
    <m/>
    <n v="0"/>
    <s v="SP1500023234"/>
  </r>
  <r>
    <s v="GRUPO DE TRABAJO EL PUENTE"/>
    <s v="HERNANDEZ"/>
    <s v="FLORES"/>
    <s v="FULGENCIO"/>
    <x v="1"/>
    <x v="0"/>
    <s v="EL PUENTE DOS (LA CURVA CHICA)"/>
    <s v="TRAPICHE"/>
    <s v="GENERACIÓN DE INGRESOS"/>
    <n v="0"/>
    <n v="0"/>
    <n v="0"/>
    <s v="AM"/>
    <n v="10260"/>
    <n v="0"/>
    <n v="1140"/>
    <n v="11400"/>
    <n v="10260"/>
    <n v="0"/>
    <m/>
    <n v="0"/>
    <s v="SP1500023234"/>
  </r>
  <r>
    <s v="GRUPO DE TRABAJO EL PUENTE"/>
    <s v="HERNANDEZ"/>
    <s v="FLORES"/>
    <s v="FULGENCIO"/>
    <x v="1"/>
    <x v="0"/>
    <s v="EL PUENTE DOS (LA CURVA CHICA)"/>
    <s v="BODEGA"/>
    <s v="GENERACIÓN DE INGRESOS"/>
    <n v="0"/>
    <n v="0"/>
    <n v="0"/>
    <s v="AM"/>
    <n v="44010"/>
    <n v="0"/>
    <n v="4890"/>
    <n v="48900"/>
    <n v="44010"/>
    <n v="0"/>
    <m/>
    <n v="0"/>
    <s v="SP1500023234"/>
  </r>
  <r>
    <s v="GRUPO DE TRABAJO EL PUENTE"/>
    <s v="HERNANDEZ"/>
    <s v="FLORES"/>
    <s v="FULGENCIO"/>
    <x v="1"/>
    <x v="0"/>
    <s v="EL PUENTE DOS (LA CURVA CHICA)"/>
    <s v="MATERIAL VEGETATIVO"/>
    <s v="PRODUCCIÓN DE ALIMENTOS"/>
    <n v="0"/>
    <n v="0"/>
    <n v="0"/>
    <s v="AM"/>
    <n v="10530"/>
    <n v="0"/>
    <n v="1170"/>
    <n v="11700"/>
    <n v="10530"/>
    <n v="0"/>
    <m/>
    <n v="0"/>
    <s v="SP1500023234"/>
  </r>
  <r>
    <s v="LA POLVORA PESA 2015"/>
    <s v="IBARRA"/>
    <s v="FLORES"/>
    <s v="NOEMI"/>
    <x v="11"/>
    <x v="0"/>
    <s v="LA PÓLVORA"/>
    <s v="INFRAESTRUCTURA Y EQUIPO PARA LA PRODUCCION HORTICOLA AGRICULTURA PROTEGIDA"/>
    <s v="PRODUCCIÓN DE ALIMENTOS"/>
    <n v="9"/>
    <n v="1"/>
    <n v="10"/>
    <s v="AM"/>
    <n v="103576"/>
    <n v="0"/>
    <n v="11508.899999999994"/>
    <n v="115084.9"/>
    <n v="103576"/>
    <n v="0"/>
    <m/>
    <n v="0"/>
    <s v="SP1500023235"/>
  </r>
  <r>
    <s v="LA POLVORA PESA 2015"/>
    <s v="IBARRA"/>
    <s v="FLORES"/>
    <s v="NOEMI"/>
    <x v="11"/>
    <x v="0"/>
    <s v="LA PÓLVORA"/>
    <s v="INFRAESTRUCTURA Y EQUIPO PARA LA PROTECCION Y MANEJO DE LAS AVES"/>
    <s v="PRODUCCIÓN DE ALIMENTOS"/>
    <n v="0"/>
    <n v="0"/>
    <n v="0"/>
    <s v="AM"/>
    <n v="15703"/>
    <n v="0"/>
    <n v="1744.7999999999993"/>
    <n v="17447.8"/>
    <n v="15703"/>
    <n v="0"/>
    <m/>
    <n v="0"/>
    <s v="SP1500023235"/>
  </r>
  <r>
    <s v="LA POLVORA PESA 2015"/>
    <s v="IBARRA"/>
    <s v="FLORES"/>
    <s v="NOEMI"/>
    <x v="11"/>
    <x v="0"/>
    <s v="LA PÓLVORA"/>
    <s v="INFRAESTRUCTURA Y QUIPO PARA LA PRODUCCION DE CAPRINO"/>
    <s v="GENERACIÓN DE INGRESOS"/>
    <n v="0"/>
    <n v="0"/>
    <n v="0"/>
    <s v="AM"/>
    <n v="13260"/>
    <n v="0"/>
    <n v="1971.5"/>
    <n v="15231.5"/>
    <n v="13260"/>
    <n v="0"/>
    <m/>
    <n v="0"/>
    <s v="SP1500023235"/>
  </r>
  <r>
    <s v="NORIA DE LAS FLORES PESA 2015"/>
    <s v="ALONSO"/>
    <s v="LOPEZ"/>
    <s v="ALICIA"/>
    <x v="11"/>
    <x v="0"/>
    <s v="LA NORIA DE LAS FLORES"/>
    <s v="INFRAESTRUCTURA Y EQUIPO PARA LA PRODUCCION HORTICOLA AGRICULTURA PROTEGIDA"/>
    <s v="PRODUCCIÓN DE ALIMENTOS"/>
    <n v="9"/>
    <n v="7"/>
    <n v="16"/>
    <s v="AM"/>
    <n v="88779"/>
    <n v="0"/>
    <n v="9865.1999999999971"/>
    <n v="98644.2"/>
    <n v="88779"/>
    <n v="0"/>
    <m/>
    <n v="0"/>
    <s v="SP1500023236"/>
  </r>
  <r>
    <s v="NORIA DE LAS FLORES PESA 2015"/>
    <s v="ALONSO"/>
    <s v="LOPEZ"/>
    <s v="ALICIA"/>
    <x v="11"/>
    <x v="0"/>
    <s v="LA NORIA DE LAS FLORES"/>
    <s v="INFRAESTRUCTURA Y EQUIPO PARA LA PROTECCION Y MANEJO DE LAS AVES"/>
    <s v="PRODUCCIÓN DE ALIMENTOS"/>
    <n v="0"/>
    <n v="0"/>
    <n v="0"/>
    <s v="AM"/>
    <n v="62812"/>
    <n v="0"/>
    <n v="6979.1999999999971"/>
    <n v="69791.199999999997"/>
    <n v="62812"/>
    <n v="0"/>
    <m/>
    <n v="0"/>
    <s v="SP1500023236"/>
  </r>
  <r>
    <s v="LA VENTANA PESA 2015"/>
    <s v="LINARES"/>
    <s v="AMAYA"/>
    <s v="ILDEFONSA"/>
    <x v="11"/>
    <x v="0"/>
    <s v="LA VENTANA"/>
    <s v="INFRAESTRUCTURA Y EQUIPO PARA LA PRODUCCION HORTICOLA AGRICULTURA PROTEGIDA"/>
    <s v="PRODUCCIÓN DE ALIMENTOS"/>
    <n v="7"/>
    <n v="8"/>
    <n v="15"/>
    <s v="AM"/>
    <n v="59186"/>
    <n v="0"/>
    <n v="6576.8000000000029"/>
    <n v="65762.8"/>
    <n v="59186"/>
    <n v="0"/>
    <m/>
    <n v="0"/>
    <s v="SP1500023237"/>
  </r>
  <r>
    <s v="LA VENTANA PESA 2015"/>
    <s v="LINARES"/>
    <s v="AMAYA"/>
    <s v="ILDEFONSA"/>
    <x v="11"/>
    <x v="0"/>
    <s v="LA VENTANA"/>
    <s v="INFRAESTRUCTURA Y EQUIPO PARA LA PROTECCION Y MANEJO DE LAS AVES"/>
    <s v="PRODUCCIÓN DE ALIMENTOS"/>
    <n v="0"/>
    <n v="0"/>
    <n v="0"/>
    <s v="AM"/>
    <n v="31406"/>
    <n v="0"/>
    <n v="3489.5999999999985"/>
    <n v="34895.599999999999"/>
    <n v="31406"/>
    <n v="0"/>
    <m/>
    <n v="0"/>
    <s v="SP1500023237"/>
  </r>
  <r>
    <s v="LA VENTANA PESA 2015"/>
    <s v="LINARES"/>
    <s v="AMAYA"/>
    <s v="ILDEFONSA"/>
    <x v="11"/>
    <x v="0"/>
    <s v="LA VENTANA"/>
    <s v="INFRAESTRUCTURA Y EQUIPO PARA LA PRODUCCION DE CERDOS"/>
    <s v="GENERACIÓN DE INGRESOS"/>
    <n v="0"/>
    <n v="0"/>
    <n v="0"/>
    <s v="AM"/>
    <n v="229603"/>
    <n v="0"/>
    <n v="31391.700000000012"/>
    <n v="260994.7"/>
    <n v="229603"/>
    <n v="0"/>
    <m/>
    <n v="0"/>
    <s v="SP1500023237"/>
  </r>
  <r>
    <s v="LA VENTANA PESA 2015"/>
    <s v="LINARES"/>
    <s v="AMAYA"/>
    <s v="ILDEFONSA"/>
    <x v="11"/>
    <x v="0"/>
    <s v="LA VENTANA"/>
    <s v="INFRAESTRUCTURA Y QUIPO PARA LA PRODUCCION DE CAPRINO"/>
    <s v="GENERACIÓN DE INGRESOS"/>
    <n v="0"/>
    <n v="0"/>
    <n v="0"/>
    <s v="AM"/>
    <n v="39780"/>
    <n v="0"/>
    <n v="5914.5"/>
    <n v="45694.5"/>
    <n v="39780"/>
    <n v="0"/>
    <m/>
    <n v="0"/>
    <s v="SP1500023237"/>
  </r>
  <r>
    <s v="PRESA DE GUADALUPE PESA 2015"/>
    <s v="RODRIGUEZ"/>
    <s v="ZAPATA"/>
    <s v="ISIDRA"/>
    <x v="11"/>
    <x v="0"/>
    <s v="PRESA DE GUADALUPE"/>
    <s v="INFRAESTRUCTURA Y EQUIPO PARA LA PRODUCCION HORTICOLA AGRICULTURA PROTEGIDA"/>
    <s v="PRODUCCIÓN DE ALIMENTOS"/>
    <n v="17"/>
    <n v="3"/>
    <n v="20"/>
    <s v="AM"/>
    <n v="4934"/>
    <n v="0"/>
    <n v="548.89999999999964"/>
    <n v="5482.9"/>
    <n v="4934"/>
    <n v="0"/>
    <m/>
    <n v="0"/>
    <s v="SP1500023238"/>
  </r>
  <r>
    <s v="PRESA DE GUADALUPE PESA 2015"/>
    <s v="RODRIGUEZ"/>
    <s v="ZAPATA"/>
    <s v="ISIDRA"/>
    <x v="11"/>
    <x v="0"/>
    <s v="PRESA DE GUADALUPE"/>
    <s v="INFRAESTRUCTURA Y EQUIPO PARA LA PROTECCION Y MANEJO DE LAS AVES"/>
    <s v="PRODUCCIÓN DE ALIMENTOS"/>
    <n v="0"/>
    <n v="0"/>
    <n v="0"/>
    <s v="AM"/>
    <n v="70663"/>
    <n v="0"/>
    <n v="7852.1000000000058"/>
    <n v="78515.100000000006"/>
    <n v="70663"/>
    <n v="0"/>
    <m/>
    <n v="0"/>
    <s v="SP1500023238"/>
  </r>
  <r>
    <s v="PRESA DE GUADALUPE PESA 2015"/>
    <s v="RODRIGUEZ"/>
    <s v="ZAPATA"/>
    <s v="ISIDRA"/>
    <x v="11"/>
    <x v="0"/>
    <s v="PRESA DE GUADALUPE"/>
    <s v="INFRAESTRUCTURA Y EQUIPO PARA LA PRODUCCION HORTICOLA AGRICULTURA PROTEGIDA"/>
    <s v="PRODUCCIÓN DE ALIMENTOS"/>
    <n v="0"/>
    <n v="0"/>
    <n v="0"/>
    <s v="AM"/>
    <n v="88779"/>
    <n v="0"/>
    <n v="9865.1999999999971"/>
    <n v="98644.2"/>
    <n v="88779"/>
    <n v="0"/>
    <m/>
    <n v="0"/>
    <s v="SP1500023238"/>
  </r>
  <r>
    <s v="PRESITA DEL TEPETATE PESA 2015"/>
    <s v="AGUNDIZ"/>
    <s v="PECINA"/>
    <s v="J. TITO"/>
    <x v="11"/>
    <x v="0"/>
    <s v="PRESITA DEL TEPETATE"/>
    <s v="INFRAESTRUCTURA Y EQUIPO PARA LA PROTECCION Y MANEJO DE LAS AVES"/>
    <s v="PRODUCCIÓN DE ALIMENTOS"/>
    <n v="10"/>
    <n v="5"/>
    <n v="15"/>
    <s v="AM"/>
    <n v="62812"/>
    <n v="0"/>
    <n v="6979.1999999999971"/>
    <n v="69791.199999999997"/>
    <n v="62812"/>
    <n v="0"/>
    <m/>
    <n v="0"/>
    <s v="SP1500023239"/>
  </r>
  <r>
    <s v="PRESITA DEL TEPETATE PESA 2015"/>
    <s v="AGUNDIZ"/>
    <s v="PECINA"/>
    <s v="J. TITO"/>
    <x v="11"/>
    <x v="0"/>
    <s v="PRESITA DEL TEPETATE"/>
    <s v="INFRAESTRUCTURA Y QUIPO PARA LA PRODUCCION DE CAPRINO"/>
    <s v="GENERACIÓN DE INGRESOS"/>
    <n v="0"/>
    <n v="0"/>
    <n v="0"/>
    <s v="AM"/>
    <n v="39780"/>
    <n v="0"/>
    <n v="5914.5"/>
    <n v="45694.5"/>
    <n v="39780"/>
    <n v="0"/>
    <m/>
    <n v="0"/>
    <s v="SP1500023239"/>
  </r>
  <r>
    <s v="PRESITA DEL TEPETATE PESA 2015"/>
    <s v="AGUNDIZ"/>
    <s v="PECINA"/>
    <s v="J. TITO"/>
    <x v="11"/>
    <x v="0"/>
    <s v="PRESITA DEL TEPETATE"/>
    <s v="INFRAESTRUCTURA Y EQUIPO PARA LA PRODUCCION HORTICOLA AGRICULTURA PROTEGIDA"/>
    <s v="PRODUCCIÓN DE ALIMENTOS"/>
    <n v="0"/>
    <n v="0"/>
    <n v="0"/>
    <s v="AM"/>
    <n v="44389"/>
    <n v="0"/>
    <n v="4933.0999999999985"/>
    <n v="49322.1"/>
    <n v="44389"/>
    <n v="0"/>
    <m/>
    <n v="0"/>
    <s v="SP1500023239"/>
  </r>
  <r>
    <s v="SOLEDAD DE LA BIZNAGA PESA 2015"/>
    <s v="SALAZAR"/>
    <s v="PEREZ"/>
    <s v="JUANA MARIA"/>
    <x v="11"/>
    <x v="0"/>
    <s v="SOLEDAD DE LA BIZNAGA"/>
    <s v="INFRAESTRUCTURA Y QUIPO PARA LA PRODUCCION DE CAPRINO"/>
    <s v="GENERACIÓN DE INGRESOS"/>
    <n v="12"/>
    <n v="7"/>
    <n v="19"/>
    <s v="AM"/>
    <n v="39780"/>
    <n v="0"/>
    <n v="5914.5"/>
    <n v="45694.5"/>
    <n v="39780"/>
    <n v="0"/>
    <m/>
    <n v="0"/>
    <s v="SP1500023240"/>
  </r>
  <r>
    <s v="SOLEDAD DE LA BIZNAGA PESA 2015"/>
    <s v="SALAZAR"/>
    <s v="PEREZ"/>
    <s v="JUANA MARIA"/>
    <x v="11"/>
    <x v="0"/>
    <s v="SOLEDAD DE LA BIZNAGA"/>
    <s v="INFRAESTRUCTURA Y EQUIPO PARA LA PROTECCION Y MANEJO DE LAS AVES"/>
    <s v="PRODUCCIÓN DE ALIMENTOS"/>
    <n v="0"/>
    <n v="0"/>
    <n v="0"/>
    <s v="AM"/>
    <n v="54960"/>
    <n v="0"/>
    <n v="6107.3000000000029"/>
    <n v="61067.3"/>
    <n v="54960"/>
    <n v="0"/>
    <m/>
    <n v="0"/>
    <s v="SP1500023240"/>
  </r>
  <r>
    <s v="SOLEDAD DE LA BIZNAGA PESA 2015"/>
    <s v="SALAZAR"/>
    <s v="PEREZ"/>
    <s v="JUANA MARIA"/>
    <x v="11"/>
    <x v="0"/>
    <s v="SOLEDAD DE LA BIZNAGA"/>
    <s v="INFRAESTRUCTURA Y EQUIPO PARA LA PRODUCCION HORTICOLA AGRICULTURA PROTEGIDA"/>
    <s v="PRODUCCIÓN DE ALIMENTOS"/>
    <n v="0"/>
    <n v="0"/>
    <n v="0"/>
    <s v="AM"/>
    <n v="44389"/>
    <n v="0"/>
    <n v="4933.0999999999985"/>
    <n v="49322.1"/>
    <n v="44389"/>
    <n v="0"/>
    <m/>
    <n v="0"/>
    <s v="SP1500023240"/>
  </r>
  <r>
    <s v="EL HUIZACHE PESA 2015"/>
    <s v="TORRES"/>
    <s v="TREJO"/>
    <s v="ANTONIA"/>
    <x v="11"/>
    <x v="0"/>
    <s v="EL HUIZACHE"/>
    <s v="INFRAESTRUCTURA Y EQUIPO PARA LA PRODUCCION HORTICOLA AGRICULTURA PROTEGIDA"/>
    <s v="PRODUCCIÓN DE ALIMENTOS"/>
    <n v="12"/>
    <n v="2"/>
    <n v="14"/>
    <s v="AM"/>
    <n v="73983"/>
    <n v="0"/>
    <n v="8220.5"/>
    <n v="82203.5"/>
    <n v="73983"/>
    <n v="0"/>
    <m/>
    <n v="0"/>
    <s v="SP1500023241"/>
  </r>
  <r>
    <s v="EL HUIZACHE PESA 2015"/>
    <s v="TORRES"/>
    <s v="TREJO"/>
    <s v="ANTONIA"/>
    <x v="11"/>
    <x v="0"/>
    <s v="EL HUIZACHE"/>
    <s v="INFRAESTRUCTURA Y QUIPO PARA LA PRODUCCION DE CAPRINO"/>
    <s v="GENERACIÓN DE INGRESOS"/>
    <n v="0"/>
    <n v="0"/>
    <n v="0"/>
    <s v="AM"/>
    <n v="13260"/>
    <n v="0"/>
    <n v="1971.5"/>
    <n v="15231.5"/>
    <n v="13260"/>
    <n v="0"/>
    <m/>
    <n v="0"/>
    <s v="SP1500023241"/>
  </r>
  <r>
    <s v="EL HUIZACHE PESA 2015"/>
    <s v="TORRES"/>
    <s v="TREJO"/>
    <s v="ANTONIA"/>
    <x v="11"/>
    <x v="0"/>
    <s v="EL HUIZACHE"/>
    <s v="INFRAESTRUCTURA Y EQUIPO PARA LA PROTECCION Y MANEJO DE LAS AVES"/>
    <s v="PRODUCCIÓN DE ALIMENTOS"/>
    <n v="0"/>
    <n v="0"/>
    <n v="0"/>
    <s v="AM"/>
    <n v="47109"/>
    <n v="0"/>
    <n v="5234.4000000000015"/>
    <n v="52343.4"/>
    <n v="47109"/>
    <n v="0"/>
    <m/>
    <n v="0"/>
    <s v="SP1500023241"/>
  </r>
  <r>
    <s v="EL FRAILE PESA 2015"/>
    <s v="CASTILLO"/>
    <s v="CRUZ"/>
    <s v="YECENIA"/>
    <x v="11"/>
    <x v="0"/>
    <s v="EL FRAILE"/>
    <s v="INFRAESTRUCTURA Y EQUIPO PARA LA PROTECCION Y MANEJO DE LAS AVES"/>
    <s v="PRODUCCIÓN DE ALIMENTOS"/>
    <n v="18"/>
    <n v="4"/>
    <n v="22"/>
    <s v="AM"/>
    <n v="94218"/>
    <n v="0"/>
    <n v="10468.800000000003"/>
    <n v="104686.8"/>
    <n v="94218"/>
    <n v="0"/>
    <m/>
    <n v="0"/>
    <s v="SP1500023242"/>
  </r>
  <r>
    <s v="EL FRAILE PESA 2015"/>
    <s v="CASTILLO"/>
    <s v="CRUZ"/>
    <s v="YECENIA"/>
    <x v="11"/>
    <x v="0"/>
    <s v="EL FRAILE"/>
    <s v="INFRAESTRUCTURA Y EQUIPO PARA LA PRODUCCION HORTICOLA AGRICULTURA PROTEGIDA"/>
    <s v="PRODUCCIÓN DE ALIMENTOS"/>
    <n v="0"/>
    <n v="0"/>
    <n v="0"/>
    <s v="AM"/>
    <n v="4934"/>
    <n v="0"/>
    <n v="548.89999999999964"/>
    <n v="5482.9"/>
    <n v="4934"/>
    <n v="0"/>
    <m/>
    <n v="0"/>
    <s v="SP1500023242"/>
  </r>
  <r>
    <s v="EL FRAILE PESA 2015"/>
    <s v="CASTILLO"/>
    <s v="CRUZ"/>
    <s v="YECENIA"/>
    <x v="11"/>
    <x v="0"/>
    <s v="EL FRAILE"/>
    <s v="INFRAESTRUCTURA Y EQUIPO PARA LA PRODUCCION HORTICOLA AGRICULTURA PROTEGIDA"/>
    <s v="PRODUCCIÓN DE ALIMENTOS"/>
    <n v="0"/>
    <n v="0"/>
    <n v="0"/>
    <s v="AM"/>
    <n v="14796"/>
    <n v="0"/>
    <n v="1644.7000000000007"/>
    <n v="16440.7"/>
    <n v="14796"/>
    <n v="0"/>
    <m/>
    <n v="0"/>
    <s v="SP1500023242"/>
  </r>
  <r>
    <s v="EL FRAILE PESA 2015"/>
    <s v="CASTILLO"/>
    <s v="CRUZ"/>
    <s v="YECENIA"/>
    <x v="11"/>
    <x v="0"/>
    <s v="EL FRAILE"/>
    <s v="INFRAESTRUCTURA Y QUIPO PARA LA PRODUCCION DE CAPRINO"/>
    <s v="GENERACIÓN DE INGRESOS"/>
    <n v="0"/>
    <n v="0"/>
    <n v="0"/>
    <s v="AM"/>
    <n v="13260"/>
    <n v="0"/>
    <n v="1971.5"/>
    <n v="15231.5"/>
    <n v="13260"/>
    <n v="0"/>
    <m/>
    <n v="0"/>
    <s v="SP1500023242"/>
  </r>
  <r>
    <s v="EL MILAGRO DE GUADALUPE PESA 2015"/>
    <s v="ROJAS"/>
    <s v="LOPEZ"/>
    <s v="MARIA DE LA PAZ"/>
    <x v="11"/>
    <x v="0"/>
    <s v="EL MILAGRO DE GUADALUPE"/>
    <s v="INFRAESTRUCTURA Y EQUIPO PARA LA PROTECCION Y MANEJO DE LAS AVES"/>
    <s v="PRODUCCIÓN DE ALIMENTOS"/>
    <n v="15"/>
    <n v="3"/>
    <n v="18"/>
    <s v="AM"/>
    <n v="78515"/>
    <n v="0"/>
    <n v="8724"/>
    <n v="87239"/>
    <n v="78515"/>
    <n v="0"/>
    <m/>
    <n v="0"/>
    <s v="SP1500023243"/>
  </r>
  <r>
    <s v="EL MILAGRO DE GUADALUPE PESA 2015"/>
    <s v="ROJAS"/>
    <s v="LOPEZ"/>
    <s v="MARIA DE LA PAZ"/>
    <x v="11"/>
    <x v="0"/>
    <s v="EL MILAGRO DE GUADALUPE"/>
    <s v="INFRAESTRUCTURA Y EQUIPO PARA LA PRODUCCION HORTICOLA AGRICULTURA PROTEGIDA"/>
    <s v="PRODUCCIÓN DE ALIMENTOS"/>
    <n v="0"/>
    <n v="0"/>
    <n v="0"/>
    <s v="AM"/>
    <n v="88779"/>
    <n v="0"/>
    <n v="9865.1999999999971"/>
    <n v="98644.2"/>
    <n v="88779"/>
    <n v="0"/>
    <m/>
    <n v="0"/>
    <s v="SP1500023243"/>
  </r>
  <r>
    <s v="SAN IGNACIO PESA 2015"/>
    <s v="HERNANDEZ"/>
    <s v="GONZALEZ"/>
    <s v="ARNULFO"/>
    <x v="11"/>
    <x v="0"/>
    <s v="SAN IGNACIO"/>
    <s v="INFRAESTRUCTURA Y EQUIPO PARA LA PRODUCCION HORTICOLA AGRICULTURA PROTEGIDA"/>
    <s v="PRODUCCIÓN DE ALIMENTOS"/>
    <n v="8"/>
    <n v="4"/>
    <n v="12"/>
    <s v="AM"/>
    <n v="133169"/>
    <n v="0"/>
    <n v="14797.299999999988"/>
    <n v="147966.29999999999"/>
    <n v="133169"/>
    <n v="0"/>
    <m/>
    <n v="0"/>
    <s v="SP1500023244"/>
  </r>
  <r>
    <s v="SAN IGNACIO PESA 2015"/>
    <s v="HERNANDEZ"/>
    <s v="GONZALEZ"/>
    <s v="ARNULFO"/>
    <x v="11"/>
    <x v="0"/>
    <s v="SAN IGNACIO"/>
    <s v="INFRAESTRUCTURA Y EQUIPO PARA LA PROTECCION Y MANEJO DE LAS AVES"/>
    <s v="PRODUCCIÓN DE ALIMENTOS"/>
    <n v="0"/>
    <n v="0"/>
    <n v="0"/>
    <s v="AM"/>
    <n v="23554"/>
    <n v="0"/>
    <n v="2617.7000000000007"/>
    <n v="26171.7"/>
    <n v="23554"/>
    <n v="0"/>
    <m/>
    <n v="0"/>
    <s v="SP1500023244"/>
  </r>
  <r>
    <s v="SAN FRANCISCO DEL TULILLO PESA 2015"/>
    <s v="PEREZ"/>
    <s v="NARVAEZ"/>
    <s v="ESPERANZA"/>
    <x v="11"/>
    <x v="0"/>
    <s v="SAN FRANCISCO DEL TULILLO"/>
    <s v="INFRAESTRUCTURA Y EQUIPO PARA LA PRODUCCION HORTICOLA AGRICULTURA PROTEGIDA"/>
    <s v="PRODUCCIÓN DE ALIMENTOS"/>
    <n v="10"/>
    <n v="9"/>
    <n v="19"/>
    <s v="AM"/>
    <n v="44389"/>
    <n v="0"/>
    <n v="4933.0999999999985"/>
    <n v="49322.1"/>
    <n v="44389"/>
    <n v="0"/>
    <m/>
    <n v="0"/>
    <s v="SP1500023245"/>
  </r>
  <r>
    <s v="SAN FRANCISCO DEL TULILLO PESA 2015"/>
    <s v="PEREZ"/>
    <s v="NARVAEZ"/>
    <s v="ESPERANZA"/>
    <x v="11"/>
    <x v="0"/>
    <s v="SAN FRANCISCO DEL TULILLO"/>
    <s v="INFRAESTRUCTURA Y EQUIPO PARA LA PROTECCION Y MANEJO DE LAS AVES"/>
    <s v="PRODUCCIÓN DE ALIMENTOS"/>
    <n v="0"/>
    <n v="0"/>
    <n v="0"/>
    <s v="AM"/>
    <n v="62812"/>
    <n v="0"/>
    <n v="6979.1999999999971"/>
    <n v="69791.199999999997"/>
    <n v="62812"/>
    <n v="0"/>
    <m/>
    <n v="0"/>
    <s v="SP1500023245"/>
  </r>
  <r>
    <s v="SAN FRANCISCO DEL TULILLO PESA 2015"/>
    <s v="PEREZ"/>
    <s v="NARVAEZ"/>
    <s v="ESPERANZA"/>
    <x v="11"/>
    <x v="0"/>
    <s v="SAN FRANCISCO DEL TULILLO"/>
    <s v="INFRAESTRUCTURA Y QUIPO PARA LA PRODUCCION DE CAPRINO"/>
    <s v="GENERACIÓN DE INGRESOS"/>
    <n v="0"/>
    <n v="0"/>
    <n v="0"/>
    <s v="AM"/>
    <n v="26520"/>
    <n v="0"/>
    <n v="3943"/>
    <n v="30463"/>
    <n v="26520"/>
    <n v="0"/>
    <m/>
    <n v="0"/>
    <s v="SP1500023245"/>
  </r>
  <r>
    <s v="SAN ANTONIO DEL TULILLO PESA 2015"/>
    <s v="RODRIGUEZ"/>
    <s v="PECINA"/>
    <s v="MARIA"/>
    <x v="11"/>
    <x v="0"/>
    <s v="SAN ANTONIO DEL TULILLO"/>
    <s v="INFRAESTRUCTURA Y QUIPO PARA LA PRODUCCION DE CAPRINO"/>
    <s v="GENERACIÓN DE INGRESOS"/>
    <n v="8"/>
    <n v="9"/>
    <n v="17"/>
    <s v="AM"/>
    <n v="13260"/>
    <n v="0"/>
    <n v="1971.5"/>
    <n v="15231.5"/>
    <n v="13260"/>
    <n v="0"/>
    <m/>
    <n v="0"/>
    <s v="SP1500023246"/>
  </r>
  <r>
    <s v="SAN ANTONIO DEL TULILLO PESA 2015"/>
    <s v="RODRIGUEZ"/>
    <s v="PECINA"/>
    <s v="MARIA"/>
    <x v="11"/>
    <x v="0"/>
    <s v="SAN ANTONIO DEL TULILLO"/>
    <s v="INFRAESTRUCTURA Y EQUIPO PARA LA PRODUCCION HORTICOLA AGRICULTURA PROTEGIDA"/>
    <s v="PRODUCCIÓN DE ALIMENTOS"/>
    <n v="0"/>
    <n v="0"/>
    <n v="0"/>
    <s v="AM"/>
    <n v="14796"/>
    <n v="0"/>
    <n v="1644.7000000000007"/>
    <n v="16440.7"/>
    <n v="14796"/>
    <n v="0"/>
    <m/>
    <n v="0"/>
    <s v="SP1500023246"/>
  </r>
  <r>
    <s v="SAN ANTONIO DEL TULILLO PESA 2015"/>
    <s v="RODRIGUEZ"/>
    <s v="PECINA"/>
    <s v="MARIA"/>
    <x v="11"/>
    <x v="0"/>
    <s v="SAN ANTONIO DEL TULILLO"/>
    <s v="INFRAESTRUCTURA Y EQUIPO PARA LA PROTECCION Y MANEJO DE LAS AVES"/>
    <s v="PRODUCCIÓN DE ALIMENTOS"/>
    <n v="0"/>
    <n v="0"/>
    <n v="0"/>
    <s v="AM"/>
    <n v="94218"/>
    <n v="0"/>
    <n v="10468.800000000003"/>
    <n v="104686.8"/>
    <n v="94218"/>
    <n v="0"/>
    <m/>
    <n v="0"/>
    <s v="SP1500023246"/>
  </r>
  <r>
    <s v="LAS NEGRITAS PESA 2015"/>
    <s v="PAREDES"/>
    <s v="CRUZ"/>
    <s v="JUANA"/>
    <x v="11"/>
    <x v="0"/>
    <s v="LAS NEGRITAS"/>
    <s v="INFRAESTRUCTURA Y QUIPO PARA LA PRODUCCION DE CAPRINO"/>
    <s v="GENERACIÓN DE INGRESOS"/>
    <n v="9"/>
    <n v="11"/>
    <n v="20"/>
    <s v="AM"/>
    <n v="26520"/>
    <n v="0"/>
    <n v="3943"/>
    <n v="30463"/>
    <n v="26520"/>
    <n v="0"/>
    <m/>
    <n v="0"/>
    <s v="SP1500023247"/>
  </r>
  <r>
    <s v="LAS NEGRITAS PESA 2015"/>
    <s v="PAREDES"/>
    <s v="CRUZ"/>
    <s v="JUANA"/>
    <x v="11"/>
    <x v="0"/>
    <s v="LAS NEGRITAS"/>
    <s v="INFRAESTRUCTURA Y EQUIPO PARA LA PROTECCION Y MANEJO DE LAS AVES"/>
    <s v="PRODUCCIÓN DE ALIMENTOS"/>
    <n v="0"/>
    <n v="0"/>
    <n v="0"/>
    <s v="AM"/>
    <n v="47109"/>
    <n v="0"/>
    <n v="5234.4000000000015"/>
    <n v="52343.4"/>
    <n v="47109"/>
    <n v="0"/>
    <m/>
    <n v="0"/>
    <s v="SP1500023247"/>
  </r>
  <r>
    <s v="LAS NEGRITAS PESA 2015"/>
    <s v="PAREDES"/>
    <s v="CRUZ"/>
    <s v="JUANA"/>
    <x v="11"/>
    <x v="0"/>
    <s v="LAS NEGRITAS"/>
    <s v="INFRAESTRUCTURA Y EQUIPO PARA LA PRODUCCION HORTICOLA AGRICULTURA PROTEGIDA"/>
    <s v="PRODUCCIÓN DE ALIMENTOS"/>
    <n v="0"/>
    <n v="0"/>
    <n v="0"/>
    <s v="AM"/>
    <n v="118373"/>
    <n v="0"/>
    <n v="13152.600000000006"/>
    <n v="131525.6"/>
    <n v="118373"/>
    <n v="0"/>
    <m/>
    <n v="0"/>
    <s v="SP1500023247"/>
  </r>
  <r>
    <s v="SAN GREGORIO PESA 2015"/>
    <s v="MARTINEZ"/>
    <s v="SALAZAR"/>
    <s v="HILDA ALICIA"/>
    <x v="11"/>
    <x v="0"/>
    <s v="SAN GREGORIO"/>
    <s v="INFRAESTRUCTURA Y EQUIPO PARA LA PROTECCION Y MANEJO DE LAS AVES"/>
    <s v="PRODUCCIÓN DE ALIMENTOS"/>
    <n v="13"/>
    <n v="6"/>
    <n v="19"/>
    <s v="AM"/>
    <n v="78515"/>
    <n v="0"/>
    <n v="8724"/>
    <n v="87239"/>
    <n v="78515"/>
    <n v="0"/>
    <m/>
    <n v="0"/>
    <s v="SP1500023248"/>
  </r>
  <r>
    <s v="SAN GREGORIO PESA 2015"/>
    <s v="MARTINEZ"/>
    <s v="SALAZAR"/>
    <s v="HILDA ALICIA"/>
    <x v="11"/>
    <x v="0"/>
    <s v="SAN GREGORIO"/>
    <s v="INFRAESTRUCTURA Y EQUIPO PARA LA PRODUCCION HORTICOLA AGRICULTURA PROTEGIDA"/>
    <s v="PRODUCCIÓN DE ALIMENTOS"/>
    <n v="0"/>
    <n v="0"/>
    <n v="0"/>
    <s v="AM"/>
    <n v="14796"/>
    <n v="0"/>
    <n v="1644.7000000000007"/>
    <n v="16440.7"/>
    <n v="14796"/>
    <n v="0"/>
    <m/>
    <n v="0"/>
    <s v="SP1500023248"/>
  </r>
  <r>
    <s v="LA NARANJITA PESA 2015"/>
    <s v="CASTILLO"/>
    <s v="PEÑA"/>
    <s v="OCTAVIANO"/>
    <x v="11"/>
    <x v="0"/>
    <s v="LA NARANJITA"/>
    <s v="INFRAESTRUCTURA Y EQUIPO PARA LA PRODUCCION HORTICOLA AGRICULTURA PROTEGIDA"/>
    <s v="PRODUCCIÓN DE ALIMENTOS"/>
    <n v="9"/>
    <n v="9"/>
    <n v="18"/>
    <s v="AM"/>
    <n v="44389"/>
    <n v="0"/>
    <n v="4933.0999999999985"/>
    <n v="49322.1"/>
    <n v="44389"/>
    <n v="0"/>
    <m/>
    <n v="0"/>
    <s v="SP1500023249"/>
  </r>
  <r>
    <s v="LA NARANJITA PESA 2015"/>
    <s v="CASTILLO"/>
    <s v="PEÑA"/>
    <s v="OCTAVIANO"/>
    <x v="11"/>
    <x v="0"/>
    <s v="LA NARANJITA"/>
    <s v="INFRAESTRUCTURA Y EQUIPO PARA LA PROTECCION Y MANEJO DE LAS AVES"/>
    <s v="PRODUCCIÓN DE ALIMENTOS"/>
    <n v="0"/>
    <n v="0"/>
    <n v="0"/>
    <s v="AM"/>
    <n v="102069"/>
    <n v="0"/>
    <n v="11341.699999999997"/>
    <n v="113410.7"/>
    <n v="102069"/>
    <n v="0"/>
    <m/>
    <n v="0"/>
    <s v="SP1500023249"/>
  </r>
  <r>
    <s v="GRUPO TAMALA"/>
    <s v="HERNANDEZ"/>
    <s v="SANTIAGO"/>
    <s v="NICOLASA"/>
    <x v="14"/>
    <x v="0"/>
    <s v="TAMALA"/>
    <s v="ARBOLES FRUTALES"/>
    <s v="PRODUCCIÓN DE ALIMENTOS"/>
    <n v="12"/>
    <n v="3"/>
    <n v="15"/>
    <s v="AM"/>
    <n v="37550"/>
    <n v="0"/>
    <n v="8535"/>
    <n v="46085"/>
    <m/>
    <n v="0"/>
    <m/>
    <n v="0"/>
    <s v="SP1500023250"/>
  </r>
  <r>
    <s v="GRUPO TAMALA"/>
    <s v="HERNANDEZ"/>
    <s v="SANTIAGO"/>
    <s v="NICOLASA"/>
    <x v="14"/>
    <x v="0"/>
    <s v="TAMALA"/>
    <s v="INFRAESTRUCTURA PARA POSTPRODUCCION DE CAFE"/>
    <s v="GENERACIÓN DE INGRESOS"/>
    <n v="0"/>
    <n v="0"/>
    <n v="0"/>
    <s v="AM"/>
    <n v="12558"/>
    <n v="0"/>
    <n v="1520"/>
    <n v="14078"/>
    <m/>
    <n v="0"/>
    <m/>
    <n v="0"/>
    <s v="SP1500023250"/>
  </r>
  <r>
    <s v="GRUPO TAMALA"/>
    <s v="HERNANDEZ"/>
    <s v="SANTIAGO"/>
    <s v="NICOLASA"/>
    <x v="14"/>
    <x v="0"/>
    <s v="TAMALA"/>
    <s v="INFRAESTRUCTURA PARA POSTPRODUCCION DE CAFE"/>
    <s v="GENERACIÓN DE INGRESOS"/>
    <n v="0"/>
    <n v="0"/>
    <n v="0"/>
    <s v="AM"/>
    <n v="10836"/>
    <n v="0"/>
    <n v="3414"/>
    <n v="14250"/>
    <m/>
    <n v="0"/>
    <m/>
    <n v="0"/>
    <s v="SP1500023250"/>
  </r>
  <r>
    <s v="GRUPO TAMALA"/>
    <s v="HERNANDEZ"/>
    <s v="SANTIAGO"/>
    <s v="NICOLASA"/>
    <x v="14"/>
    <x v="0"/>
    <s v="TAMALA"/>
    <s v="INFRAESTRUCTURA Y EQUIPO PARA LA PROTECCION Y MANEJO DE LAS AVES"/>
    <s v="PRODUCCIÓN DE ALIMENTOS"/>
    <n v="0"/>
    <n v="0"/>
    <n v="0"/>
    <s v="AM"/>
    <n v="24904"/>
    <n v="0"/>
    <n v="3072"/>
    <n v="27976"/>
    <m/>
    <n v="0"/>
    <m/>
    <n v="0"/>
    <s v="SP1500023250"/>
  </r>
  <r>
    <s v="GRUPO TAMALA"/>
    <s v="HERNANDEZ"/>
    <s v="SANTIAGO"/>
    <s v="NICOLASA"/>
    <x v="14"/>
    <x v="0"/>
    <s v="TAMALA"/>
    <s v="CONSERVACION"/>
    <s v="GENERACIÓN DE INGRESOS"/>
    <n v="0"/>
    <n v="0"/>
    <n v="0"/>
    <s v="AM"/>
    <n v="6318"/>
    <n v="0"/>
    <n v="703"/>
    <n v="7021"/>
    <m/>
    <n v="0"/>
    <m/>
    <n v="0"/>
    <s v="SP1500023250"/>
  </r>
  <r>
    <s v="GRUPO TAMALA"/>
    <s v="HERNANDEZ"/>
    <s v="SANTIAGO"/>
    <s v="NICOLASA"/>
    <x v="14"/>
    <x v="0"/>
    <s v="TAMALA"/>
    <s v="INFRAESTRUCTURA Y EQUIPO PARA LA PRODUCCION DE CULTIVOS ALTERNATIVOS O NO TRADICIONALES PARA VENTA"/>
    <s v="GENERACIÓN DE INGRESOS"/>
    <n v="0"/>
    <n v="0"/>
    <n v="0"/>
    <s v="AM"/>
    <n v="10100"/>
    <n v="0"/>
    <n v="2388"/>
    <n v="12488"/>
    <m/>
    <n v="0"/>
    <m/>
    <n v="0"/>
    <s v="SP1500023250"/>
  </r>
  <r>
    <s v="GRUPO TAMALA"/>
    <s v="HERNANDEZ"/>
    <s v="SANTIAGO"/>
    <s v="NICOLASA"/>
    <x v="14"/>
    <x v="0"/>
    <s v="TAMALA"/>
    <s v="CAJONES, ALZA Y BASTIDORES"/>
    <s v="GENERACIÓN DE INGRESOS"/>
    <n v="0"/>
    <n v="0"/>
    <n v="0"/>
    <s v="AM"/>
    <n v="49554"/>
    <n v="0"/>
    <n v="5506"/>
    <n v="55060"/>
    <m/>
    <n v="0"/>
    <m/>
    <n v="0"/>
    <s v="SP1500023250"/>
  </r>
  <r>
    <s v="GRUPO PAHUAYO PRIMERO 2"/>
    <s v="HERNANDEZ"/>
    <s v="HERNANDEZ"/>
    <s v="DAMASIO"/>
    <x v="14"/>
    <x v="0"/>
    <s v="PAHUAYO PRIMERO"/>
    <s v="INFRAESTRUCTURA PARA POSTPRODUCCION DE CAFE"/>
    <s v="GENERACIÓN DE INGRESOS"/>
    <n v="6"/>
    <n v="10"/>
    <n v="16"/>
    <s v="MAM"/>
    <n v="6279"/>
    <n v="0"/>
    <n v="760"/>
    <n v="7039"/>
    <m/>
    <n v="0"/>
    <m/>
    <n v="0"/>
    <s v="SP1500023251"/>
  </r>
  <r>
    <s v="GRUPO PAHUAYO PRIMERO 2"/>
    <s v="HERNANDEZ"/>
    <s v="HERNANDEZ"/>
    <s v="DAMASIO"/>
    <x v="14"/>
    <x v="0"/>
    <s v="PAHUAYO PRIMERO"/>
    <s v="INFRAESTRUCTURA PARA POSTPRODUCCION DE CAFE"/>
    <s v="GENERACIÓN DE INGRESOS"/>
    <n v="0"/>
    <n v="0"/>
    <n v="0"/>
    <s v="MAM"/>
    <n v="5418"/>
    <n v="0"/>
    <n v="1707"/>
    <n v="7125"/>
    <m/>
    <n v="0"/>
    <m/>
    <n v="0"/>
    <s v="SP1500023251"/>
  </r>
  <r>
    <s v="GRUPO PAHUAYO PRIMERO 2"/>
    <s v="HERNANDEZ"/>
    <s v="HERNANDEZ"/>
    <s v="DAMASIO"/>
    <x v="14"/>
    <x v="0"/>
    <s v="PAHUAYO PRIMERO"/>
    <s v="INFRAESTRUCTURA Y EQUIPO PARA LA PROTECCION Y MANEJO DE LAS AVES"/>
    <s v="PRODUCCIÓN DE ALIMENTOS"/>
    <n v="0"/>
    <n v="0"/>
    <n v="0"/>
    <s v="MAM"/>
    <n v="12452"/>
    <n v="0"/>
    <n v="1536"/>
    <n v="13988"/>
    <m/>
    <n v="0"/>
    <m/>
    <n v="0"/>
    <s v="SP1500023251"/>
  </r>
  <r>
    <s v="GRUPO PAHUAYO PRIMERO 2"/>
    <s v="HERNANDEZ"/>
    <s v="HERNANDEZ"/>
    <s v="DAMASIO"/>
    <x v="14"/>
    <x v="0"/>
    <s v="PAHUAYO PRIMERO"/>
    <s v="CONSERVACION"/>
    <s v="GENERACIÓN DE INGRESOS"/>
    <n v="0"/>
    <n v="0"/>
    <n v="0"/>
    <s v="MAM"/>
    <n v="6318"/>
    <n v="0"/>
    <n v="703"/>
    <n v="7021"/>
    <m/>
    <n v="0"/>
    <m/>
    <n v="0"/>
    <s v="SP1500023251"/>
  </r>
  <r>
    <s v="GRUPO PAHUAYO PRIMERO 2"/>
    <s v="HERNANDEZ"/>
    <s v="HERNANDEZ"/>
    <s v="DAMASIO"/>
    <x v="14"/>
    <x v="0"/>
    <s v="PAHUAYO PRIMERO"/>
    <s v="INFRAESTRUCTURA Y EQUIPO PARA LA PRODUCCION DE CULTIVOS ALTERNATIVOS O NO TRADICIONALES PARA VENTA"/>
    <s v="GENERACIÓN DE INGRESOS"/>
    <n v="0"/>
    <n v="0"/>
    <n v="0"/>
    <s v="MAM"/>
    <n v="15150"/>
    <n v="0"/>
    <n v="3582"/>
    <n v="18732"/>
    <m/>
    <n v="0"/>
    <m/>
    <n v="0"/>
    <s v="SP1500023251"/>
  </r>
  <r>
    <s v="GRUPO PAHUAYO PRIMERO 2"/>
    <s v="HERNANDEZ"/>
    <s v="HERNANDEZ"/>
    <s v="DAMASIO"/>
    <x v="14"/>
    <x v="0"/>
    <s v="PAHUAYO PRIMERO"/>
    <s v="CISTERNA DE FERROCEMENTO EQUIPADA"/>
    <s v="PRODUCCIÓN DE ALIMENTOS"/>
    <n v="0"/>
    <n v="0"/>
    <n v="0"/>
    <s v="MAM"/>
    <n v="10555"/>
    <n v="0"/>
    <n v="1173"/>
    <n v="11728"/>
    <m/>
    <n v="0"/>
    <m/>
    <n v="0"/>
    <s v="SP1500023251"/>
  </r>
  <r>
    <s v="GRUPO PAHUAYO PRIMERO 2"/>
    <s v="HERNANDEZ"/>
    <s v="HERNANDEZ"/>
    <s v="DAMASIO"/>
    <x v="14"/>
    <x v="0"/>
    <s v="PAHUAYO PRIMERO"/>
    <s v="ARBOLES FRUTALES"/>
    <s v="PRODUCCIÓN DE ALIMENTOS"/>
    <n v="0"/>
    <n v="0"/>
    <n v="0"/>
    <s v="MAM"/>
    <n v="22530"/>
    <n v="0"/>
    <n v="5121"/>
    <n v="27651"/>
    <m/>
    <n v="0"/>
    <m/>
    <n v="0"/>
    <s v="SP1500023251"/>
  </r>
  <r>
    <s v="GRUPO DE PRODUCTORES COATIXTALAB"/>
    <s v="MARCOS"/>
    <s v="BAUTISTA"/>
    <s v="MA. ROSALBA"/>
    <x v="1"/>
    <x v="0"/>
    <s v="COATIXTALAB"/>
    <s v="INFRAESTRUCTURA Y EQUIPO PARA LA PRODUCCION DE CERDOS"/>
    <s v="GENERACIÓN DE INGRESOS"/>
    <n v="8"/>
    <n v="2"/>
    <n v="10"/>
    <s v="AM"/>
    <n v="80100"/>
    <n v="0"/>
    <n v="8900"/>
    <n v="89000"/>
    <n v="80100"/>
    <n v="0"/>
    <m/>
    <n v="0"/>
    <s v="SP1500023252"/>
  </r>
  <r>
    <s v="GRUPO DE PRODUCTORES COATIXTALAB"/>
    <s v="MARCOS"/>
    <s v="BAUTISTA"/>
    <s v="MA. ROSALBA"/>
    <x v="1"/>
    <x v="0"/>
    <s v="COATIXTALAB"/>
    <s v="CAJONES, ALZA Y BASTIDORES"/>
    <s v="GENERACIÓN DE INGRESOS"/>
    <n v="0"/>
    <n v="0"/>
    <n v="0"/>
    <s v="AM"/>
    <n v="51098"/>
    <n v="0"/>
    <n v="5678"/>
    <n v="56776"/>
    <n v="51098"/>
    <n v="0"/>
    <m/>
    <n v="0"/>
    <s v="SP1500023252"/>
  </r>
  <r>
    <s v="GRUPO DE PRODUCTORES COATIXTALAB"/>
    <s v="MARCOS"/>
    <s v="BAUTISTA"/>
    <s v="MA. ROSALBA"/>
    <x v="1"/>
    <x v="0"/>
    <s v="COATIXTALAB"/>
    <s v="INFRAESTRUCTURA Y EQUIPO PARA LA PRODUCCION DE CERDOS"/>
    <s v="GENERACIÓN DE INGRESOS"/>
    <n v="0"/>
    <n v="0"/>
    <n v="0"/>
    <s v="AM"/>
    <n v="25632"/>
    <n v="0"/>
    <n v="2848"/>
    <n v="28480"/>
    <n v="25632"/>
    <n v="0"/>
    <m/>
    <n v="0"/>
    <s v="SP1500023252"/>
  </r>
  <r>
    <s v="GRUPO DE PRODUCTORES COATIXTALAB"/>
    <s v="MARCOS"/>
    <s v="BAUTISTA"/>
    <s v="MA. ROSALBA"/>
    <x v="1"/>
    <x v="0"/>
    <s v="COATIXTALAB"/>
    <s v="MATERIAL VEGETATIVO"/>
    <s v="PRODUCCIÓN DE ALIMENTOS"/>
    <n v="0"/>
    <n v="0"/>
    <n v="0"/>
    <s v="AM"/>
    <n v="10530"/>
    <n v="0"/>
    <n v="1170"/>
    <n v="11700"/>
    <n v="10530"/>
    <n v="0"/>
    <m/>
    <n v="0"/>
    <s v="SP1500023252"/>
  </r>
  <r>
    <s v="GRUPO DE PRODUCTORES COATIXTALAB"/>
    <s v="MARCOS"/>
    <s v="BAUTISTA"/>
    <s v="MA. ROSALBA"/>
    <x v="1"/>
    <x v="0"/>
    <s v="COATIXTALAB"/>
    <s v="BODEGA"/>
    <s v="GENERACIÓN DE INGRESOS"/>
    <n v="0"/>
    <n v="0"/>
    <n v="0"/>
    <s v="AM"/>
    <n v="14670"/>
    <n v="0"/>
    <n v="1630"/>
    <n v="16300"/>
    <n v="14670"/>
    <n v="0"/>
    <m/>
    <n v="0"/>
    <s v="SP1500023252"/>
  </r>
  <r>
    <s v="GRUPO DE PRODUCTORES COATIXTALAB"/>
    <s v="MARCOS"/>
    <s v="BAUTISTA"/>
    <s v="MA. ROSALBA"/>
    <x v="1"/>
    <x v="0"/>
    <s v="COATIXTALAB"/>
    <s v="TRAPICHE"/>
    <s v="GENERACIÓN DE INGRESOS"/>
    <n v="0"/>
    <n v="0"/>
    <n v="0"/>
    <s v="AM"/>
    <n v="6750"/>
    <n v="0"/>
    <n v="750"/>
    <n v="7500"/>
    <n v="6750"/>
    <n v="0"/>
    <m/>
    <n v="0"/>
    <s v="SP1500023252"/>
  </r>
  <r>
    <s v="GRUPO DE PRODUCTORES COATIXTALAB"/>
    <s v="MARCOS"/>
    <s v="BAUTISTA"/>
    <s v="MA. ROSALBA"/>
    <x v="1"/>
    <x v="0"/>
    <s v="COATIXTALAB"/>
    <s v="INFRAESTRUCTURA Y EQUIPO PARA LA PROTECCION Y MANEJO DE LAS AVES"/>
    <s v="PRODUCCIÓN DE ALIMENTOS"/>
    <n v="0"/>
    <n v="0"/>
    <n v="0"/>
    <s v="AM"/>
    <n v="4410"/>
    <n v="0"/>
    <n v="490"/>
    <n v="4900"/>
    <n v="4410"/>
    <n v="0"/>
    <m/>
    <n v="0"/>
    <s v="SP1500023252"/>
  </r>
  <r>
    <s v="LA ESPERANZA"/>
    <s v="RAMON"/>
    <s v="SANTIAGO"/>
    <s v="CESAR"/>
    <x v="1"/>
    <x v="0"/>
    <s v="SAN JOSÉ DE LA CRUZ"/>
    <s v="INFRAESTRUCTURA Y EQUIPO PARA LA PRODUCCION DE CERDOS"/>
    <s v="GENERACIÓN DE INGRESOS"/>
    <n v="7"/>
    <n v="2"/>
    <n v="9"/>
    <s v="AM"/>
    <n v="40050"/>
    <n v="0"/>
    <n v="4450"/>
    <n v="44500"/>
    <n v="40050"/>
    <n v="0"/>
    <m/>
    <n v="0"/>
    <s v="SP1500023254"/>
  </r>
  <r>
    <s v="LA ESPERANZA"/>
    <s v="RAMON"/>
    <s v="SANTIAGO"/>
    <s v="CESAR"/>
    <x v="1"/>
    <x v="0"/>
    <s v="SAN JOSÉ DE LA CRUZ"/>
    <s v="MATERIAL VEGETATIVO"/>
    <s v="PRODUCCIÓN DE ALIMENTOS"/>
    <n v="0"/>
    <n v="0"/>
    <n v="0"/>
    <s v="AM"/>
    <n v="10530"/>
    <n v="0"/>
    <n v="1170"/>
    <n v="11700"/>
    <n v="10530"/>
    <n v="0"/>
    <m/>
    <n v="0"/>
    <s v="SP1500023254"/>
  </r>
  <r>
    <s v="LA ESPERANZA"/>
    <s v="RAMON"/>
    <s v="SANTIAGO"/>
    <s v="CESAR"/>
    <x v="1"/>
    <x v="0"/>
    <s v="SAN JOSÉ DE LA CRUZ"/>
    <s v="TRAPICHE"/>
    <s v="GENERACIÓN DE INGRESOS"/>
    <n v="0"/>
    <n v="0"/>
    <n v="0"/>
    <s v="AM"/>
    <n v="13500"/>
    <n v="0"/>
    <n v="1500"/>
    <n v="15000"/>
    <n v="13500"/>
    <n v="0"/>
    <m/>
    <n v="0"/>
    <s v="SP1500023254"/>
  </r>
  <r>
    <s v="LA ESPERANZA"/>
    <s v="RAMON"/>
    <s v="SANTIAGO"/>
    <s v="CESAR"/>
    <x v="1"/>
    <x v="0"/>
    <s v="SAN JOSÉ DE LA CRUZ"/>
    <s v="BODEGA"/>
    <s v="GENERACIÓN DE INGRESOS"/>
    <n v="0"/>
    <n v="0"/>
    <n v="0"/>
    <s v="AM"/>
    <n v="29340"/>
    <n v="0"/>
    <n v="3260"/>
    <n v="32600"/>
    <n v="29340"/>
    <n v="0"/>
    <m/>
    <n v="0"/>
    <s v="SP1500023254"/>
  </r>
  <r>
    <s v="LA ESPERANZA"/>
    <s v="RAMON"/>
    <s v="SANTIAGO"/>
    <s v="CESAR"/>
    <x v="1"/>
    <x v="0"/>
    <s v="SAN JOSÉ DE LA CRUZ"/>
    <s v="ARBOLES FRUTALES"/>
    <s v="PRODUCCIÓN DE ALIMENTOS"/>
    <n v="0"/>
    <n v="0"/>
    <n v="0"/>
    <s v="AM"/>
    <n v="6615"/>
    <n v="0"/>
    <n v="735"/>
    <n v="7350"/>
    <n v="6615"/>
    <n v="0"/>
    <m/>
    <n v="0"/>
    <s v="SP1500023254"/>
  </r>
  <r>
    <s v="LA ESPERANZA"/>
    <s v="RAMON"/>
    <s v="SANTIAGO"/>
    <s v="CESAR"/>
    <x v="1"/>
    <x v="0"/>
    <s v="SAN JOSÉ DE LA CRUZ"/>
    <s v="INFRAESTRUCTURA Y EQUIPO PARA LA PROTECCION Y MANEJO DE LAS AVES"/>
    <s v="PRODUCCIÓN DE ALIMENTOS"/>
    <n v="0"/>
    <n v="0"/>
    <n v="0"/>
    <s v="AM"/>
    <n v="4410"/>
    <n v="0"/>
    <n v="490"/>
    <n v="4900"/>
    <n v="4410"/>
    <n v="0"/>
    <m/>
    <n v="0"/>
    <s v="SP1500023254"/>
  </r>
  <r>
    <s v="LA ESPERANZA"/>
    <s v="RAMON"/>
    <s v="SANTIAGO"/>
    <s v="CESAR"/>
    <x v="1"/>
    <x v="0"/>
    <s v="SAN JOSÉ DE LA CRUZ"/>
    <s v="CAJONES, ALZA Y BASTIDORES"/>
    <s v="GENERACIÓN DE INGRESOS"/>
    <n v="0"/>
    <n v="0"/>
    <n v="0"/>
    <s v="AM"/>
    <n v="25549"/>
    <n v="0"/>
    <n v="2839"/>
    <n v="28388"/>
    <n v="25549"/>
    <n v="0"/>
    <m/>
    <n v="0"/>
    <s v="SP1500023254"/>
  </r>
  <r>
    <s v="GRUPO PITZOTEYO"/>
    <s v="HERNANDEZ"/>
    <s v="MEDINA"/>
    <s v="MARIA JUANA"/>
    <x v="14"/>
    <x v="0"/>
    <s v="PITZOTEYO"/>
    <s v="INFRAESTRUCTURA Y EQUIPO PARA LA PROTECCION Y MANEJO DE LAS AVES"/>
    <s v="PRODUCCIÓN DE ALIMENTOS"/>
    <n v="13"/>
    <n v="1"/>
    <n v="14"/>
    <s v="AM"/>
    <n v="5600"/>
    <n v="0"/>
    <n v="800"/>
    <n v="6400"/>
    <m/>
    <n v="0"/>
    <m/>
    <n v="0"/>
    <s v="SP1500023260"/>
  </r>
  <r>
    <s v="GRUPO PITZOTEYO"/>
    <s v="HERNANDEZ"/>
    <s v="MEDINA"/>
    <s v="MARIA JUANA"/>
    <x v="14"/>
    <x v="0"/>
    <s v="PITZOTEYO"/>
    <s v="CISTERNA DE FERROCEMENTO EQUIPADA"/>
    <s v="PRODUCCIÓN DE ALIMENTOS"/>
    <n v="0"/>
    <n v="0"/>
    <n v="0"/>
    <s v="AM"/>
    <n v="10555"/>
    <n v="0"/>
    <n v="1173"/>
    <n v="11728"/>
    <m/>
    <n v="0"/>
    <m/>
    <n v="0"/>
    <s v="SP1500023260"/>
  </r>
  <r>
    <s v="GRUPO PITZOTEYO"/>
    <s v="HERNANDEZ"/>
    <s v="MEDINA"/>
    <s v="MARIA JUANA"/>
    <x v="14"/>
    <x v="0"/>
    <s v="PITZOTEYO"/>
    <s v="CAJONES, ALZA Y BASTIDORES"/>
    <s v="GENERACIÓN DE INGRESOS"/>
    <n v="0"/>
    <n v="0"/>
    <n v="0"/>
    <s v="AM"/>
    <n v="24777"/>
    <n v="0"/>
    <n v="2753"/>
    <n v="27530"/>
    <m/>
    <n v="0"/>
    <m/>
    <n v="0"/>
    <s v="SP1500023260"/>
  </r>
  <r>
    <s v="GRUPO PITZOTEYO"/>
    <s v="HERNANDEZ"/>
    <s v="MEDINA"/>
    <s v="MARIA JUANA"/>
    <x v="14"/>
    <x v="0"/>
    <s v="PITZOTEYO"/>
    <s v="INFRAESTRUCTURA Y EQUIPO PARA LA PRODUCCION DE CULTIVOS ALTERNATIVOS O NO TRADICIONALES PARA VENTA"/>
    <s v="GENERACIÓN DE INGRESOS"/>
    <n v="0"/>
    <n v="0"/>
    <n v="0"/>
    <s v="AM"/>
    <n v="7100"/>
    <n v="0"/>
    <n v="2498"/>
    <n v="9598"/>
    <m/>
    <n v="0"/>
    <m/>
    <n v="0"/>
    <s v="SP1500023260"/>
  </r>
  <r>
    <s v="GRUPO PITZOTEYO"/>
    <s v="HERNANDEZ"/>
    <s v="MEDINA"/>
    <s v="MARIA JUANA"/>
    <x v="14"/>
    <x v="0"/>
    <s v="PITZOTEYO"/>
    <s v="INFRAESTRUCTURA Y EQUIPO PARA LA PRODUCCION DE CULTIVOS ALTERNATIVOS O NO TRADICIONALES PARA VENTA"/>
    <s v="GENERACIÓN DE INGRESOS"/>
    <n v="0"/>
    <n v="0"/>
    <n v="0"/>
    <s v="AM"/>
    <n v="10100"/>
    <n v="0"/>
    <n v="2388"/>
    <n v="12488"/>
    <m/>
    <n v="0"/>
    <m/>
    <n v="0"/>
    <s v="SP1500023260"/>
  </r>
  <r>
    <s v="GRUPO PITZOTEYO"/>
    <s v="HERNANDEZ"/>
    <s v="MEDINA"/>
    <s v="MARIA JUANA"/>
    <x v="14"/>
    <x v="0"/>
    <s v="PITZOTEYO"/>
    <s v="ARBOLES FRUTALES"/>
    <s v="PRODUCCIÓN DE ALIMENTOS"/>
    <n v="0"/>
    <n v="0"/>
    <n v="0"/>
    <s v="AM"/>
    <n v="22530"/>
    <n v="0"/>
    <n v="5121"/>
    <n v="27651"/>
    <m/>
    <n v="0"/>
    <m/>
    <n v="0"/>
    <s v="SP1500023260"/>
  </r>
  <r>
    <s v="GRUPO PITZOTEYO"/>
    <s v="HERNANDEZ"/>
    <s v="MEDINA"/>
    <s v="MARIA JUANA"/>
    <x v="14"/>
    <x v="0"/>
    <s v="PITZOTEYO"/>
    <s v="INFRAESTRUCTURA Y EQUIPO PARA LA PROTECCION Y MANEJO DE LAS AVES"/>
    <s v="PRODUCCIÓN DE ALIMENTOS"/>
    <n v="0"/>
    <n v="0"/>
    <n v="0"/>
    <s v="AM"/>
    <n v="62260"/>
    <n v="0"/>
    <n v="7680"/>
    <n v="69940"/>
    <m/>
    <n v="0"/>
    <m/>
    <n v="0"/>
    <s v="SP1500023260"/>
  </r>
  <r>
    <s v="GRUPO SAN JUANCO"/>
    <s v="MANUEL"/>
    <s v="MORALES"/>
    <s v="MARGARITA"/>
    <x v="14"/>
    <x v="0"/>
    <s v="SAJUANCO"/>
    <s v="CAJONES, ALZA Y BASTIDORES"/>
    <s v="GENERACIÓN DE INGRESOS"/>
    <n v="10"/>
    <n v="0"/>
    <n v="10"/>
    <s v="AM"/>
    <n v="74331"/>
    <n v="0"/>
    <n v="8259"/>
    <n v="82590"/>
    <m/>
    <n v="0"/>
    <m/>
    <n v="0"/>
    <s v="SP1500023261"/>
  </r>
  <r>
    <s v="GRUPO SAN JUANCO"/>
    <s v="MANUEL"/>
    <s v="MORALES"/>
    <s v="MARGARITA"/>
    <x v="14"/>
    <x v="0"/>
    <s v="SAJUANCO"/>
    <s v="INFRAESTRUCTURA Y EQUIPO PARA LA PRODUCCION DE CULTIVOS ALTERNATIVOS O NO TRADICIONALES PARA VENTA"/>
    <s v="GENERACIÓN DE INGRESOS"/>
    <n v="0"/>
    <n v="0"/>
    <n v="0"/>
    <s v="AM"/>
    <n v="7100"/>
    <n v="0"/>
    <n v="2498"/>
    <n v="9598"/>
    <m/>
    <n v="0"/>
    <m/>
    <n v="0"/>
    <s v="SP1500023261"/>
  </r>
  <r>
    <s v="GRUPO SAN JUANCO"/>
    <s v="MANUEL"/>
    <s v="MORALES"/>
    <s v="MARGARITA"/>
    <x v="14"/>
    <x v="0"/>
    <s v="SAJUANCO"/>
    <s v="ARBOLES FRUTALES"/>
    <s v="PRODUCCIÓN DE ALIMENTOS"/>
    <n v="0"/>
    <n v="0"/>
    <n v="0"/>
    <s v="AM"/>
    <n v="15020"/>
    <n v="0"/>
    <n v="3414"/>
    <n v="18434"/>
    <m/>
    <n v="0"/>
    <m/>
    <n v="0"/>
    <s v="SP1500023261"/>
  </r>
  <r>
    <s v="GRUPO SAN JUANCO"/>
    <s v="MANUEL"/>
    <s v="MORALES"/>
    <s v="MARGARITA"/>
    <x v="14"/>
    <x v="0"/>
    <s v="SAJUANCO"/>
    <s v="INFRAESTRUCTURA Y EQUIPO PARA LA PROTECCION Y MANEJO DE LAS AVES"/>
    <s v="PRODUCCIÓN DE ALIMENTOS"/>
    <n v="0"/>
    <n v="0"/>
    <n v="0"/>
    <s v="AM"/>
    <n v="5600"/>
    <n v="0"/>
    <n v="800"/>
    <n v="6400"/>
    <m/>
    <n v="0"/>
    <m/>
    <n v="0"/>
    <s v="SP1500023261"/>
  </r>
  <r>
    <s v="GRUPO SAN JUANCO"/>
    <s v="MANUEL"/>
    <s v="MORALES"/>
    <s v="MARGARITA"/>
    <x v="14"/>
    <x v="0"/>
    <s v="SAJUANCO"/>
    <s v="INFRAESTRUCTURA Y EQUIPO PARA LA PROTECCION Y MANEJO DE LAS AVES"/>
    <s v="PRODUCCIÓN DE ALIMENTOS"/>
    <n v="0"/>
    <n v="0"/>
    <n v="0"/>
    <s v="AM"/>
    <n v="37356"/>
    <n v="0"/>
    <n v="4608"/>
    <n v="41964"/>
    <m/>
    <n v="0"/>
    <m/>
    <n v="0"/>
    <s v="SP1500023261"/>
  </r>
  <r>
    <s v="GRUPO SAN JUANCO"/>
    <s v="MANUEL"/>
    <s v="MORALES"/>
    <s v="MARGARITA"/>
    <x v="14"/>
    <x v="0"/>
    <s v="SAJUANCO"/>
    <s v="CISTERNA DE FERROCEMENTO EQUIPADA"/>
    <s v="PRODUCCIÓN DE ALIMENTOS"/>
    <n v="0"/>
    <n v="0"/>
    <n v="0"/>
    <s v="AM"/>
    <n v="10555"/>
    <n v="0"/>
    <n v="1173"/>
    <n v="11728"/>
    <m/>
    <n v="0"/>
    <m/>
    <n v="0"/>
    <s v="SP1500023261"/>
  </r>
  <r>
    <s v="GRUPO DE TRABAJO ARROYO GRANDE"/>
    <s v="DE LA CRUZ"/>
    <s v="HERNANDEZ"/>
    <s v="NOHEMI"/>
    <x v="1"/>
    <x v="0"/>
    <s v="ARROYO GRANDE"/>
    <s v="SILO METALICO GALVANIZADO"/>
    <s v="GENERACIÓN DE INGRESOS"/>
    <n v="16"/>
    <n v="1"/>
    <n v="17"/>
    <s v="AM"/>
    <n v="31500"/>
    <n v="0"/>
    <n v="3500"/>
    <n v="35000"/>
    <n v="31500"/>
    <n v="0"/>
    <m/>
    <n v="0"/>
    <s v="SP1500023262"/>
  </r>
  <r>
    <s v="GRUPO DE TRABAJO ARROYO GRANDE"/>
    <s v="DE LA CRUZ"/>
    <s v="HERNANDEZ"/>
    <s v="NOHEMI"/>
    <x v="1"/>
    <x v="0"/>
    <s v="ARROYO GRANDE"/>
    <s v="INFRAESTRUCTURA Y EQUIPO PARA LA PRODUCCION DE CERDOS"/>
    <s v="GENERACIÓN DE INGRESOS"/>
    <n v="0"/>
    <n v="0"/>
    <n v="0"/>
    <s v="AM"/>
    <n v="32040"/>
    <n v="0"/>
    <n v="3560"/>
    <n v="35600"/>
    <n v="32040"/>
    <n v="0"/>
    <m/>
    <n v="0"/>
    <s v="SP1500023262"/>
  </r>
  <r>
    <s v="GRUPO DE TRABAJO ARROYO GRANDE"/>
    <s v="DE LA CRUZ"/>
    <s v="HERNANDEZ"/>
    <s v="NOHEMI"/>
    <x v="1"/>
    <x v="0"/>
    <s v="ARROYO GRANDE"/>
    <s v="INFRAESTRUCTURA Y EQUIPO PARA LA PROTECCION Y MANEJO DE LAS AVES"/>
    <s v="PRODUCCIÓN DE ALIMENTOS"/>
    <n v="0"/>
    <n v="0"/>
    <n v="0"/>
    <s v="AM"/>
    <n v="13230"/>
    <n v="0"/>
    <n v="1470"/>
    <n v="14700"/>
    <n v="13230"/>
    <n v="0"/>
    <m/>
    <n v="0"/>
    <s v="SP1500023262"/>
  </r>
  <r>
    <s v="GRUPO DE TRABAJO ARROYO GRANDE"/>
    <s v="DE LA CRUZ"/>
    <s v="HERNANDEZ"/>
    <s v="NOHEMI"/>
    <x v="1"/>
    <x v="0"/>
    <s v="ARROYO GRANDE"/>
    <s v="ARBOLES FRUTALES"/>
    <s v="PRODUCCIÓN DE ALIMENTOS"/>
    <n v="0"/>
    <n v="0"/>
    <n v="0"/>
    <s v="AM"/>
    <n v="6615"/>
    <n v="0"/>
    <n v="735"/>
    <n v="7350"/>
    <n v="6615"/>
    <n v="0"/>
    <m/>
    <n v="0"/>
    <s v="SP1500023262"/>
  </r>
  <r>
    <s v="GRUPO DE TRABAJO ARROYO GRANDE"/>
    <s v="DE LA CRUZ"/>
    <s v="HERNANDEZ"/>
    <s v="NOHEMI"/>
    <x v="1"/>
    <x v="0"/>
    <s v="ARROYO GRANDE"/>
    <s v="ARBOLES FRUTALES"/>
    <s v="PRODUCCIÓN DE ALIMENTOS"/>
    <n v="0"/>
    <n v="0"/>
    <n v="0"/>
    <s v="AM"/>
    <n v="33075"/>
    <n v="0"/>
    <n v="3675"/>
    <n v="36750"/>
    <n v="33075"/>
    <n v="0"/>
    <m/>
    <n v="0"/>
    <s v="SP1500023262"/>
  </r>
  <r>
    <s v="GRUPO DE TRABAJO ARROYO GRANDE"/>
    <s v="DE LA CRUZ"/>
    <s v="HERNANDEZ"/>
    <s v="NOHEMI"/>
    <x v="1"/>
    <x v="0"/>
    <s v="ARROYO GRANDE"/>
    <s v="MATERIAL VEGETATIVO"/>
    <s v="PRODUCCIÓN DE ALIMENTOS"/>
    <n v="0"/>
    <n v="0"/>
    <n v="0"/>
    <s v="AM"/>
    <n v="10530"/>
    <n v="0"/>
    <n v="1170"/>
    <n v="11700"/>
    <n v="10530"/>
    <n v="0"/>
    <m/>
    <n v="0"/>
    <s v="SP1500023262"/>
  </r>
  <r>
    <s v="GRUPO DE TRABAJO RIO FLORIDO"/>
    <s v="HERNANDEZ"/>
    <s v="."/>
    <s v="AGUSTIN"/>
    <x v="1"/>
    <x v="0"/>
    <s v="RÍO FLORIDO"/>
    <s v="INFRAESTRUCTURA Y EQUIPO PARA LA PRODUCCION DE CERDOS"/>
    <s v="GENERACIÓN DE INGRESOS"/>
    <n v="7"/>
    <n v="6"/>
    <n v="13"/>
    <s v="AM"/>
    <n v="38448"/>
    <n v="0"/>
    <n v="4272"/>
    <n v="42720"/>
    <n v="38448"/>
    <n v="0"/>
    <m/>
    <n v="0"/>
    <s v="SP1500023263"/>
  </r>
  <r>
    <s v="GRUPO DE TRABAJO RIO FLORIDO"/>
    <s v="HERNANDEZ"/>
    <s v="."/>
    <s v="AGUSTIN"/>
    <x v="1"/>
    <x v="0"/>
    <s v="RÍO FLORIDO"/>
    <s v="ARBOLES FRUTALES"/>
    <s v="PRODUCCIÓN DE ALIMENTOS"/>
    <n v="0"/>
    <n v="0"/>
    <n v="0"/>
    <s v="AM"/>
    <n v="13230"/>
    <n v="0"/>
    <n v="1470"/>
    <n v="14700"/>
    <n v="13230"/>
    <n v="0"/>
    <m/>
    <n v="0"/>
    <s v="SP1500023263"/>
  </r>
  <r>
    <s v="GRUPO DE TRABAJO RIO FLORIDO"/>
    <s v="HERNANDEZ"/>
    <s v="."/>
    <s v="AGUSTIN"/>
    <x v="1"/>
    <x v="0"/>
    <s v="RÍO FLORIDO"/>
    <s v="INFRAESTRUCTURA Y EQUIPO PARA LA PRODUCCION DE CERDOS"/>
    <s v="GENERACIÓN DE INGRESOS"/>
    <n v="0"/>
    <n v="0"/>
    <n v="0"/>
    <s v="AM"/>
    <n v="200250"/>
    <n v="0"/>
    <n v="22250"/>
    <n v="222500"/>
    <n v="200250"/>
    <n v="0"/>
    <m/>
    <n v="0"/>
    <s v="SP1500023263"/>
  </r>
  <r>
    <s v="GRUPO SAN JUAN TLAJUMPAL"/>
    <s v="FLORES"/>
    <s v="BAUTISTA"/>
    <s v="GREGORIO"/>
    <x v="14"/>
    <x v="0"/>
    <s v="BARRIO SAN JUAN (TLAJUMPAL)"/>
    <s v="CISTERNA DE FERROCEMENTO EQUIPADA"/>
    <s v="PRODUCCIÓN DE ALIMENTOS"/>
    <n v="4"/>
    <n v="11"/>
    <n v="15"/>
    <s v="AM"/>
    <n v="52775"/>
    <n v="0"/>
    <n v="5865"/>
    <n v="58640"/>
    <m/>
    <n v="0"/>
    <m/>
    <n v="0"/>
    <s v="SP1500023264"/>
  </r>
  <r>
    <s v="GRUPO SAN JUAN TLAJUMPAL"/>
    <s v="FLORES"/>
    <s v="BAUTISTA"/>
    <s v="GREGORIO"/>
    <x v="14"/>
    <x v="0"/>
    <s v="BARRIO SAN JUAN (TLAJUMPAL)"/>
    <s v="INFRAESTRUCTURA Y EQUIPO PARA LA PROTECCION Y MANEJO DE LAS AVES"/>
    <s v="PRODUCCIÓN DE ALIMENTOS"/>
    <n v="0"/>
    <n v="0"/>
    <n v="0"/>
    <s v="AM"/>
    <n v="5600"/>
    <n v="0"/>
    <n v="800"/>
    <n v="6400"/>
    <m/>
    <n v="0"/>
    <m/>
    <n v="0"/>
    <s v="SP1500023264"/>
  </r>
  <r>
    <s v="GRUPO SAN JUAN TLAJUMPAL"/>
    <s v="FLORES"/>
    <s v="BAUTISTA"/>
    <s v="GREGORIO"/>
    <x v="14"/>
    <x v="0"/>
    <s v="BARRIO SAN JUAN (TLAJUMPAL)"/>
    <s v="CONSERVACION"/>
    <s v="GENERACIÓN DE INGRESOS"/>
    <n v="0"/>
    <n v="0"/>
    <n v="0"/>
    <s v="AM"/>
    <n v="12637"/>
    <n v="0"/>
    <n v="1405"/>
    <n v="14042"/>
    <m/>
    <n v="0"/>
    <m/>
    <n v="0"/>
    <s v="SP1500023264"/>
  </r>
  <r>
    <s v="GRUPO SAN JUAN TLAJUMPAL"/>
    <s v="FLORES"/>
    <s v="BAUTISTA"/>
    <s v="GREGORIO"/>
    <x v="14"/>
    <x v="0"/>
    <s v="BARRIO SAN JUAN (TLAJUMPAL)"/>
    <s v="INFRAESTRUCTURA Y EQUIPO PARA LA PROTECCION Y MANEJO DE LAS AVES"/>
    <s v="PRODUCCIÓN DE ALIMENTOS"/>
    <n v="0"/>
    <n v="0"/>
    <n v="0"/>
    <s v="AM"/>
    <n v="62260"/>
    <n v="0"/>
    <n v="7680"/>
    <n v="69940"/>
    <m/>
    <n v="0"/>
    <m/>
    <n v="0"/>
    <s v="SP1500023264"/>
  </r>
  <r>
    <s v="GRUPO SAN JUAN TLAJUMPAL"/>
    <s v="FLORES"/>
    <s v="BAUTISTA"/>
    <s v="GREGORIO"/>
    <x v="14"/>
    <x v="0"/>
    <s v="BARRIO SAN JUAN (TLAJUMPAL)"/>
    <s v="ARBOLES FRUTALES"/>
    <s v="PRODUCCIÓN DE ALIMENTOS"/>
    <n v="0"/>
    <n v="0"/>
    <n v="0"/>
    <s v="AM"/>
    <n v="45060"/>
    <n v="0"/>
    <n v="10242"/>
    <n v="55302"/>
    <m/>
    <n v="0"/>
    <m/>
    <n v="0"/>
    <s v="SP1500023264"/>
  </r>
  <r>
    <s v="GRUPO SAN JUAN TLAJUMPAL"/>
    <s v="FLORES"/>
    <s v="BAUTISTA"/>
    <s v="GREGORIO"/>
    <x v="14"/>
    <x v="0"/>
    <s v="BARRIO SAN JUAN (TLAJUMPAL)"/>
    <s v="INFRAESTRUCTURA Y EQUIPO PARA LA PRODUCCION DE CULTIVOS ALTERNATIVOS O NO TRADICIONALES PARA VENTA"/>
    <s v="GENERACIÓN DE INGRESOS"/>
    <n v="0"/>
    <n v="0"/>
    <n v="0"/>
    <s v="AM"/>
    <n v="5050"/>
    <n v="0"/>
    <n v="1194"/>
    <n v="6244"/>
    <m/>
    <n v="0"/>
    <m/>
    <n v="0"/>
    <s v="SP1500023264"/>
  </r>
  <r>
    <s v="GRUPO SAN JUAN TLAJUMPAL"/>
    <s v="FLORES"/>
    <s v="BAUTISTA"/>
    <s v="GREGORIO"/>
    <x v="14"/>
    <x v="0"/>
    <s v="BARRIO SAN JUAN (TLAJUMPAL)"/>
    <s v="CAJONES, ALZA Y BASTIDORES"/>
    <s v="GENERACIÓN DE INGRESOS"/>
    <n v="0"/>
    <n v="0"/>
    <n v="0"/>
    <s v="AM"/>
    <n v="24777"/>
    <n v="0"/>
    <n v="2753"/>
    <n v="27530"/>
    <m/>
    <n v="0"/>
    <m/>
    <n v="0"/>
    <s v="SP1500023264"/>
  </r>
  <r>
    <s v="GRUPO DE TRABAJO COAXINQUILA"/>
    <s v="GONZALEZ"/>
    <s v="SANTOS"/>
    <s v="JOSE"/>
    <x v="1"/>
    <x v="0"/>
    <s v="COAXINQUILA"/>
    <s v="TRAPICHE"/>
    <s v="GENERACIÓN DE INGRESOS"/>
    <n v="7"/>
    <n v="7"/>
    <n v="14"/>
    <s v="AM"/>
    <n v="27000"/>
    <n v="0"/>
    <n v="3000"/>
    <n v="30000"/>
    <n v="27000"/>
    <n v="0"/>
    <m/>
    <n v="0"/>
    <s v="SP1500023265"/>
  </r>
  <r>
    <s v="GRUPO DE TRABAJO COAXINQUILA"/>
    <s v="GONZALEZ"/>
    <s v="SANTOS"/>
    <s v="JOSE"/>
    <x v="1"/>
    <x v="0"/>
    <s v="COAXINQUILA"/>
    <s v="BODEGA"/>
    <s v="GENERACIÓN DE INGRESOS"/>
    <n v="0"/>
    <n v="0"/>
    <n v="0"/>
    <s v="AM"/>
    <n v="58680"/>
    <n v="0"/>
    <n v="6520"/>
    <n v="65200"/>
    <n v="58680"/>
    <n v="0"/>
    <m/>
    <n v="0"/>
    <s v="SP1500023265"/>
  </r>
  <r>
    <s v="GRUPO DE TRABAJO COAXINQUILA"/>
    <s v="GONZALEZ"/>
    <s v="SANTOS"/>
    <s v="JOSE"/>
    <x v="1"/>
    <x v="0"/>
    <s v="COAXINQUILA"/>
    <s v="MATERIAL VEGETATIVO"/>
    <s v="PRODUCCIÓN DE ALIMENTOS"/>
    <n v="0"/>
    <n v="0"/>
    <n v="0"/>
    <s v="AM"/>
    <n v="14040"/>
    <n v="0"/>
    <n v="1560"/>
    <n v="15600"/>
    <n v="14040"/>
    <n v="0"/>
    <m/>
    <n v="0"/>
    <s v="SP1500023265"/>
  </r>
  <r>
    <s v="GRUPO DE TRABAJO COAXINQUILA"/>
    <s v="GONZALEZ"/>
    <s v="SANTOS"/>
    <s v="JOSE"/>
    <x v="1"/>
    <x v="0"/>
    <s v="COAXINQUILA"/>
    <s v="INFRAESTRUCTURA Y EQUIPO PARA LA PRODUCCION DE CERDOS"/>
    <s v="GENERACIÓN DE INGRESOS"/>
    <n v="0"/>
    <n v="0"/>
    <n v="0"/>
    <s v="AM"/>
    <n v="40050"/>
    <n v="0"/>
    <n v="4450"/>
    <n v="44500"/>
    <n v="40050"/>
    <n v="0"/>
    <m/>
    <n v="0"/>
    <s v="SP1500023265"/>
  </r>
  <r>
    <s v="GRUPO DE TRABAJO COAXINQUILA"/>
    <s v="GONZALEZ"/>
    <s v="SANTOS"/>
    <s v="JOSE"/>
    <x v="1"/>
    <x v="0"/>
    <s v="COAXINQUILA"/>
    <s v="SILO METALICO GALVANIZADO"/>
    <s v="GENERACIÓN DE INGRESOS"/>
    <n v="0"/>
    <n v="0"/>
    <n v="0"/>
    <s v="AM"/>
    <n v="44100"/>
    <n v="0"/>
    <n v="4900"/>
    <n v="49000"/>
    <n v="44100"/>
    <n v="0"/>
    <m/>
    <n v="0"/>
    <s v="SP1500023265"/>
  </r>
  <r>
    <s v="GRUPO DE TRABAJO COAXINQUILA"/>
    <s v="GONZALEZ"/>
    <s v="SANTOS"/>
    <s v="JOSE"/>
    <x v="1"/>
    <x v="0"/>
    <s v="COAXINQUILA"/>
    <s v="ARBOLES FRUTALES"/>
    <s v="PRODUCCIÓN DE ALIMENTOS"/>
    <n v="0"/>
    <n v="0"/>
    <n v="0"/>
    <s v="AM"/>
    <n v="26460"/>
    <n v="0"/>
    <n v="2940"/>
    <n v="29400"/>
    <n v="26460"/>
    <n v="0"/>
    <m/>
    <n v="0"/>
    <s v="SP1500023265"/>
  </r>
  <r>
    <s v="GRUPO DE TRABAJO COL. GONZALEZ MAZO"/>
    <s v="OCEJO"/>
    <s v="HERNANDEZ"/>
    <s v="VICTORIA"/>
    <x v="1"/>
    <x v="0"/>
    <s v="COLONIA GONZÁLEZ MAZO"/>
    <s v="EQUIPO PARA LA CONSERVACION DE ALIMENTOS CARNICOS"/>
    <s v="GENERACIÓN DE INGRESOS"/>
    <n v="5"/>
    <n v="2"/>
    <n v="7"/>
    <s v="AM"/>
    <n v="26820"/>
    <n v="0"/>
    <n v="2980"/>
    <n v="29800"/>
    <n v="26820"/>
    <n v="0"/>
    <m/>
    <n v="0"/>
    <s v="SP1500023266"/>
  </r>
  <r>
    <s v="GRUPO DE TRABAJO COL. GONZALEZ MAZO"/>
    <s v="OCEJO"/>
    <s v="HERNANDEZ"/>
    <s v="VICTORIA"/>
    <x v="1"/>
    <x v="0"/>
    <s v="COLONIA GONZÁLEZ MAZO"/>
    <s v="INCUBADORA"/>
    <s v="GENERACIÓN DE INGRESOS"/>
    <n v="0"/>
    <n v="0"/>
    <n v="0"/>
    <s v="AM"/>
    <n v="11700"/>
    <n v="0"/>
    <n v="1300"/>
    <n v="13000"/>
    <n v="11700"/>
    <n v="0"/>
    <m/>
    <n v="0"/>
    <s v="SP1500023266"/>
  </r>
  <r>
    <s v="GRUPO DE TRABAJO COL. GONZALEZ MAZO"/>
    <s v="OCEJO"/>
    <s v="HERNANDEZ"/>
    <s v="VICTORIA"/>
    <x v="1"/>
    <x v="0"/>
    <s v="COLONIA GONZÁLEZ MAZO"/>
    <s v="INFRAESTRUCTURA Y EQUIPO PARA LA PRODUCCION DE CERDOS"/>
    <s v="GENERACIÓN DE INGRESOS"/>
    <n v="0"/>
    <n v="0"/>
    <n v="0"/>
    <s v="AM"/>
    <n v="19224"/>
    <n v="0"/>
    <n v="2136"/>
    <n v="21360"/>
    <n v="19224"/>
    <n v="0"/>
    <m/>
    <n v="0"/>
    <s v="SP1500023266"/>
  </r>
  <r>
    <s v="GRUPO DE TRABAJO COL. GONZALEZ MAZO"/>
    <s v="OCEJO"/>
    <s v="HERNANDEZ"/>
    <s v="VICTORIA"/>
    <x v="1"/>
    <x v="0"/>
    <s v="COLONIA GONZÁLEZ MAZO"/>
    <s v="MATERIAL VEGETATIVO"/>
    <s v="PRODUCCIÓN DE ALIMENTOS"/>
    <n v="0"/>
    <n v="0"/>
    <n v="0"/>
    <s v="AM"/>
    <n v="7020"/>
    <n v="0"/>
    <n v="780"/>
    <n v="7800"/>
    <n v="7020"/>
    <n v="0"/>
    <m/>
    <n v="0"/>
    <s v="SP1500023266"/>
  </r>
  <r>
    <s v="GRUPO DE TRABAJO COL. GONZALEZ MAZO"/>
    <s v="OCEJO"/>
    <s v="HERNANDEZ"/>
    <s v="VICTORIA"/>
    <x v="1"/>
    <x v="0"/>
    <s v="COLONIA GONZÁLEZ MAZO"/>
    <s v="INFRAESTRUCTURA Y EQUIPO PARA LA PROTECCION Y MANEJO DE LAS AVES"/>
    <s v="PRODUCCIÓN DE ALIMENTOS"/>
    <n v="0"/>
    <n v="0"/>
    <n v="0"/>
    <s v="AM"/>
    <n v="8820"/>
    <n v="0"/>
    <n v="980"/>
    <n v="9800"/>
    <n v="8820"/>
    <n v="0"/>
    <m/>
    <n v="0"/>
    <s v="SP1500023266"/>
  </r>
  <r>
    <s v="GRUPO CHALCHITEPETL"/>
    <s v="ANTONIO"/>
    <s v="CRUZ"/>
    <s v="ALEJANDRO"/>
    <x v="14"/>
    <x v="0"/>
    <s v="CHALCHITÉPETL"/>
    <s v="INFRAESTRUCTURA Y EQUIPO PARA LA PRODUCCION DE CULTIVOS ALTERNATIVOS O NO TRADICIONALES PARA VENTA"/>
    <s v="GENERACIÓN DE INGRESOS"/>
    <n v="3"/>
    <n v="3"/>
    <n v="6"/>
    <s v="AM"/>
    <n v="5050"/>
    <n v="0"/>
    <n v="1194"/>
    <n v="6244"/>
    <m/>
    <n v="0"/>
    <m/>
    <n v="0"/>
    <s v="SP1500023267"/>
  </r>
  <r>
    <s v="GRUPO CHALCHITEPETL"/>
    <s v="ANTONIO"/>
    <s v="CRUZ"/>
    <s v="ALEJANDRO"/>
    <x v="14"/>
    <x v="0"/>
    <s v="CHALCHITÉPETL"/>
    <s v="ARBOLES FRUTALES"/>
    <s v="PRODUCCIÓN DE ALIMENTOS"/>
    <n v="0"/>
    <n v="0"/>
    <n v="0"/>
    <s v="AM"/>
    <n v="30040"/>
    <n v="0"/>
    <n v="6828"/>
    <n v="36868"/>
    <m/>
    <n v="0"/>
    <m/>
    <n v="0"/>
    <s v="SP1500023267"/>
  </r>
  <r>
    <s v="GRUPO CHALCHITEPETL"/>
    <s v="ANTONIO"/>
    <s v="CRUZ"/>
    <s v="ALEJANDRO"/>
    <x v="14"/>
    <x v="0"/>
    <s v="CHALCHITÉPETL"/>
    <s v="INFRAESTRUCTURA Y EQUIPO PARA LA PROTECCION Y MANEJO DE LAS AVES"/>
    <s v="PRODUCCIÓN DE ALIMENTOS"/>
    <n v="0"/>
    <n v="0"/>
    <n v="0"/>
    <s v="AM"/>
    <n v="5600"/>
    <n v="0"/>
    <n v="800"/>
    <n v="6400"/>
    <m/>
    <n v="0"/>
    <m/>
    <n v="0"/>
    <s v="SP1500023267"/>
  </r>
  <r>
    <s v="GRUPO TLAMAXAC"/>
    <s v="PATRICIO"/>
    <m/>
    <s v="ISABEL CARMEN"/>
    <x v="14"/>
    <x v="0"/>
    <s v="TLAMAXAC"/>
    <s v="ARBOLES FRUTALES"/>
    <s v="PRODUCCIÓN DE ALIMENTOS"/>
    <n v="5"/>
    <n v="3"/>
    <n v="8"/>
    <s v="AM"/>
    <n v="7510"/>
    <n v="0"/>
    <n v="1707"/>
    <n v="9217"/>
    <m/>
    <n v="0"/>
    <m/>
    <n v="0"/>
    <s v="SP1500023268"/>
  </r>
  <r>
    <s v="GRUPO TLAMAXAC"/>
    <s v="PATRICIO"/>
    <m/>
    <s v="ISABEL CARMEN"/>
    <x v="14"/>
    <x v="0"/>
    <s v="TLAMAXAC"/>
    <s v="INFRAESTRUCTURA Y EQUIPO PARA LA PROTECCION Y MANEJO DE LAS AVES"/>
    <s v="PRODUCCIÓN DE ALIMENTOS"/>
    <n v="0"/>
    <n v="0"/>
    <n v="0"/>
    <s v="AM"/>
    <n v="12452"/>
    <n v="0"/>
    <n v="1536"/>
    <n v="13988"/>
    <m/>
    <n v="0"/>
    <m/>
    <n v="0"/>
    <s v="SP1500023268"/>
  </r>
  <r>
    <s v="GRUPO TLAMAXAC"/>
    <s v="PATRICIO"/>
    <m/>
    <s v="ISABEL CARMEN"/>
    <x v="14"/>
    <x v="0"/>
    <s v="TLAMAXAC"/>
    <s v="INFRAESTRUCTURA Y EQUIPO PARA LA PRODUCCION DE CULTIVOS ALTERNATIVOS O NO TRADICIONALES PARA VENTA"/>
    <s v="GENERACIÓN DE INGRESOS"/>
    <n v="0"/>
    <n v="0"/>
    <n v="0"/>
    <s v="AM"/>
    <n v="5050"/>
    <n v="0"/>
    <n v="1194"/>
    <n v="6244"/>
    <m/>
    <n v="0"/>
    <m/>
    <n v="0"/>
    <s v="SP1500023268"/>
  </r>
  <r>
    <s v="GRUPO TLAMAXAC"/>
    <s v="PATRICIO"/>
    <m/>
    <s v="ISABEL CARMEN"/>
    <x v="14"/>
    <x v="0"/>
    <s v="TLAMAXAC"/>
    <s v="INFRAESTRUCTURA Y EQUIPO PARA LA PRODUCCION DE CULTIVOS ALTERNATIVOS O NO TRADICIONALES PARA VENTA"/>
    <s v="GENERACIÓN DE INGRESOS"/>
    <n v="0"/>
    <n v="0"/>
    <n v="0"/>
    <s v="AM"/>
    <n v="7100"/>
    <n v="0"/>
    <n v="2498"/>
    <n v="9598"/>
    <m/>
    <n v="0"/>
    <m/>
    <n v="0"/>
    <s v="SP1500023268"/>
  </r>
  <r>
    <s v="GRUPO TLAMAXAC"/>
    <s v="PATRICIO"/>
    <m/>
    <s v="ISABEL CARMEN"/>
    <x v="14"/>
    <x v="0"/>
    <s v="TLAMAXAC"/>
    <s v="CISTERNA DE FERROCEMENTO EQUIPADA"/>
    <s v="PRODUCCIÓN DE ALIMENTOS"/>
    <n v="0"/>
    <n v="0"/>
    <n v="0"/>
    <s v="AM"/>
    <n v="10555"/>
    <n v="0"/>
    <n v="1173"/>
    <n v="11728"/>
    <m/>
    <n v="0"/>
    <m/>
    <n v="0"/>
    <s v="SP1500023268"/>
  </r>
  <r>
    <s v="GRUPO TLAMAXAC"/>
    <s v="PATRICIO"/>
    <m/>
    <s v="ISABEL CARMEN"/>
    <x v="14"/>
    <x v="0"/>
    <s v="TLAMAXAC"/>
    <s v="CAJONES, ALZA Y BASTIDORES"/>
    <s v="GENERACIÓN DE INGRESOS"/>
    <n v="0"/>
    <n v="0"/>
    <n v="0"/>
    <s v="AM"/>
    <n v="24777"/>
    <n v="0"/>
    <n v="2753"/>
    <n v="27530"/>
    <m/>
    <n v="0"/>
    <m/>
    <n v="0"/>
    <s v="SP1500023268"/>
  </r>
  <r>
    <s v="GRUPO ZACAYO"/>
    <s v="MARCELINO"/>
    <s v="SANTIAGO"/>
    <s v="MARTIN"/>
    <x v="14"/>
    <x v="0"/>
    <s v="ZACAYO"/>
    <s v="CISTERNA DE FERROCEMENTO EQUIPADA"/>
    <s v="PRODUCCIÓN DE ALIMENTOS"/>
    <n v="11"/>
    <n v="3"/>
    <n v="14"/>
    <s v="AM"/>
    <n v="21110"/>
    <n v="0"/>
    <n v="2346"/>
    <n v="23456"/>
    <m/>
    <n v="0"/>
    <m/>
    <n v="0"/>
    <s v="SP1500023269"/>
  </r>
  <r>
    <s v="GRUPO ZACAYO"/>
    <s v="MARCELINO"/>
    <s v="SANTIAGO"/>
    <s v="MARTIN"/>
    <x v="14"/>
    <x v="0"/>
    <s v="ZACAYO"/>
    <s v="INFRAESTRUCTURA Y EQUIPO PARA LA PRODUCCION DE CULTIVOS ALTERNATIVOS O NO TRADICIONALES PARA VENTA"/>
    <s v="GENERACIÓN DE INGRESOS"/>
    <n v="0"/>
    <n v="0"/>
    <n v="0"/>
    <s v="AM"/>
    <n v="25250"/>
    <n v="0"/>
    <n v="5970"/>
    <n v="31220"/>
    <m/>
    <n v="0"/>
    <m/>
    <n v="0"/>
    <s v="SP1500023269"/>
  </r>
  <r>
    <s v="GRUPO ZACAYO"/>
    <s v="MARCELINO"/>
    <s v="SANTIAGO"/>
    <s v="MARTIN"/>
    <x v="14"/>
    <x v="0"/>
    <s v="ZACAYO"/>
    <s v="CONSERVACION"/>
    <s v="GENERACIÓN DE INGRESOS"/>
    <n v="0"/>
    <n v="0"/>
    <n v="0"/>
    <s v="AM"/>
    <n v="6318"/>
    <n v="0"/>
    <n v="703"/>
    <n v="7021"/>
    <m/>
    <n v="0"/>
    <m/>
    <n v="0"/>
    <s v="SP1500023269"/>
  </r>
  <r>
    <s v="GRUPO ZACAYO"/>
    <s v="MARCELINO"/>
    <s v="SANTIAGO"/>
    <s v="MARTIN"/>
    <x v="14"/>
    <x v="0"/>
    <s v="ZACAYO"/>
    <s v="CAJONES, ALZA Y BASTIDORES"/>
    <s v="GENERACIÓN DE INGRESOS"/>
    <n v="0"/>
    <n v="0"/>
    <n v="0"/>
    <s v="AM"/>
    <n v="18736"/>
    <n v="0"/>
    <n v="2082"/>
    <n v="20818"/>
    <m/>
    <n v="0"/>
    <m/>
    <n v="0"/>
    <s v="SP1500023269"/>
  </r>
  <r>
    <s v="GRUPO ZACAYO"/>
    <s v="MARCELINO"/>
    <s v="SANTIAGO"/>
    <s v="MARTIN"/>
    <x v="14"/>
    <x v="0"/>
    <s v="ZACAYO"/>
    <s v="ARBOLES FRUTALES"/>
    <s v="PRODUCCIÓN DE ALIMENTOS"/>
    <n v="0"/>
    <n v="0"/>
    <n v="0"/>
    <s v="AM"/>
    <n v="37550"/>
    <n v="0"/>
    <n v="8535"/>
    <n v="46085"/>
    <m/>
    <n v="0"/>
    <m/>
    <n v="0"/>
    <s v="SP1500023269"/>
  </r>
  <r>
    <s v="GRUPO ZACAYO"/>
    <s v="MARCELINO"/>
    <s v="SANTIAGO"/>
    <s v="MARTIN"/>
    <x v="14"/>
    <x v="0"/>
    <s v="ZACAYO"/>
    <s v="INFRAESTRUCTURA Y EQUIPO PARA LA PROTECCION Y MANEJO DE LAS AVES"/>
    <s v="PRODUCCIÓN DE ALIMENTOS"/>
    <n v="0"/>
    <n v="0"/>
    <n v="0"/>
    <s v="AM"/>
    <n v="12452"/>
    <n v="0"/>
    <n v="1536"/>
    <n v="13988"/>
    <m/>
    <n v="0"/>
    <m/>
    <n v="0"/>
    <s v="SP1500023269"/>
  </r>
  <r>
    <s v="GRUPO DE TRABAJO LA PALIZADA 2"/>
    <s v="HERNANDEZ"/>
    <s v="CATARINA"/>
    <s v="MARIA CONCEPCION"/>
    <x v="1"/>
    <x v="0"/>
    <s v="LA PALIZADA"/>
    <s v="MATERIAL VEGETATIVO"/>
    <s v="PRODUCCIÓN DE ALIMENTOS"/>
    <n v="12"/>
    <n v="0"/>
    <n v="12"/>
    <s v="AM"/>
    <n v="14040"/>
    <n v="0"/>
    <n v="1560"/>
    <n v="15600"/>
    <n v="14040"/>
    <n v="0"/>
    <m/>
    <n v="0"/>
    <s v="SP1500023270"/>
  </r>
  <r>
    <s v="GRUPO DE TRABAJO LA PALIZADA 2"/>
    <s v="HERNANDEZ"/>
    <s v="CATARINA"/>
    <s v="MARIA CONCEPCION"/>
    <x v="1"/>
    <x v="0"/>
    <s v="LA PALIZADA"/>
    <s v="ARBOLES FRUTALES"/>
    <s v="PRODUCCIÓN DE ALIMENTOS"/>
    <n v="0"/>
    <n v="0"/>
    <n v="0"/>
    <s v="AM"/>
    <n v="6615"/>
    <n v="0"/>
    <n v="735"/>
    <n v="7350"/>
    <n v="6615"/>
    <n v="0"/>
    <m/>
    <n v="0"/>
    <s v="SP1500023270"/>
  </r>
  <r>
    <s v="GRUPO DE TRABAJO LA PALIZADA 2"/>
    <s v="HERNANDEZ"/>
    <s v="CATARINA"/>
    <s v="MARIA CONCEPCION"/>
    <x v="1"/>
    <x v="0"/>
    <s v="LA PALIZADA"/>
    <s v="INFRAESTRUCTURA Y EQUIPO PARA LA PROTECCION Y MANEJO DE LAS AVES"/>
    <s v="PRODUCCIÓN DE ALIMENTOS"/>
    <n v="0"/>
    <n v="0"/>
    <n v="0"/>
    <s v="AM"/>
    <n v="13230"/>
    <n v="0"/>
    <n v="1470"/>
    <n v="14700"/>
    <n v="13230"/>
    <n v="0"/>
    <m/>
    <n v="0"/>
    <s v="SP1500023270"/>
  </r>
  <r>
    <s v="GRUPO DE TRABAJO LA PALIZADA 2"/>
    <s v="HERNANDEZ"/>
    <s v="CATARINA"/>
    <s v="MARIA CONCEPCION"/>
    <x v="1"/>
    <x v="0"/>
    <s v="LA PALIZADA"/>
    <s v="CONSERVACION"/>
    <s v="GENERACIÓN DE INGRESOS"/>
    <n v="0"/>
    <n v="0"/>
    <n v="0"/>
    <s v="AM"/>
    <n v="4528"/>
    <n v="0"/>
    <n v="504"/>
    <n v="5032"/>
    <n v="4528"/>
    <n v="0"/>
    <m/>
    <n v="0"/>
    <s v="SP1500023270"/>
  </r>
  <r>
    <s v="GRUPO DE TRABAJO LA PALIZADA 2"/>
    <s v="HERNANDEZ"/>
    <s v="CATARINA"/>
    <s v="MARIA CONCEPCION"/>
    <x v="1"/>
    <x v="0"/>
    <s v="LA PALIZADA"/>
    <s v="SILO METALICO GALVANIZADO"/>
    <s v="GENERACIÓN DE INGRESOS"/>
    <n v="0"/>
    <n v="0"/>
    <n v="0"/>
    <s v="AM"/>
    <n v="3150"/>
    <n v="0"/>
    <n v="350"/>
    <n v="3500"/>
    <n v="3150"/>
    <n v="0"/>
    <m/>
    <n v="0"/>
    <s v="SP1500023270"/>
  </r>
  <r>
    <s v="GRUPO DE TRABAJO LA PALIZADA 2"/>
    <s v="HERNANDEZ"/>
    <s v="CATARINA"/>
    <s v="MARIA CONCEPCION"/>
    <x v="1"/>
    <x v="0"/>
    <s v="LA PALIZADA"/>
    <s v="INFRAESTRUCTURA Y EQUIPO PARA LA PRODUCCION DE CERDOS"/>
    <s v="GENERACIÓN DE INGRESOS"/>
    <n v="0"/>
    <n v="0"/>
    <n v="0"/>
    <s v="AM"/>
    <n v="19224"/>
    <n v="0"/>
    <n v="2136"/>
    <n v="21360"/>
    <n v="19224"/>
    <n v="0"/>
    <m/>
    <n v="0"/>
    <s v="SP1500023270"/>
  </r>
  <r>
    <s v="GRUPO DE TRABAJO LA PALIZADA 2"/>
    <s v="HERNANDEZ"/>
    <s v="CATARINA"/>
    <s v="MARIA CONCEPCION"/>
    <x v="1"/>
    <x v="0"/>
    <s v="LA PALIZADA"/>
    <s v="INFRAESTRUCTURA Y EQUIPO PARA LA PRODUCCION DE CERDOS"/>
    <s v="GENERACIÓN DE INGRESOS"/>
    <n v="0"/>
    <n v="0"/>
    <n v="0"/>
    <s v="AM"/>
    <n v="40050"/>
    <n v="0"/>
    <n v="4450"/>
    <n v="44500"/>
    <n v="40050"/>
    <n v="0"/>
    <m/>
    <n v="0"/>
    <s v="SP1500023270"/>
  </r>
  <r>
    <s v="GRUPO TEPETZINTLA"/>
    <s v="MARTINEZ"/>
    <m/>
    <s v="ALEJANDRO"/>
    <x v="14"/>
    <x v="0"/>
    <s v="TEPETZINTLA"/>
    <s v="CAJONES, ALZA Y BASTIDORES"/>
    <s v="GENERACIÓN DE INGRESOS"/>
    <n v="10"/>
    <n v="5"/>
    <n v="15"/>
    <s v="AM"/>
    <n v="49554"/>
    <n v="0"/>
    <n v="5506"/>
    <n v="55060"/>
    <m/>
    <n v="0"/>
    <m/>
    <n v="0"/>
    <s v="SP1500023271"/>
  </r>
  <r>
    <s v="GRUPO TEPETZINTLA"/>
    <s v="MARTINEZ"/>
    <m/>
    <s v="ALEJANDRO"/>
    <x v="14"/>
    <x v="0"/>
    <s v="TEPETZINTLA"/>
    <s v="INFRAESTRUCTURA Y EQUIPO PARA LA PROTECCION Y MANEJO DE LAS AVES"/>
    <s v="PRODUCCIÓN DE ALIMENTOS"/>
    <n v="0"/>
    <n v="0"/>
    <n v="0"/>
    <s v="AM"/>
    <n v="24904"/>
    <n v="0"/>
    <n v="3072"/>
    <n v="27976"/>
    <m/>
    <n v="0"/>
    <m/>
    <n v="0"/>
    <s v="SP1500023271"/>
  </r>
  <r>
    <s v="GRUPO TEPETZINTLA"/>
    <s v="MARTINEZ"/>
    <m/>
    <s v="ALEJANDRO"/>
    <x v="14"/>
    <x v="0"/>
    <s v="TEPETZINTLA"/>
    <s v="ARBOLES FRUTALES"/>
    <s v="PRODUCCIÓN DE ALIMENTOS"/>
    <n v="0"/>
    <n v="0"/>
    <n v="0"/>
    <s v="AM"/>
    <n v="30040"/>
    <n v="0"/>
    <n v="6828"/>
    <n v="36868"/>
    <m/>
    <n v="0"/>
    <m/>
    <n v="0"/>
    <s v="SP1500023271"/>
  </r>
  <r>
    <s v="GRUPO TEPETZINTLA"/>
    <s v="MARTINEZ"/>
    <m/>
    <s v="ALEJANDRO"/>
    <x v="14"/>
    <x v="0"/>
    <s v="TEPETZINTLA"/>
    <s v="INFRAESTRUCTURA Y EQUIPO PARA LA PRODUCCION DE CULTIVOS ALTERNATIVOS O NO TRADICIONALES PARA VENTA"/>
    <s v="GENERACIÓN DE INGRESOS"/>
    <n v="0"/>
    <n v="0"/>
    <n v="0"/>
    <s v="AM"/>
    <n v="10100"/>
    <n v="0"/>
    <n v="2388"/>
    <n v="12488"/>
    <m/>
    <n v="0"/>
    <m/>
    <n v="0"/>
    <s v="SP1500023271"/>
  </r>
  <r>
    <s v="GRUPO TEPETZINTLA"/>
    <s v="MARTINEZ"/>
    <m/>
    <s v="ALEJANDRO"/>
    <x v="14"/>
    <x v="0"/>
    <s v="TEPETZINTLA"/>
    <s v="INFRAESTRUCTURA Y EQUIPO PARA LA PROTECCION Y MANEJO DE LAS AVES"/>
    <s v="PRODUCCIÓN DE ALIMENTOS"/>
    <n v="0"/>
    <n v="0"/>
    <n v="0"/>
    <s v="AM"/>
    <n v="5600"/>
    <n v="0"/>
    <n v="800"/>
    <n v="6400"/>
    <m/>
    <n v="0"/>
    <m/>
    <n v="0"/>
    <s v="SP1500023271"/>
  </r>
  <r>
    <s v="GRUPO TEPETZINTLA"/>
    <s v="MARTINEZ"/>
    <m/>
    <s v="ALEJANDRO"/>
    <x v="14"/>
    <x v="0"/>
    <s v="TEPETZINTLA"/>
    <s v="CONSERVACION"/>
    <s v="GENERACIÓN DE INGRESOS"/>
    <n v="0"/>
    <n v="0"/>
    <n v="0"/>
    <s v="AM"/>
    <n v="12637"/>
    <n v="0"/>
    <n v="1405"/>
    <n v="14042"/>
    <m/>
    <n v="0"/>
    <m/>
    <n v="0"/>
    <s v="SP1500023271"/>
  </r>
  <r>
    <s v="GRUPO AGUACATITLA"/>
    <s v="MARTINEZ"/>
    <s v="CRESENCIANA"/>
    <s v="ESTHER"/>
    <x v="14"/>
    <x v="0"/>
    <s v="AGUACATITLA"/>
    <s v="INFRAESTRUCTURA Y EQUIPO PARA LA PROTECCION Y MANEJO DE LAS AVES"/>
    <s v="PRODUCCIÓN DE ALIMENTOS"/>
    <n v="11"/>
    <n v="1"/>
    <n v="12"/>
    <s v="AM"/>
    <n v="24904"/>
    <n v="0"/>
    <n v="3072"/>
    <n v="27976"/>
    <m/>
    <n v="0"/>
    <m/>
    <n v="0"/>
    <s v="SP1500023272"/>
  </r>
  <r>
    <s v="GRUPO AGUACATITLA"/>
    <s v="MARTINEZ"/>
    <s v="CRESENCIANA"/>
    <s v="ESTHER"/>
    <x v="14"/>
    <x v="0"/>
    <s v="AGUACATITLA"/>
    <s v="INFRAESTRUCTURA Y EQUIPO PARA LA PROTECCION Y MANEJO DE LAS AVES"/>
    <s v="PRODUCCIÓN DE ALIMENTOS"/>
    <n v="0"/>
    <n v="0"/>
    <n v="0"/>
    <s v="AM"/>
    <n v="5600"/>
    <n v="0"/>
    <n v="800"/>
    <n v="6400"/>
    <m/>
    <n v="0"/>
    <m/>
    <n v="0"/>
    <s v="SP1500023272"/>
  </r>
  <r>
    <s v="GRUPO AGUACATITLA"/>
    <s v="MARTINEZ"/>
    <s v="CRESENCIANA"/>
    <s v="ESTHER"/>
    <x v="14"/>
    <x v="0"/>
    <s v="AGUACATITLA"/>
    <s v="ARBOLES FRUTALES"/>
    <s v="PRODUCCIÓN DE ALIMENTOS"/>
    <n v="0"/>
    <n v="0"/>
    <n v="0"/>
    <s v="AM"/>
    <n v="15020"/>
    <n v="0"/>
    <n v="3414"/>
    <n v="18434"/>
    <m/>
    <n v="0"/>
    <m/>
    <n v="0"/>
    <s v="SP1500023272"/>
  </r>
  <r>
    <s v="GRUPO PAPATLAS"/>
    <s v="NICASIO"/>
    <s v="FELIX"/>
    <s v="ERGODIO"/>
    <x v="14"/>
    <x v="0"/>
    <s v="PAPATLAS"/>
    <s v="INFRAESTRUCTURA Y EQUIPO PARA LA PROTECCION Y MANEJO DE LAS AVES"/>
    <s v="PRODUCCIÓN DE ALIMENTOS"/>
    <n v="12"/>
    <n v="11"/>
    <n v="23"/>
    <s v="AM"/>
    <n v="33600"/>
    <n v="0"/>
    <n v="4800"/>
    <n v="38400"/>
    <m/>
    <n v="0"/>
    <m/>
    <n v="0"/>
    <s v="SP1500023273"/>
  </r>
  <r>
    <s v="GRUPO PAPATLAS"/>
    <s v="NICASIO"/>
    <s v="FELIX"/>
    <s v="ERGODIO"/>
    <x v="14"/>
    <x v="0"/>
    <s v="PAPATLAS"/>
    <s v="INFRAESTRUCTURA Y EQUIPO PARA LA PROTECCION Y MANEJO DE LAS AVES"/>
    <s v="PRODUCCIÓN DE ALIMENTOS"/>
    <n v="0"/>
    <n v="0"/>
    <n v="0"/>
    <s v="AM"/>
    <n v="74712"/>
    <n v="0"/>
    <n v="9216"/>
    <n v="83928"/>
    <m/>
    <n v="0"/>
    <m/>
    <n v="0"/>
    <s v="SP1500023273"/>
  </r>
  <r>
    <s v="GRUPO PAPATLAS"/>
    <s v="NICASIO"/>
    <s v="FELIX"/>
    <s v="ERGODIO"/>
    <x v="14"/>
    <x v="0"/>
    <s v="PAPATLAS"/>
    <s v="CONSERVACION"/>
    <s v="GENERACIÓN DE INGRESOS"/>
    <n v="0"/>
    <n v="0"/>
    <n v="0"/>
    <s v="AM"/>
    <n v="12637"/>
    <n v="0"/>
    <n v="1405"/>
    <n v="14042"/>
    <m/>
    <n v="0"/>
    <m/>
    <n v="0"/>
    <s v="SP1500023273"/>
  </r>
  <r>
    <s v="GRUPO PAPATLAS"/>
    <s v="NICASIO"/>
    <s v="FELIX"/>
    <s v="ERGODIO"/>
    <x v="14"/>
    <x v="0"/>
    <s v="PAPATLAS"/>
    <s v="CISTERNA DE FERROCEMENTO EQUIPADA"/>
    <s v="PRODUCCIÓN DE ALIMENTOS"/>
    <n v="0"/>
    <n v="0"/>
    <n v="0"/>
    <s v="AM"/>
    <n v="10555"/>
    <n v="0"/>
    <n v="1173"/>
    <n v="11728"/>
    <m/>
    <n v="0"/>
    <m/>
    <n v="0"/>
    <s v="SP1500023273"/>
  </r>
  <r>
    <s v="GRUPO PAPATLAS"/>
    <s v="NICASIO"/>
    <s v="FELIX"/>
    <s v="ERGODIO"/>
    <x v="14"/>
    <x v="0"/>
    <s v="PAPATLAS"/>
    <s v="CAJONES, ALZA Y BASTIDORES"/>
    <s v="GENERACIÓN DE INGRESOS"/>
    <n v="0"/>
    <n v="0"/>
    <n v="0"/>
    <s v="AM"/>
    <n v="24777"/>
    <n v="0"/>
    <n v="2753"/>
    <n v="27530"/>
    <m/>
    <n v="0"/>
    <m/>
    <n v="0"/>
    <s v="SP1500023273"/>
  </r>
  <r>
    <s v="GRUPO PAPATLAS"/>
    <s v="NICASIO"/>
    <s v="FELIX"/>
    <s v="ERGODIO"/>
    <x v="14"/>
    <x v="0"/>
    <s v="PAPATLAS"/>
    <s v="ARBOLES FRUTALES"/>
    <s v="PRODUCCIÓN DE ALIMENTOS"/>
    <n v="0"/>
    <n v="0"/>
    <n v="0"/>
    <s v="AM"/>
    <n v="22530"/>
    <n v="0"/>
    <n v="5121"/>
    <n v="27651"/>
    <m/>
    <n v="0"/>
    <m/>
    <n v="0"/>
    <s v="SP1500023273"/>
  </r>
  <r>
    <s v="GRUPO SAN JOSE TLAJUMPAL"/>
    <s v="ZAMORA"/>
    <s v="FLORES"/>
    <s v="ANGEL"/>
    <x v="14"/>
    <x v="0"/>
    <s v="TLAJUMPAL (SAN JOSÉ)"/>
    <s v="INFRAESTRUCTURA Y EQUIPO PARA LA PROTECCION Y MANEJO DE LAS AVES"/>
    <s v="PRODUCCIÓN DE ALIMENTOS"/>
    <n v="5"/>
    <n v="4"/>
    <n v="9"/>
    <s v="AM"/>
    <n v="37356"/>
    <n v="0"/>
    <n v="4608"/>
    <n v="41964"/>
    <m/>
    <n v="0"/>
    <m/>
    <n v="0"/>
    <s v="SP1500023274"/>
  </r>
  <r>
    <s v="GRUPO SAN JOSE TLAJUMPAL"/>
    <s v="ZAMORA"/>
    <s v="FLORES"/>
    <s v="ANGEL"/>
    <x v="14"/>
    <x v="0"/>
    <s v="TLAJUMPAL (SAN JOSÉ)"/>
    <s v="INFRAESTRUCTURA Y EQUIPO PARA LA PRODUCCION DE CULTIVOS ALTERNATIVOS O NO TRADICIONALES PARA VENTA"/>
    <s v="GENERACIÓN DE INGRESOS"/>
    <n v="0"/>
    <n v="0"/>
    <n v="0"/>
    <s v="AM"/>
    <n v="7100"/>
    <n v="0"/>
    <n v="2498"/>
    <n v="9598"/>
    <m/>
    <n v="0"/>
    <m/>
    <n v="0"/>
    <s v="SP1500023274"/>
  </r>
  <r>
    <s v="GRUPO SAN JOSE TLAJUMPAL"/>
    <s v="ZAMORA"/>
    <s v="FLORES"/>
    <s v="ANGEL"/>
    <x v="14"/>
    <x v="0"/>
    <s v="TLAJUMPAL (SAN JOSÉ)"/>
    <s v="ARBOLES FRUTALES"/>
    <s v="PRODUCCIÓN DE ALIMENTOS"/>
    <n v="0"/>
    <n v="0"/>
    <n v="0"/>
    <s v="AM"/>
    <n v="7510"/>
    <n v="0"/>
    <n v="1707"/>
    <n v="9217"/>
    <m/>
    <n v="0"/>
    <m/>
    <n v="0"/>
    <s v="SP1500023274"/>
  </r>
  <r>
    <s v="GRUPO SAN JOSE TLAJUMPAL"/>
    <s v="ZAMORA"/>
    <s v="FLORES"/>
    <s v="ANGEL"/>
    <x v="14"/>
    <x v="0"/>
    <s v="TLAJUMPAL (SAN JOSÉ)"/>
    <s v="INFRAESTRUCTURA Y EQUIPO PARA LA PROTECCION Y MANEJO DE LAS AVES"/>
    <s v="PRODUCCIÓN DE ALIMENTOS"/>
    <n v="0"/>
    <n v="0"/>
    <n v="0"/>
    <s v="AM"/>
    <n v="16800"/>
    <n v="0"/>
    <n v="2400"/>
    <n v="19200"/>
    <m/>
    <n v="0"/>
    <m/>
    <n v="0"/>
    <s v="SP1500023274"/>
  </r>
  <r>
    <s v="GRUPO SAN JOSE TLAJUMPAL"/>
    <s v="ZAMORA"/>
    <s v="FLORES"/>
    <s v="ANGEL"/>
    <x v="14"/>
    <x v="0"/>
    <s v="TLAJUMPAL (SAN JOSÉ)"/>
    <s v="CISTERNA DE FERROCEMENTO EQUIPADA"/>
    <s v="PRODUCCIÓN DE ALIMENTOS"/>
    <n v="0"/>
    <n v="0"/>
    <n v="0"/>
    <s v="AM"/>
    <n v="10555"/>
    <n v="0"/>
    <n v="1173"/>
    <n v="11728"/>
    <m/>
    <n v="0"/>
    <m/>
    <n v="0"/>
    <s v="SP1500023274"/>
  </r>
  <r>
    <s v="GRUPO LA PEÑITA"/>
    <s v="RUBIO"/>
    <s v="HERNANDEZ"/>
    <s v="JUAN"/>
    <x v="14"/>
    <x v="0"/>
    <s v="LA PEÑITA (LA PEÑA)"/>
    <s v="ARBOLES FRUTALES"/>
    <s v="PRODUCCIÓN DE ALIMENTOS"/>
    <n v="10"/>
    <n v="5"/>
    <n v="15"/>
    <s v="AM"/>
    <n v="37550"/>
    <n v="0"/>
    <n v="8535"/>
    <n v="46085"/>
    <m/>
    <n v="0"/>
    <m/>
    <n v="0"/>
    <s v="SP1500023275"/>
  </r>
  <r>
    <s v="GRUPO LA PEÑITA"/>
    <s v="RUBIO"/>
    <s v="HERNANDEZ"/>
    <s v="JUAN"/>
    <x v="14"/>
    <x v="0"/>
    <s v="LA PEÑITA (LA PEÑA)"/>
    <s v="INFRAESTRUCTURA Y EQUIPO PARA LA PROTECCION Y MANEJO DE LAS AVES"/>
    <s v="PRODUCCIÓN DE ALIMENTOS"/>
    <n v="0"/>
    <n v="0"/>
    <n v="0"/>
    <s v="AM"/>
    <n v="49808"/>
    <n v="0"/>
    <n v="6144"/>
    <n v="55952"/>
    <m/>
    <n v="0"/>
    <m/>
    <n v="0"/>
    <s v="SP1500023275"/>
  </r>
  <r>
    <s v="GRUPO LA PEÑITA"/>
    <s v="RUBIO"/>
    <s v="HERNANDEZ"/>
    <s v="JUAN"/>
    <x v="14"/>
    <x v="0"/>
    <s v="LA PEÑITA (LA PEÑA)"/>
    <s v="INFRAESTRUCTURA PARA POSTPRODUCCION DE CAFE"/>
    <s v="GENERACIÓN DE INGRESOS"/>
    <n v="0"/>
    <n v="0"/>
    <n v="0"/>
    <s v="AM"/>
    <n v="12558"/>
    <n v="0"/>
    <n v="1520"/>
    <n v="14078"/>
    <m/>
    <n v="0"/>
    <m/>
    <n v="0"/>
    <s v="SP1500023275"/>
  </r>
  <r>
    <s v="GRUPO LA PEÑITA"/>
    <s v="RUBIO"/>
    <s v="HERNANDEZ"/>
    <s v="JUAN"/>
    <x v="14"/>
    <x v="0"/>
    <s v="LA PEÑITA (LA PEÑA)"/>
    <s v="INFRAESTRUCTURA Y EQUIPO PARA LA PRODUCCION DE CULTIVOS ALTERNATIVOS O NO TRADICIONALES PARA VENTA"/>
    <s v="GENERACIÓN DE INGRESOS"/>
    <n v="0"/>
    <n v="0"/>
    <n v="0"/>
    <s v="AM"/>
    <n v="7100"/>
    <n v="0"/>
    <n v="2498"/>
    <n v="9598"/>
    <m/>
    <n v="0"/>
    <m/>
    <n v="0"/>
    <s v="SP1500023275"/>
  </r>
  <r>
    <s v="GRUPO LA PEÑITA"/>
    <s v="RUBIO"/>
    <s v="HERNANDEZ"/>
    <s v="JUAN"/>
    <x v="14"/>
    <x v="0"/>
    <s v="LA PEÑITA (LA PEÑA)"/>
    <s v="INFRAESTRUCTURA PARA POSTPRODUCCION DE CAFE"/>
    <s v="GENERACIÓN DE INGRESOS"/>
    <n v="0"/>
    <n v="0"/>
    <n v="0"/>
    <s v="AM"/>
    <n v="10836"/>
    <n v="0"/>
    <n v="3414"/>
    <n v="14250"/>
    <m/>
    <n v="0"/>
    <m/>
    <n v="0"/>
    <s v="SP1500023275"/>
  </r>
  <r>
    <s v="GRUPO BARRIO ARRIBA"/>
    <s v="ANGELES"/>
    <s v="SAGAHON"/>
    <s v="MARIA"/>
    <x v="14"/>
    <x v="0"/>
    <s v="BARRIO DE ARRIBA"/>
    <s v="INFRAESTRUCTURA Y EQUIPO PARA LA PROTECCION Y MANEJO DE LAS AVES"/>
    <s v="PRODUCCIÓN DE ALIMENTOS"/>
    <n v="6"/>
    <n v="1"/>
    <n v="7"/>
    <s v="AM"/>
    <n v="24904"/>
    <n v="0"/>
    <n v="3072"/>
    <n v="27976"/>
    <m/>
    <n v="0"/>
    <m/>
    <n v="0"/>
    <s v="SP1500023276"/>
  </r>
  <r>
    <s v="GRUPO BARRIO ARRIBA"/>
    <s v="ANGELES"/>
    <s v="SAGAHON"/>
    <s v="MARIA"/>
    <x v="14"/>
    <x v="0"/>
    <s v="BARRIO DE ARRIBA"/>
    <s v="ARBOLES FRUTALES"/>
    <s v="PRODUCCIÓN DE ALIMENTOS"/>
    <n v="0"/>
    <n v="0"/>
    <n v="0"/>
    <s v="AM"/>
    <n v="7510"/>
    <n v="0"/>
    <n v="1707"/>
    <n v="9217"/>
    <m/>
    <n v="0"/>
    <m/>
    <n v="0"/>
    <s v="SP1500023276"/>
  </r>
  <r>
    <s v="GRUPO BARRIO ARRIBA"/>
    <s v="ANGELES"/>
    <s v="SAGAHON"/>
    <s v="MARIA"/>
    <x v="14"/>
    <x v="0"/>
    <s v="BARRIO DE ARRIBA"/>
    <s v="INFRAESTRUCTURA Y EQUIPO PARA LA PRODUCCION DE CULTIVOS ALTERNATIVOS O NO TRADICIONALES PARA VENTA"/>
    <s v="GENERACIÓN DE INGRESOS"/>
    <n v="0"/>
    <n v="0"/>
    <n v="0"/>
    <s v="AM"/>
    <n v="7100"/>
    <n v="0"/>
    <n v="2498"/>
    <n v="9598"/>
    <m/>
    <n v="0"/>
    <m/>
    <n v="0"/>
    <s v="SP1500023276"/>
  </r>
  <r>
    <s v="GRUPO BARRIO ARRIBA"/>
    <s v="ANGELES"/>
    <s v="SAGAHON"/>
    <s v="MARIA"/>
    <x v="14"/>
    <x v="0"/>
    <s v="BARRIO DE ARRIBA"/>
    <s v="CONSERVACION"/>
    <s v="GENERACIÓN DE INGRESOS"/>
    <n v="0"/>
    <n v="0"/>
    <n v="0"/>
    <s v="AM"/>
    <n v="12637"/>
    <n v="0"/>
    <n v="1405"/>
    <n v="14042"/>
    <m/>
    <n v="0"/>
    <m/>
    <n v="0"/>
    <s v="SP1500023276"/>
  </r>
  <r>
    <s v="GRUPO APANCO"/>
    <s v="NICOLAS"/>
    <s v="ANTONIO"/>
    <s v="ROSA"/>
    <x v="14"/>
    <x v="0"/>
    <s v="APANCO"/>
    <s v="INFRAESTRUCTURA Y EQUIPO PARA LA PROTECCION Y MANEJO DE LAS AVES"/>
    <s v="PRODUCCIÓN DE ALIMENTOS"/>
    <n v="9"/>
    <n v="4"/>
    <n v="13"/>
    <s v="AM"/>
    <n v="24904"/>
    <n v="0"/>
    <n v="3072"/>
    <n v="27976"/>
    <m/>
    <n v="0"/>
    <m/>
    <n v="0"/>
    <s v="SP1500023277"/>
  </r>
  <r>
    <s v="GRUPO APANCO"/>
    <s v="NICOLAS"/>
    <s v="ANTONIO"/>
    <s v="ROSA"/>
    <x v="14"/>
    <x v="0"/>
    <s v="APANCO"/>
    <s v="ARBOLES FRUTALES"/>
    <s v="PRODUCCIÓN DE ALIMENTOS"/>
    <n v="0"/>
    <n v="0"/>
    <n v="0"/>
    <s v="AM"/>
    <n v="37550"/>
    <n v="0"/>
    <n v="8535"/>
    <n v="46085"/>
    <m/>
    <n v="0"/>
    <m/>
    <n v="0"/>
    <s v="SP1500023277"/>
  </r>
  <r>
    <s v="GRUPO APANCO"/>
    <s v="NICOLAS"/>
    <s v="ANTONIO"/>
    <s v="ROSA"/>
    <x v="14"/>
    <x v="0"/>
    <s v="APANCO"/>
    <s v="INFRAESTRUCTURA Y EQUIPO PARA LA PRODUCCION DE CULTIVOS ALTERNATIVOS O NO TRADICIONALES PARA VENTA"/>
    <s v="GENERACIÓN DE INGRESOS"/>
    <n v="0"/>
    <n v="0"/>
    <n v="0"/>
    <s v="AM"/>
    <n v="5050"/>
    <n v="0"/>
    <n v="1194"/>
    <n v="6244"/>
    <m/>
    <n v="0"/>
    <m/>
    <n v="0"/>
    <s v="SP1500023277"/>
  </r>
  <r>
    <s v="GRUPO APANCO"/>
    <s v="NICOLAS"/>
    <s v="ANTONIO"/>
    <s v="ROSA"/>
    <x v="14"/>
    <x v="0"/>
    <s v="APANCO"/>
    <s v="INFRAESTRUCTURA Y EQUIPO PARA LA PRODUCCION DE CULTIVOS ALTERNATIVOS O NO TRADICIONALES PARA VENTA"/>
    <s v="GENERACIÓN DE INGRESOS"/>
    <n v="0"/>
    <n v="0"/>
    <n v="0"/>
    <s v="AM"/>
    <n v="14200"/>
    <n v="0"/>
    <n v="4996"/>
    <n v="19196"/>
    <m/>
    <n v="0"/>
    <m/>
    <n v="0"/>
    <s v="SP1500023277"/>
  </r>
  <r>
    <s v="GRUPO APANCO"/>
    <s v="NICOLAS"/>
    <s v="ANTONIO"/>
    <s v="ROSA"/>
    <x v="14"/>
    <x v="0"/>
    <s v="APANCO"/>
    <s v="CAJONES, ALZA Y BASTIDORES"/>
    <s v="GENERACIÓN DE INGRESOS"/>
    <n v="0"/>
    <n v="0"/>
    <n v="0"/>
    <s v="AM"/>
    <n v="24777"/>
    <n v="0"/>
    <n v="2753"/>
    <n v="27530"/>
    <m/>
    <n v="0"/>
    <m/>
    <n v="0"/>
    <s v="SP1500023277"/>
  </r>
  <r>
    <s v="GRUPO CUICHAPA"/>
    <s v="GONZALEZ"/>
    <s v="AQUINO"/>
    <s v="VERONICA"/>
    <x v="14"/>
    <x v="0"/>
    <s v="CUICHAPA"/>
    <s v="INFRAESTRUCTURA Y EQUIPO PARA LA PRODUCCION DE CULTIVOS ALTERNATIVOS O NO TRADICIONALES PARA VENTA"/>
    <s v="GENERACIÓN DE INGRESOS"/>
    <n v="8"/>
    <n v="2"/>
    <n v="10"/>
    <s v="AM"/>
    <n v="28400"/>
    <n v="0"/>
    <n v="9992"/>
    <n v="38392"/>
    <m/>
    <n v="0"/>
    <m/>
    <n v="0"/>
    <s v="SP1500023278"/>
  </r>
  <r>
    <s v="GRUPO CUICHAPA"/>
    <s v="GONZALEZ"/>
    <s v="AQUINO"/>
    <s v="VERONICA"/>
    <x v="14"/>
    <x v="0"/>
    <s v="CUICHAPA"/>
    <s v="ARBOLES FRUTALES"/>
    <s v="PRODUCCIÓN DE ALIMENTOS"/>
    <n v="0"/>
    <n v="0"/>
    <n v="0"/>
    <s v="AM"/>
    <n v="7510"/>
    <n v="0"/>
    <n v="1707"/>
    <n v="9217"/>
    <m/>
    <n v="0"/>
    <m/>
    <n v="0"/>
    <s v="SP1500023278"/>
  </r>
  <r>
    <s v="GRUPO CUICHAPA"/>
    <s v="GONZALEZ"/>
    <s v="AQUINO"/>
    <s v="VERONICA"/>
    <x v="14"/>
    <x v="0"/>
    <s v="CUICHAPA"/>
    <s v="CONSERVACION"/>
    <s v="GENERACIÓN DE INGRESOS"/>
    <n v="0"/>
    <n v="0"/>
    <n v="0"/>
    <s v="AM"/>
    <n v="6318"/>
    <n v="0"/>
    <n v="703"/>
    <n v="7021"/>
    <m/>
    <n v="0"/>
    <m/>
    <n v="0"/>
    <s v="SP1500023278"/>
  </r>
  <r>
    <s v="GRUPO CUICHAPA"/>
    <s v="GONZALEZ"/>
    <s v="AQUINO"/>
    <s v="VERONICA"/>
    <x v="14"/>
    <x v="0"/>
    <s v="CUICHAPA"/>
    <s v="CAJONES, ALZA Y BASTIDORES"/>
    <s v="GENERACIÓN DE INGRESOS"/>
    <n v="0"/>
    <n v="0"/>
    <n v="0"/>
    <s v="AM"/>
    <n v="99108"/>
    <n v="0"/>
    <n v="11012"/>
    <n v="110120"/>
    <m/>
    <n v="0"/>
    <m/>
    <n v="0"/>
    <s v="SP1500023278"/>
  </r>
  <r>
    <s v="GRUPO CHILTZAPOYO 2"/>
    <s v="FLORES"/>
    <s v="BARTOLO"/>
    <s v="MARIA ANTONIA"/>
    <x v="14"/>
    <x v="0"/>
    <s v="BARRIO CHILTZAPOYO"/>
    <s v="INFRAESTRUCTURA Y EQUIPO PARA LA PRODUCCION DE CULTIVOS ALTERNATIVOS O NO TRADICIONALES PARA VENTA"/>
    <s v="GENERACIÓN DE INGRESOS"/>
    <n v="10"/>
    <n v="5"/>
    <n v="15"/>
    <s v="AM"/>
    <n v="21300"/>
    <n v="0"/>
    <n v="7494"/>
    <n v="28794"/>
    <m/>
    <n v="0"/>
    <m/>
    <n v="0"/>
    <s v="SP1500023279"/>
  </r>
  <r>
    <s v="GRUPO CHILTZAPOYO 2"/>
    <s v="FLORES"/>
    <s v="BARTOLO"/>
    <s v="MARIA ANTONIA"/>
    <x v="14"/>
    <x v="0"/>
    <s v="BARRIO CHILTZAPOYO"/>
    <s v="CAJONES, ALZA Y BASTIDORES"/>
    <s v="GENERACIÓN DE INGRESOS"/>
    <n v="0"/>
    <n v="0"/>
    <n v="0"/>
    <s v="AM"/>
    <n v="24777"/>
    <n v="0"/>
    <n v="2753"/>
    <n v="27530"/>
    <m/>
    <n v="0"/>
    <m/>
    <n v="0"/>
    <s v="SP1500023279"/>
  </r>
  <r>
    <s v="GRUPO CHILTZAPOYO 2"/>
    <s v="FLORES"/>
    <s v="BARTOLO"/>
    <s v="MARIA ANTONIA"/>
    <x v="14"/>
    <x v="0"/>
    <s v="BARRIO CHILTZAPOYO"/>
    <s v="INFRAESTRUCTURA Y EQUIPO PARA LA PRODUCCION DE CULTIVOS ALTERNATIVOS O NO TRADICIONALES PARA VENTA"/>
    <s v="GENERACIÓN DE INGRESOS"/>
    <n v="0"/>
    <n v="0"/>
    <n v="0"/>
    <s v="AM"/>
    <n v="5050"/>
    <n v="0"/>
    <n v="1194"/>
    <n v="6244"/>
    <m/>
    <n v="0"/>
    <m/>
    <n v="0"/>
    <s v="SP1500023279"/>
  </r>
  <r>
    <s v="GRUPO CHILTZAPOYO 2"/>
    <s v="FLORES"/>
    <s v="BARTOLO"/>
    <s v="MARIA ANTONIA"/>
    <x v="14"/>
    <x v="0"/>
    <s v="BARRIO CHILTZAPOYO"/>
    <s v="ARBOLES FRUTALES"/>
    <s v="PRODUCCIÓN DE ALIMENTOS"/>
    <n v="0"/>
    <n v="0"/>
    <n v="0"/>
    <s v="AM"/>
    <n v="22530"/>
    <n v="0"/>
    <n v="5121"/>
    <n v="27651"/>
    <m/>
    <n v="0"/>
    <m/>
    <n v="0"/>
    <s v="SP1500023279"/>
  </r>
  <r>
    <s v="GRUPO CHILTZAPOYO 2"/>
    <s v="FLORES"/>
    <s v="BARTOLO"/>
    <s v="MARIA ANTONIA"/>
    <x v="14"/>
    <x v="0"/>
    <s v="BARRIO CHILTZAPOYO"/>
    <s v="INFRAESTRUCTURA Y EQUIPO PARA LA PROTECCION Y MANEJO DE LAS AVES"/>
    <s v="PRODUCCIÓN DE ALIMENTOS"/>
    <n v="0"/>
    <n v="0"/>
    <n v="0"/>
    <s v="AM"/>
    <n v="5600"/>
    <n v="0"/>
    <n v="800"/>
    <n v="6400"/>
    <m/>
    <n v="0"/>
    <m/>
    <n v="0"/>
    <s v="SP1500023279"/>
  </r>
  <r>
    <s v="GRUPO CHILTZAPOYO 2"/>
    <s v="FLORES"/>
    <s v="BARTOLO"/>
    <s v="MARIA ANTONIA"/>
    <x v="14"/>
    <x v="0"/>
    <s v="BARRIO CHILTZAPOYO"/>
    <s v="CISTERNA DE FERROCEMENTO EQUIPADA"/>
    <s v="PRODUCCIÓN DE ALIMENTOS"/>
    <n v="0"/>
    <n v="0"/>
    <n v="0"/>
    <s v="AM"/>
    <n v="21110"/>
    <n v="0"/>
    <n v="2346"/>
    <n v="23456"/>
    <m/>
    <n v="0"/>
    <m/>
    <n v="0"/>
    <s v="SP1500023279"/>
  </r>
  <r>
    <s v="GRUPO CHILTZAPOYO 2"/>
    <s v="FLORES"/>
    <s v="BARTOLO"/>
    <s v="MARIA ANTONIA"/>
    <x v="14"/>
    <x v="0"/>
    <s v="BARRIO CHILTZAPOYO"/>
    <s v="INFRAESTRUCTURA Y EQUIPO PARA LA PROTECCION Y MANEJO DE LAS AVES"/>
    <s v="PRODUCCIÓN DE ALIMENTOS"/>
    <n v="0"/>
    <n v="0"/>
    <n v="0"/>
    <s v="AM"/>
    <n v="12452"/>
    <n v="0"/>
    <n v="1536"/>
    <n v="13988"/>
    <m/>
    <n v="0"/>
    <m/>
    <n v="0"/>
    <s v="SP1500023279"/>
  </r>
  <r>
    <s v="GRUPO TZOPELACO"/>
    <s v="SANCHEZ"/>
    <s v="HERNANDEZ"/>
    <s v="VERONICA"/>
    <x v="14"/>
    <x v="0"/>
    <s v="TZOPELACO"/>
    <s v="ARBOLES FRUTALES"/>
    <s v="PRODUCCIÓN DE ALIMENTOS"/>
    <n v="9"/>
    <n v="1"/>
    <n v="10"/>
    <s v="AM"/>
    <n v="7510"/>
    <n v="0"/>
    <n v="1707"/>
    <n v="9217"/>
    <m/>
    <n v="0"/>
    <m/>
    <n v="0"/>
    <s v="SP1500023280"/>
  </r>
  <r>
    <s v="GRUPO TZOPELACO"/>
    <s v="SANCHEZ"/>
    <s v="HERNANDEZ"/>
    <s v="VERONICA"/>
    <x v="14"/>
    <x v="0"/>
    <s v="TZOPELACO"/>
    <s v="INFRAESTRUCTURA Y EQUIPO PARA LA PROTECCION Y MANEJO DE LAS AVES"/>
    <s v="PRODUCCIÓN DE ALIMENTOS"/>
    <n v="0"/>
    <n v="0"/>
    <n v="0"/>
    <s v="AM"/>
    <n v="5600"/>
    <n v="0"/>
    <n v="800"/>
    <n v="6400"/>
    <m/>
    <n v="0"/>
    <m/>
    <n v="0"/>
    <s v="SP1500023280"/>
  </r>
  <r>
    <s v="GRUPO TZOPELACO"/>
    <s v="SANCHEZ"/>
    <s v="HERNANDEZ"/>
    <s v="VERONICA"/>
    <x v="14"/>
    <x v="0"/>
    <s v="TZOPELACO"/>
    <s v="INFRAESTRUCTURA Y EQUIPO PARA LA PROTECCION Y MANEJO DE LAS AVES"/>
    <s v="PRODUCCIÓN DE ALIMENTOS"/>
    <n v="0"/>
    <n v="0"/>
    <n v="0"/>
    <s v="AM"/>
    <n v="87164"/>
    <n v="0"/>
    <n v="10752"/>
    <n v="97916"/>
    <m/>
    <n v="0"/>
    <m/>
    <n v="0"/>
    <s v="SP1500023280"/>
  </r>
  <r>
    <s v="GRUPO TZOPELACO"/>
    <s v="SANCHEZ"/>
    <s v="HERNANDEZ"/>
    <s v="VERONICA"/>
    <x v="14"/>
    <x v="0"/>
    <s v="TZOPELACO"/>
    <s v="CISTERNA DE FERROCEMENTO EQUIPADA"/>
    <s v="PRODUCCIÓN DE ALIMENTOS"/>
    <n v="0"/>
    <n v="0"/>
    <n v="0"/>
    <s v="AM"/>
    <n v="21110"/>
    <n v="0"/>
    <n v="2346"/>
    <n v="23456"/>
    <m/>
    <n v="0"/>
    <m/>
    <n v="0"/>
    <s v="SP1500023280"/>
  </r>
  <r>
    <s v="GRUPO IGLESIA VIEJA"/>
    <s v="ALCANTARA"/>
    <s v="HERNANDEZ"/>
    <s v="LIDIA ANGELINA"/>
    <x v="14"/>
    <x v="0"/>
    <s v="IGLESIA VIEJA"/>
    <s v="ARBOLES FRUTALES"/>
    <s v="PRODUCCIÓN DE ALIMENTOS"/>
    <n v="4"/>
    <n v="1"/>
    <n v="5"/>
    <s v="MAM"/>
    <n v="7510"/>
    <n v="0"/>
    <n v="1707"/>
    <n v="9217"/>
    <m/>
    <n v="0"/>
    <m/>
    <n v="0"/>
    <s v="SP1500023281"/>
  </r>
  <r>
    <s v="GRUPO SAN ISIDRO TLAJUMPAL"/>
    <s v="BAUTISTA"/>
    <s v="ANTONIO"/>
    <s v="JULIANA"/>
    <x v="14"/>
    <x v="0"/>
    <s v="BARRIO SAN ISIDRO (TLAJUMPAL)"/>
    <s v="INFRAESTRUCTURA Y EQUIPO PARA LA PROTECCION Y MANEJO DE LAS AVES"/>
    <s v="PRODUCCIÓN DE ALIMENTOS"/>
    <n v="9"/>
    <n v="1"/>
    <n v="10"/>
    <s v="AM"/>
    <n v="12452"/>
    <n v="0"/>
    <n v="1536"/>
    <n v="13988"/>
    <m/>
    <n v="0"/>
    <m/>
    <n v="0"/>
    <s v="SP1500023282"/>
  </r>
  <r>
    <s v="GRUPO SAN ISIDRO TLAJUMPAL"/>
    <s v="BAUTISTA"/>
    <s v="ANTONIO"/>
    <s v="JULIANA"/>
    <x v="14"/>
    <x v="0"/>
    <s v="BARRIO SAN ISIDRO (TLAJUMPAL)"/>
    <s v="INFRAESTRUCTURA Y EQUIPO PARA LA PROTECCION Y MANEJO DE LAS AVES"/>
    <s v="PRODUCCIÓN DE ALIMENTOS"/>
    <n v="0"/>
    <n v="0"/>
    <n v="0"/>
    <s v="AM"/>
    <n v="5600"/>
    <n v="0"/>
    <n v="800"/>
    <n v="6400"/>
    <m/>
    <n v="0"/>
    <m/>
    <n v="0"/>
    <s v="SP1500023282"/>
  </r>
  <r>
    <s v="GRUPO SAN ISIDRO TLAJUMPAL"/>
    <s v="BAUTISTA"/>
    <s v="ANTONIO"/>
    <s v="JULIANA"/>
    <x v="14"/>
    <x v="0"/>
    <s v="BARRIO SAN ISIDRO (TLAJUMPAL)"/>
    <s v="ARBOLES FRUTALES"/>
    <s v="PRODUCCIÓN DE ALIMENTOS"/>
    <n v="0"/>
    <n v="0"/>
    <n v="0"/>
    <s v="AM"/>
    <n v="15020"/>
    <n v="0"/>
    <n v="3414"/>
    <n v="18434"/>
    <m/>
    <n v="0"/>
    <m/>
    <n v="0"/>
    <s v="SP1500023282"/>
  </r>
  <r>
    <s v="GRUPO PILAXTLA"/>
    <s v="MANUEL"/>
    <s v="FRANCISCA"/>
    <s v="SANTOS"/>
    <x v="14"/>
    <x v="0"/>
    <s v="PILAXTLA"/>
    <s v="ARBOLES FRUTALES"/>
    <s v="PRODUCCIÓN DE ALIMENTOS"/>
    <n v="8"/>
    <n v="5"/>
    <n v="13"/>
    <s v="MAM"/>
    <n v="15020"/>
    <n v="0"/>
    <n v="3414"/>
    <n v="18434"/>
    <m/>
    <n v="0"/>
    <m/>
    <n v="0"/>
    <s v="SP1500023283"/>
  </r>
  <r>
    <s v="GRUPO PILAXTLA"/>
    <s v="MANUEL"/>
    <s v="FRANCISCA"/>
    <s v="SANTOS"/>
    <x v="14"/>
    <x v="0"/>
    <s v="PILAXTLA"/>
    <s v="INFRAESTRUCTURA Y EQUIPO PARA LA PRODUCCION DE CULTIVOS ALTERNATIVOS O NO TRADICIONALES PARA VENTA"/>
    <s v="GENERACIÓN DE INGRESOS"/>
    <n v="0"/>
    <n v="0"/>
    <n v="0"/>
    <s v="MAM"/>
    <n v="14200"/>
    <n v="0"/>
    <n v="4996"/>
    <n v="19196"/>
    <m/>
    <n v="0"/>
    <m/>
    <n v="0"/>
    <s v="SP1500023283"/>
  </r>
  <r>
    <s v="GRUPO PILAXTLA"/>
    <s v="MANUEL"/>
    <s v="FRANCISCA"/>
    <s v="SANTOS"/>
    <x v="14"/>
    <x v="0"/>
    <s v="PILAXTLA"/>
    <s v="INFRAESTRUCTURA Y EQUIPO PARA LA PROTECCION Y MANEJO DE LAS AVES"/>
    <s v="PRODUCCIÓN DE ALIMENTOS"/>
    <n v="0"/>
    <n v="0"/>
    <n v="0"/>
    <s v="MAM"/>
    <n v="12452"/>
    <n v="0"/>
    <n v="1536"/>
    <n v="13988"/>
    <m/>
    <n v="0"/>
    <m/>
    <n v="0"/>
    <s v="SP1500023283"/>
  </r>
  <r>
    <s v="GRUPO PILAXTLA"/>
    <s v="MANUEL"/>
    <s v="FRANCISCA"/>
    <s v="SANTOS"/>
    <x v="14"/>
    <x v="0"/>
    <s v="PILAXTLA"/>
    <s v="CONSERVACION"/>
    <s v="GENERACIÓN DE INGRESOS"/>
    <n v="0"/>
    <n v="0"/>
    <n v="0"/>
    <s v="MAM"/>
    <n v="6318"/>
    <n v="0"/>
    <n v="703"/>
    <n v="7021"/>
    <m/>
    <n v="0"/>
    <m/>
    <n v="0"/>
    <s v="SP1500023283"/>
  </r>
  <r>
    <s v="GRUPO AHUEHUEYO SEGUNDO"/>
    <s v="REYES"/>
    <s v="RUBIO"/>
    <s v="MARIA DEL CARMEN"/>
    <x v="14"/>
    <x v="0"/>
    <s v="AHUEHUEYO SEGUNDO"/>
    <s v="ARBOLES FRUTALES"/>
    <s v="PRODUCCIÓN DE ALIMENTOS"/>
    <n v="7"/>
    <n v="1"/>
    <n v="8"/>
    <s v="AM"/>
    <n v="15020"/>
    <n v="0"/>
    <n v="3414"/>
    <n v="18434"/>
    <m/>
    <n v="0"/>
    <m/>
    <n v="0"/>
    <s v="SP1500023284"/>
  </r>
  <r>
    <s v="GRUPO AHUEHUEYO SEGUNDO"/>
    <s v="REYES"/>
    <s v="RUBIO"/>
    <s v="MARIA DEL CARMEN"/>
    <x v="14"/>
    <x v="0"/>
    <s v="AHUEHUEYO SEGUNDO"/>
    <s v="INFRAESTRUCTURA Y EQUIPO PARA LA PROTECCION Y MANEJO DE LAS AVES"/>
    <s v="PRODUCCIÓN DE ALIMENTOS"/>
    <n v="0"/>
    <n v="0"/>
    <n v="0"/>
    <s v="AM"/>
    <n v="11200"/>
    <n v="0"/>
    <n v="1600"/>
    <n v="12800"/>
    <m/>
    <n v="0"/>
    <m/>
    <n v="0"/>
    <s v="SP1500023284"/>
  </r>
  <r>
    <s v="GRUPO AHUEHUEYO SEGUNDO"/>
    <s v="REYES"/>
    <s v="RUBIO"/>
    <s v="MARIA DEL CARMEN"/>
    <x v="14"/>
    <x v="0"/>
    <s v="AHUEHUEYO SEGUNDO"/>
    <s v="CONSERVACION"/>
    <s v="GENERACIÓN DE INGRESOS"/>
    <n v="0"/>
    <n v="0"/>
    <n v="0"/>
    <s v="AM"/>
    <n v="12637"/>
    <n v="0"/>
    <n v="1405"/>
    <n v="14042"/>
    <m/>
    <n v="0"/>
    <m/>
    <n v="0"/>
    <s v="SP1500023284"/>
  </r>
  <r>
    <s v="GRUPO AHUEHUEYO SEGUNDO"/>
    <s v="REYES"/>
    <s v="RUBIO"/>
    <s v="MARIA DEL CARMEN"/>
    <x v="14"/>
    <x v="0"/>
    <s v="AHUEHUEYO SEGUNDO"/>
    <s v="INFRAESTRUCTURA Y EQUIPO PARA LA PRODUCCION DE CULTIVOS ALTERNATIVOS O NO TRADICIONALES PARA VENTA"/>
    <s v="GENERACIÓN DE INGRESOS"/>
    <n v="0"/>
    <n v="0"/>
    <n v="0"/>
    <s v="AM"/>
    <n v="10100"/>
    <n v="0"/>
    <n v="2388"/>
    <n v="12488"/>
    <m/>
    <n v="0"/>
    <m/>
    <n v="0"/>
    <s v="SP1500023284"/>
  </r>
  <r>
    <s v="GRUPO TLACOHUAQUE 1"/>
    <s v="FELIX"/>
    <s v="HERNANDEZ"/>
    <s v="JUVENTINO"/>
    <x v="14"/>
    <x v="0"/>
    <s v="TLACOHUAQUE"/>
    <s v="CISTERNA DE FERROCEMENTO EQUIPADA"/>
    <s v="PRODUCCIÓN DE ALIMENTOS"/>
    <n v="5"/>
    <n v="13"/>
    <n v="18"/>
    <s v="AM"/>
    <n v="42220"/>
    <n v="0"/>
    <n v="4692"/>
    <n v="46912"/>
    <m/>
    <n v="0"/>
    <m/>
    <n v="0"/>
    <s v="SP1500023285"/>
  </r>
  <r>
    <s v="GRUPO TLACOHUAQUE 1"/>
    <s v="FELIX"/>
    <s v="HERNANDEZ"/>
    <s v="JUVENTINO"/>
    <x v="14"/>
    <x v="0"/>
    <s v="TLACOHUAQUE"/>
    <s v="CAJONES, ALZA Y BASTIDORES"/>
    <s v="GENERACIÓN DE INGRESOS"/>
    <n v="0"/>
    <n v="0"/>
    <n v="0"/>
    <s v="AM"/>
    <n v="74331"/>
    <n v="0"/>
    <n v="8259"/>
    <n v="82590"/>
    <m/>
    <n v="0"/>
    <m/>
    <n v="0"/>
    <s v="SP1500023285"/>
  </r>
  <r>
    <s v="GRUPO TLACOHUAQUE 1"/>
    <s v="FELIX"/>
    <s v="HERNANDEZ"/>
    <s v="JUVENTINO"/>
    <x v="14"/>
    <x v="0"/>
    <s v="TLACOHUAQUE"/>
    <s v="INFRAESTRUCTURA Y EQUIPO PARA LA PRODUCCION DE CULTIVOS ALTERNATIVOS O NO TRADICIONALES PARA VENTA"/>
    <s v="GENERACIÓN DE INGRESOS"/>
    <n v="0"/>
    <n v="0"/>
    <n v="0"/>
    <s v="AM"/>
    <n v="5050"/>
    <n v="0"/>
    <n v="1194"/>
    <n v="6244"/>
    <m/>
    <n v="0"/>
    <m/>
    <n v="0"/>
    <s v="SP1500023285"/>
  </r>
  <r>
    <s v="GRUPO TLACOHUAQUE 1"/>
    <s v="FELIX"/>
    <s v="HERNANDEZ"/>
    <s v="JUVENTINO"/>
    <x v="14"/>
    <x v="0"/>
    <s v="TLACOHUAQUE"/>
    <s v="INFRAESTRUCTURA Y EQUIPO PARA LA PROTECCION Y MANEJO DE LAS AVES"/>
    <s v="PRODUCCIÓN DE ALIMENTOS"/>
    <n v="0"/>
    <n v="0"/>
    <n v="0"/>
    <s v="AM"/>
    <n v="5760"/>
    <n v="0"/>
    <n v="640"/>
    <n v="6400"/>
    <m/>
    <n v="0"/>
    <m/>
    <n v="0"/>
    <s v="SP1500023285"/>
  </r>
  <r>
    <s v="GRUPO TLACOHUAQUE 1"/>
    <s v="FELIX"/>
    <s v="HERNANDEZ"/>
    <s v="JUVENTINO"/>
    <x v="14"/>
    <x v="0"/>
    <s v="TLACOHUAQUE"/>
    <s v="ARBOLES FRUTALES"/>
    <s v="PRODUCCIÓN DE ALIMENTOS"/>
    <n v="0"/>
    <n v="0"/>
    <n v="0"/>
    <s v="AM"/>
    <n v="7510"/>
    <n v="0"/>
    <n v="1707"/>
    <n v="9217"/>
    <m/>
    <n v="0"/>
    <m/>
    <n v="0"/>
    <s v="SP1500023285"/>
  </r>
  <r>
    <s v="GRUPO TLACOHUAQUE 1"/>
    <s v="FELIX"/>
    <s v="HERNANDEZ"/>
    <s v="JUVENTINO"/>
    <x v="14"/>
    <x v="0"/>
    <s v="TLACOHUAQUE"/>
    <s v="INFRAESTRUCTURA Y EQUIPO PARA LA PROTECCION Y MANEJO DE LAS AVES"/>
    <s v="PRODUCCIÓN DE ALIMENTOS"/>
    <n v="0"/>
    <n v="0"/>
    <n v="0"/>
    <s v="AM"/>
    <n v="124520"/>
    <n v="0"/>
    <n v="15360"/>
    <n v="139880"/>
    <m/>
    <n v="0"/>
    <m/>
    <n v="0"/>
    <s v="SP1500023285"/>
  </r>
  <r>
    <s v="GRUPO TLAXCO"/>
    <s v="HERNANDEZ"/>
    <s v="HERNANDEZ"/>
    <s v="ALMA DELIA"/>
    <x v="14"/>
    <x v="0"/>
    <s v="TLAXCO"/>
    <s v="INFRAESTRUCTURA Y EQUIPO PARA LA PROTECCION Y MANEJO DE LAS AVES"/>
    <s v="PRODUCCIÓN DE ALIMENTOS"/>
    <n v="6"/>
    <n v="5"/>
    <n v="11"/>
    <s v="AM"/>
    <n v="11200"/>
    <n v="0"/>
    <n v="1600"/>
    <n v="12800"/>
    <m/>
    <n v="0"/>
    <m/>
    <n v="0"/>
    <s v="SP1500023286"/>
  </r>
  <r>
    <s v="GRUPO TLAXCO"/>
    <s v="HERNANDEZ"/>
    <s v="HERNANDEZ"/>
    <s v="ALMA DELIA"/>
    <x v="14"/>
    <x v="0"/>
    <s v="TLAXCO"/>
    <s v="INFRAESTRUCTURA Y EQUIPO PARA LA PROTECCION Y MANEJO DE LAS AVES"/>
    <s v="PRODUCCIÓN DE ALIMENTOS"/>
    <n v="0"/>
    <n v="0"/>
    <n v="0"/>
    <s v="AM"/>
    <n v="12452"/>
    <n v="0"/>
    <n v="1536"/>
    <n v="13988"/>
    <m/>
    <n v="0"/>
    <m/>
    <n v="0"/>
    <s v="SP1500023286"/>
  </r>
  <r>
    <s v="GRUPO TLAXCO"/>
    <s v="HERNANDEZ"/>
    <s v="HERNANDEZ"/>
    <s v="ALMA DELIA"/>
    <x v="14"/>
    <x v="0"/>
    <s v="TLAXCO"/>
    <s v="CISTERNA DE FERROCEMENTO EQUIPADA"/>
    <s v="PRODUCCIÓN DE ALIMENTOS"/>
    <n v="0"/>
    <n v="0"/>
    <n v="0"/>
    <s v="AM"/>
    <n v="10555"/>
    <n v="0"/>
    <n v="1173"/>
    <n v="11728"/>
    <m/>
    <n v="0"/>
    <m/>
    <n v="0"/>
    <s v="SP1500023286"/>
  </r>
  <r>
    <s v="GRUPO TLAXCO"/>
    <s v="HERNANDEZ"/>
    <s v="HERNANDEZ"/>
    <s v="ALMA DELIA"/>
    <x v="14"/>
    <x v="0"/>
    <s v="TLAXCO"/>
    <s v="CAJONES, ALZA Y BASTIDORES"/>
    <s v="GENERACIÓN DE INGRESOS"/>
    <n v="0"/>
    <n v="0"/>
    <n v="0"/>
    <s v="AM"/>
    <n v="49554"/>
    <n v="0"/>
    <n v="5506"/>
    <n v="55060"/>
    <m/>
    <n v="0"/>
    <m/>
    <n v="0"/>
    <s v="SP1500023286"/>
  </r>
  <r>
    <s v="GRUPO TLAXCO"/>
    <s v="HERNANDEZ"/>
    <s v="HERNANDEZ"/>
    <s v="ALMA DELIA"/>
    <x v="14"/>
    <x v="0"/>
    <s v="TLAXCO"/>
    <s v="ARBOLES FRUTALES"/>
    <s v="PRODUCCIÓN DE ALIMENTOS"/>
    <n v="0"/>
    <n v="0"/>
    <n v="0"/>
    <s v="AM"/>
    <n v="22530"/>
    <n v="0"/>
    <n v="5121"/>
    <n v="27651"/>
    <m/>
    <n v="0"/>
    <m/>
    <n v="0"/>
    <s v="SP1500023286"/>
  </r>
  <r>
    <s v="GRUPO COAQUENTLA"/>
    <s v="RODRIGUEZ"/>
    <s v="OLGUIN"/>
    <s v="DORA"/>
    <x v="14"/>
    <x v="0"/>
    <s v="COAQUENTLA"/>
    <s v="CAJONES, ALZA Y BASTIDORES"/>
    <s v="GENERACIÓN DE INGRESOS"/>
    <n v="11"/>
    <n v="8"/>
    <n v="19"/>
    <s v="AM"/>
    <n v="49554"/>
    <n v="0"/>
    <n v="5506"/>
    <n v="55060"/>
    <m/>
    <n v="0"/>
    <m/>
    <n v="0"/>
    <s v="SP1500023287"/>
  </r>
  <r>
    <s v="GRUPO COAQUENTLA"/>
    <s v="RODRIGUEZ"/>
    <s v="OLGUIN"/>
    <s v="DORA"/>
    <x v="14"/>
    <x v="0"/>
    <s v="COAQUENTLA"/>
    <s v="ARBOLES FRUTALES"/>
    <s v="PRODUCCIÓN DE ALIMENTOS"/>
    <n v="0"/>
    <n v="0"/>
    <n v="0"/>
    <s v="AM"/>
    <n v="30040"/>
    <n v="0"/>
    <n v="6828"/>
    <n v="36868"/>
    <m/>
    <n v="0"/>
    <m/>
    <n v="0"/>
    <s v="SP1500023287"/>
  </r>
  <r>
    <s v="GRUPO COAQUENTLA"/>
    <s v="RODRIGUEZ"/>
    <s v="OLGUIN"/>
    <s v="DORA"/>
    <x v="14"/>
    <x v="0"/>
    <s v="COAQUENTLA"/>
    <s v="INFRAESTRUCTURA Y EQUIPO PARA LA PRODUCCION DE CULTIVOS ALTERNATIVOS O NO TRADICIONALES PARA VENTA"/>
    <s v="GENERACIÓN DE INGRESOS"/>
    <n v="0"/>
    <n v="0"/>
    <n v="0"/>
    <s v="AM"/>
    <n v="5050"/>
    <n v="0"/>
    <n v="1194"/>
    <n v="6244"/>
    <m/>
    <n v="0"/>
    <m/>
    <n v="0"/>
    <s v="SP1500023287"/>
  </r>
  <r>
    <s v="GRUPO COAQUENTLA"/>
    <s v="RODRIGUEZ"/>
    <s v="OLGUIN"/>
    <s v="DORA"/>
    <x v="14"/>
    <x v="0"/>
    <s v="COAQUENTLA"/>
    <s v="CONSERVACION"/>
    <s v="GENERACIÓN DE INGRESOS"/>
    <n v="0"/>
    <n v="0"/>
    <n v="0"/>
    <s v="AM"/>
    <n v="18956"/>
    <n v="0"/>
    <n v="2107"/>
    <n v="21063"/>
    <m/>
    <n v="0"/>
    <m/>
    <n v="0"/>
    <s v="SP1500023287"/>
  </r>
  <r>
    <s v="GRUPO COAQUENTLA"/>
    <s v="RODRIGUEZ"/>
    <s v="OLGUIN"/>
    <s v="DORA"/>
    <x v="14"/>
    <x v="0"/>
    <s v="COAQUENTLA"/>
    <s v="INFRAESTRUCTURA Y EQUIPO PARA LA PROTECCION Y MANEJO DE LAS AVES"/>
    <s v="PRODUCCIÓN DE ALIMENTOS"/>
    <n v="0"/>
    <n v="0"/>
    <n v="0"/>
    <s v="AM"/>
    <n v="5600"/>
    <n v="0"/>
    <n v="800"/>
    <n v="6400"/>
    <m/>
    <n v="0"/>
    <m/>
    <n v="0"/>
    <s v="SP1500023287"/>
  </r>
  <r>
    <s v="GRUPO COAQUENTLA"/>
    <s v="RODRIGUEZ"/>
    <s v="OLGUIN"/>
    <s v="DORA"/>
    <x v="14"/>
    <x v="0"/>
    <s v="COAQUENTLA"/>
    <s v="INFRAESTRUCTURA Y EQUIPO PARA LA PROTECCION Y MANEJO DE LAS AVES"/>
    <s v="PRODUCCIÓN DE ALIMENTOS"/>
    <n v="0"/>
    <n v="0"/>
    <n v="0"/>
    <s v="AM"/>
    <n v="12452"/>
    <n v="0"/>
    <n v="1536"/>
    <n v="13988"/>
    <m/>
    <n v="0"/>
    <m/>
    <n v="0"/>
    <s v="SP1500023287"/>
  </r>
  <r>
    <s v="GRUPO COAQUENTLA"/>
    <s v="RODRIGUEZ"/>
    <s v="OLGUIN"/>
    <s v="DORA"/>
    <x v="14"/>
    <x v="0"/>
    <s v="COAQUENTLA"/>
    <s v="INFRAESTRUCTURA PARA POSTPRODUCCION DE CAFE"/>
    <s v="GENERACIÓN DE INGRESOS"/>
    <n v="0"/>
    <n v="0"/>
    <n v="0"/>
    <s v="AM"/>
    <n v="16254"/>
    <n v="0"/>
    <n v="5121"/>
    <n v="21375"/>
    <m/>
    <n v="0"/>
    <m/>
    <n v="0"/>
    <s v="SP1500023287"/>
  </r>
  <r>
    <s v="GRUPO COAQUENTLA"/>
    <s v="RODRIGUEZ"/>
    <s v="OLGUIN"/>
    <s v="DORA"/>
    <x v="14"/>
    <x v="0"/>
    <s v="COAQUENTLA"/>
    <s v="INFRAESTRUCTURA PARA POSTPRODUCCION DE CAFE"/>
    <s v="GENERACIÓN DE INGRESOS"/>
    <n v="0"/>
    <n v="0"/>
    <n v="0"/>
    <s v="AM"/>
    <n v="18837"/>
    <n v="0"/>
    <n v="2280"/>
    <n v="21117"/>
    <m/>
    <n v="0"/>
    <m/>
    <n v="0"/>
    <s v="SP1500023287"/>
  </r>
  <r>
    <s v="FORTALEZA HUASTECA"/>
    <s v="DE LA CRUZ"/>
    <s v="SANTIAGO"/>
    <s v="ANSELMO"/>
    <x v="1"/>
    <x v="0"/>
    <s v="PUCTÉ"/>
    <s v="INFRAESTRUCTURA Y EQUIPO PARA LA PRODUCCION DE CERDOS"/>
    <s v="GENERACIÓN DE INGRESOS"/>
    <n v="6"/>
    <n v="12"/>
    <n v="18"/>
    <s v="AM"/>
    <n v="12816"/>
    <n v="0"/>
    <n v="1424"/>
    <n v="14240"/>
    <n v="12816"/>
    <n v="0"/>
    <m/>
    <n v="0"/>
    <s v="SP1500023288"/>
  </r>
  <r>
    <s v="FORTALEZA HUASTECA"/>
    <s v="DE LA CRUZ"/>
    <s v="SANTIAGO"/>
    <s v="ANSELMO"/>
    <x v="1"/>
    <x v="0"/>
    <s v="PUCTÉ"/>
    <s v="INFRAESTRUCTURA Y EQUIPO PARA LA PROTECCION Y MANEJO DE LAS AVES"/>
    <s v="PRODUCCIÓN DE ALIMENTOS"/>
    <n v="0"/>
    <n v="0"/>
    <n v="0"/>
    <s v="AM"/>
    <n v="22050"/>
    <n v="0"/>
    <n v="2450"/>
    <n v="24500"/>
    <n v="22050"/>
    <n v="0"/>
    <m/>
    <n v="0"/>
    <s v="SP1500023288"/>
  </r>
  <r>
    <s v="FORTALEZA HUASTECA"/>
    <s v="DE LA CRUZ"/>
    <s v="SANTIAGO"/>
    <s v="ANSELMO"/>
    <x v="1"/>
    <x v="0"/>
    <s v="PUCTÉ"/>
    <s v="EQUIPO PARA LA CONSERVACION DE ALIMENTOS CARNICOS"/>
    <s v="GENERACIÓN DE INGRESOS"/>
    <n v="0"/>
    <n v="0"/>
    <n v="0"/>
    <s v="AM"/>
    <n v="26820"/>
    <n v="0"/>
    <n v="2980"/>
    <n v="29800"/>
    <n v="26820"/>
    <n v="0"/>
    <m/>
    <n v="0"/>
    <s v="SP1500023288"/>
  </r>
  <r>
    <s v="FORTALEZA HUASTECA"/>
    <s v="DE LA CRUZ"/>
    <s v="SANTIAGO"/>
    <s v="ANSELMO"/>
    <x v="1"/>
    <x v="0"/>
    <s v="PUCTÉ"/>
    <s v="INFRAESTRUCTURA Y EQUIPO PARA LA PRODUCCION DE CERDOS"/>
    <s v="GENERACIÓN DE INGRESOS"/>
    <n v="0"/>
    <n v="0"/>
    <n v="0"/>
    <s v="AM"/>
    <n v="160200"/>
    <n v="0"/>
    <n v="17800"/>
    <n v="178000"/>
    <n v="160200"/>
    <n v="0"/>
    <m/>
    <n v="0"/>
    <s v="SP1500023288"/>
  </r>
  <r>
    <s v="FORTALEZA HUASTECA"/>
    <s v="DE LA CRUZ"/>
    <s v="SANTIAGO"/>
    <s v="ANSELMO"/>
    <x v="1"/>
    <x v="0"/>
    <s v="PUCTÉ"/>
    <s v="MATERIAL VEGETATIVO"/>
    <s v="PRODUCCIÓN DE ALIMENTOS"/>
    <n v="0"/>
    <n v="0"/>
    <n v="0"/>
    <s v="AM"/>
    <n v="7020"/>
    <n v="0"/>
    <n v="780"/>
    <n v="7800"/>
    <n v="7020"/>
    <n v="0"/>
    <m/>
    <n v="0"/>
    <s v="SP1500023288"/>
  </r>
  <r>
    <s v="FORTALEZA HUASTECA"/>
    <s v="DE LA CRUZ"/>
    <s v="SANTIAGO"/>
    <s v="ANSELMO"/>
    <x v="1"/>
    <x v="0"/>
    <s v="PUCTÉ"/>
    <s v="TRAPICHE"/>
    <s v="GENERACIÓN DE INGRESOS"/>
    <n v="0"/>
    <n v="0"/>
    <n v="0"/>
    <s v="AM"/>
    <n v="6750"/>
    <n v="0"/>
    <n v="750"/>
    <n v="7500"/>
    <n v="6750"/>
    <n v="0"/>
    <m/>
    <n v="0"/>
    <s v="SP1500023288"/>
  </r>
  <r>
    <s v="FORTALEZA HUASTECA"/>
    <s v="DE LA CRUZ"/>
    <s v="SANTIAGO"/>
    <s v="ANSELMO"/>
    <x v="1"/>
    <x v="0"/>
    <s v="PUCTÉ"/>
    <s v="ARBOLES FRUTALES"/>
    <s v="PRODUCCIÓN DE ALIMENTOS"/>
    <n v="0"/>
    <n v="0"/>
    <n v="0"/>
    <s v="AM"/>
    <n v="13494"/>
    <n v="0"/>
    <n v="1500"/>
    <n v="14994"/>
    <n v="13494"/>
    <n v="0"/>
    <m/>
    <n v="0"/>
    <s v="SP1500023288"/>
  </r>
  <r>
    <s v="GRUPO PESA CALABAZAS"/>
    <s v="RUBIO"/>
    <s v="ANDRADE"/>
    <s v="MA. HIRENE"/>
    <x v="15"/>
    <x v="0"/>
    <s v="CALABAZAS (SAN FRANCISCO DEL SAUCE)"/>
    <s v="PICADORA DE FORRAJE"/>
    <s v="GENERACIÓN DE INGRESOS"/>
    <n v="5"/>
    <n v="1"/>
    <n v="6"/>
    <s v="AM"/>
    <n v="66420"/>
    <n v="0"/>
    <n v="7380"/>
    <n v="73800"/>
    <n v="0"/>
    <n v="0"/>
    <m/>
    <n v="0"/>
    <s v="SP1500023316"/>
  </r>
  <r>
    <s v="GRUPO PESA CALABAZAS"/>
    <s v="RUBIO"/>
    <s v="ANDRADE"/>
    <s v="MA. HIRENE"/>
    <x v="15"/>
    <x v="0"/>
    <s v="CALABAZAS (SAN FRANCISCO DEL SAUCE)"/>
    <s v="INFRAESTRUCTURA Y EQUIPO PARA LA PROTECCION Y MANEJO DE LAS AVES"/>
    <s v="PRODUCCIÓN DE ALIMENTOS"/>
    <n v="0"/>
    <n v="0"/>
    <n v="0"/>
    <s v="AM"/>
    <n v="23616"/>
    <n v="0"/>
    <n v="2625"/>
    <n v="26241"/>
    <n v="0"/>
    <n v="0"/>
    <m/>
    <n v="0"/>
    <s v="SP1500023316"/>
  </r>
  <r>
    <s v="GRUPO PESA MESA DEL JUNCO"/>
    <s v="DURAN"/>
    <s v="BOTELLO"/>
    <s v="ERACLIO"/>
    <x v="15"/>
    <x v="0"/>
    <s v="MESA DEL JUNCO"/>
    <s v="DESGRANADORA"/>
    <s v="GENERACIÓN DE INGRESOS"/>
    <n v="3"/>
    <n v="4"/>
    <n v="7"/>
    <s v="AM"/>
    <n v="14400"/>
    <n v="0"/>
    <n v="1600"/>
    <n v="16000"/>
    <n v="0"/>
    <n v="0"/>
    <m/>
    <n v="0"/>
    <s v="SP1500023323"/>
  </r>
  <r>
    <s v="GRUPO PESA MESA DEL JUNCO"/>
    <s v="DURAN"/>
    <s v="BOTELLO"/>
    <s v="ERACLIO"/>
    <x v="15"/>
    <x v="0"/>
    <s v="MESA DEL JUNCO"/>
    <s v="INFRAESTRUCTURA Y EQUIPO PARA LA PROTECCION Y MANEJO DE LAS AVES"/>
    <s v="PRODUCCIÓN DE ALIMENTOS"/>
    <n v="0"/>
    <n v="0"/>
    <n v="0"/>
    <s v="AM"/>
    <n v="39361"/>
    <n v="0"/>
    <n v="4374"/>
    <n v="43735"/>
    <n v="0"/>
    <n v="0"/>
    <m/>
    <n v="0"/>
    <s v="SP1500023323"/>
  </r>
  <r>
    <s v="CABALLOS"/>
    <s v="SOLIS"/>
    <s v="MEDINA"/>
    <s v="SERGIA"/>
    <x v="15"/>
    <x v="0"/>
    <s v="CABALLOS"/>
    <s v="INCUBADORA"/>
    <s v="GENERACIÓN DE INGRESOS"/>
    <n v="5"/>
    <n v="1"/>
    <n v="6"/>
    <s v="AM"/>
    <n v="65395"/>
    <n v="0"/>
    <n v="7267"/>
    <n v="72662"/>
    <n v="0"/>
    <n v="0"/>
    <m/>
    <n v="0"/>
    <s v="SP1500023324"/>
  </r>
  <r>
    <s v="CABALLOS"/>
    <s v="SOLIS"/>
    <s v="MEDINA"/>
    <s v="SERGIA"/>
    <x v="15"/>
    <x v="0"/>
    <s v="CABALLOS"/>
    <s v="INFRAESTRUCTURA Y EQUIPO PARA LA PROTECCION Y MANEJO DE LAS AVES"/>
    <s v="PRODUCCIÓN DE ALIMENTOS"/>
    <n v="0"/>
    <n v="0"/>
    <n v="0"/>
    <s v="AM"/>
    <n v="7872"/>
    <n v="0"/>
    <n v="875"/>
    <n v="8747"/>
    <n v="0"/>
    <n v="0"/>
    <m/>
    <n v="0"/>
    <s v="SP1500023324"/>
  </r>
  <r>
    <s v="GRUPO PESA SAN DIEGO"/>
    <s v="MEDINA"/>
    <s v="MEDINA"/>
    <s v="DAMIAN"/>
    <x v="15"/>
    <x v="0"/>
    <s v="SAN DIEGO (PUEBLO VIEJO)"/>
    <s v="INCUBADORA"/>
    <s v="GENERACIÓN DE INGRESOS"/>
    <n v="6"/>
    <n v="1"/>
    <n v="7"/>
    <s v="MAM"/>
    <n v="65395"/>
    <n v="0"/>
    <n v="7267"/>
    <n v="72662"/>
    <n v="0"/>
    <n v="0"/>
    <m/>
    <n v="0"/>
    <s v="SP1500023326"/>
  </r>
  <r>
    <s v="GRUPO PESA SAN DIEGO"/>
    <s v="MEDINA"/>
    <s v="MEDINA"/>
    <s v="DAMIAN"/>
    <x v="15"/>
    <x v="0"/>
    <s v="SAN DIEGO (PUEBLO VIEJO)"/>
    <s v="INFRAESTRUCTURA Y EQUIPO PARA LA PROTECCION Y MANEJO DE LAS AVES"/>
    <s v="PRODUCCIÓN DE ALIMENTOS"/>
    <n v="0"/>
    <n v="0"/>
    <n v="0"/>
    <s v="MAM"/>
    <n v="7872"/>
    <n v="0"/>
    <n v="875"/>
    <n v="8747"/>
    <n v="0"/>
    <n v="0"/>
    <m/>
    <n v="0"/>
    <s v="SP1500023326"/>
  </r>
  <r>
    <s v="GRUPO PESA LA ENCANTADA"/>
    <s v="RUBIO"/>
    <s v="MENDEZ"/>
    <s v="MARIA ALEJANDRA"/>
    <x v="15"/>
    <x v="0"/>
    <s v="LA ENCANTADA"/>
    <s v="INFRAESTRUCTURA Y EQUIPO PARA LA PROTECCION Y MANEJO DE LAS AVES"/>
    <s v="PRODUCCIÓN DE ALIMENTOS"/>
    <n v="8"/>
    <n v="1"/>
    <n v="9"/>
    <s v="MAM"/>
    <n v="15744"/>
    <n v="0"/>
    <n v="1750"/>
    <n v="17494"/>
    <n v="0"/>
    <n v="0"/>
    <m/>
    <n v="0"/>
    <s v="SP1500023327"/>
  </r>
  <r>
    <s v="GRUPO PESA LA ENCANTADA"/>
    <s v="RUBIO"/>
    <s v="MENDEZ"/>
    <s v="MARIA ALEJANDRA"/>
    <x v="15"/>
    <x v="0"/>
    <s v="LA ENCANTADA"/>
    <s v="INCUBADORA"/>
    <s v="GENERACIÓN DE INGRESOS"/>
    <n v="0"/>
    <n v="0"/>
    <n v="0"/>
    <s v="MAM"/>
    <n v="65395"/>
    <n v="0"/>
    <n v="7267"/>
    <n v="72662"/>
    <n v="0"/>
    <n v="0"/>
    <m/>
    <n v="0"/>
    <s v="SP1500023327"/>
  </r>
  <r>
    <s v="GRUPO PESA LA PARADA"/>
    <s v="RAMOS"/>
    <s v="RAMOS"/>
    <s v="LEOCADIO"/>
    <x v="15"/>
    <x v="0"/>
    <s v="LA PARADA"/>
    <s v="INFRAESTRUCTURA Y EQUIPO PARA LA PROTECCION Y MANEJO DE LAS AVES"/>
    <s v="PRODUCCIÓN DE ALIMENTOS"/>
    <n v="10"/>
    <n v="2"/>
    <n v="12"/>
    <s v="AM"/>
    <n v="15744"/>
    <n v="0"/>
    <n v="1750"/>
    <n v="17494"/>
    <n v="0"/>
    <n v="0"/>
    <m/>
    <n v="0"/>
    <s v="SP1500023333"/>
  </r>
  <r>
    <s v="GRUPO PESA LA PARADA"/>
    <s v="RAMOS"/>
    <s v="RAMOS"/>
    <s v="LEOCADIO"/>
    <x v="15"/>
    <x v="0"/>
    <s v="LA PARADA"/>
    <s v="INFRAESTRUCTURA Y EQUIPO PARA LA PRODUCCION DE PLANTULA"/>
    <s v="GENERACIÓN DE INGRESOS"/>
    <n v="0"/>
    <n v="0"/>
    <n v="0"/>
    <s v="AM"/>
    <n v="23779"/>
    <n v="0"/>
    <n v="2643"/>
    <n v="26422"/>
    <n v="23779"/>
    <n v="0"/>
    <m/>
    <n v="0"/>
    <s v="SP1500023333"/>
  </r>
  <r>
    <s v="GRUPO PESA LA PARADA"/>
    <s v="RAMOS"/>
    <s v="RAMOS"/>
    <s v="LEOCADIO"/>
    <x v="15"/>
    <x v="0"/>
    <s v="LA PARADA"/>
    <s v="INCUBADORA"/>
    <s v="GENERACIÓN DE INGRESOS"/>
    <n v="0"/>
    <n v="0"/>
    <n v="0"/>
    <s v="AM"/>
    <n v="65395"/>
    <n v="0"/>
    <n v="7267"/>
    <n v="72662"/>
    <n v="0"/>
    <n v="0"/>
    <m/>
    <n v="0"/>
    <s v="SP1500023333"/>
  </r>
  <r>
    <s v="GRUPO PESA LAS LAGUNITAS"/>
    <s v="MEDINA"/>
    <s v="RUBIO"/>
    <s v="IGNACIO"/>
    <x v="15"/>
    <x v="0"/>
    <s v="LAS LAGUNITAS"/>
    <s v="INCUBADORA"/>
    <s v="GENERACIÓN DE INGRESOS"/>
    <n v="9"/>
    <n v="2"/>
    <n v="11"/>
    <s v="MAM"/>
    <n v="65395"/>
    <n v="0"/>
    <n v="7267"/>
    <n v="72662"/>
    <n v="0"/>
    <n v="0"/>
    <m/>
    <n v="0"/>
    <s v="SP1500023335"/>
  </r>
  <r>
    <s v="GRUPO PESA LAS LAGUNITAS"/>
    <s v="MEDINA"/>
    <s v="RUBIO"/>
    <s v="IGNACIO"/>
    <x v="15"/>
    <x v="0"/>
    <s v="LAS LAGUNITAS"/>
    <s v="INFRAESTRUCTURA Y EQUIPO PARA LA PROTECCION Y MANEJO DE LAS AVES"/>
    <s v="PRODUCCIÓN DE ALIMENTOS"/>
    <n v="0"/>
    <n v="0"/>
    <n v="0"/>
    <s v="MAM"/>
    <n v="39361"/>
    <n v="0"/>
    <n v="4374"/>
    <n v="43735"/>
    <n v="0"/>
    <n v="0"/>
    <m/>
    <n v="0"/>
    <s v="SP1500023335"/>
  </r>
  <r>
    <s v="GRUPO PESA LIMON DE LA PEÑA"/>
    <s v="MEDINA"/>
    <s v="BOTELLO"/>
    <s v="CATALINO"/>
    <x v="15"/>
    <x v="0"/>
    <s v="LIMÓN DE LA PEÑA"/>
    <s v="INFRAESTRUCTURA Y EQUIPO PARA LA PROTECCION Y MANEJO DE LAS AVES"/>
    <s v="PRODUCCIÓN DE ALIMENTOS"/>
    <n v="6"/>
    <n v="4"/>
    <n v="10"/>
    <s v="MAM"/>
    <n v="31489"/>
    <n v="0"/>
    <n v="3499"/>
    <n v="34988"/>
    <n v="0"/>
    <n v="0"/>
    <m/>
    <n v="0"/>
    <s v="SP1500023338"/>
  </r>
  <r>
    <s v="GRUPO PESA LIMON DE LA PEÑA"/>
    <s v="MEDINA"/>
    <s v="BOTELLO"/>
    <s v="CATALINO"/>
    <x v="15"/>
    <x v="0"/>
    <s v="LIMÓN DE LA PEÑA"/>
    <s v="INFRAESTRUCTURA Y EQUIPO PARA LA PRODUCCION DE PLANTULA"/>
    <s v="GENERACIÓN DE INGRESOS"/>
    <n v="0"/>
    <n v="0"/>
    <n v="0"/>
    <s v="MAM"/>
    <n v="23779"/>
    <n v="0"/>
    <n v="2643"/>
    <n v="26422"/>
    <n v="23779"/>
    <n v="0"/>
    <m/>
    <n v="0"/>
    <s v="SP1500023338"/>
  </r>
  <r>
    <s v="AGUA AMARGA"/>
    <s v="BOTELLO"/>
    <s v="YAÑEZ"/>
    <s v="LORENZA"/>
    <x v="15"/>
    <x v="0"/>
    <s v="AGUA AMARGA"/>
    <s v="INCUBADORA"/>
    <s v="GENERACIÓN DE INGRESOS"/>
    <n v="5"/>
    <n v="2"/>
    <n v="7"/>
    <s v="MAM"/>
    <n v="65395"/>
    <n v="0"/>
    <n v="7267"/>
    <n v="72662"/>
    <n v="0"/>
    <n v="0"/>
    <m/>
    <n v="0"/>
    <s v="SP1500023340"/>
  </r>
  <r>
    <s v="CHACUALA"/>
    <s v="PEDRAZA"/>
    <s v="RAMIREZ"/>
    <s v="CAMILO"/>
    <x v="15"/>
    <x v="0"/>
    <s v="CHACUALA"/>
    <s v="INFRAESTRUCTURA Y EQUIPO PARA LA PRODUCCION DE CERDOS"/>
    <s v="GENERACIÓN DE INGRESOS"/>
    <n v="8"/>
    <n v="1"/>
    <n v="9"/>
    <s v="MAM"/>
    <n v="33201"/>
    <n v="0"/>
    <n v="3690"/>
    <n v="36891"/>
    <n v="0"/>
    <n v="0"/>
    <m/>
    <n v="0"/>
    <s v="SP1500023341"/>
  </r>
  <r>
    <s v="CHACUALA"/>
    <s v="PEDRAZA"/>
    <s v="RAMIREZ"/>
    <s v="CAMILO"/>
    <x v="15"/>
    <x v="0"/>
    <s v="CHACUALA"/>
    <s v="INFRAESTRUCTURA Y EQUIPO PARA LA PROTECCION Y MANEJO DE LAS AVES"/>
    <s v="PRODUCCIÓN DE ALIMENTOS"/>
    <n v="0"/>
    <n v="0"/>
    <n v="0"/>
    <s v="MAM"/>
    <n v="39361"/>
    <n v="0"/>
    <n v="4374"/>
    <n v="43735"/>
    <n v="0"/>
    <n v="0"/>
    <m/>
    <n v="0"/>
    <s v="SP1500023341"/>
  </r>
  <r>
    <s v="GRUPO PESA LA COMPUERTA"/>
    <s v="YAÑEZ"/>
    <s v="RUBIO"/>
    <s v="JERARDA"/>
    <x v="15"/>
    <x v="0"/>
    <s v="LA COMPUERTA"/>
    <s v="INFRAESTRUCTURA Y EQUIPO PARA LA PROTECCION Y MANEJO DE LAS AVES"/>
    <s v="PRODUCCIÓN DE ALIMENTOS"/>
    <n v="6"/>
    <n v="0"/>
    <n v="6"/>
    <s v="MAM"/>
    <n v="47233"/>
    <n v="0"/>
    <n v="5249"/>
    <n v="52482"/>
    <n v="0"/>
    <n v="0"/>
    <m/>
    <n v="0"/>
    <s v="SP1500023343"/>
  </r>
  <r>
    <s v="GRUPO PESA SAN JOSE"/>
    <s v="RUBIO"/>
    <s v="MONTERO"/>
    <s v="ESTEBAN"/>
    <x v="15"/>
    <x v="0"/>
    <s v="SAN JOSÉ"/>
    <s v="INFRAESTRUCTURA Y EQUIPO PARA LA PROTECCION Y MANEJO DE LAS AVES"/>
    <s v="PRODUCCIÓN DE ALIMENTOS"/>
    <n v="4"/>
    <n v="2"/>
    <n v="6"/>
    <s v="MAM"/>
    <n v="47233"/>
    <n v="0"/>
    <n v="5249"/>
    <n v="52482"/>
    <n v="0"/>
    <n v="0"/>
    <m/>
    <n v="0"/>
    <s v="SP1500023344"/>
  </r>
  <r>
    <s v="GRUPO PESA EL MEZQUITAL"/>
    <s v="MATA"/>
    <s v="APOLINAR"/>
    <s v="GAUDENCIO"/>
    <x v="15"/>
    <x v="0"/>
    <s v="EL MEZQUITAL"/>
    <s v="INFRAESTRUCTURA Y EQUIPO PARA LA PROTECCION Y MANEJO DE LAS AVES"/>
    <s v="PRODUCCIÓN DE ALIMENTOS"/>
    <n v="2"/>
    <n v="4"/>
    <n v="6"/>
    <s v="MAM"/>
    <n v="7872"/>
    <n v="0"/>
    <n v="875"/>
    <n v="8747"/>
    <n v="0"/>
    <n v="0"/>
    <m/>
    <n v="0"/>
    <s v="SP1500023348"/>
  </r>
  <r>
    <s v="GRUPO PESA EL MEZQUITAL"/>
    <s v="MATA"/>
    <s v="APOLINAR"/>
    <s v="GAUDENCIO"/>
    <x v="15"/>
    <x v="0"/>
    <s v="EL MEZQUITAL"/>
    <s v="INFRAESTRUCTURA Y EQUIPO PARA LA PRODUCCION DE PLANTULA"/>
    <s v="GENERACIÓN DE INGRESOS"/>
    <n v="0"/>
    <n v="0"/>
    <n v="0"/>
    <s v="MAM"/>
    <n v="23779"/>
    <n v="0"/>
    <n v="2643"/>
    <n v="26422"/>
    <n v="23779"/>
    <n v="0"/>
    <m/>
    <n v="0"/>
    <s v="SP1500023348"/>
  </r>
  <r>
    <s v="SANTA MARIA ACAPULCO"/>
    <s v="MONTERO"/>
    <s v="OLGUIN"/>
    <s v="JUANA"/>
    <x v="15"/>
    <x v="0"/>
    <s v="SANTA MARÍA ACAPULCO"/>
    <s v="INFRAESTRUCTURA Y EQUIPO PARA LA PROTECCION Y MANEJO DE LAS AVES"/>
    <s v="PRODUCCIÓN DE ALIMENTOS"/>
    <n v="5"/>
    <n v="1"/>
    <n v="6"/>
    <s v="MAM"/>
    <n v="47233"/>
    <n v="0"/>
    <n v="5249"/>
    <n v="52482"/>
    <n v="0"/>
    <n v="0"/>
    <m/>
    <n v="0"/>
    <s v="SP1500023350"/>
  </r>
  <r>
    <s v="GRUPO PESA ANTEOJOS"/>
    <s v="OLVERA"/>
    <s v="GOBELLAN"/>
    <s v="JOSE ANTONIO"/>
    <x v="15"/>
    <x v="0"/>
    <s v="ANTEOJOS"/>
    <s v="PICADORA DE FORRAJE"/>
    <s v="GENERACIÓN DE INGRESOS"/>
    <n v="4"/>
    <n v="2"/>
    <n v="6"/>
    <s v="AM"/>
    <n v="22140"/>
    <n v="0"/>
    <n v="2460"/>
    <n v="24600"/>
    <n v="0"/>
    <n v="0"/>
    <m/>
    <n v="0"/>
    <s v="SP1500023356"/>
  </r>
  <r>
    <s v="GRUPO PESA ANTEOJOS"/>
    <s v="OLVERA"/>
    <s v="GOBELLAN"/>
    <s v="JOSE ANTONIO"/>
    <x v="15"/>
    <x v="0"/>
    <s v="ANTEOJOS"/>
    <s v="DESGRANADORA"/>
    <s v="GENERACIÓN DE INGRESOS"/>
    <n v="0"/>
    <n v="0"/>
    <n v="0"/>
    <s v="AM"/>
    <n v="14400"/>
    <n v="0"/>
    <n v="1600"/>
    <n v="16000"/>
    <n v="0"/>
    <n v="0"/>
    <m/>
    <n v="0"/>
    <s v="SP1500023356"/>
  </r>
  <r>
    <s v="GRUPO PESA ANTEOJOS"/>
    <s v="OLVERA"/>
    <s v="GOBELLAN"/>
    <s v="JOSE ANTONIO"/>
    <x v="15"/>
    <x v="0"/>
    <s v="ANTEOJOS"/>
    <s v="INFRAESTRUCTURA Y EQUIPO PARA LA PROTECCION Y MANEJO DE LAS AVES"/>
    <s v="PRODUCCIÓN DE ALIMENTOS"/>
    <n v="0"/>
    <n v="0"/>
    <n v="0"/>
    <s v="AM"/>
    <n v="31489"/>
    <n v="0"/>
    <n v="3499"/>
    <n v="34988"/>
    <n v="0"/>
    <n v="0"/>
    <m/>
    <n v="0"/>
    <s v="SP1500023356"/>
  </r>
  <r>
    <s v="GRUPO PESA EL AGARROSO"/>
    <s v="HERNANDEZ"/>
    <s v="OLVERA"/>
    <s v="CIRIACO"/>
    <x v="15"/>
    <x v="0"/>
    <s v="EL AGARROSO"/>
    <s v="INFRAESTRUCTURA Y EQUIPO PARA LA PRODUCCION HORTICOLA AGRICULTURA PROTEGIDA"/>
    <s v="GENERACIÓN DE INGRESOS"/>
    <n v="9"/>
    <n v="2"/>
    <n v="11"/>
    <s v="AM"/>
    <n v="62321"/>
    <n v="0"/>
    <n v="6925"/>
    <n v="69246"/>
    <n v="0"/>
    <n v="0"/>
    <m/>
    <n v="0"/>
    <s v="SP1500023366"/>
  </r>
  <r>
    <s v="GRUPO PESA EL AGARROSO"/>
    <s v="HERNANDEZ"/>
    <s v="OLVERA"/>
    <s v="CIRIACO"/>
    <x v="15"/>
    <x v="0"/>
    <s v="EL AGARROSO"/>
    <s v="INCUBADORA"/>
    <s v="GENERACIÓN DE INGRESOS"/>
    <n v="0"/>
    <n v="0"/>
    <n v="0"/>
    <s v="AM"/>
    <n v="65395"/>
    <n v="0"/>
    <n v="7267"/>
    <n v="72662"/>
    <n v="0"/>
    <n v="0"/>
    <m/>
    <n v="0"/>
    <s v="SP1500023366"/>
  </r>
  <r>
    <s v="GRUPO PESA EJIDTO TANLACUT"/>
    <s v="MARTINEZ"/>
    <m/>
    <s v="MARGARITA"/>
    <x v="15"/>
    <x v="0"/>
    <s v="TANLACUT (LABOR ZAPATA)"/>
    <s v="PICADORA DE FORRAJE"/>
    <s v="GENERACIÓN DE INGRESOS"/>
    <n v="10"/>
    <n v="2"/>
    <n v="12"/>
    <s v="AM"/>
    <n v="44280"/>
    <n v="0"/>
    <n v="4920"/>
    <n v="49200"/>
    <n v="0"/>
    <n v="0"/>
    <m/>
    <n v="0"/>
    <s v="SP1500023367"/>
  </r>
  <r>
    <s v="GRUPO PESA EJIDTO TANLACUT"/>
    <s v="MARTINEZ"/>
    <m/>
    <s v="MARGARITA"/>
    <x v="15"/>
    <x v="0"/>
    <s v="TANLACUT (LABOR ZAPATA)"/>
    <s v="INFRAESTRUCTURA Y EQUIPO PARA LA PRODUCCION DE CERDOS"/>
    <s v="GENERACIÓN DE INGRESOS"/>
    <n v="0"/>
    <n v="0"/>
    <n v="0"/>
    <s v="AM"/>
    <n v="66403"/>
    <n v="0"/>
    <n v="7379"/>
    <n v="73782"/>
    <n v="0"/>
    <n v="0"/>
    <m/>
    <n v="0"/>
    <s v="SP1500023367"/>
  </r>
  <r>
    <s v="GRUPO PESA EJIDTO TANLACUT"/>
    <s v="MARTINEZ"/>
    <m/>
    <s v="MARGARITA"/>
    <x v="15"/>
    <x v="0"/>
    <s v="TANLACUT (LABOR ZAPATA)"/>
    <s v="INCUBADORA"/>
    <s v="GENERACIÓN DE INGRESOS"/>
    <n v="0"/>
    <n v="0"/>
    <n v="0"/>
    <s v="AM"/>
    <n v="65395"/>
    <n v="0"/>
    <n v="7267"/>
    <n v="72662"/>
    <n v="0"/>
    <n v="0"/>
    <m/>
    <n v="0"/>
    <s v="SP1500023367"/>
  </r>
  <r>
    <s v="GRUPO PESA EJIDTO TANLACUT"/>
    <s v="MARTINEZ"/>
    <m/>
    <s v="MARGARITA"/>
    <x v="15"/>
    <x v="0"/>
    <s v="TANLACUT (LABOR ZAPATA)"/>
    <s v="INFRAESTRUCTURA Y EQUIPO PARA LA PRODUCCION DE BOVINOS"/>
    <s v="GENERACIÓN DE INGRESOS"/>
    <n v="0"/>
    <n v="0"/>
    <n v="0"/>
    <s v="AM"/>
    <n v="55721"/>
    <n v="0"/>
    <n v="6192"/>
    <n v="61913"/>
    <n v="0"/>
    <n v="0"/>
    <m/>
    <n v="0"/>
    <s v="SP1500023367"/>
  </r>
  <r>
    <s v="GRUPO PESA EJIDTO TANLACUT"/>
    <s v="MARTINEZ"/>
    <m/>
    <s v="MARGARITA"/>
    <x v="15"/>
    <x v="0"/>
    <s v="TANLACUT (LABOR ZAPATA)"/>
    <s v="INFRAESTRUCTURA Y EQUIPO PARA LA PROTECCION Y MANEJO DE LAS AVES"/>
    <s v="PRODUCCIÓN DE ALIMENTOS"/>
    <n v="0"/>
    <n v="0"/>
    <n v="0"/>
    <s v="AM"/>
    <n v="7872"/>
    <n v="0"/>
    <n v="875"/>
    <n v="8747"/>
    <n v="0"/>
    <n v="0"/>
    <m/>
    <n v="0"/>
    <s v="SP1500023367"/>
  </r>
  <r>
    <s v="PUERTA DEL SALTO"/>
    <s v="PEREZ"/>
    <s v="SALINAS"/>
    <s v="CAMELIA"/>
    <x v="15"/>
    <x v="0"/>
    <s v="PUERTA DEL SALTO"/>
    <s v="INFRAESTRUCTURA Y EQUIPO PARA LA PRODUCCION DE BOVINOS"/>
    <s v="GENERACIÓN DE INGRESOS"/>
    <n v="5"/>
    <n v="1"/>
    <n v="6"/>
    <s v="AM"/>
    <n v="55721"/>
    <n v="0"/>
    <n v="6192"/>
    <n v="61913"/>
    <n v="0"/>
    <n v="0"/>
    <m/>
    <n v="0"/>
    <s v="SP1500023369"/>
  </r>
  <r>
    <s v="PUERTA DEL SALTO"/>
    <s v="PEREZ"/>
    <s v="SALINAS"/>
    <s v="CAMELIA"/>
    <x v="15"/>
    <x v="0"/>
    <s v="PUERTA DEL SALTO"/>
    <s v="INFRAESTRUCTURA Y EQUIPO PARA LA PROTECCION Y MANEJO DE LAS AVES"/>
    <s v="PRODUCCIÓN DE ALIMENTOS"/>
    <n v="0"/>
    <n v="0"/>
    <n v="0"/>
    <s v="AM"/>
    <n v="31489"/>
    <n v="0"/>
    <n v="3499"/>
    <n v="34988"/>
    <n v="0"/>
    <n v="0"/>
    <m/>
    <n v="0"/>
    <s v="SP1500023369"/>
  </r>
  <r>
    <s v="PUERTA DEL SALTO"/>
    <s v="PEREZ"/>
    <s v="SALINAS"/>
    <s v="CAMELIA"/>
    <x v="15"/>
    <x v="0"/>
    <s v="PUERTA DEL SALTO"/>
    <s v="PICADORA DE FORRAJE"/>
    <s v="GENERACIÓN DE INGRESOS"/>
    <n v="0"/>
    <n v="0"/>
    <n v="0"/>
    <s v="AM"/>
    <n v="22140"/>
    <n v="0"/>
    <n v="2460"/>
    <n v="24600"/>
    <n v="0"/>
    <n v="0"/>
    <m/>
    <n v="0"/>
    <s v="SP1500023369"/>
  </r>
  <r>
    <s v="GRUPO PESA SANTA CATARINA"/>
    <s v="PONCE"/>
    <s v="BUENO"/>
    <s v="MA CONSUELO"/>
    <x v="15"/>
    <x v="0"/>
    <s v="SANTA CATARINA"/>
    <s v="INFRAESTRUCTURA Y QUIPO PARA LA PRODUCCION DE OVINO"/>
    <s v="GENERACIÓN DE INGRESOS"/>
    <n v="6"/>
    <n v="2"/>
    <n v="8"/>
    <s v="AM"/>
    <n v="5452"/>
    <n v="0"/>
    <n v="606"/>
    <n v="6058"/>
    <n v="0"/>
    <n v="0"/>
    <m/>
    <n v="0"/>
    <s v="SP1500023373"/>
  </r>
  <r>
    <s v="GRUPO PESA SANTA CATARINA"/>
    <s v="PONCE"/>
    <s v="BUENO"/>
    <s v="MA CONSUELO"/>
    <x v="15"/>
    <x v="0"/>
    <s v="SANTA CATARINA"/>
    <s v="INFRAESTRUCTURA Y EQUIPO PARA LA PRODUCCION DE BOVINOS"/>
    <s v="GENERACIÓN DE INGRESOS"/>
    <n v="0"/>
    <n v="0"/>
    <n v="0"/>
    <s v="AM"/>
    <n v="55721"/>
    <n v="0"/>
    <n v="6192"/>
    <n v="61913"/>
    <n v="0"/>
    <n v="0"/>
    <m/>
    <n v="0"/>
    <s v="SP1500023373"/>
  </r>
  <r>
    <s v="GRUPO PESA SANTA CATARINA"/>
    <s v="PONCE"/>
    <s v="BUENO"/>
    <s v="MA CONSUELO"/>
    <x v="15"/>
    <x v="0"/>
    <s v="SANTA CATARINA"/>
    <s v="INCUBADORA"/>
    <s v="GENERACIÓN DE INGRESOS"/>
    <n v="0"/>
    <n v="0"/>
    <n v="0"/>
    <s v="AM"/>
    <n v="65395"/>
    <n v="0"/>
    <n v="7267"/>
    <n v="72662"/>
    <n v="0"/>
    <n v="0"/>
    <m/>
    <n v="0"/>
    <s v="SP1500023373"/>
  </r>
  <r>
    <s v="GRUPO PESA EL COCO"/>
    <s v="VELAZQUEZ"/>
    <s v="MARTINEZ"/>
    <s v="ELEUTERIA"/>
    <x v="15"/>
    <x v="0"/>
    <s v="EL COCO"/>
    <s v="INFRAESTRUCTURA Y EQUIPO PARA LA PRODUCCION DE PLANTULA"/>
    <s v="GENERACIÓN DE INGRESOS"/>
    <n v="17"/>
    <n v="3"/>
    <n v="20"/>
    <s v="MAM"/>
    <n v="23779"/>
    <n v="0"/>
    <n v="2643"/>
    <n v="26422"/>
    <n v="23779"/>
    <n v="0"/>
    <m/>
    <n v="0"/>
    <s v="SP1500023376"/>
  </r>
  <r>
    <s v="GRUPO PESA EL COCO"/>
    <s v="VELAZQUEZ"/>
    <s v="MARTINEZ"/>
    <s v="ELEUTERIA"/>
    <x v="15"/>
    <x v="0"/>
    <s v="EL COCO"/>
    <s v="INCUBADORA"/>
    <s v="GENERACIÓN DE INGRESOS"/>
    <n v="0"/>
    <n v="0"/>
    <n v="0"/>
    <s v="MAM"/>
    <n v="130791"/>
    <n v="0"/>
    <n v="14533"/>
    <n v="145324"/>
    <n v="0"/>
    <n v="0"/>
    <m/>
    <n v="0"/>
    <s v="SP1500023376"/>
  </r>
  <r>
    <s v="SAN NICOLAS TAMPOTE"/>
    <s v="VIZCALLA"/>
    <s v="CASTILLO"/>
    <s v="EULOGIO"/>
    <x v="15"/>
    <x v="0"/>
    <s v="SAN NICOLÁS TAMPOTE (TAMPOTE)"/>
    <s v="INCUBADORA"/>
    <s v="GENERACIÓN DE INGRESOS"/>
    <n v="8"/>
    <n v="2"/>
    <n v="10"/>
    <s v="AM"/>
    <n v="65395"/>
    <n v="0"/>
    <n v="7267"/>
    <n v="72662"/>
    <n v="0"/>
    <n v="0"/>
    <m/>
    <n v="0"/>
    <s v="SP1500023377"/>
  </r>
  <r>
    <s v="SAN NICOLAS TAMPOTE"/>
    <s v="VIZCALLA"/>
    <s v="CASTILLO"/>
    <s v="EULOGIO"/>
    <x v="15"/>
    <x v="0"/>
    <s v="SAN NICOLÁS TAMPOTE (TAMPOTE)"/>
    <s v="INFRAESTRUCTURA Y EQUIPO PARA LA PRODUCCION DE BOVINOS"/>
    <s v="GENERACIÓN DE INGRESOS"/>
    <n v="0"/>
    <n v="0"/>
    <n v="0"/>
    <s v="AM"/>
    <n v="41395"/>
    <n v="0"/>
    <n v="4600"/>
    <n v="45995"/>
    <n v="0"/>
    <n v="0"/>
    <m/>
    <n v="0"/>
    <s v="SP1500023377"/>
  </r>
  <r>
    <s v="SAN NICOLAS TAMPOTE"/>
    <s v="VIZCALLA"/>
    <s v="CASTILLO"/>
    <s v="EULOGIO"/>
    <x v="15"/>
    <x v="0"/>
    <s v="SAN NICOLÁS TAMPOTE (TAMPOTE)"/>
    <s v="PICADORA DE FORRAJE"/>
    <s v="GENERACIÓN DE INGRESOS"/>
    <n v="0"/>
    <n v="0"/>
    <n v="0"/>
    <s v="AM"/>
    <n v="22140"/>
    <n v="0"/>
    <n v="2460"/>
    <n v="24600"/>
    <n v="0"/>
    <n v="0"/>
    <m/>
    <n v="0"/>
    <s v="SP1500023377"/>
  </r>
  <r>
    <s v="SAN NICOLAS TAMPOTE"/>
    <s v="VIZCALLA"/>
    <s v="CASTILLO"/>
    <s v="EULOGIO"/>
    <x v="15"/>
    <x v="0"/>
    <s v="SAN NICOLÁS TAMPOTE (TAMPOTE)"/>
    <s v="INFRAESTRUCTURA Y EQUIPO PARA LA PROTECCION Y MANEJO DE LAS AVES"/>
    <s v="PRODUCCIÓN DE ALIMENTOS"/>
    <n v="0"/>
    <n v="0"/>
    <n v="0"/>
    <s v="AM"/>
    <n v="23616"/>
    <n v="0"/>
    <n v="2625"/>
    <n v="26241"/>
    <n v="0"/>
    <n v="0"/>
    <m/>
    <n v="0"/>
    <s v="SP1500023377"/>
  </r>
  <r>
    <s v="SAN ANTONIO DE LOS GUAYABOS"/>
    <s v="JIMENEZ"/>
    <s v="VILLA"/>
    <s v="EVANGELINA"/>
    <x v="15"/>
    <x v="0"/>
    <s v="SAN ANTONIO DE LOS GUAYABOS"/>
    <s v="INFRAESTRUCTURA Y EQUIPO PARA LA PROTECCION Y MANEJO DE LAS AVES"/>
    <s v="PRODUCCIÓN DE ALIMENTOS"/>
    <n v="11"/>
    <n v="1"/>
    <n v="12"/>
    <s v="AM"/>
    <n v="7872"/>
    <n v="0"/>
    <n v="875"/>
    <n v="8747"/>
    <n v="0"/>
    <n v="0"/>
    <m/>
    <n v="0"/>
    <s v="SP1500023382"/>
  </r>
  <r>
    <s v="SAN ANTONIO DE LOS GUAYABOS"/>
    <s v="JIMENEZ"/>
    <s v="VILLA"/>
    <s v="EVANGELINA"/>
    <x v="15"/>
    <x v="0"/>
    <s v="SAN ANTONIO DE LOS GUAYABOS"/>
    <s v="INFRAESTRUCTURA Y EQUIPO PARA LA PRODUCCION HORTICOLA AGRICULTURA PROTEGIDA"/>
    <s v="GENERACIÓN DE INGRESOS"/>
    <n v="0"/>
    <n v="0"/>
    <n v="0"/>
    <s v="AM"/>
    <n v="62321"/>
    <n v="0"/>
    <n v="6925"/>
    <n v="69246"/>
    <n v="0"/>
    <n v="0"/>
    <m/>
    <n v="0"/>
    <s v="SP1500023382"/>
  </r>
  <r>
    <s v="SAN ANTONIO DE LOS GUAYABOS"/>
    <s v="JIMENEZ"/>
    <s v="VILLA"/>
    <s v="EVANGELINA"/>
    <x v="15"/>
    <x v="0"/>
    <s v="SAN ANTONIO DE LOS GUAYABOS"/>
    <s v="INCUBADORA"/>
    <s v="GENERACIÓN DE INGRESOS"/>
    <n v="0"/>
    <n v="0"/>
    <n v="0"/>
    <s v="AM"/>
    <n v="65395"/>
    <n v="0"/>
    <n v="7267"/>
    <n v="72662"/>
    <n v="0"/>
    <n v="0"/>
    <m/>
    <n v="0"/>
    <s v="SP1500023382"/>
  </r>
  <r>
    <s v="POR UN FUTURO MEJOR"/>
    <s v="HERNANDEZ"/>
    <s v="IZAGUIRRE"/>
    <s v="AURELIA"/>
    <x v="15"/>
    <x v="0"/>
    <s v="TANLU"/>
    <s v="PICADORA DE FORRAJE"/>
    <s v="GENERACIÓN DE INGRESOS"/>
    <n v="7"/>
    <n v="2"/>
    <n v="9"/>
    <s v="AM"/>
    <n v="22140"/>
    <n v="0"/>
    <n v="2460"/>
    <n v="24600"/>
    <n v="0"/>
    <n v="0"/>
    <m/>
    <n v="0"/>
    <s v="SP1500023386"/>
  </r>
  <r>
    <s v="POR UN FUTURO MEJOR"/>
    <s v="HERNANDEZ"/>
    <s v="IZAGUIRRE"/>
    <s v="AURELIA"/>
    <x v="15"/>
    <x v="0"/>
    <s v="TANLU"/>
    <s v="INFRAESTRUCTURA Y EQUIPO PARA LA PRODUCCION DE BOVINOS"/>
    <s v="GENERACIÓN DE INGRESOS"/>
    <n v="0"/>
    <n v="0"/>
    <n v="0"/>
    <s v="AM"/>
    <n v="55721"/>
    <n v="0"/>
    <n v="6192"/>
    <n v="61913"/>
    <n v="0"/>
    <n v="0"/>
    <m/>
    <n v="0"/>
    <s v="SP1500023386"/>
  </r>
  <r>
    <s v="POR UN FUTURO MEJOR"/>
    <s v="HERNANDEZ"/>
    <s v="IZAGUIRRE"/>
    <s v="AURELIA"/>
    <x v="15"/>
    <x v="0"/>
    <s v="TANLU"/>
    <s v="INFRAESTRUCTURA Y EQUIPO PARA LA PROTECCION Y MANEJO DE LAS AVES"/>
    <s v="PRODUCCIÓN DE ALIMENTOS"/>
    <n v="0"/>
    <n v="0"/>
    <n v="0"/>
    <s v="AM"/>
    <n v="15744"/>
    <n v="0"/>
    <n v="1750"/>
    <n v="17494"/>
    <n v="0"/>
    <n v="0"/>
    <m/>
    <n v="0"/>
    <s v="SP1500023386"/>
  </r>
  <r>
    <s v="POR UN FUTURO MEJOR"/>
    <s v="HERNANDEZ"/>
    <s v="IZAGUIRRE"/>
    <s v="AURELIA"/>
    <x v="15"/>
    <x v="0"/>
    <s v="TANLU"/>
    <s v="INCUBADORA"/>
    <s v="GENERACIÓN DE INGRESOS"/>
    <n v="0"/>
    <n v="0"/>
    <n v="0"/>
    <s v="AM"/>
    <n v="65395"/>
    <n v="0"/>
    <n v="7267"/>
    <n v="72662"/>
    <n v="0"/>
    <n v="0"/>
    <m/>
    <n v="0"/>
    <s v="SP1500023386"/>
  </r>
  <r>
    <s v="GRUPO PESA CARRIZAL GRANDE"/>
    <s v="GONZALEZ"/>
    <s v="NUÑEZ"/>
    <s v="NOE"/>
    <x v="15"/>
    <x v="0"/>
    <s v="CARRIZAL GRANDE"/>
    <s v="INCUBADORA"/>
    <s v="GENERACIÓN DE INGRESOS"/>
    <n v="6"/>
    <n v="1"/>
    <n v="7"/>
    <s v="AM"/>
    <n v="65395"/>
    <n v="0"/>
    <n v="7267"/>
    <n v="72662"/>
    <n v="0"/>
    <n v="0"/>
    <m/>
    <n v="0"/>
    <s v="SP1500024369"/>
  </r>
  <r>
    <s v="GRUPO PESA CARRIZAL GRANDE"/>
    <s v="GONZALEZ"/>
    <s v="NUÑEZ"/>
    <s v="NOE"/>
    <x v="15"/>
    <x v="0"/>
    <s v="CARRIZAL GRANDE"/>
    <s v="INFRAESTRUCTURA Y EQUIPO PARA LA PROTECCION Y MANEJO DE LAS AVES"/>
    <s v="PRODUCCIÓN DE ALIMENTOS"/>
    <n v="0"/>
    <n v="0"/>
    <n v="0"/>
    <s v="AM"/>
    <n v="15744"/>
    <n v="0"/>
    <n v="1750"/>
    <n v="17494"/>
    <n v="0"/>
    <n v="0"/>
    <m/>
    <n v="0"/>
    <s v="SP1500024369"/>
  </r>
  <r>
    <s v="LA BARRANCA"/>
    <s v="GODINEZ"/>
    <s v="MONTERO"/>
    <s v="BONIFACIO"/>
    <x v="15"/>
    <x v="0"/>
    <s v="LA BARRANCA"/>
    <s v="INFRAESTRUCTURA Y EQUIPO PARA LA PROTECCION Y MANEJO DE LAS AVES"/>
    <s v="PRODUCCIÓN DE ALIMENTOS"/>
    <n v="5"/>
    <n v="3"/>
    <n v="8"/>
    <s v="MAM"/>
    <n v="62978"/>
    <n v="0"/>
    <n v="6998"/>
    <n v="69976"/>
    <n v="0"/>
    <n v="0"/>
    <m/>
    <n v="0"/>
    <s v="SP1500024380"/>
  </r>
  <r>
    <s v="EMPRENDEDORES XIUIS"/>
    <s v="MEDINA"/>
    <s v="MAR"/>
    <s v="J. AGUSTIN"/>
    <x v="15"/>
    <x v="0"/>
    <s v="LA ENCANTADA"/>
    <s v="INFRAESTRUCTURA Y EQUIPO PARA LA PRODUCCION DE PLANTULA"/>
    <s v="GENERACIÓN DE INGRESOS"/>
    <n v="6"/>
    <n v="9"/>
    <n v="15"/>
    <s v="MAM"/>
    <n v="162950"/>
    <n v="0"/>
    <n v="18106"/>
    <n v="181056"/>
    <n v="162950"/>
    <n v="0"/>
    <m/>
    <n v="0"/>
    <s v="SP1500024488"/>
  </r>
  <r>
    <s v="UNIDAD DE USUARIOS DEL SISTEMA DE RIEGO LA ENCANTADA S.C. DE R.L."/>
    <s v="NIETO"/>
    <s v="YAÑEZ"/>
    <s v="J. CELSO"/>
    <x v="15"/>
    <x v="0"/>
    <s v="LA ENCANTADA"/>
    <s v="INFRAESTRUCTURA Y EQUIPO PARA LA PRODUCCION DE PLANTULA"/>
    <s v="GENERACIÓN DE INGRESOS"/>
    <n v="0"/>
    <n v="15"/>
    <n v="15"/>
    <s v="MAM"/>
    <n v="700000"/>
    <n v="0"/>
    <n v="77778"/>
    <n v="777778"/>
    <n v="0"/>
    <n v="0"/>
    <m/>
    <n v="0"/>
    <s v="SP1500024534"/>
  </r>
  <r>
    <s v="UNION TANLU S.P.R. DE R.L."/>
    <s v="VAZQUEZ"/>
    <s v="RODRIGUEZ"/>
    <s v="ANTONIO"/>
    <x v="15"/>
    <x v="0"/>
    <s v="TANLU"/>
    <s v="CORRALES DE MANEJO"/>
    <s v="GENERACIÓN DE INGRESOS"/>
    <n v="2"/>
    <n v="15"/>
    <n v="17"/>
    <s v="AM"/>
    <n v="110259"/>
    <n v="0"/>
    <n v="12252"/>
    <n v="122511"/>
    <n v="0"/>
    <n v="0"/>
    <m/>
    <n v="0"/>
    <s v="SP1500024696"/>
  </r>
  <r>
    <s v="UNION TANLU S.P.R. DE R.L."/>
    <s v="VAZQUEZ"/>
    <s v="RODRIGUEZ"/>
    <s v="ANTONIO"/>
    <x v="15"/>
    <x v="0"/>
    <s v="TANLU"/>
    <s v="BASCULA"/>
    <s v="GENERACIÓN DE INGRESOS"/>
    <n v="0"/>
    <n v="0"/>
    <n v="0"/>
    <s v="AM"/>
    <n v="61200"/>
    <n v="0"/>
    <n v="6800"/>
    <n v="68000"/>
    <n v="0"/>
    <n v="0"/>
    <m/>
    <n v="0"/>
    <s v="SP1500024696"/>
  </r>
  <r>
    <s v="UNION TANLU S.P.R. DE R.L."/>
    <s v="VAZQUEZ"/>
    <s v="RODRIGUEZ"/>
    <s v="ANTONIO"/>
    <x v="15"/>
    <x v="0"/>
    <s v="TANLU"/>
    <s v="BODEGA"/>
    <s v="GENERACIÓN DE INGRESOS"/>
    <n v="0"/>
    <n v="0"/>
    <n v="0"/>
    <s v="AM"/>
    <n v="66876"/>
    <n v="0"/>
    <n v="7431"/>
    <n v="74307"/>
    <n v="0"/>
    <n v="0"/>
    <m/>
    <n v="0"/>
    <s v="SP1500024696"/>
  </r>
  <r>
    <s v="UNION TANLU S.P.R. DE R.L."/>
    <s v="VAZQUEZ"/>
    <s v="RODRIGUEZ"/>
    <s v="ANTONIO"/>
    <x v="15"/>
    <x v="0"/>
    <s v="TANLU"/>
    <s v="INFRAESTRUCTURA Y EQUIPO PARA LA PRODUCCION DE BOVINOS"/>
    <s v="GENERACIÓN DE INGRESOS"/>
    <n v="0"/>
    <n v="0"/>
    <n v="0"/>
    <s v="AM"/>
    <n v="46125"/>
    <n v="0"/>
    <n v="5125"/>
    <n v="51250"/>
    <n v="0"/>
    <n v="0"/>
    <m/>
    <n v="0"/>
    <s v="SP1500024696"/>
  </r>
  <r>
    <s v="UNION TANLU S.P.R. DE R.L."/>
    <s v="VAZQUEZ"/>
    <s v="RODRIGUEZ"/>
    <s v="ANTONIO"/>
    <x v="15"/>
    <x v="0"/>
    <s v="TANLU"/>
    <s v="PICADORA DE FORRAJE"/>
    <s v="GENERACIÓN DE INGRESOS"/>
    <n v="0"/>
    <n v="0"/>
    <n v="0"/>
    <s v="AM"/>
    <n v="22140"/>
    <n v="0"/>
    <n v="2460"/>
    <n v="24600"/>
    <n v="0"/>
    <n v="0"/>
    <m/>
    <n v="0"/>
    <s v="SP1500024696"/>
  </r>
  <r>
    <s v="GRUPO DE TRABAJO EL MONEC"/>
    <s v="MARTINEZ"/>
    <s v="MARTINEZ"/>
    <s v="CESAR"/>
    <x v="6"/>
    <x v="0"/>
    <s v="MONEC"/>
    <s v="EQUIPO PARA SELECCION Y EMPAQUE"/>
    <s v="GENERACIÓN DE INGRESOS"/>
    <n v="5"/>
    <n v="11"/>
    <n v="16"/>
    <s v="AM"/>
    <n v="180990"/>
    <n v="0"/>
    <n v="20110"/>
    <n v="201100"/>
    <n v="180990"/>
    <n v="0"/>
    <m/>
    <n v="0"/>
    <s v="SP1500028680"/>
  </r>
  <r>
    <s v="PILONCILLEROS DE LA GARZA"/>
    <s v="SANTIAGO"/>
    <s v="ROJAS"/>
    <s v="NEMECIO"/>
    <x v="0"/>
    <x v="1"/>
    <s v="LA GARZA (PEQUETZÉN DE LA GARZA)"/>
    <s v="EQUIPO PARA SELECCION Y EMPAQUE"/>
    <s v="GENERACIÓN DE INGRESOS"/>
    <n v="18"/>
    <n v="8"/>
    <n v="26"/>
    <s v="AM"/>
    <n v="306270"/>
    <n v="0"/>
    <n v="34030"/>
    <n v="340300"/>
    <n v="0"/>
    <n v="0"/>
    <m/>
    <n v="0"/>
    <s v="SP1500028926"/>
  </r>
  <r>
    <s v="GRUPO DE PRODUCTORES DE SAN PEDRO, SAN ANTONIO, S.L.P."/>
    <s v="DE LA CRUZ"/>
    <s v="FELICIANA"/>
    <s v="J. NATIVIDAD"/>
    <x v="3"/>
    <x v="0"/>
    <s v="SAN PEDRO"/>
    <s v="JAULAS FLOTANTES"/>
    <s v="GENERACIÓN DE INGRESOS"/>
    <n v="10"/>
    <n v="9"/>
    <n v="19"/>
    <s v="AM"/>
    <n v="81995"/>
    <n v="0"/>
    <n v="19600"/>
    <n v="101595"/>
    <n v="81995"/>
    <n v="0"/>
    <m/>
    <n v="0"/>
    <s v="SP1500031001"/>
  </r>
  <r>
    <s v="GRUPO DE PRODUCTORES DE CUITZABZEN"/>
    <s v="SANTIAGO"/>
    <s v="VIRGINIA"/>
    <s v="JOSE"/>
    <x v="6"/>
    <x v="0"/>
    <s v="CUITZABZÉN"/>
    <s v="JAULAS FLOTANTES"/>
    <s v="GENERACIÓN DE INGRESOS"/>
    <n v="2"/>
    <n v="12"/>
    <n v="14"/>
    <s v="AM"/>
    <n v="81995"/>
    <n v="0"/>
    <n v="19600"/>
    <n v="101595"/>
    <n v="81995"/>
    <n v="0"/>
    <m/>
    <n v="0"/>
    <s v="SP1500031002"/>
  </r>
  <r>
    <s v="UNIDAD CAMPESINA DOS"/>
    <s v="SANTIAGO"/>
    <s v="MARTINEZ"/>
    <s v="FERNANDO"/>
    <x v="9"/>
    <x v="0"/>
    <s v="SAN RAFAEL TAMPAXAL"/>
    <s v="INFRAESTRUCTURA PARA POSTPRODUCCION DE CAFE"/>
    <s v="GENERACIÓN DE INGRESOS"/>
    <n v="3"/>
    <n v="2"/>
    <n v="5"/>
    <s v="AM"/>
    <n v="6279"/>
    <n v="0"/>
    <n v="760"/>
    <n v="7039"/>
    <n v="6279"/>
    <n v="0"/>
    <m/>
    <n v="0"/>
    <s v="SP1500031003"/>
  </r>
  <r>
    <s v="UNIDAD CAMPESINA DOS"/>
    <s v="SANTIAGO"/>
    <s v="MARTINEZ"/>
    <s v="FERNANDO"/>
    <x v="9"/>
    <x v="0"/>
    <s v="SAN RAFAEL TAMPAXAL"/>
    <s v="INFRAESTRUCTURA PARA POSTPRODUCCION DE CAFE"/>
    <s v="GENERACIÓN DE INGRESOS"/>
    <n v="0"/>
    <n v="0"/>
    <n v="0"/>
    <s v="AM"/>
    <n v="5418"/>
    <n v="0"/>
    <n v="1707"/>
    <n v="7125"/>
    <n v="5418"/>
    <n v="0"/>
    <m/>
    <n v="0"/>
    <s v="SP1500031003"/>
  </r>
  <r>
    <s v="UNIDAD CAMPESINA DOS"/>
    <s v="SANTIAGO"/>
    <s v="MARTINEZ"/>
    <s v="FERNANDO"/>
    <x v="9"/>
    <x v="0"/>
    <s v="SAN RAFAEL TAMPAXAL"/>
    <s v="INFRAESTRUCTURA Y EQUIPO PARA LA PROTECCION Y MANEJO DE LAS AVES"/>
    <s v="PRODUCCIÓN DE ALIMENTOS"/>
    <n v="0"/>
    <n v="0"/>
    <n v="0"/>
    <s v="AM"/>
    <n v="12452"/>
    <n v="0"/>
    <n v="1536.7600000000002"/>
    <n v="13988.76"/>
    <n v="12452"/>
    <n v="0"/>
    <m/>
    <n v="0"/>
    <s v="SP1500031003"/>
  </r>
  <r>
    <s v="UNIDAD CAMPESINA DOS"/>
    <s v="SANTIAGO"/>
    <s v="MARTINEZ"/>
    <s v="FERNANDO"/>
    <x v="9"/>
    <x v="0"/>
    <s v="SAN RAFAEL TAMPAXAL"/>
    <s v="INFRAESTRUCTURA Y EQUIPO PARA LA PROTECCION Y MANEJO DE LAS AVES"/>
    <s v="PRODUCCIÓN DE ALIMENTOS"/>
    <n v="0"/>
    <n v="0"/>
    <n v="0"/>
    <s v="AM"/>
    <n v="5600"/>
    <n v="0"/>
    <n v="800"/>
    <n v="6400"/>
    <n v="5600"/>
    <n v="0"/>
    <m/>
    <n v="0"/>
    <s v="SP1500031003"/>
  </r>
  <r>
    <s v="UNIDAD CAMPESINA DOS"/>
    <s v="SANTIAGO"/>
    <s v="MARTINEZ"/>
    <s v="FERNANDO"/>
    <x v="9"/>
    <x v="0"/>
    <s v="SAN RAFAEL TAMPAXAL"/>
    <s v="INFRAESTRUCTURA Y EQUIPO PARA LA PRODUCCION DE HONGOS"/>
    <s v="PRODUCCIÓN DE ALIMENTOS"/>
    <n v="0"/>
    <n v="0"/>
    <n v="0"/>
    <s v="AM"/>
    <n v="5092"/>
    <n v="0"/>
    <n v="2277.3999999999996"/>
    <n v="7369.4"/>
    <n v="5092"/>
    <n v="0"/>
    <m/>
    <n v="0"/>
    <s v="SP1500031003"/>
  </r>
  <r>
    <s v="PESA-XOCHICUATLA"/>
    <s v="GARCIA"/>
    <s v="CONCEPCION"/>
    <s v="CIRO"/>
    <x v="8"/>
    <x v="0"/>
    <s v="XOCHICUATLA"/>
    <s v="SILO METALICO GALVANIZADO"/>
    <s v="GENERACIÓN DE INGRESOS"/>
    <n v="2"/>
    <n v="4"/>
    <n v="6"/>
    <s v="AM"/>
    <n v="4230"/>
    <n v="0"/>
    <n v="470"/>
    <n v="4700"/>
    <n v="4230"/>
    <n v="0"/>
    <m/>
    <n v="0"/>
    <s v="SP1500031007"/>
  </r>
  <r>
    <s v="PESA-XOCHICUATLA"/>
    <s v="GARCIA"/>
    <s v="CONCEPCION"/>
    <s v="CIRO"/>
    <x v="8"/>
    <x v="0"/>
    <s v="XOCHICUATLA"/>
    <s v="TINAS"/>
    <s v="GENERACIÓN DE INGRESOS"/>
    <n v="0"/>
    <n v="0"/>
    <n v="0"/>
    <s v="AM"/>
    <n v="22496"/>
    <n v="0"/>
    <n v="2500"/>
    <n v="24996"/>
    <n v="22496"/>
    <n v="0"/>
    <m/>
    <n v="0"/>
    <s v="SP1500031007"/>
  </r>
  <r>
    <s v="PESA-XOCHICUATLA"/>
    <s v="GARCIA"/>
    <s v="CONCEPCION"/>
    <s v="CIRO"/>
    <x v="8"/>
    <x v="0"/>
    <s v="XOCHICUATLA"/>
    <s v="ARBOLES FRUTALES"/>
    <s v="PRODUCCIÓN DE ALIMENTOS"/>
    <n v="0"/>
    <n v="0"/>
    <n v="0"/>
    <s v="AM"/>
    <n v="15697"/>
    <n v="0"/>
    <n v="1745"/>
    <n v="17442"/>
    <n v="15697"/>
    <n v="0"/>
    <m/>
    <n v="0"/>
    <s v="SP1500031007"/>
  </r>
  <r>
    <s v="GRUPO DE TRABAJO AGUA FRIA"/>
    <s v="SALAZAR"/>
    <s v="CANDELARIA"/>
    <s v="MAGDALENO"/>
    <x v="1"/>
    <x v="0"/>
    <s v="COLONIA GONZÁLEZ MAZO"/>
    <s v="INFRAESTRUCTURA Y EQUIPO PARA LA PRODUCCION HORTICOLA AGRICULTURA PROTEGIDA"/>
    <s v="GENERACIÓN DE INGRESOS"/>
    <n v="3"/>
    <n v="2"/>
    <n v="5"/>
    <s v="AM"/>
    <n v="63000"/>
    <n v="0"/>
    <n v="7000"/>
    <n v="70000"/>
    <n v="63000"/>
    <n v="0"/>
    <m/>
    <n v="0"/>
    <s v="SP1500031009"/>
  </r>
  <r>
    <s v="LA JOYITA"/>
    <s v="SEBASTIAN"/>
    <s v="CONCEPCION"/>
    <s v="OFELIA"/>
    <x v="1"/>
    <x v="0"/>
    <s v="TAMARINDO HUASTECO"/>
    <s v="TINAS"/>
    <s v="GENERACIÓN DE INGRESOS"/>
    <n v="6"/>
    <n v="3"/>
    <n v="9"/>
    <s v="AM"/>
    <n v="104736"/>
    <n v="0"/>
    <n v="11638"/>
    <n v="116374"/>
    <n v="0"/>
    <n v="0"/>
    <m/>
    <n v="0"/>
    <s v="SP1500031010"/>
  </r>
  <r>
    <s v="PRODUCTORES LOS GONZALEZ"/>
    <s v="GONZALEZ"/>
    <s v="ABAD"/>
    <s v="JESUS SANTIAGO"/>
    <x v="1"/>
    <x v="0"/>
    <s v="TZAPUJA"/>
    <s v="TINAS"/>
    <s v="GENERACIÓN DE INGRESOS"/>
    <n v="12"/>
    <n v="6"/>
    <n v="18"/>
    <s v="AM"/>
    <n v="104736"/>
    <n v="0"/>
    <n v="11638"/>
    <n v="116374"/>
    <n v="0"/>
    <n v="0"/>
    <m/>
    <n v="0"/>
    <s v="SP1500031011"/>
  </r>
  <r>
    <s v="PRODUCTORES DE TZAPUJA"/>
    <s v="CAYETANO"/>
    <m/>
    <s v="FELIPE SANTIAGO"/>
    <x v="1"/>
    <x v="0"/>
    <s v="TZAPUJA"/>
    <s v="BODEGA"/>
    <s v="GENERACIÓN DE INGRESOS"/>
    <n v="2"/>
    <n v="11"/>
    <n v="13"/>
    <s v="AM"/>
    <n v="103806"/>
    <n v="0"/>
    <n v="11534"/>
    <n v="115340"/>
    <n v="103806"/>
    <n v="0"/>
    <m/>
    <n v="0"/>
    <s v="SP1500031012"/>
  </r>
  <r>
    <s v="ROSA ORTEGA HERNANDEZ"/>
    <s v="ORTEGA"/>
    <s v="HERNANDEZ"/>
    <s v="ROSA"/>
    <x v="12"/>
    <x v="0"/>
    <s v="PASITO DE SAN FRANCISCO"/>
    <s v="INFRAESTRUCTURA Y EQUIPO PARA LA PRODUCCION DE BOVINOS"/>
    <s v="GENERACIÓN DE INGRESOS"/>
    <n v="3"/>
    <n v="3"/>
    <n v="6"/>
    <s v="AM"/>
    <n v="88679"/>
    <n v="0"/>
    <n v="9853.9199999999983"/>
    <n v="98532.92"/>
    <m/>
    <n v="0"/>
    <m/>
    <n v="0"/>
    <s v="SP1500031013"/>
  </r>
  <r>
    <s v="ROSA ORTEGA HERNANDEZ"/>
    <s v="ORTEGA"/>
    <s v="HERNANDEZ"/>
    <s v="ROSA"/>
    <x v="12"/>
    <x v="0"/>
    <s v="PASITO DE SAN FRANCISCO"/>
    <s v="INFRAESTRUCTURA Y EQUIPO PARA LA PROTECCION Y MANEJO DE LAS AVES"/>
    <s v="PRODUCCIÓN DE ALIMENTOS"/>
    <n v="0"/>
    <n v="0"/>
    <n v="0"/>
    <s v="AM"/>
    <n v="15703"/>
    <n v="0"/>
    <n v="1744.7999999999993"/>
    <n v="17447.8"/>
    <m/>
    <n v="0"/>
    <m/>
    <n v="0"/>
    <s v="SP1500031013"/>
  </r>
  <r>
    <s v="EL CARPINTERO 2"/>
    <s v="MARTINEZ"/>
    <s v="MEDINA"/>
    <s v="GRISELDA"/>
    <x v="2"/>
    <x v="0"/>
    <s v="EL CARPINTERO"/>
    <s v="MOLINO DE GRANOS"/>
    <s v="GENERACIÓN DE INGRESOS"/>
    <n v="5"/>
    <n v="1"/>
    <n v="6"/>
    <s v="AM"/>
    <n v="17640"/>
    <n v="0"/>
    <n v="1960"/>
    <n v="19600"/>
    <n v="17640"/>
    <n v="0"/>
    <m/>
    <n v="0"/>
    <s v="SP1500031014"/>
  </r>
  <r>
    <s v="EL CARPINTERO 2"/>
    <s v="MARTINEZ"/>
    <s v="MEDINA"/>
    <s v="GRISELDA"/>
    <x v="2"/>
    <x v="0"/>
    <s v="EL CARPINTERO"/>
    <s v="CORRAL"/>
    <s v="GENERACIÓN DE INGRESOS"/>
    <n v="0"/>
    <n v="0"/>
    <n v="0"/>
    <s v="AM"/>
    <n v="13653"/>
    <n v="0"/>
    <n v="1517.0599999999995"/>
    <n v="15170.06"/>
    <n v="13653"/>
    <n v="0"/>
    <m/>
    <n v="0"/>
    <s v="SP1500031014"/>
  </r>
  <r>
    <s v="EL CARPINTERO 2"/>
    <s v="MARTINEZ"/>
    <s v="MEDINA"/>
    <s v="GRISELDA"/>
    <x v="2"/>
    <x v="0"/>
    <s v="EL CARPINTERO"/>
    <s v="INCUBADORA EQUIPADA"/>
    <s v="GENERACIÓN DE INGRESOS"/>
    <n v="0"/>
    <n v="0"/>
    <n v="0"/>
    <s v="AM"/>
    <n v="11700"/>
    <n v="0"/>
    <n v="1300"/>
    <n v="13000"/>
    <n v="11700"/>
    <n v="0"/>
    <m/>
    <n v="0"/>
    <s v="SP1500031014"/>
  </r>
  <r>
    <s v="EL CARPINTERO 2"/>
    <s v="MARTINEZ"/>
    <s v="MEDINA"/>
    <s v="GRISELDA"/>
    <x v="2"/>
    <x v="0"/>
    <s v="EL CARPINTERO"/>
    <s v="INFRAESTRUCTURA Y EQUIPO PARA LA PRODUCCION DE CERDOS"/>
    <s v="GENERACIÓN DE INGRESOS"/>
    <n v="0"/>
    <n v="0"/>
    <n v="0"/>
    <s v="AM"/>
    <n v="17752"/>
    <n v="0"/>
    <n v="1973.1100000000006"/>
    <n v="19725.11"/>
    <n v="17752"/>
    <n v="0"/>
    <m/>
    <n v="0"/>
    <s v="SP1500031014"/>
  </r>
  <r>
    <s v="EL CARPINTERO 2"/>
    <s v="MARTINEZ"/>
    <s v="MEDINA"/>
    <s v="GRISELDA"/>
    <x v="2"/>
    <x v="0"/>
    <s v="EL CARPINTERO"/>
    <s v="INFRAESTRUCTURA Y EQUIPO PARA LA PROTECCION Y MANEJO DE LAS AVES"/>
    <s v="PRODUCCIÓN DE ALIMENTOS"/>
    <n v="0"/>
    <n v="0"/>
    <n v="0"/>
    <s v="AM"/>
    <n v="15703"/>
    <n v="0"/>
    <n v="1744.7999999999993"/>
    <n v="17447.8"/>
    <n v="15703"/>
    <n v="0"/>
    <m/>
    <n v="0"/>
    <s v="SP1500031014"/>
  </r>
  <r>
    <s v="VEINTE DE NOVIEMBRE 2"/>
    <s v="GONZALEZ"/>
    <s v="ACUÑA"/>
    <s v="VICENTA DE JESUS"/>
    <x v="2"/>
    <x v="0"/>
    <s v="VEINTE DE NOVIEMBRE"/>
    <s v="MOLINO DE GRANOS"/>
    <s v="GENERACIÓN DE INGRESOS"/>
    <n v="3"/>
    <n v="3"/>
    <n v="6"/>
    <s v="AM"/>
    <n v="8820"/>
    <n v="0"/>
    <n v="980"/>
    <n v="9800"/>
    <n v="8820"/>
    <n v="0"/>
    <m/>
    <n v="0"/>
    <s v="SP1500031021"/>
  </r>
  <r>
    <s v="VEINTE DE NOVIEMBRE 2"/>
    <s v="GONZALEZ"/>
    <s v="ACUÑA"/>
    <s v="VICENTA DE JESUS"/>
    <x v="2"/>
    <x v="0"/>
    <s v="VEINTE DE NOVIEMBRE"/>
    <s v="INFRAESTRUCTURA Y EQUIPO PARA LA PROTECCION Y MANEJO DE LAS AVES"/>
    <s v="PRODUCCIÓN DE ALIMENTOS"/>
    <n v="0"/>
    <n v="0"/>
    <n v="0"/>
    <s v="AM"/>
    <n v="15703"/>
    <n v="0"/>
    <n v="1744.7999999999993"/>
    <n v="17447.8"/>
    <n v="15703"/>
    <n v="0"/>
    <m/>
    <n v="0"/>
    <s v="SP1500031021"/>
  </r>
  <r>
    <s v="VEINTE DE NOVIEMBRE 2"/>
    <s v="GONZALEZ"/>
    <s v="ACUÑA"/>
    <s v="VICENTA DE JESUS"/>
    <x v="2"/>
    <x v="0"/>
    <s v="VEINTE DE NOVIEMBRE"/>
    <s v="PICADORA DE FORRAJE"/>
    <s v="GENERACIÓN DE INGRESOS"/>
    <n v="0"/>
    <n v="0"/>
    <n v="0"/>
    <s v="AM"/>
    <n v="32400"/>
    <n v="0"/>
    <n v="3600"/>
    <n v="36000"/>
    <n v="32400"/>
    <n v="0"/>
    <m/>
    <n v="0"/>
    <s v="SP1500031021"/>
  </r>
  <r>
    <s v="CAPUCHINAS 2"/>
    <s v="MONTES"/>
    <s v="CASTILLO"/>
    <s v="JUANA MARIA"/>
    <x v="2"/>
    <x v="0"/>
    <s v="CAPUCHINAS"/>
    <s v="CORRAL"/>
    <s v="GENERACIÓN DE INGRESOS"/>
    <n v="5"/>
    <n v="1"/>
    <n v="6"/>
    <s v="AM"/>
    <n v="13653"/>
    <n v="0"/>
    <n v="1517.0599999999995"/>
    <n v="15170.06"/>
    <n v="13653"/>
    <n v="0"/>
    <m/>
    <n v="0"/>
    <s v="SP1500031022"/>
  </r>
  <r>
    <s v="CAPUCHINAS 2"/>
    <s v="MONTES"/>
    <s v="CASTILLO"/>
    <s v="JUANA MARIA"/>
    <x v="2"/>
    <x v="0"/>
    <s v="CAPUCHINAS"/>
    <s v="DEPOSITO DE AGUA-PRODUCCION ALIMENTOS"/>
    <s v="PRODUCCIÓN DE ALIMENTOS"/>
    <n v="0"/>
    <n v="0"/>
    <n v="0"/>
    <s v="AM"/>
    <n v="30240"/>
    <n v="0"/>
    <n v="3360"/>
    <n v="33600"/>
    <n v="30240"/>
    <n v="0"/>
    <m/>
    <n v="0"/>
    <s v="SP1500031022"/>
  </r>
  <r>
    <s v="CAPUCHINAS 2"/>
    <s v="MONTES"/>
    <s v="CASTILLO"/>
    <s v="JUANA MARIA"/>
    <x v="2"/>
    <x v="0"/>
    <s v="CAPUCHINAS"/>
    <s v="CORRALES DE MANEJO"/>
    <s v="GENERACIÓN DE INGRESOS"/>
    <n v="0"/>
    <n v="0"/>
    <n v="0"/>
    <s v="AM"/>
    <n v="22169"/>
    <n v="0"/>
    <n v="2464.2299999999996"/>
    <n v="24633.23"/>
    <n v="22169"/>
    <n v="0"/>
    <m/>
    <n v="0"/>
    <s v="SP1500031022"/>
  </r>
  <r>
    <s v="CAPUCHINAS 2"/>
    <s v="MONTES"/>
    <s v="CASTILLO"/>
    <s v="JUANA MARIA"/>
    <x v="2"/>
    <x v="0"/>
    <s v="CAPUCHINAS"/>
    <s v="INFRAESTRUCTURA Y EQUIPO PARA LA  PRODUCCION  CULTIVOS ANUALES AGRICULTURA PROTEGIDA"/>
    <s v="PRODUCCIÓN DE ALIMENTOS"/>
    <n v="0"/>
    <n v="0"/>
    <n v="0"/>
    <s v="AM"/>
    <n v="19614"/>
    <n v="0"/>
    <n v="2180.0999999999985"/>
    <n v="21794.1"/>
    <n v="19614"/>
    <n v="0"/>
    <m/>
    <n v="0"/>
    <s v="SP1500031022"/>
  </r>
  <r>
    <s v="CAPUCHINAS 2"/>
    <s v="MONTES"/>
    <s v="CASTILLO"/>
    <s v="JUANA MARIA"/>
    <x v="2"/>
    <x v="0"/>
    <s v="CAPUCHINAS"/>
    <s v="TRAPICHE"/>
    <s v="GENERACIÓN DE INGRESOS"/>
    <n v="0"/>
    <n v="0"/>
    <n v="0"/>
    <s v="AM"/>
    <n v="47703"/>
    <n v="0"/>
    <n v="5300.8899999999994"/>
    <n v="53003.89"/>
    <n v="47703"/>
    <n v="0"/>
    <m/>
    <n v="0"/>
    <s v="SP1500031022"/>
  </r>
  <r>
    <s v="ABRAS DEL COROZO 2"/>
    <s v="MOCTEZUMA"/>
    <s v="HERNANDEZ"/>
    <s v="MIGUEL ANGEL"/>
    <x v="2"/>
    <x v="0"/>
    <s v="ABRAS DEL COROZO"/>
    <s v="TEJABAN O SOMBREADERO"/>
    <s v="GENERACIÓN DE INGRESOS"/>
    <n v="4"/>
    <n v="2"/>
    <n v="6"/>
    <s v="AM"/>
    <n v="8086"/>
    <n v="0"/>
    <n v="899.53000000000065"/>
    <n v="8985.5300000000007"/>
    <n v="8086"/>
    <n v="0"/>
    <m/>
    <n v="0"/>
    <s v="SP1500031023"/>
  </r>
  <r>
    <s v="ABRAS DEL COROZO 2"/>
    <s v="MOCTEZUMA"/>
    <s v="HERNANDEZ"/>
    <s v="MIGUEL ANGEL"/>
    <x v="2"/>
    <x v="0"/>
    <s v="ABRAS DEL COROZO"/>
    <s v="INFRAESTRUCTURA Y EQUIPO PARA LA  PRODUCCION  CULTIVOS ANUALES AGRICULTURA PROTEGIDA"/>
    <s v="PRODUCCIÓN DE ALIMENTOS"/>
    <n v="0"/>
    <n v="0"/>
    <n v="0"/>
    <s v="AM"/>
    <n v="6538"/>
    <n v="0"/>
    <n v="726.69999999999982"/>
    <n v="7264.7"/>
    <n v="6538"/>
    <n v="0"/>
    <m/>
    <n v="0"/>
    <s v="SP1500031023"/>
  </r>
  <r>
    <s v="ABRAS DEL COROZO 2"/>
    <s v="MOCTEZUMA"/>
    <s v="HERNANDEZ"/>
    <s v="MIGUEL ANGEL"/>
    <x v="2"/>
    <x v="0"/>
    <s v="ABRAS DEL COROZO"/>
    <s v="INFRAESTRUCTURA Y EQUIPO PARA LA PROTECCION Y MANEJO DE LAS AVES"/>
    <s v="PRODUCCIÓN DE ALIMENTOS"/>
    <n v="0"/>
    <n v="0"/>
    <n v="0"/>
    <s v="AM"/>
    <n v="7851"/>
    <n v="0"/>
    <n v="872.89999999999964"/>
    <n v="8723.9"/>
    <n v="7851"/>
    <n v="0"/>
    <m/>
    <n v="0"/>
    <s v="SP1500031023"/>
  </r>
  <r>
    <s v="ABRAS DEL COROZO 2"/>
    <s v="MOCTEZUMA"/>
    <s v="HERNANDEZ"/>
    <s v="MIGUEL ANGEL"/>
    <x v="2"/>
    <x v="0"/>
    <s v="ABRAS DEL COROZO"/>
    <s v="INFRAESTRUCTURA Y EQUIPO PARA LA PROTECCION Y MANEJO DE LAS AVES"/>
    <s v="PRODUCCIÓN DE ALIMENTOS"/>
    <n v="0"/>
    <n v="0"/>
    <n v="0"/>
    <s v="AM"/>
    <n v="9181"/>
    <n v="0"/>
    <n v="1020.6000000000004"/>
    <n v="10201.6"/>
    <n v="9181"/>
    <n v="0"/>
    <m/>
    <n v="0"/>
    <s v="SP1500031023"/>
  </r>
  <r>
    <s v="ABRAS DEL COROZO 2"/>
    <s v="MOCTEZUMA"/>
    <s v="HERNANDEZ"/>
    <s v="MIGUEL ANGEL"/>
    <x v="2"/>
    <x v="0"/>
    <s v="ABRAS DEL COROZO"/>
    <s v="INFRAESTRUCTURA Y EQUIPO PARA LA PRODUCCION DE CERDOS"/>
    <s v="GENERACIÓN DE INGRESOS"/>
    <n v="0"/>
    <n v="0"/>
    <n v="0"/>
    <s v="AM"/>
    <n v="17752"/>
    <n v="0"/>
    <n v="1973.1100000000006"/>
    <n v="19725.11"/>
    <n v="17752"/>
    <n v="0"/>
    <m/>
    <n v="0"/>
    <s v="SP1500031023"/>
  </r>
  <r>
    <s v="ABRAS DEL COROZO 2"/>
    <s v="MOCTEZUMA"/>
    <s v="HERNANDEZ"/>
    <s v="MIGUEL ANGEL"/>
    <x v="2"/>
    <x v="0"/>
    <s v="ABRAS DEL COROZO"/>
    <s v="DEPOSITO DE AGUA-PRODUCCION ALIMENTOS"/>
    <s v="PRODUCCIÓN DE ALIMENTOS"/>
    <n v="0"/>
    <n v="0"/>
    <n v="0"/>
    <s v="AM"/>
    <n v="10080"/>
    <n v="0"/>
    <n v="1120"/>
    <n v="11200"/>
    <n v="10080"/>
    <n v="0"/>
    <m/>
    <n v="0"/>
    <s v="SP1500031023"/>
  </r>
  <r>
    <s v="CUATES 2"/>
    <s v="HERNANDEZ"/>
    <s v="MARTINEZ"/>
    <s v="IRMA YOLANDA"/>
    <x v="2"/>
    <x v="0"/>
    <s v="CAMPAMENTO ALFA (LOS CUATES)"/>
    <s v="DEPOSITO DE AGUA-PRODUCCION ALIMENTOS"/>
    <s v="PRODUCCIÓN DE ALIMENTOS"/>
    <n v="4"/>
    <n v="1"/>
    <n v="5"/>
    <s v="AM"/>
    <n v="10080"/>
    <n v="0"/>
    <n v="1120"/>
    <n v="11200"/>
    <n v="10080"/>
    <n v="0"/>
    <m/>
    <n v="0"/>
    <s v="SP1500031024"/>
  </r>
  <r>
    <s v="CUATES 2"/>
    <s v="HERNANDEZ"/>
    <s v="MARTINEZ"/>
    <s v="IRMA YOLANDA"/>
    <x v="2"/>
    <x v="0"/>
    <s v="CAMPAMENTO ALFA (LOS CUATES)"/>
    <s v="TEJABAN O SOMBREADERO"/>
    <s v="GENERACIÓN DE INGRESOS"/>
    <n v="0"/>
    <n v="0"/>
    <n v="0"/>
    <s v="AM"/>
    <n v="8086"/>
    <n v="0"/>
    <n v="899.53000000000065"/>
    <n v="8985.5300000000007"/>
    <n v="8086"/>
    <n v="0"/>
    <m/>
    <n v="0"/>
    <s v="SP1500031024"/>
  </r>
  <r>
    <s v="CUATES 2"/>
    <s v="HERNANDEZ"/>
    <s v="MARTINEZ"/>
    <s v="IRMA YOLANDA"/>
    <x v="2"/>
    <x v="0"/>
    <s v="CAMPAMENTO ALFA (LOS CUATES)"/>
    <s v="PICADORA DE FORRAJE"/>
    <s v="GENERACIÓN DE INGRESOS"/>
    <n v="0"/>
    <n v="0"/>
    <n v="0"/>
    <s v="AM"/>
    <n v="10800"/>
    <n v="0"/>
    <n v="1200"/>
    <n v="12000"/>
    <n v="10800"/>
    <n v="0"/>
    <m/>
    <n v="0"/>
    <s v="SP1500031024"/>
  </r>
  <r>
    <s v="CUATES 2"/>
    <s v="HERNANDEZ"/>
    <s v="MARTINEZ"/>
    <s v="IRMA YOLANDA"/>
    <x v="2"/>
    <x v="0"/>
    <s v="CAMPAMENTO ALFA (LOS CUATES)"/>
    <s v="INFRAESTRUCTURA Y EQUIPO PARA LA  PRODUCCION  CULTIVOS ANUALES AGRICULTURA PROTEGIDA"/>
    <s v="PRODUCCIÓN DE ALIMENTOS"/>
    <n v="0"/>
    <n v="0"/>
    <n v="0"/>
    <s v="AM"/>
    <n v="6538"/>
    <n v="0"/>
    <n v="726.69999999999982"/>
    <n v="7264.7"/>
    <n v="6538"/>
    <n v="0"/>
    <m/>
    <n v="0"/>
    <s v="SP1500031024"/>
  </r>
  <r>
    <s v="CUATES 2"/>
    <s v="HERNANDEZ"/>
    <s v="MARTINEZ"/>
    <s v="IRMA YOLANDA"/>
    <x v="2"/>
    <x v="0"/>
    <s v="CAMPAMENTO ALFA (LOS CUATES)"/>
    <s v="INFRAESTRUCTURA Y EQUIPO PARA LA PROTECCION Y MANEJO DE LAS AVES"/>
    <s v="PRODUCCIÓN DE ALIMENTOS"/>
    <n v="0"/>
    <n v="0"/>
    <n v="0"/>
    <s v="AM"/>
    <n v="4590"/>
    <n v="0"/>
    <n v="510.80000000000018"/>
    <n v="5100.8"/>
    <n v="4590"/>
    <n v="0"/>
    <m/>
    <n v="0"/>
    <s v="SP1500031024"/>
  </r>
  <r>
    <s v="CUATES 2"/>
    <s v="HERNANDEZ"/>
    <s v="MARTINEZ"/>
    <s v="IRMA YOLANDA"/>
    <x v="2"/>
    <x v="0"/>
    <s v="CAMPAMENTO ALFA (LOS CUATES)"/>
    <s v="INFRAESTRUCTURA Y EQUIPO PARA LA PRODUCCION DE HORTALIZAS A CIELO ABIERTO"/>
    <s v="GENERACIÓN DE INGRESOS"/>
    <n v="0"/>
    <n v="0"/>
    <n v="0"/>
    <s v="AM"/>
    <n v="35583"/>
    <n v="0"/>
    <n v="3954"/>
    <n v="39537"/>
    <n v="35583"/>
    <n v="0"/>
    <m/>
    <n v="0"/>
    <s v="SP1500031024"/>
  </r>
  <r>
    <s v="LOS PINOS INFRA"/>
    <s v="MARTINEZ"/>
    <s v="JUANA"/>
    <s v="ISIDRO"/>
    <x v="5"/>
    <x v="0"/>
    <s v="LOS PINOS"/>
    <s v="INFRAESTRUCTURA Y EQUIPO PARA LA PROTECCION Y MANEJO DE LAS AVES"/>
    <s v="PRODUCCIÓN DE ALIMENTOS"/>
    <n v="2"/>
    <n v="4"/>
    <n v="6"/>
    <s v="AM"/>
    <n v="59672"/>
    <n v="0"/>
    <n v="10836"/>
    <n v="70508"/>
    <n v="59672"/>
    <n v="0"/>
    <m/>
    <n v="0"/>
    <s v="SP1500031035"/>
  </r>
  <r>
    <s v="LOS PINOS INFRA"/>
    <s v="MARTINEZ"/>
    <s v="JUANA"/>
    <s v="ISIDRO"/>
    <x v="5"/>
    <x v="0"/>
    <s v="LOS PINOS"/>
    <s v="TRAPICHE"/>
    <s v="GENERACIÓN DE INGRESOS"/>
    <n v="0"/>
    <n v="0"/>
    <n v="0"/>
    <s v="AM"/>
    <n v="49500"/>
    <n v="0"/>
    <n v="5500"/>
    <n v="55000"/>
    <n v="0"/>
    <n v="0"/>
    <m/>
    <n v="0"/>
    <s v="SP1500031035"/>
  </r>
  <r>
    <s v="LOS PINOS INFRA"/>
    <s v="MARTINEZ"/>
    <s v="JUANA"/>
    <s v="ISIDRO"/>
    <x v="5"/>
    <x v="0"/>
    <s v="LOS PINOS"/>
    <s v="INFRAESTRUCTURA Y EQUIPO PARA LA PRODUCCION DE ALEVINES"/>
    <s v="GENERACIÓN DE INGRESOS"/>
    <n v="0"/>
    <n v="0"/>
    <n v="0"/>
    <s v="AM"/>
    <n v="188695"/>
    <n v="0"/>
    <n v="56000"/>
    <n v="244695"/>
    <n v="0"/>
    <n v="0"/>
    <m/>
    <n v="0"/>
    <s v="SP1500031035"/>
  </r>
  <r>
    <s v="TATACUATLA INFRA"/>
    <s v="HERNANDEZ"/>
    <s v="BARRIOS"/>
    <s v="OCTAVIO GELACIO"/>
    <x v="5"/>
    <x v="0"/>
    <s v="TATACUATLA"/>
    <s v="INFRAESTRUCTURA Y EQUIPO PARA LA PRODUCCION DE CERDOS"/>
    <s v="GENERACIÓN DE INGRESOS"/>
    <n v="1"/>
    <n v="4"/>
    <n v="5"/>
    <s v="AM"/>
    <n v="14944"/>
    <n v="0"/>
    <n v="2560"/>
    <n v="17504"/>
    <n v="14944"/>
    <n v="0"/>
    <m/>
    <n v="0"/>
    <s v="SP1500031036"/>
  </r>
  <r>
    <s v="TATACUATLA INFRA"/>
    <s v="HERNANDEZ"/>
    <s v="BARRIOS"/>
    <s v="OCTAVIO GELACIO"/>
    <x v="5"/>
    <x v="0"/>
    <s v="TATACUATLA"/>
    <s v="TRAPICHE"/>
    <s v="GENERACIÓN DE INGRESOS"/>
    <n v="0"/>
    <n v="0"/>
    <n v="0"/>
    <s v="AM"/>
    <n v="198000"/>
    <n v="0"/>
    <n v="22000"/>
    <n v="220000"/>
    <n v="0"/>
    <n v="0"/>
    <m/>
    <n v="0"/>
    <s v="SP1500031036"/>
  </r>
  <r>
    <s v="SAN JOSE INFRA"/>
    <s v="CALDERON"/>
    <s v="NAVARRETE"/>
    <s v="CANDELARIA"/>
    <x v="5"/>
    <x v="0"/>
    <s v="SAN JOSÉ (SAN JOSÉ DE LAS FLORES)"/>
    <s v="INFRAESTRUCTURA Y EQUIPO PARA LA PRODUCCION DE CERDOS"/>
    <s v="GENERACIÓN DE INGRESOS"/>
    <n v="5"/>
    <n v="0"/>
    <n v="5"/>
    <s v="AM"/>
    <n v="6787"/>
    <n v="0"/>
    <n v="1537"/>
    <n v="8324"/>
    <n v="6787"/>
    <n v="0"/>
    <m/>
    <n v="0"/>
    <s v="SP1500031037"/>
  </r>
  <r>
    <s v="SAN JOSE INFRA"/>
    <s v="CALDERON"/>
    <s v="NAVARRETE"/>
    <s v="CANDELARIA"/>
    <x v="5"/>
    <x v="0"/>
    <s v="SAN JOSÉ (SAN JOSÉ DE LAS FLORES)"/>
    <s v="TRAPICHE"/>
    <s v="GENERACIÓN DE INGRESOS"/>
    <n v="0"/>
    <n v="0"/>
    <n v="0"/>
    <s v="AM"/>
    <n v="49500"/>
    <n v="0"/>
    <n v="5500"/>
    <n v="55000"/>
    <n v="0"/>
    <n v="0"/>
    <m/>
    <n v="0"/>
    <s v="SP1500031037"/>
  </r>
  <r>
    <s v="SAN JOSE INFRA"/>
    <s v="CALDERON"/>
    <s v="NAVARRETE"/>
    <s v="CANDELARIA"/>
    <x v="5"/>
    <x v="0"/>
    <s v="SAN JOSÉ (SAN JOSÉ DE LAS FLORES)"/>
    <s v="INFRAESTRUCTURA Y EQUIPO PARA LA PROTECCION Y MANEJO DE LAS AVES"/>
    <s v="PRODUCCIÓN DE ALIMENTOS"/>
    <n v="0"/>
    <n v="0"/>
    <n v="0"/>
    <s v="AM"/>
    <n v="29836"/>
    <n v="0"/>
    <n v="5418"/>
    <n v="35254"/>
    <n v="29836"/>
    <n v="0"/>
    <m/>
    <n v="0"/>
    <s v="SP1500031037"/>
  </r>
  <r>
    <s v="SAN JOSE INFRA"/>
    <s v="CALDERON"/>
    <s v="NAVARRETE"/>
    <s v="CANDELARIA"/>
    <x v="5"/>
    <x v="0"/>
    <s v="SAN JOSÉ (SAN JOSÉ DE LAS FLORES)"/>
    <s v="INFRAESTRUCTURA Y EQUIPO PARA LA PRODUCCION DE CERDOS"/>
    <s v="GENERACIÓN DE INGRESOS"/>
    <n v="0"/>
    <n v="0"/>
    <n v="0"/>
    <s v="AM"/>
    <n v="48880"/>
    <n v="0"/>
    <n v="5432"/>
    <n v="54312"/>
    <n v="48880"/>
    <n v="0"/>
    <m/>
    <n v="0"/>
    <s v="SP1500031037"/>
  </r>
  <r>
    <s v="TZINEJA INFRA"/>
    <s v="HERNANDEZ"/>
    <s v="HERNANDEZ"/>
    <s v="MA. EVA"/>
    <x v="5"/>
    <x v="0"/>
    <s v="TZINEJA PRIMERA SECCIÓN"/>
    <s v="INFRAESTRUCTURA Y EQUIPO PARA LA PRODUCCION DE CERDOS"/>
    <s v="GENERACIÓN DE INGRESOS"/>
    <n v="3"/>
    <n v="5"/>
    <n v="8"/>
    <s v="AM"/>
    <n v="52026"/>
    <n v="0"/>
    <n v="8130"/>
    <n v="60156"/>
    <n v="52026"/>
    <n v="0"/>
    <m/>
    <n v="0"/>
    <s v="SP1500031038"/>
  </r>
  <r>
    <s v="TZINEJA INFRA"/>
    <s v="HERNANDEZ"/>
    <s v="HERNANDEZ"/>
    <s v="MA. EVA"/>
    <x v="5"/>
    <x v="0"/>
    <s v="TZINEJA PRIMERA SECCIÓN"/>
    <s v="INFRAESTRUCTURA Y EQUIPO PARA LA PRODUCCION DE CERDOS"/>
    <s v="GENERACIÓN DE INGRESOS"/>
    <n v="0"/>
    <n v="0"/>
    <n v="0"/>
    <s v="AM"/>
    <n v="97760"/>
    <n v="0"/>
    <n v="10864"/>
    <n v="108624"/>
    <n v="97760"/>
    <n v="0"/>
    <m/>
    <n v="0"/>
    <s v="SP1500031038"/>
  </r>
  <r>
    <s v="TZINEJA INFRA"/>
    <s v="HERNANDEZ"/>
    <s v="HERNANDEZ"/>
    <s v="MA. EVA"/>
    <x v="5"/>
    <x v="0"/>
    <s v="TZINEJA PRIMERA SECCIÓN"/>
    <s v="TRAPICHE"/>
    <s v="GENERACIÓN DE INGRESOS"/>
    <n v="0"/>
    <n v="0"/>
    <n v="0"/>
    <s v="AM"/>
    <n v="148500"/>
    <n v="0"/>
    <n v="16500"/>
    <n v="165000"/>
    <n v="0"/>
    <n v="0"/>
    <m/>
    <n v="0"/>
    <s v="SP1500031038"/>
  </r>
  <r>
    <s v="TANDZUMADZ UNO"/>
    <s v="SANTIAGO"/>
    <s v="ROSA"/>
    <s v="JOSE DAVID"/>
    <x v="5"/>
    <x v="0"/>
    <s v="TANDZUMADZ"/>
    <s v="INFRAESTRUCTURA Y EQUIPO PARA LA PROTECCION Y MANEJO DE LAS AVES"/>
    <s v="PRODUCCIÓN DE ALIMENTOS"/>
    <n v="2"/>
    <n v="7"/>
    <n v="9"/>
    <s v="MAM"/>
    <n v="44754"/>
    <n v="0"/>
    <n v="8127"/>
    <n v="52881"/>
    <n v="44754"/>
    <n v="0"/>
    <m/>
    <n v="0"/>
    <s v="SP1500031039"/>
  </r>
  <r>
    <s v="TANDZUMADZ UNO"/>
    <s v="SANTIAGO"/>
    <s v="ROSA"/>
    <s v="JOSE DAVID"/>
    <x v="5"/>
    <x v="0"/>
    <s v="TANDZUMADZ"/>
    <s v="INFRAESTRUCTURA Y EQUIPO PARA LA PRODUCCION DE CERDOS"/>
    <s v="GENERACIÓN DE INGRESOS"/>
    <n v="0"/>
    <n v="0"/>
    <n v="0"/>
    <s v="MAM"/>
    <n v="27148"/>
    <n v="0"/>
    <n v="6148"/>
    <n v="33296"/>
    <n v="27148"/>
    <n v="0"/>
    <m/>
    <n v="0"/>
    <s v="SP1500031039"/>
  </r>
  <r>
    <s v="TANDZUMADZ UNO"/>
    <s v="SANTIAGO"/>
    <s v="ROSA"/>
    <s v="JOSE DAVID"/>
    <x v="5"/>
    <x v="0"/>
    <s v="TANDZUMADZ"/>
    <s v="INFRAESTRUCTURA Y EQUIPO PARA LA PRODUCCION DE CERDOS"/>
    <s v="GENERACIÓN DE INGRESOS"/>
    <n v="0"/>
    <n v="0"/>
    <n v="0"/>
    <s v="MAM"/>
    <n v="17342"/>
    <n v="0"/>
    <n v="2710"/>
    <n v="20052"/>
    <n v="17342"/>
    <n v="0"/>
    <m/>
    <n v="0"/>
    <s v="SP1500031039"/>
  </r>
  <r>
    <s v="TANDZUMADZ UNO"/>
    <s v="SANTIAGO"/>
    <s v="ROSA"/>
    <s v="JOSE DAVID"/>
    <x v="5"/>
    <x v="0"/>
    <s v="TANDZUMADZ"/>
    <s v="TRAPICHE"/>
    <s v="GENERACIÓN DE INGRESOS"/>
    <n v="0"/>
    <n v="0"/>
    <n v="0"/>
    <s v="MAM"/>
    <n v="26530"/>
    <n v="0"/>
    <n v="2948"/>
    <n v="29478"/>
    <n v="26530"/>
    <n v="0"/>
    <m/>
    <n v="0"/>
    <s v="SP1500031039"/>
  </r>
  <r>
    <s v="BUGAMBILIAS 1"/>
    <s v="RIVERA"/>
    <s v="HERNANDEZ"/>
    <s v="DONACIANO"/>
    <x v="5"/>
    <x v="0"/>
    <s v="TANLEAB UNO"/>
    <s v="INFRAESTRUCTURA Y EQUIPO PARA LA PROTECCION Y MANEJO DE LAS AVES"/>
    <s v="PRODUCCIÓN DE ALIMENTOS"/>
    <n v="9"/>
    <n v="3"/>
    <n v="12"/>
    <s v="AM"/>
    <n v="119344"/>
    <n v="0"/>
    <n v="21672"/>
    <n v="141016"/>
    <n v="119344"/>
    <n v="0"/>
    <m/>
    <n v="0"/>
    <s v="SP1500031041"/>
  </r>
  <r>
    <s v="BUGAMBILIAS 1"/>
    <s v="RIVERA"/>
    <s v="HERNANDEZ"/>
    <s v="DONACIANO"/>
    <x v="5"/>
    <x v="0"/>
    <s v="TANLEAB UNO"/>
    <s v="TRAPICHE"/>
    <s v="GENERACIÓN DE INGRESOS"/>
    <n v="0"/>
    <n v="0"/>
    <n v="0"/>
    <s v="AM"/>
    <n v="198000"/>
    <n v="0"/>
    <n v="22000"/>
    <n v="220000"/>
    <n v="0"/>
    <n v="0"/>
    <m/>
    <n v="0"/>
    <s v="SP1500031041"/>
  </r>
  <r>
    <s v="TZOP TZOL JA DOS"/>
    <s v="MARTINEZ"/>
    <s v="BASILIO"/>
    <s v="EVA"/>
    <x v="9"/>
    <x v="0"/>
    <s v="EL ZOPOPE"/>
    <s v="INFRAESTRUCTURA Y EQUIPO PARA LA PRODUCCION DE HONGOS"/>
    <s v="PRODUCCIÓN DE ALIMENTOS"/>
    <n v="6"/>
    <n v="0"/>
    <n v="6"/>
    <s v="AM"/>
    <n v="15278"/>
    <n v="0"/>
    <n v="6830.2000000000007"/>
    <n v="22108.2"/>
    <n v="15278"/>
    <n v="0"/>
    <m/>
    <n v="0"/>
    <s v="SP1500031044"/>
  </r>
  <r>
    <s v="TZOP TZOL JA DOS"/>
    <s v="MARTINEZ"/>
    <s v="BASILIO"/>
    <s v="EVA"/>
    <x v="9"/>
    <x v="0"/>
    <s v="EL ZOPOPE"/>
    <s v="INFRAESTRUCTURA Y EQUIPO PARA LA PRODUCCION DE HORTALIZAS A CIELO ABIERTO"/>
    <s v="GENERACIÓN DE INGRESOS"/>
    <n v="0"/>
    <n v="0"/>
    <n v="0"/>
    <s v="AM"/>
    <n v="7100"/>
    <n v="0"/>
    <n v="2498"/>
    <n v="9598"/>
    <n v="7100"/>
    <n v="0"/>
    <m/>
    <n v="0"/>
    <s v="SP1500031044"/>
  </r>
  <r>
    <s v="TZOP TZOL JA DOS"/>
    <s v="MARTINEZ"/>
    <s v="BASILIO"/>
    <s v="EVA"/>
    <x v="9"/>
    <x v="0"/>
    <s v="EL ZOPOPE"/>
    <s v="EQUIPO PARA LA CONSERVACION DE ALIMENTOS VEGETALES"/>
    <s v="GENERACIÓN DE INGRESOS"/>
    <n v="0"/>
    <n v="0"/>
    <n v="0"/>
    <s v="AM"/>
    <n v="6591"/>
    <n v="0"/>
    <n v="770"/>
    <n v="7361"/>
    <n v="6591"/>
    <n v="0"/>
    <m/>
    <n v="0"/>
    <s v="SP1500031044"/>
  </r>
  <r>
    <s v="LUISA MEDINA ESTRADA"/>
    <s v="MEDINA"/>
    <s v="ESTRADA"/>
    <s v="LUISA"/>
    <x v="0"/>
    <x v="2"/>
    <s v="EL MIRADOR (EL PEDREGAL)"/>
    <s v="INFRAESTRUCTURA Y EQUIPO PARA LA PRODUCCION HORTICOLA AGRICULTURA PROTEGIDA"/>
    <s v="PRODUCCIÓN DE ALIMENTOS"/>
    <n v="5"/>
    <n v="0"/>
    <n v="5"/>
    <s v="AM"/>
    <n v="73983"/>
    <n v="0"/>
    <n v="8220.5"/>
    <n v="82203.5"/>
    <n v="0"/>
    <n v="0"/>
    <m/>
    <n v="0"/>
    <s v="SP1500031045"/>
  </r>
  <r>
    <s v="NUEVA GENERACION DOS"/>
    <s v="OBISPO"/>
    <s v="OBISPO"/>
    <s v="VIRGINIA"/>
    <x v="9"/>
    <x v="0"/>
    <s v="MÚHUATL"/>
    <s v="INFRAESTRUCTURA Y EQUIPO PARA LA PROTECCION Y MANEJO DE LAS AVES"/>
    <s v="PRODUCCIÓN DE ALIMENTOS"/>
    <n v="4"/>
    <n v="2"/>
    <n v="6"/>
    <s v="MAM"/>
    <n v="5600"/>
    <n v="0"/>
    <n v="800"/>
    <n v="6400"/>
    <n v="5600"/>
    <n v="0"/>
    <m/>
    <n v="0"/>
    <s v="SP1500031046"/>
  </r>
  <r>
    <s v="EMPRENDEDORES PUYECATL"/>
    <s v="HERNANDEZ"/>
    <s v="REYES"/>
    <s v="LAURA"/>
    <x v="8"/>
    <x v="0"/>
    <s v="PUYÉCATL"/>
    <s v="ARBOLES FRUTALES"/>
    <s v="PRODUCCIÓN DE ALIMENTOS"/>
    <n v="2"/>
    <n v="4"/>
    <n v="6"/>
    <s v="AM"/>
    <n v="5232"/>
    <n v="0"/>
    <n v="582"/>
    <n v="5814"/>
    <n v="5232"/>
    <n v="0"/>
    <m/>
    <n v="0"/>
    <s v="SP1500031049"/>
  </r>
  <r>
    <s v="EMPRENDEDORES PUYECATL"/>
    <s v="HERNANDEZ"/>
    <s v="REYES"/>
    <s v="LAURA"/>
    <x v="8"/>
    <x v="0"/>
    <s v="PUYÉCATL"/>
    <s v="INFRAESTRUCTURA Y EQUIPO PARA LA PRODUCCION HORTICOLA AGRICULTURA PROTEGIDA"/>
    <s v="PRODUCCIÓN DE ALIMENTOS"/>
    <n v="0"/>
    <n v="0"/>
    <n v="0"/>
    <s v="AM"/>
    <n v="59142"/>
    <n v="0"/>
    <n v="6572"/>
    <n v="65714"/>
    <n v="59142"/>
    <n v="0"/>
    <m/>
    <n v="0"/>
    <s v="SP1500031049"/>
  </r>
  <r>
    <s v="PESA EJIDO HUEXCO"/>
    <s v="VARGAS"/>
    <s v="ESCUDERO"/>
    <s v="JUSTINO"/>
    <x v="8"/>
    <x v="0"/>
    <s v="EL HUEXCO"/>
    <s v="BEBEDERO"/>
    <s v="GENERACIÓN DE INGRESOS"/>
    <n v="0"/>
    <n v="6"/>
    <n v="6"/>
    <s v="AM"/>
    <n v="33474"/>
    <n v="0"/>
    <n v="3720"/>
    <n v="37194"/>
    <n v="33474"/>
    <n v="0"/>
    <m/>
    <n v="0"/>
    <s v="SP1500031050"/>
  </r>
  <r>
    <s v="PESA EJIDO LAS MESAS"/>
    <s v="VALDEZ"/>
    <s v="CAMARGO"/>
    <s v="IGNACIO"/>
    <x v="8"/>
    <x v="0"/>
    <s v="LAS MESAS"/>
    <s v="ARBOLES FRUTALES"/>
    <s v="PRODUCCIÓN DE ALIMENTOS"/>
    <n v="2"/>
    <n v="4"/>
    <n v="6"/>
    <s v="AM"/>
    <n v="10465"/>
    <n v="0"/>
    <n v="1163"/>
    <n v="11628"/>
    <n v="10465"/>
    <n v="0"/>
    <m/>
    <n v="0"/>
    <s v="SP1500031051"/>
  </r>
  <r>
    <s v="LIDERES CEDRAL"/>
    <s v="CASTRO"/>
    <s v="SANCHEZ"/>
    <s v="BENITO"/>
    <x v="8"/>
    <x v="0"/>
    <s v="EL CEDRAL"/>
    <s v="PICADORA DE FORRAJE"/>
    <s v="GENERACIÓN DE INGRESOS"/>
    <n v="2"/>
    <n v="4"/>
    <n v="6"/>
    <s v="AM"/>
    <n v="12600"/>
    <n v="0"/>
    <n v="1400"/>
    <n v="14000"/>
    <n v="12600"/>
    <n v="0"/>
    <m/>
    <n v="0"/>
    <s v="SP1500031055"/>
  </r>
  <r>
    <s v="LIDERES CEDRAL"/>
    <s v="CASTRO"/>
    <s v="SANCHEZ"/>
    <s v="BENITO"/>
    <x v="8"/>
    <x v="0"/>
    <s v="EL CEDRAL"/>
    <s v="ARBOLES FRUTALES"/>
    <s v="PRODUCCIÓN DE ALIMENTOS"/>
    <n v="0"/>
    <n v="0"/>
    <n v="0"/>
    <s v="AM"/>
    <n v="5232"/>
    <n v="0"/>
    <n v="582"/>
    <n v="5814"/>
    <n v="5232"/>
    <n v="0"/>
    <m/>
    <n v="0"/>
    <s v="SP1500031055"/>
  </r>
  <r>
    <s v="LIDERES CEDRAL"/>
    <s v="CASTRO"/>
    <s v="SANCHEZ"/>
    <s v="BENITO"/>
    <x v="8"/>
    <x v="0"/>
    <s v="EL CEDRAL"/>
    <s v="CORRAL"/>
    <s v="GENERACIÓN DE INGRESOS"/>
    <n v="0"/>
    <n v="0"/>
    <n v="0"/>
    <s v="AM"/>
    <n v="28710"/>
    <n v="0"/>
    <n v="3190"/>
    <n v="31900"/>
    <n v="28710"/>
    <n v="0"/>
    <m/>
    <n v="0"/>
    <s v="SP1500031055"/>
  </r>
  <r>
    <s v="LIDERES CEDRAL"/>
    <s v="CASTRO"/>
    <s v="SANCHEZ"/>
    <s v="BENITO"/>
    <x v="8"/>
    <x v="0"/>
    <s v="EL CEDRAL"/>
    <s v="INFRAESTRUCTURA Y EQUIPO PARA LA PRODUCCION DE BOVINOS"/>
    <s v="GENERACIÓN DE INGRESOS"/>
    <n v="0"/>
    <n v="0"/>
    <n v="0"/>
    <s v="AM"/>
    <n v="70000"/>
    <n v="0"/>
    <n v="7778"/>
    <n v="77778"/>
    <n v="70000"/>
    <n v="0"/>
    <m/>
    <n v="0"/>
    <s v="SP1500031055"/>
  </r>
  <r>
    <s v="CHUPADERO"/>
    <s v="HERNANDEZ"/>
    <s v="JUANA"/>
    <s v="ROBERTO"/>
    <x v="8"/>
    <x v="0"/>
    <s v="CHUPADERO"/>
    <s v="PICADORA DE FORRAJE"/>
    <s v="GENERACIÓN DE INGRESOS"/>
    <n v="3"/>
    <n v="3"/>
    <n v="6"/>
    <s v="AM"/>
    <n v="25200"/>
    <n v="0"/>
    <n v="2800"/>
    <n v="28000"/>
    <n v="25200"/>
    <n v="0"/>
    <m/>
    <n v="0"/>
    <s v="SP1500031057"/>
  </r>
  <r>
    <s v="CHUPADERO"/>
    <s v="HERNANDEZ"/>
    <s v="JUANA"/>
    <s v="ROBERTO"/>
    <x v="8"/>
    <x v="0"/>
    <s v="CHUPADERO"/>
    <s v="ARBOLES FRUTALES"/>
    <s v="PRODUCCIÓN DE ALIMENTOS"/>
    <n v="0"/>
    <n v="0"/>
    <n v="0"/>
    <s v="AM"/>
    <n v="10465"/>
    <n v="0"/>
    <n v="1163"/>
    <n v="11628"/>
    <n v="10465"/>
    <n v="0"/>
    <m/>
    <n v="0"/>
    <s v="SP1500031057"/>
  </r>
  <r>
    <s v="PESA-COYOLO"/>
    <s v="GARCIA"/>
    <s v="AGUSTINA"/>
    <s v="ERASMO"/>
    <x v="8"/>
    <x v="0"/>
    <s v="BARRIO DE COYOLO"/>
    <s v="ARBOLES FRUTALES"/>
    <s v="PRODUCCIÓN DE ALIMENTOS"/>
    <n v="4"/>
    <n v="4"/>
    <n v="8"/>
    <s v="AM"/>
    <n v="41860"/>
    <n v="0"/>
    <n v="4652"/>
    <n v="46512"/>
    <n v="41860"/>
    <n v="0"/>
    <m/>
    <n v="0"/>
    <s v="SP1500031059"/>
  </r>
  <r>
    <s v="PALOLCO"/>
    <s v="HERNANDEZ"/>
    <s v="PASCUAL"/>
    <s v="CORNELIO"/>
    <x v="8"/>
    <x v="0"/>
    <s v="PALOLCO"/>
    <s v="BEBEDERO"/>
    <s v="GENERACIÓN DE INGRESOS"/>
    <n v="1"/>
    <n v="5"/>
    <n v="6"/>
    <s v="AM"/>
    <n v="5579"/>
    <n v="0"/>
    <n v="620"/>
    <n v="6199"/>
    <n v="5579"/>
    <n v="0"/>
    <m/>
    <n v="0"/>
    <s v="SP1500031060"/>
  </r>
  <r>
    <s v="PALOLCO"/>
    <s v="HERNANDEZ"/>
    <s v="PASCUAL"/>
    <s v="CORNELIO"/>
    <x v="8"/>
    <x v="0"/>
    <s v="PALOLCO"/>
    <s v="INFRAESTRUCTURA Y EQUIPO PARA LA PRODUCCION DE BOVINOS"/>
    <s v="GENERACIÓN DE INGRESOS"/>
    <n v="0"/>
    <n v="0"/>
    <n v="0"/>
    <s v="AM"/>
    <n v="70000"/>
    <n v="0"/>
    <n v="7778"/>
    <n v="77778"/>
    <n v="70000"/>
    <n v="0"/>
    <m/>
    <n v="0"/>
    <s v="SP1500031060"/>
  </r>
  <r>
    <s v="PALOLCO"/>
    <s v="HERNANDEZ"/>
    <s v="PASCUAL"/>
    <s v="CORNELIO"/>
    <x v="8"/>
    <x v="0"/>
    <s v="PALOLCO"/>
    <s v="CORRAL"/>
    <s v="GENERACIÓN DE INGRESOS"/>
    <n v="0"/>
    <n v="0"/>
    <n v="0"/>
    <s v="AM"/>
    <n v="14355"/>
    <n v="0"/>
    <n v="1595"/>
    <n v="15950"/>
    <n v="14355"/>
    <n v="0"/>
    <m/>
    <n v="0"/>
    <s v="SP1500031060"/>
  </r>
  <r>
    <s v="PALOLCO"/>
    <s v="HERNANDEZ"/>
    <s v="PASCUAL"/>
    <s v="CORNELIO"/>
    <x v="8"/>
    <x v="0"/>
    <s v="PALOLCO"/>
    <s v="PICADORA DE FORRAJE"/>
    <s v="GENERACIÓN DE INGRESOS"/>
    <n v="0"/>
    <n v="0"/>
    <n v="0"/>
    <s v="AM"/>
    <n v="12600"/>
    <n v="0"/>
    <n v="1400"/>
    <n v="14000"/>
    <n v="12600"/>
    <n v="0"/>
    <m/>
    <n v="0"/>
    <s v="SP1500031060"/>
  </r>
  <r>
    <s v="PALOLCO"/>
    <s v="HERNANDEZ"/>
    <s v="PASCUAL"/>
    <s v="CORNELIO"/>
    <x v="8"/>
    <x v="0"/>
    <s v="PALOLCO"/>
    <s v="ARBOLES FRUTALES"/>
    <s v="PRODUCCIÓN DE ALIMENTOS"/>
    <n v="0"/>
    <n v="0"/>
    <n v="0"/>
    <s v="AM"/>
    <n v="10465"/>
    <n v="0"/>
    <n v="1163"/>
    <n v="11628"/>
    <n v="10465"/>
    <n v="0"/>
    <m/>
    <n v="0"/>
    <s v="SP1500031060"/>
  </r>
  <r>
    <s v="JUNKUDH T OJNAL TI TZEN DOS"/>
    <s v="TRANQUILINO"/>
    <s v="ANA"/>
    <s v="CENOBIA"/>
    <x v="9"/>
    <x v="0"/>
    <s v="SAN ISIDRO"/>
    <s v="EQUIPO PARA LA CONSERVACION DE ALIMENTOS VEGETALES"/>
    <s v="GENERACIÓN DE INGRESOS"/>
    <n v="4"/>
    <n v="1"/>
    <n v="5"/>
    <s v="MAM"/>
    <n v="6591"/>
    <n v="0"/>
    <n v="770"/>
    <n v="7361"/>
    <n v="6591"/>
    <n v="0"/>
    <m/>
    <n v="0"/>
    <s v="SP1500031064"/>
  </r>
  <r>
    <s v="JUNKUDH T OJNAL TI TZEN DOS"/>
    <s v="TRANQUILINO"/>
    <s v="ANA"/>
    <s v="CENOBIA"/>
    <x v="9"/>
    <x v="0"/>
    <s v="SAN ISIDRO"/>
    <s v="INFRAESTRUCTURA Y EQUIPO PARA LA PRODUCCION DE HONGOS"/>
    <s v="PRODUCCIÓN DE ALIMENTOS"/>
    <n v="0"/>
    <n v="0"/>
    <n v="0"/>
    <s v="MAM"/>
    <n v="10185"/>
    <n v="0"/>
    <n v="4553.7999999999993"/>
    <n v="14738.8"/>
    <n v="10185"/>
    <n v="0"/>
    <m/>
    <n v="0"/>
    <s v="SP1500031064"/>
  </r>
  <r>
    <s v="JUNKUDH T OJNAL TI TZEN DOS"/>
    <s v="TRANQUILINO"/>
    <s v="ANA"/>
    <s v="CENOBIA"/>
    <x v="9"/>
    <x v="0"/>
    <s v="SAN ISIDRO"/>
    <s v="INFRAESTRUCTURA Y EQUIPO PARA LA PRODUCCION DE HORTALIZAS A CIELO ABIERTO"/>
    <s v="GENERACIÓN DE INGRESOS"/>
    <n v="0"/>
    <n v="0"/>
    <n v="0"/>
    <s v="MAM"/>
    <n v="7100"/>
    <n v="0"/>
    <n v="2498"/>
    <n v="9598"/>
    <n v="7100"/>
    <n v="0"/>
    <m/>
    <n v="0"/>
    <s v="SP1500031064"/>
  </r>
  <r>
    <s v="TANLU Y SANTA ELENA"/>
    <s v="PEREZ"/>
    <s v="PEDRAZA"/>
    <s v="LINA"/>
    <x v="15"/>
    <x v="0"/>
    <s v="TANLU"/>
    <s v="PICADORA DE FORRAJE"/>
    <s v="GENERACIÓN DE INGRESOS"/>
    <n v="4"/>
    <n v="1"/>
    <n v="5"/>
    <s v="AM"/>
    <n v="22140"/>
    <n v="0"/>
    <n v="2460"/>
    <n v="24600"/>
    <n v="0"/>
    <n v="0"/>
    <m/>
    <n v="0"/>
    <s v="SP1500031068"/>
  </r>
  <r>
    <s v="TANLU Y SANTA ELENA"/>
    <s v="PEREZ"/>
    <s v="PEDRAZA"/>
    <s v="LINA"/>
    <x v="15"/>
    <x v="0"/>
    <s v="TANLU"/>
    <s v="INFRAESTRUCTURA Y EQUIPO PARA LA PROTECCION Y MANEJO DE LAS AVES"/>
    <s v="PRODUCCIÓN DE ALIMENTOS"/>
    <n v="0"/>
    <n v="0"/>
    <n v="0"/>
    <s v="AM"/>
    <n v="23616"/>
    <n v="0"/>
    <n v="2625"/>
    <n v="26241"/>
    <n v="0"/>
    <n v="0"/>
    <m/>
    <n v="0"/>
    <s v="SP1500031068"/>
  </r>
  <r>
    <s v="TANLU Y SANTA ELENA"/>
    <s v="PEREZ"/>
    <s v="PEDRAZA"/>
    <s v="LINA"/>
    <x v="15"/>
    <x v="0"/>
    <s v="TANLU"/>
    <s v="INFRAESTRUCTURA Y EQUIPO PARA LA PRODUCCION DE BOVINOS"/>
    <s v="GENERACIÓN DE INGRESOS"/>
    <n v="0"/>
    <n v="0"/>
    <n v="0"/>
    <s v="AM"/>
    <n v="55721"/>
    <n v="0"/>
    <n v="6192"/>
    <n v="61913"/>
    <n v="0"/>
    <n v="0"/>
    <m/>
    <n v="0"/>
    <s v="SP1500031068"/>
  </r>
  <r>
    <s v="AGARROSO Y PUEBLO"/>
    <s v="GONZALEZ"/>
    <s v="ALMAZAN"/>
    <s v="LUCINA"/>
    <x v="15"/>
    <x v="0"/>
    <s v="EL AGARROSO"/>
    <s v="PICADORA DE FORRAJE"/>
    <s v="GENERACIÓN DE INGRESOS"/>
    <n v="5"/>
    <n v="0"/>
    <n v="5"/>
    <s v="AM"/>
    <n v="22140"/>
    <n v="0"/>
    <n v="2460"/>
    <n v="24600"/>
    <n v="0"/>
    <n v="0"/>
    <m/>
    <n v="0"/>
    <s v="SP1500031070"/>
  </r>
  <r>
    <s v="AGARROSO Y PUEBLO"/>
    <s v="GONZALEZ"/>
    <s v="ALMAZAN"/>
    <s v="LUCINA"/>
    <x v="15"/>
    <x v="0"/>
    <s v="EL AGARROSO"/>
    <s v="DESGRANADORA"/>
    <s v="GENERACIÓN DE INGRESOS"/>
    <n v="0"/>
    <n v="0"/>
    <n v="0"/>
    <s v="AM"/>
    <n v="14400"/>
    <n v="0"/>
    <n v="1600"/>
    <n v="16000"/>
    <n v="0"/>
    <n v="0"/>
    <m/>
    <n v="0"/>
    <s v="SP1500031070"/>
  </r>
  <r>
    <s v="AGARROSO Y PUEBLO"/>
    <s v="GONZALEZ"/>
    <s v="ALMAZAN"/>
    <s v="LUCINA"/>
    <x v="15"/>
    <x v="0"/>
    <s v="EL AGARROSO"/>
    <s v="INFRAESTRUCTURA Y EQUIPO PARA LA PRODUCCION DE BOVINOS"/>
    <s v="GENERACIÓN DE INGRESOS"/>
    <n v="0"/>
    <n v="0"/>
    <n v="0"/>
    <s v="AM"/>
    <n v="111443"/>
    <n v="0"/>
    <n v="12383"/>
    <n v="123826"/>
    <n v="0"/>
    <n v="0"/>
    <m/>
    <n v="0"/>
    <s v="SP1500031070"/>
  </r>
  <r>
    <s v="TAMPOTE"/>
    <s v="BANDA"/>
    <s v="CASTILLO"/>
    <s v="ANCELMA"/>
    <x v="15"/>
    <x v="0"/>
    <s v="SAN NICOLÁS TAMPOTE (TAMPOTE)"/>
    <s v="INFRAESTRUCTURA Y EQUIPO PARA LA PRODUCCION DE BOVINOS"/>
    <s v="GENERACIÓN DE INGRESOS"/>
    <n v="4"/>
    <n v="1"/>
    <n v="5"/>
    <s v="AM"/>
    <n v="41395"/>
    <n v="0"/>
    <n v="4600"/>
    <n v="45995"/>
    <n v="0"/>
    <n v="0"/>
    <m/>
    <n v="0"/>
    <s v="SP1500031072"/>
  </r>
  <r>
    <s v="TAMPOTE"/>
    <s v="BANDA"/>
    <s v="CASTILLO"/>
    <s v="ANCELMA"/>
    <x v="15"/>
    <x v="0"/>
    <s v="SAN NICOLÁS TAMPOTE (TAMPOTE)"/>
    <s v="INFRAESTRUCTURA Y EQUIPO PARA LA PROTECCION Y MANEJO DE LAS AVES"/>
    <s v="PRODUCCIÓN DE ALIMENTOS"/>
    <n v="0"/>
    <n v="0"/>
    <n v="0"/>
    <s v="AM"/>
    <n v="7872"/>
    <n v="0"/>
    <n v="875"/>
    <n v="8747"/>
    <n v="0"/>
    <n v="0"/>
    <m/>
    <n v="0"/>
    <s v="SP1500031072"/>
  </r>
  <r>
    <s v="TAMPOTE"/>
    <s v="BANDA"/>
    <s v="CASTILLO"/>
    <s v="ANCELMA"/>
    <x v="15"/>
    <x v="0"/>
    <s v="SAN NICOLÁS TAMPOTE (TAMPOTE)"/>
    <s v="DESGRANADORA"/>
    <s v="GENERACIÓN DE INGRESOS"/>
    <n v="0"/>
    <n v="0"/>
    <n v="0"/>
    <s v="AM"/>
    <n v="14400"/>
    <n v="0"/>
    <n v="1600"/>
    <n v="16000"/>
    <n v="0"/>
    <n v="0"/>
    <m/>
    <n v="0"/>
    <s v="SP1500031072"/>
  </r>
  <r>
    <s v="EL SALTO"/>
    <s v="REYES"/>
    <s v="GONZALEZ"/>
    <s v="ANTONIA"/>
    <x v="15"/>
    <x v="0"/>
    <s v="PUERTA DEL SALTO"/>
    <s v="INFRAESTRUCTURA Y EQUIPO PARA LA PROTECCION Y MANEJO DE LAS AVES"/>
    <s v="PRODUCCIÓN DE ALIMENTOS"/>
    <n v="5"/>
    <n v="0"/>
    <n v="5"/>
    <s v="AM"/>
    <n v="15744"/>
    <n v="0"/>
    <n v="1750"/>
    <n v="17494"/>
    <n v="0"/>
    <n v="0"/>
    <m/>
    <n v="0"/>
    <s v="SP1500031073"/>
  </r>
  <r>
    <s v="FLOR DE JACARANDA DOS"/>
    <s v="SANTIAGO"/>
    <m/>
    <s v="MA. JULIA"/>
    <x v="9"/>
    <x v="0"/>
    <s v="TANUTE"/>
    <s v="ARBOLES FRUTALES"/>
    <s v="PRODUCCIÓN DE ALIMENTOS"/>
    <n v="8"/>
    <n v="2"/>
    <n v="10"/>
    <s v="AM"/>
    <n v="15020"/>
    <n v="0"/>
    <n v="3414"/>
    <n v="18434"/>
    <n v="15020"/>
    <n v="0"/>
    <m/>
    <n v="0"/>
    <s v="SP1500031074"/>
  </r>
  <r>
    <s v="FLOR DE JACARANDA DOS"/>
    <s v="SANTIAGO"/>
    <m/>
    <s v="MA. JULIA"/>
    <x v="9"/>
    <x v="0"/>
    <s v="TANUTE"/>
    <s v="INFRAESTRUCTURA Y EQUIPO PARA LA PROTECCION Y MANEJO DE LAS AVES"/>
    <s v="PRODUCCIÓN DE ALIMENTOS"/>
    <n v="0"/>
    <n v="0"/>
    <n v="0"/>
    <s v="AM"/>
    <n v="12452"/>
    <n v="0"/>
    <n v="1536.7600000000002"/>
    <n v="13988.76"/>
    <n v="12452"/>
    <n v="0"/>
    <m/>
    <n v="0"/>
    <s v="SP1500031074"/>
  </r>
  <r>
    <s v="TIERRA CAMPESINA DOS"/>
    <s v="DOMINGO"/>
    <s v="MARTINEZ"/>
    <s v="REGINA VIRGEN"/>
    <x v="9"/>
    <x v="0"/>
    <s v="LANIM"/>
    <s v="INCUBADORA"/>
    <s v="GENERACIÓN DE INGRESOS"/>
    <n v="5"/>
    <n v="0"/>
    <n v="5"/>
    <s v="AM"/>
    <n v="11322"/>
    <n v="0"/>
    <n v="1258"/>
    <n v="12580"/>
    <n v="11322"/>
    <n v="0"/>
    <m/>
    <n v="0"/>
    <s v="SP1500031082"/>
  </r>
  <r>
    <s v="AMAXAC 2"/>
    <s v="HERNANDEZ"/>
    <s v="MEDINA"/>
    <s v="REGINA"/>
    <x v="7"/>
    <x v="0"/>
    <s v="AMAXAC"/>
    <s v="INFRAESTRUCTURA Y EQUIPO PARA LA PRODUCCION HORTICOLA AGRICULTURA PROTEGIDA"/>
    <s v="PRODUCCIÓN DE ALIMENTOS"/>
    <n v="4"/>
    <n v="2"/>
    <n v="6"/>
    <s v="AM"/>
    <n v="18247"/>
    <n v="0"/>
    <n v="2028"/>
    <n v="20275"/>
    <m/>
    <n v="0"/>
    <m/>
    <n v="0"/>
    <s v="SP1500031083"/>
  </r>
  <r>
    <s v="GRUPO DE TRABAJO TOTOATL 2"/>
    <s v="SANCHEZ"/>
    <s v="HERNANDEZ"/>
    <s v="J. JESUS"/>
    <x v="7"/>
    <x v="0"/>
    <s v="TOTÓATL"/>
    <s v="TRAPICHE"/>
    <s v="GENERACIÓN DE INGRESOS"/>
    <n v="4"/>
    <n v="2"/>
    <n v="6"/>
    <s v="AM"/>
    <n v="27180"/>
    <n v="0"/>
    <n v="3020"/>
    <n v="30200"/>
    <m/>
    <n v="0"/>
    <m/>
    <n v="0"/>
    <s v="SP1500031085"/>
  </r>
  <r>
    <s v="GRUPO DE TRABAJO LAS MESAS"/>
    <s v="HERNANDEZ"/>
    <s v="X"/>
    <s v="FRANCISCO MARIANO"/>
    <x v="7"/>
    <x v="0"/>
    <s v="LAS MESAS"/>
    <s v="TRAPICHE"/>
    <s v="GENERACIÓN DE INGRESOS"/>
    <n v="3"/>
    <n v="2"/>
    <n v="5"/>
    <s v="AM"/>
    <n v="27180"/>
    <n v="0"/>
    <n v="3020"/>
    <n v="30200"/>
    <m/>
    <n v="0"/>
    <m/>
    <n v="0"/>
    <s v="SP1500031086"/>
  </r>
  <r>
    <s v="GRUPO DE TRABAJO LAS MESAS"/>
    <s v="HERNANDEZ"/>
    <s v="X"/>
    <s v="FRANCISCO MARIANO"/>
    <x v="7"/>
    <x v="0"/>
    <s v="LAS MESAS"/>
    <s v="INFRAESTRUCTURA Y EQUIPO PARA LA PRODUCCION HORTICOLA AGRICULTURA PROTEGIDA"/>
    <s v="PRODUCCIÓN DE ALIMENTOS"/>
    <n v="0"/>
    <n v="0"/>
    <n v="0"/>
    <s v="AM"/>
    <n v="18247"/>
    <n v="0"/>
    <n v="2028"/>
    <n v="20275"/>
    <m/>
    <n v="0"/>
    <m/>
    <n v="0"/>
    <s v="SP1500031086"/>
  </r>
  <r>
    <s v="AHUEHUEYO SEGUNDO  A"/>
    <s v="MEDINA"/>
    <s v="MEDINA"/>
    <s v="PEDRO"/>
    <x v="14"/>
    <x v="0"/>
    <s v="AHUEHUEYO SEGUNDO"/>
    <s v="INFRAESTRUCTURA Y EQUIPO PARA LA PROTECCION Y MANEJO DE LAS AVES"/>
    <s v="PRODUCCIÓN DE ALIMENTOS"/>
    <n v="5"/>
    <n v="1"/>
    <n v="6"/>
    <s v="AM"/>
    <n v="23007"/>
    <n v="0"/>
    <n v="2709"/>
    <n v="25716"/>
    <m/>
    <n v="0"/>
    <m/>
    <n v="0"/>
    <s v="SP1500031098"/>
  </r>
  <r>
    <s v="AHUEHUEYO SEGUNDO  A"/>
    <s v="MEDINA"/>
    <s v="MEDINA"/>
    <s v="PEDRO"/>
    <x v="14"/>
    <x v="0"/>
    <s v="AHUEHUEYO SEGUNDO"/>
    <s v="EQUIPO PARA PRODUCCION DE CERA ESTAMPADA"/>
    <s v="GENERACIÓN DE INGRESOS"/>
    <n v="0"/>
    <n v="0"/>
    <n v="0"/>
    <s v="AM"/>
    <n v="25000"/>
    <n v="0"/>
    <n v="2778"/>
    <n v="27778"/>
    <m/>
    <n v="0"/>
    <m/>
    <n v="0"/>
    <s v="SP1500031098"/>
  </r>
  <r>
    <s v="AHUEHUEYO SEGUNDO  A"/>
    <s v="MEDINA"/>
    <s v="MEDINA"/>
    <s v="PEDRO"/>
    <x v="14"/>
    <x v="0"/>
    <s v="AHUEHUEYO SEGUNDO"/>
    <s v="INFRAESTRUCTURA Y EQUIPO PARA LA PROTECCION Y MANEJO DE LAS AVES"/>
    <s v="PRODUCCIÓN DE ALIMENTOS"/>
    <n v="0"/>
    <n v="0"/>
    <n v="0"/>
    <s v="AM"/>
    <n v="11200"/>
    <n v="0"/>
    <n v="1600"/>
    <n v="12800"/>
    <m/>
    <n v="0"/>
    <m/>
    <n v="0"/>
    <s v="SP1500031098"/>
  </r>
  <r>
    <s v="AHUEHUEYO SEGUNDO  A"/>
    <s v="MEDINA"/>
    <s v="MEDINA"/>
    <s v="PEDRO"/>
    <x v="14"/>
    <x v="0"/>
    <s v="AHUEHUEYO SEGUNDO"/>
    <s v="ARBOLES FRUTALES"/>
    <s v="PRODUCCIÓN DE ALIMENTOS"/>
    <n v="0"/>
    <n v="0"/>
    <n v="0"/>
    <s v="AM"/>
    <n v="7510"/>
    <n v="0"/>
    <n v="1707"/>
    <n v="9217"/>
    <m/>
    <n v="0"/>
    <m/>
    <n v="0"/>
    <s v="SP1500031098"/>
  </r>
  <r>
    <s v="AHUEHUEYO SEGUNDO  A"/>
    <s v="MEDINA"/>
    <s v="MEDINA"/>
    <s v="PEDRO"/>
    <x v="14"/>
    <x v="0"/>
    <s v="AHUEHUEYO SEGUNDO"/>
    <s v="INFRAESTRUCTURA Y EQUIPO PARA LA PRODUCCION DE CULTIVOS ALTERNATIVOS O NO TRADICIONALES PARA VENTA"/>
    <s v="GENERACIÓN DE INGRESOS"/>
    <n v="0"/>
    <n v="0"/>
    <n v="0"/>
    <s v="AM"/>
    <n v="7100"/>
    <n v="0"/>
    <n v="2498"/>
    <n v="9598"/>
    <m/>
    <n v="0"/>
    <m/>
    <n v="0"/>
    <s v="SP1500031098"/>
  </r>
  <r>
    <s v="APANCO A"/>
    <s v="ANTONIO"/>
    <s v="HERNANDEZ"/>
    <s v="GREGORIO"/>
    <x v="14"/>
    <x v="0"/>
    <s v="APANCO"/>
    <s v="INFRAESTRUCTURA Y EQUIPO PARA LA PRODUCCION DE CULTIVOS ALTERNATIVOS O NO TRADICIONALES PARA VENTA"/>
    <s v="GENERACIÓN DE INGRESOS"/>
    <n v="4"/>
    <n v="1"/>
    <n v="5"/>
    <s v="AM"/>
    <n v="52965"/>
    <n v="0"/>
    <n v="11013"/>
    <n v="63978"/>
    <m/>
    <n v="0"/>
    <m/>
    <n v="0"/>
    <s v="SP1500031099"/>
  </r>
  <r>
    <s v="APANCO A"/>
    <s v="ANTONIO"/>
    <s v="HERNANDEZ"/>
    <s v="GREGORIO"/>
    <x v="14"/>
    <x v="0"/>
    <s v="APANCO"/>
    <s v="INFRAESTRUCTURA Y EQUIPO PARA LA PRODUCCION DE CULTIVOS ALTERNATIVOS O NO TRADICIONALES PARA VENTA"/>
    <s v="GENERACIÓN DE INGRESOS"/>
    <n v="0"/>
    <n v="0"/>
    <n v="0"/>
    <s v="AM"/>
    <n v="14200"/>
    <n v="0"/>
    <n v="4996"/>
    <n v="19196"/>
    <m/>
    <n v="0"/>
    <m/>
    <n v="0"/>
    <s v="SP1500031099"/>
  </r>
  <r>
    <s v="LOS DE ARRIBA"/>
    <s v="REYES"/>
    <s v="HERNANDEZ"/>
    <s v="MARIVEL"/>
    <x v="14"/>
    <x v="0"/>
    <s v="BARRIO DE ARRIBA"/>
    <s v="INFRAESTRUCTURA Y EQUIPO PARA LA PROTECCION Y MANEJO DE LAS AVES"/>
    <s v="PRODUCCIÓN DE ALIMENTOS"/>
    <n v="10"/>
    <n v="1"/>
    <n v="11"/>
    <s v="AM"/>
    <n v="32310"/>
    <n v="0"/>
    <n v="3946"/>
    <n v="36256"/>
    <m/>
    <n v="0"/>
    <m/>
    <n v="0"/>
    <s v="SP1500031101"/>
  </r>
  <r>
    <s v="LOS DE ARRIBA"/>
    <s v="REYES"/>
    <s v="HERNANDEZ"/>
    <s v="MARIVEL"/>
    <x v="14"/>
    <x v="0"/>
    <s v="BARRIO DE ARRIBA"/>
    <s v="INFRAESTRUCTURA Y EQUIPO PARA LA PROTECCION Y MANEJO DE LAS AVES"/>
    <s v="PRODUCCIÓN DE ALIMENTOS"/>
    <n v="0"/>
    <n v="0"/>
    <n v="0"/>
    <s v="AM"/>
    <n v="16800"/>
    <n v="0"/>
    <n v="2400"/>
    <n v="19200"/>
    <m/>
    <n v="0"/>
    <m/>
    <n v="0"/>
    <s v="SP1500031101"/>
  </r>
  <r>
    <s v="PAHUAYO PRIMERO A"/>
    <s v="HERNANDEZ"/>
    <s v="MARTINEZ"/>
    <s v="ANDRES"/>
    <x v="14"/>
    <x v="0"/>
    <s v="PAHUAYO PRIMERO"/>
    <s v="INFRAESTRUCTURA Y EQUIPO PARA LA PROTECCION Y MANEJO DE LAS AVES"/>
    <s v="PRODUCCIÓN DE ALIMENTOS"/>
    <n v="4"/>
    <n v="5"/>
    <n v="9"/>
    <s v="MAM"/>
    <n v="23007"/>
    <n v="0"/>
    <n v="2709"/>
    <n v="25716"/>
    <m/>
    <n v="0"/>
    <m/>
    <n v="0"/>
    <s v="SP1500031107"/>
  </r>
  <r>
    <s v="PAHUAYO PRIMERO A"/>
    <s v="HERNANDEZ"/>
    <s v="MARTINEZ"/>
    <s v="ANDRES"/>
    <x v="14"/>
    <x v="0"/>
    <s v="PAHUAYO PRIMERO"/>
    <s v="INFRAESTRUCTURA Y EQUIPO PARA LA PROTECCION Y MANEJO DE LAS AVES"/>
    <s v="PRODUCCIÓN DE ALIMENTOS"/>
    <n v="0"/>
    <n v="0"/>
    <n v="0"/>
    <s v="MAM"/>
    <n v="16800"/>
    <n v="0"/>
    <n v="2400"/>
    <n v="19200"/>
    <m/>
    <n v="0"/>
    <m/>
    <n v="0"/>
    <s v="SP1500031107"/>
  </r>
  <r>
    <s v="PAHUAYO PRIMERO A"/>
    <s v="HERNANDEZ"/>
    <s v="MARTINEZ"/>
    <s v="ANDRES"/>
    <x v="14"/>
    <x v="0"/>
    <s v="PAHUAYO PRIMERO"/>
    <s v="INFRAESTRUCTURA Y EQUIPO PARA LA PRODUCCION DE CULTIVOS ALTERNATIVOS O NO TRADICIONALES PARA VENTA"/>
    <s v="GENERACIÓN DE INGRESOS"/>
    <n v="0"/>
    <n v="0"/>
    <n v="0"/>
    <s v="MAM"/>
    <n v="70620"/>
    <n v="0"/>
    <n v="14684"/>
    <n v="85304"/>
    <m/>
    <n v="0"/>
    <m/>
    <n v="0"/>
    <s v="SP1500031107"/>
  </r>
  <r>
    <s v="PAHUAYO PRIMERO A"/>
    <s v="HERNANDEZ"/>
    <s v="MARTINEZ"/>
    <s v="ANDRES"/>
    <x v="14"/>
    <x v="0"/>
    <s v="PAHUAYO PRIMERO"/>
    <s v="CAJONES, ALZA Y BASTIDORES"/>
    <s v="GENERACIÓN DE INGRESOS"/>
    <n v="0"/>
    <n v="0"/>
    <n v="0"/>
    <s v="MAM"/>
    <n v="24777"/>
    <n v="0"/>
    <n v="2753"/>
    <n v="27530"/>
    <m/>
    <n v="0"/>
    <m/>
    <n v="0"/>
    <s v="SP1500031107"/>
  </r>
  <r>
    <s v="PAPATLAS A"/>
    <s v="ANTONIO"/>
    <s v="ANTONIO"/>
    <s v="ELIZABETH"/>
    <x v="14"/>
    <x v="0"/>
    <s v="PAPATLAS"/>
    <s v="ARBOLES FRUTALES"/>
    <s v="PRODUCCIÓN DE ALIMENTOS"/>
    <n v="2"/>
    <n v="3"/>
    <n v="5"/>
    <s v="AM"/>
    <n v="7510"/>
    <n v="0"/>
    <n v="1707"/>
    <n v="9217"/>
    <m/>
    <n v="0"/>
    <m/>
    <n v="0"/>
    <s v="SP1500031108"/>
  </r>
  <r>
    <s v="PAPATLAS A"/>
    <s v="ANTONIO"/>
    <s v="ANTONIO"/>
    <s v="ELIZABETH"/>
    <x v="14"/>
    <x v="0"/>
    <s v="PAPATLAS"/>
    <s v="INFRAESTRUCTURA Y EQUIPO PARA LA PROTECCION Y MANEJO DE LAS AVES"/>
    <s v="PRODUCCIÓN DE ALIMENTOS"/>
    <n v="0"/>
    <n v="0"/>
    <n v="0"/>
    <s v="AM"/>
    <n v="22400"/>
    <n v="0"/>
    <n v="3200"/>
    <n v="25600"/>
    <m/>
    <n v="0"/>
    <m/>
    <n v="0"/>
    <s v="SP1500031108"/>
  </r>
  <r>
    <s v="FLOR DE PALMIA DOS"/>
    <s v="MARTINEZ"/>
    <s v="MENDOZA"/>
    <s v="MARIA AURELIA"/>
    <x v="9"/>
    <x v="0"/>
    <s v="EL AGUACATE"/>
    <s v="INFRAESTRUCTURA Y EQUIPO PARA LA PRODUCCION DE FRUTALES"/>
    <s v="PRODUCCIÓN DE ALIMENTOS"/>
    <n v="4"/>
    <n v="1"/>
    <n v="5"/>
    <s v="MAM"/>
    <n v="15020"/>
    <n v="0"/>
    <n v="3414"/>
    <n v="18434"/>
    <n v="15020"/>
    <n v="0"/>
    <m/>
    <n v="0"/>
    <s v="SP1500031110"/>
  </r>
  <r>
    <s v="FLOR DE PALMIA DOS"/>
    <s v="MARTINEZ"/>
    <s v="MENDOZA"/>
    <s v="MARIA AURELIA"/>
    <x v="9"/>
    <x v="0"/>
    <s v="EL AGUACATE"/>
    <s v="INFRAESTRUCTURA Y EQUIPO PARA LA PRODUCCION DE HORTALIZAS A CIELO ABIERTO"/>
    <s v="GENERACIÓN DE INGRESOS"/>
    <n v="0"/>
    <n v="0"/>
    <n v="0"/>
    <s v="MAM"/>
    <n v="21300"/>
    <n v="0"/>
    <n v="7494"/>
    <n v="28794"/>
    <n v="21300"/>
    <n v="0"/>
    <m/>
    <n v="0"/>
    <s v="SP1500031110"/>
  </r>
  <r>
    <s v="WITZIL AN EM DOS"/>
    <s v="IGNACIO"/>
    <m/>
    <s v="MARIA GERARDA"/>
    <x v="9"/>
    <x v="0"/>
    <s v="LINJA"/>
    <s v="INFRAESTRUCTURA Y EQUIPO PARA LA PROTECCION Y MANEJO DE LAS AVES"/>
    <s v="PRODUCCIÓN DE ALIMENTOS"/>
    <n v="5"/>
    <n v="0"/>
    <n v="5"/>
    <s v="MAM"/>
    <n v="12452"/>
    <n v="0"/>
    <n v="1536.7600000000002"/>
    <n v="13988.76"/>
    <n v="12452"/>
    <n v="0"/>
    <m/>
    <n v="0"/>
    <s v="SP1500031113"/>
  </r>
  <r>
    <s v="WITZIL AN EM DOS"/>
    <s v="IGNACIO"/>
    <m/>
    <s v="MARIA GERARDA"/>
    <x v="9"/>
    <x v="0"/>
    <s v="LINJA"/>
    <s v="INFRAESTRUCTURA Y EQUIPO PARA LA PROTECCION Y MANEJO DE LAS AVES"/>
    <s v="PRODUCCIÓN DE ALIMENTOS"/>
    <n v="0"/>
    <n v="0"/>
    <n v="0"/>
    <s v="MAM"/>
    <n v="5600"/>
    <n v="0"/>
    <n v="800"/>
    <n v="6400"/>
    <n v="5600"/>
    <n v="0"/>
    <m/>
    <n v="0"/>
    <s v="SP1500031113"/>
  </r>
  <r>
    <s v="FLOR DE MAIZ DOS"/>
    <s v="MARTINEZ"/>
    <s v="GOMEZ"/>
    <s v="MAXIMINO"/>
    <x v="9"/>
    <x v="0"/>
    <s v="TAMPEMOCHE"/>
    <s v="INFRAESTRUCTURA Y EQUIPO PARA LA PRODUCCION DE FRUTALES"/>
    <s v="PRODUCCIÓN DE ALIMENTOS"/>
    <n v="1"/>
    <n v="4"/>
    <n v="5"/>
    <s v="AM"/>
    <n v="15020"/>
    <n v="0"/>
    <n v="3414"/>
    <n v="18434"/>
    <n v="0"/>
    <n v="0"/>
    <m/>
    <n v="0"/>
    <s v="SP1500031116"/>
  </r>
  <r>
    <s v="FLOR DE MAIZ DOS"/>
    <s v="MARTINEZ"/>
    <s v="GOMEZ"/>
    <s v="MAXIMINO"/>
    <x v="9"/>
    <x v="0"/>
    <s v="TAMPEMOCHE"/>
    <s v="INFRAESTRUCTURA Y EQUIPO PARA LA PRODUCCION DE HORTALIZAS A CIELO ABIERTO"/>
    <s v="GENERACIÓN DE INGRESOS"/>
    <n v="0"/>
    <n v="0"/>
    <n v="0"/>
    <s v="AM"/>
    <n v="7100"/>
    <n v="0"/>
    <n v="2498"/>
    <n v="9598"/>
    <n v="0"/>
    <n v="0"/>
    <m/>
    <n v="0"/>
    <s v="SP1500031116"/>
  </r>
  <r>
    <s v="SUPERACION DOS"/>
    <s v="IGNACIO"/>
    <s v="DOMINGA"/>
    <s v="PEDRO TOMAS"/>
    <x v="9"/>
    <x v="0"/>
    <s v="PAXALJA"/>
    <s v="MODULO DE PRODUCCION DE AVES DE CORRAL"/>
    <s v="PRODUCCIÓN DE ALIMENTOS"/>
    <n v="2"/>
    <n v="3"/>
    <n v="5"/>
    <s v="AM"/>
    <n v="24904"/>
    <n v="0"/>
    <n v="3073.5200000000004"/>
    <n v="27977.52"/>
    <n v="24904"/>
    <n v="0"/>
    <m/>
    <n v="0"/>
    <s v="SP1500031117"/>
  </r>
  <r>
    <s v="SUPERACION DOS"/>
    <s v="IGNACIO"/>
    <s v="DOMINGA"/>
    <s v="PEDRO TOMAS"/>
    <x v="9"/>
    <x v="0"/>
    <s v="PAXALJA"/>
    <s v="EQUIPO PARA LA CONSERVACION DE ALIMENTOS VEGETALES"/>
    <s v="GENERACIÓN DE INGRESOS"/>
    <n v="0"/>
    <n v="0"/>
    <n v="0"/>
    <s v="AM"/>
    <n v="13182"/>
    <n v="0"/>
    <n v="1540"/>
    <n v="14722"/>
    <n v="13182"/>
    <n v="0"/>
    <m/>
    <n v="0"/>
    <s v="SP1500031117"/>
  </r>
  <r>
    <s v="EL CHICO"/>
    <s v="HERNANDEZ"/>
    <s v="RAMIREZ"/>
    <s v="PATRICIA"/>
    <x v="4"/>
    <x v="0"/>
    <s v="XILOXOCHICO (EL CHICO)"/>
    <s v="INFRAESTRUCTURA PARA POSTPRODUCCION DE CAFE"/>
    <s v="GENERACIÓN DE INGRESOS"/>
    <n v="6"/>
    <n v="0"/>
    <n v="6"/>
    <s v="AM"/>
    <n v="5418"/>
    <n v="0"/>
    <n v="1707"/>
    <n v="7125"/>
    <m/>
    <n v="0"/>
    <m/>
    <n v="0"/>
    <s v="SP1500031123"/>
  </r>
  <r>
    <s v="EL CHICO"/>
    <s v="HERNANDEZ"/>
    <s v="RAMIREZ"/>
    <s v="PATRICIA"/>
    <x v="4"/>
    <x v="0"/>
    <s v="XILOXOCHICO (EL CHICO)"/>
    <s v="EQUIPO DE COCCION"/>
    <s v="GENERACIÓN DE INGRESOS"/>
    <n v="0"/>
    <n v="0"/>
    <n v="0"/>
    <s v="AM"/>
    <n v="6318"/>
    <n v="0"/>
    <n v="703"/>
    <n v="7021"/>
    <m/>
    <n v="0"/>
    <m/>
    <n v="0"/>
    <s v="SP1500031123"/>
  </r>
  <r>
    <s v="EL CHICO"/>
    <s v="HERNANDEZ"/>
    <s v="RAMIREZ"/>
    <s v="PATRICIA"/>
    <x v="4"/>
    <x v="0"/>
    <s v="XILOXOCHICO (EL CHICO)"/>
    <s v="INCUBADORA"/>
    <s v="GENERACIÓN DE INGRESOS"/>
    <n v="0"/>
    <n v="0"/>
    <n v="0"/>
    <s v="AM"/>
    <n v="8959"/>
    <n v="0"/>
    <n v="996"/>
    <n v="9955"/>
    <m/>
    <n v="0"/>
    <m/>
    <n v="0"/>
    <s v="SP1500031123"/>
  </r>
  <r>
    <s v="EL CHICO"/>
    <s v="HERNANDEZ"/>
    <s v="RAMIREZ"/>
    <s v="PATRICIA"/>
    <x v="4"/>
    <x v="0"/>
    <s v="XILOXOCHICO (EL CHICO)"/>
    <s v="INFRAESTRUCTURA Y EQUIPO PARA LA PROTECCION Y MANEJO DE LAS AVES"/>
    <s v="PRODUCCIÓN DE ALIMENTOS"/>
    <n v="0"/>
    <n v="0"/>
    <n v="0"/>
    <s v="AM"/>
    <n v="27222"/>
    <n v="0"/>
    <n v="4608"/>
    <n v="31830"/>
    <m/>
    <n v="0"/>
    <m/>
    <n v="0"/>
    <s v="SP1500031123"/>
  </r>
  <r>
    <s v="SAN ANTONIO DOS"/>
    <s v="MARTINEZ"/>
    <s v="HERNANDEZ"/>
    <s v="FELIPE"/>
    <x v="4"/>
    <x v="0"/>
    <s v="SAN ANTONIO XALCUAYO DOS"/>
    <s v="INFRAESTRUCTURA Y EQUIPO PARA LA PROTECCION Y MANEJO DE LAS AVES"/>
    <s v="PRODUCCIÓN DE ALIMENTOS"/>
    <n v="1"/>
    <n v="4"/>
    <n v="5"/>
    <s v="AM"/>
    <n v="18148"/>
    <n v="0"/>
    <n v="3072"/>
    <n v="21220"/>
    <m/>
    <n v="0"/>
    <m/>
    <n v="0"/>
    <s v="SP1500031127"/>
  </r>
  <r>
    <s v="SAN ANTONIO DOS"/>
    <s v="MARTINEZ"/>
    <s v="HERNANDEZ"/>
    <s v="FELIPE"/>
    <x v="4"/>
    <x v="0"/>
    <s v="SAN ANTONIO XALCUAYO DOS"/>
    <s v="INCUBADORA"/>
    <s v="GENERACIÓN DE INGRESOS"/>
    <n v="0"/>
    <n v="0"/>
    <n v="0"/>
    <s v="AM"/>
    <n v="8959"/>
    <n v="0"/>
    <n v="996"/>
    <n v="9955"/>
    <m/>
    <n v="0"/>
    <m/>
    <n v="0"/>
    <s v="SP1500031127"/>
  </r>
  <r>
    <s v="SAN ANTONIO DOS"/>
    <s v="MARTINEZ"/>
    <s v="HERNANDEZ"/>
    <s v="FELIPE"/>
    <x v="4"/>
    <x v="0"/>
    <s v="SAN ANTONIO XALCUAYO DOS"/>
    <s v="CAJONES, ALZA Y BASTIDORES"/>
    <s v="GENERACIÓN DE INGRESOS"/>
    <n v="0"/>
    <n v="0"/>
    <n v="0"/>
    <s v="AM"/>
    <n v="49554"/>
    <n v="0"/>
    <n v="5506"/>
    <n v="55060"/>
    <m/>
    <n v="0"/>
    <m/>
    <n v="0"/>
    <s v="SP1500031127"/>
  </r>
  <r>
    <s v="COUSSA PAHUAYO PRIMERO A"/>
    <s v="NEPAMUCENO"/>
    <s v="HERNANDEZ"/>
    <s v="MAXIMINO"/>
    <x v="14"/>
    <x v="0"/>
    <s v="PAHUAYO PRIMERO"/>
    <s v="EQUIPO PARA RIEGO"/>
    <s v="PRODUCCIÓN DE ALIMENTOS"/>
    <n v="9"/>
    <n v="11"/>
    <n v="20"/>
    <s v="MAM"/>
    <n v="171000"/>
    <n v="0"/>
    <n v="19000"/>
    <n v="190000"/>
    <m/>
    <n v="0"/>
    <m/>
    <n v="0"/>
    <s v="SP1500031158"/>
  </r>
  <r>
    <s v="GRUPO PESA 2013 RANCHO NUEVO"/>
    <s v="PAREDES"/>
    <s v="CRUZ"/>
    <s v="MAYELA"/>
    <x v="12"/>
    <x v="0"/>
    <s v="RANCHO NUEVO"/>
    <s v="AVES MEJORADAS"/>
    <s v="GENERACIÓN DE INGRESOS"/>
    <n v="7"/>
    <n v="0"/>
    <n v="7"/>
    <s v="AM"/>
    <n v="10836"/>
    <n v="0"/>
    <n v="1204"/>
    <n v="12040"/>
    <n v="10836"/>
    <n v="0"/>
    <m/>
    <n v="0"/>
    <s v="SP1500031166"/>
  </r>
  <r>
    <s v="GRUPO PESA 2013 LAS TUZAS"/>
    <s v="ARRIAGA"/>
    <s v="SALDIERNA"/>
    <s v="ALEJANDRA LIZBET"/>
    <x v="12"/>
    <x v="0"/>
    <s v="TUZAS"/>
    <s v="AVES MEJORADAS"/>
    <s v="GENERACIÓN DE INGRESOS"/>
    <n v="6"/>
    <n v="1"/>
    <n v="7"/>
    <s v="AM"/>
    <n v="10836"/>
    <n v="0"/>
    <n v="1204"/>
    <n v="12040"/>
    <n v="10836"/>
    <n v="0"/>
    <m/>
    <n v="0"/>
    <s v="SP1500031167"/>
  </r>
  <r>
    <s v="TZOP TZOL JA TRES"/>
    <s v="MARTINEZ"/>
    <s v="FLORES"/>
    <s v="ELODIA"/>
    <x v="9"/>
    <x v="0"/>
    <s v="EL ZOPOPE"/>
    <s v="AVES MEJORADAS"/>
    <s v="GENERACIÓN DE INGRESOS"/>
    <n v="8"/>
    <n v="1"/>
    <n v="9"/>
    <s v="AM"/>
    <n v="13932"/>
    <n v="0"/>
    <n v="1548"/>
    <n v="15480"/>
    <n v="13932"/>
    <n v="0"/>
    <m/>
    <n v="0"/>
    <s v="SP1500031168"/>
  </r>
  <r>
    <s v="GRUPO PESA 2013 EL LLANITO"/>
    <s v="HERNANDEZ"/>
    <s v="REYES"/>
    <s v="ANA ERIKA"/>
    <x v="12"/>
    <x v="0"/>
    <s v="EL LLANITO"/>
    <s v="AVES MEJORADAS"/>
    <s v="GENERACIÓN DE INGRESOS"/>
    <n v="6"/>
    <n v="0"/>
    <n v="6"/>
    <s v="AM"/>
    <n v="9288"/>
    <n v="0"/>
    <n v="1032"/>
    <n v="10320"/>
    <n v="9288"/>
    <n v="0"/>
    <m/>
    <n v="0"/>
    <s v="SP1500031169"/>
  </r>
  <r>
    <s v="GRUPO PESA MARTINEZ"/>
    <s v="JUAREZ"/>
    <m/>
    <s v="ISIDRA"/>
    <x v="12"/>
    <x v="0"/>
    <s v="MARTÍNEZ"/>
    <s v="AVES MEJORADAS"/>
    <s v="GENERACIÓN DE INGRESOS"/>
    <n v="7"/>
    <n v="0"/>
    <n v="7"/>
    <s v="AM"/>
    <n v="10836"/>
    <n v="0"/>
    <n v="1204"/>
    <n v="12040"/>
    <n v="10836"/>
    <n v="0"/>
    <m/>
    <n v="0"/>
    <s v="SP1500031170"/>
  </r>
  <r>
    <s v="GRUPO PESA 2013 RANCHO DE PRO"/>
    <s v="MENDOZA"/>
    <s v="YAÑEZ"/>
    <s v="ARACELI"/>
    <x v="12"/>
    <x v="0"/>
    <s v="RANCHO DE PRO"/>
    <s v="AVES MEJORADAS"/>
    <s v="GENERACIÓN DE INGRESOS"/>
    <n v="7"/>
    <n v="0"/>
    <n v="7"/>
    <s v="AM"/>
    <n v="10836"/>
    <n v="0"/>
    <n v="1204"/>
    <n v="12040"/>
    <n v="10836"/>
    <n v="0"/>
    <m/>
    <n v="0"/>
    <s v="SP1500031171"/>
  </r>
  <r>
    <s v="PALETZEN DOS"/>
    <s v="CESAREO"/>
    <s v="CASTILLO"/>
    <s v="BENIGNO"/>
    <x v="9"/>
    <x v="0"/>
    <s v="PUHUITZE"/>
    <s v="AVES MEJORADAS"/>
    <s v="GENERACIÓN DE INGRESOS"/>
    <n v="5"/>
    <n v="4"/>
    <n v="9"/>
    <s v="MAM"/>
    <n v="13932"/>
    <n v="0"/>
    <n v="1548"/>
    <n v="15480"/>
    <n v="13932"/>
    <n v="0"/>
    <m/>
    <n v="0"/>
    <s v="SP1500031172"/>
  </r>
  <r>
    <s v="GRUPO PESA 2013 SAN JOSE DEL CORITO"/>
    <s v="TORRES"/>
    <s v="HERNANDEZ"/>
    <s v="MARCELINA"/>
    <x v="12"/>
    <x v="0"/>
    <s v="SAN JOSÉ DEL CORITO"/>
    <s v="AVES MEJORADAS"/>
    <s v="GENERACIÓN DE INGRESOS"/>
    <n v="9"/>
    <n v="0"/>
    <n v="9"/>
    <s v="AM"/>
    <n v="13932"/>
    <n v="0"/>
    <n v="1548"/>
    <n v="15480"/>
    <n v="13932"/>
    <n v="0"/>
    <m/>
    <n v="0"/>
    <s v="SP1500031173"/>
  </r>
  <r>
    <s v="GRUPO PESA 2013 CALLEJON DE LA LUZ"/>
    <s v="PADRON"/>
    <s v="SIERRA"/>
    <s v="ABELARDO"/>
    <x v="12"/>
    <x v="0"/>
    <s v="CALLEJÓN DE LA LUZ"/>
    <s v="AVES MEJORADAS"/>
    <s v="GENERACIÓN DE INGRESOS"/>
    <n v="6"/>
    <n v="1"/>
    <n v="7"/>
    <s v="AM"/>
    <n v="10836"/>
    <n v="0"/>
    <n v="1204"/>
    <n v="12040"/>
    <n v="10836"/>
    <n v="0"/>
    <m/>
    <n v="0"/>
    <s v="SP1500031174"/>
  </r>
  <r>
    <s v="GRUPO PESA 2013 PASITO DE SAN FRANCISCO"/>
    <s v="CARREON"/>
    <s v="CHAVIRA"/>
    <s v="GUADALUPE MARTINA"/>
    <x v="12"/>
    <x v="0"/>
    <s v="PASITO DE SAN FRANCISCO"/>
    <s v="AVES MEJORADAS"/>
    <s v="GENERACIÓN DE INGRESOS"/>
    <n v="12"/>
    <n v="0"/>
    <n v="12"/>
    <s v="AM"/>
    <n v="18576"/>
    <n v="0"/>
    <n v="2064"/>
    <n v="20640"/>
    <n v="18576"/>
    <n v="0"/>
    <m/>
    <n v="0"/>
    <s v="SP1500031175"/>
  </r>
  <r>
    <s v="GRUPO PESA 2013 ALAQUINES"/>
    <s v="AGUILAR"/>
    <s v="AGUILAR"/>
    <s v="TERESA"/>
    <x v="12"/>
    <x v="0"/>
    <s v="ALAQUINES"/>
    <s v="AVES MEJORADAS"/>
    <s v="GENERACIÓN DE INGRESOS"/>
    <n v="6"/>
    <n v="1"/>
    <n v="7"/>
    <s v="AM"/>
    <n v="10836"/>
    <n v="0"/>
    <n v="1204"/>
    <n v="12040"/>
    <n v="10836"/>
    <n v="0"/>
    <m/>
    <n v="0"/>
    <s v="SP1500031176"/>
  </r>
  <r>
    <s v="GRUPO PESA 2013 MALDONADO"/>
    <s v="GAMEZ"/>
    <s v="MONTOYA"/>
    <s v="JOSE"/>
    <x v="12"/>
    <x v="0"/>
    <s v="MALDONADO DE LOS MARTÍNEZ"/>
    <s v="AVES MEJORADAS"/>
    <s v="GENERACIÓN DE INGRESOS"/>
    <n v="6"/>
    <n v="1"/>
    <n v="7"/>
    <s v="AM"/>
    <n v="10836"/>
    <n v="0"/>
    <n v="1204"/>
    <n v="12040"/>
    <n v="10836"/>
    <n v="0"/>
    <m/>
    <n v="0"/>
    <s v="SP1500031177"/>
  </r>
  <r>
    <s v="GRUPO PESA 2013 LAS HUERTAS"/>
    <s v="MALDONADO"/>
    <s v="RODRIGUEZ"/>
    <s v="MICAELINA"/>
    <x v="12"/>
    <x v="0"/>
    <s v="LAS HUERTAS"/>
    <s v="AVES MEJORADAS"/>
    <s v="GENERACIÓN DE INGRESOS"/>
    <n v="2"/>
    <n v="3"/>
    <n v="5"/>
    <s v="AM"/>
    <n v="7740"/>
    <n v="0"/>
    <n v="860"/>
    <n v="8600"/>
    <n v="7740"/>
    <n v="0"/>
    <m/>
    <n v="0"/>
    <s v="SP1500031178"/>
  </r>
  <r>
    <s v="GRUPO PESA 2013 EL SABINO"/>
    <s v="MOCTEZUMA"/>
    <s v="CASTRO"/>
    <s v="ROBERTO"/>
    <x v="12"/>
    <x v="0"/>
    <s v="EL SABINO"/>
    <s v="AVES MEJORADAS"/>
    <s v="GENERACIÓN DE INGRESOS"/>
    <n v="2"/>
    <n v="5"/>
    <n v="7"/>
    <s v="AM"/>
    <n v="10836"/>
    <n v="0"/>
    <n v="1204"/>
    <n v="12040"/>
    <n v="10836"/>
    <n v="0"/>
    <m/>
    <n v="0"/>
    <s v="SP1500031179"/>
  </r>
  <r>
    <s v="GRUPO PESA 2013 LAS PEÑITAS"/>
    <s v="RODRIGUEZ"/>
    <s v="MENDOZA"/>
    <s v="J. EFREN"/>
    <x v="12"/>
    <x v="0"/>
    <s v="LAS PEÑITAS"/>
    <s v="AVES MEJORADAS"/>
    <s v="GENERACIÓN DE INGRESOS"/>
    <n v="5"/>
    <n v="6"/>
    <n v="11"/>
    <s v="MAM"/>
    <n v="17028"/>
    <n v="0"/>
    <n v="1892"/>
    <n v="18920"/>
    <n v="17028"/>
    <n v="0"/>
    <m/>
    <n v="0"/>
    <s v="SP1500031180"/>
  </r>
  <r>
    <s v="JUNKUDH T´OJNAL TI CUETAB DOS"/>
    <s v="MARTINEZ"/>
    <s v="FRANCISCA"/>
    <s v="ALBERTO"/>
    <x v="9"/>
    <x v="0"/>
    <s v="CUETAB"/>
    <s v="AVES MEJORADAS"/>
    <s v="GENERACIÓN DE INGRESOS"/>
    <n v="2"/>
    <n v="3"/>
    <n v="5"/>
    <s v="MAM"/>
    <n v="7740"/>
    <n v="0"/>
    <n v="860"/>
    <n v="8600"/>
    <n v="7740"/>
    <n v="0"/>
    <m/>
    <n v="0"/>
    <s v="SP1500031181"/>
  </r>
  <r>
    <s v="GRUPO DE PRODUCTORES DE SAN PEDRO, SAN ANTONIO, S.L.P."/>
    <s v="DE LA CRUZ"/>
    <s v="FELICIANA"/>
    <s v="J. NATIVIDAD"/>
    <x v="3"/>
    <x v="0"/>
    <s v="SAN PEDRO"/>
    <s v="AVES MEJORADAS"/>
    <s v="GENERACIÓN DE INGRESOS"/>
    <n v="9"/>
    <n v="7"/>
    <n v="16"/>
    <s v="AM"/>
    <n v="24768"/>
    <n v="0"/>
    <n v="2752"/>
    <n v="27520"/>
    <n v="24768"/>
    <n v="0"/>
    <m/>
    <n v="0"/>
    <s v="SP1500031182"/>
  </r>
  <r>
    <s v="GRUPO DE PRODUCTORES QUELABITADZ"/>
    <s v="BERNARDINO"/>
    <s v="SANCHEZ"/>
    <s v="RUFINO"/>
    <x v="6"/>
    <x v="0"/>
    <s v="QUELABITAD"/>
    <s v="AVES MEJORADAS"/>
    <s v="GENERACIÓN DE INGRESOS"/>
    <n v="11"/>
    <n v="4"/>
    <n v="15"/>
    <s v="AM"/>
    <n v="23220"/>
    <n v="0"/>
    <n v="2580"/>
    <n v="25800"/>
    <n v="23220"/>
    <n v="0"/>
    <m/>
    <n v="0"/>
    <s v="SP1500031183"/>
  </r>
  <r>
    <s v="PRODUCTORES DE NUEVO CUEYTZEN"/>
    <s v="FLORES"/>
    <s v="BAUTISTA"/>
    <s v="ARMANDO"/>
    <x v="6"/>
    <x v="0"/>
    <s v="NUEVO CUEYTZÉN"/>
    <s v="AVES MEJORADAS"/>
    <s v="GENERACIÓN DE INGRESOS"/>
    <n v="8"/>
    <n v="10"/>
    <n v="18"/>
    <s v="AM"/>
    <n v="27864"/>
    <n v="0"/>
    <n v="3096"/>
    <n v="30960"/>
    <n v="27864"/>
    <n v="0"/>
    <m/>
    <n v="0"/>
    <s v="SP1500031184"/>
  </r>
  <r>
    <s v="GRUPO DE PRODUCTORES DE PATNEL SAN ANTONIO, S.L.P."/>
    <s v="SANTIAGO"/>
    <s v="GONZALEZ"/>
    <s v="ADELAIDA"/>
    <x v="3"/>
    <x v="0"/>
    <s v="PATNEL"/>
    <s v="AVES MEJORADAS"/>
    <s v="GENERACIÓN DE INGRESOS"/>
    <n v="13"/>
    <n v="1"/>
    <n v="14"/>
    <s v="AM"/>
    <n v="21672"/>
    <n v="0"/>
    <n v="2408"/>
    <n v="24080"/>
    <n v="21672"/>
    <n v="0"/>
    <m/>
    <n v="0"/>
    <s v="SP1500031185"/>
  </r>
  <r>
    <s v="TOCOY"/>
    <s v="MEDINA"/>
    <s v="MARTINEZ"/>
    <s v="MARIA ISIDRA"/>
    <x v="3"/>
    <x v="0"/>
    <s v="TOCOY"/>
    <s v="AVES MEJORADAS"/>
    <s v="GENERACIÓN DE INGRESOS"/>
    <n v="16"/>
    <n v="5"/>
    <n v="21"/>
    <s v="AM"/>
    <n v="32508"/>
    <n v="0"/>
    <n v="3612"/>
    <n v="36120"/>
    <n v="32508"/>
    <n v="0"/>
    <m/>
    <n v="0"/>
    <s v="SP1500031186"/>
  </r>
  <r>
    <s v="PRODUCTORES  DE LA LOCALIDAD DE EL BRASIL TANCHAHUIL"/>
    <s v="SANTOS"/>
    <s v="TORRES"/>
    <s v="NICOLAS"/>
    <x v="3"/>
    <x v="0"/>
    <s v="TANCHAHUIL"/>
    <s v="AVES MEJORADAS"/>
    <s v="GENERACIÓN DE INGRESOS"/>
    <n v="16"/>
    <n v="1"/>
    <n v="17"/>
    <s v="AM"/>
    <n v="26316"/>
    <n v="0"/>
    <n v="2924"/>
    <n v="29240"/>
    <n v="26316"/>
    <n v="0"/>
    <m/>
    <n v="0"/>
    <s v="SP1500031187"/>
  </r>
  <r>
    <s v="ORGANIZACION TRES"/>
    <s v="HERNANDEZ"/>
    <s v="SEBASTIAN"/>
    <s v="CORNELIO"/>
    <x v="9"/>
    <x v="0"/>
    <s v="TAN-TZAJIB"/>
    <s v="AVES MEJORADAS"/>
    <s v="GENERACIÓN DE INGRESOS"/>
    <n v="3"/>
    <n v="4"/>
    <n v="7"/>
    <s v="MAM"/>
    <n v="10836"/>
    <n v="0"/>
    <n v="1204"/>
    <n v="12040"/>
    <n v="10836"/>
    <n v="0"/>
    <m/>
    <n v="0"/>
    <s v="SP1500031189"/>
  </r>
  <r>
    <s v="NUEVA GENERACION TRES"/>
    <s v="MARTINEZ"/>
    <s v="MAGDALENA"/>
    <s v="MARIA CONCEPCION"/>
    <x v="9"/>
    <x v="0"/>
    <s v="MÚHUATL"/>
    <s v="AVES MEJORADAS"/>
    <s v="GENERACIÓN DE INGRESOS"/>
    <n v="3"/>
    <n v="2"/>
    <n v="5"/>
    <s v="MAM"/>
    <n v="6192"/>
    <n v="0"/>
    <n v="688"/>
    <n v="6880"/>
    <n v="6192"/>
    <n v="0"/>
    <m/>
    <n v="0"/>
    <s v="SP1500031190"/>
  </r>
  <r>
    <s v="GRUPO DE PRODUCTORES DEL BARRIO CUAYTZEN, TANLAJAS, S.L.P."/>
    <s v="MARTINEZ"/>
    <s v="JUANA"/>
    <s v="MERCEDES"/>
    <x v="6"/>
    <x v="0"/>
    <s v="BARRIO CUAYTZÉN"/>
    <s v="AVES MEJORADAS"/>
    <s v="GENERACIÓN DE INGRESOS"/>
    <n v="17"/>
    <n v="2"/>
    <n v="19"/>
    <s v="AM"/>
    <n v="29412"/>
    <n v="0"/>
    <n v="3268"/>
    <n v="32680"/>
    <n v="29412"/>
    <n v="0"/>
    <m/>
    <n v="0"/>
    <s v="SP1500031191"/>
  </r>
  <r>
    <s v="PRODUCTORES DE OJOX"/>
    <s v="SALVADOR"/>
    <s v="RAMOS"/>
    <s v="ELOISA"/>
    <x v="6"/>
    <x v="0"/>
    <s v="OJOX"/>
    <s v="AVES MEJORADAS"/>
    <s v="GENERACIÓN DE INGRESOS"/>
    <n v="8"/>
    <n v="0"/>
    <n v="8"/>
    <s v="AM"/>
    <n v="12384"/>
    <n v="0"/>
    <n v="1376"/>
    <n v="13760"/>
    <n v="12384"/>
    <n v="0"/>
    <m/>
    <n v="0"/>
    <s v="SP1500031192"/>
  </r>
  <r>
    <s v="GRUPO DE PRODUCTORES TRES CRUCES"/>
    <s v="MARTINEZ"/>
    <s v="HERNANDEZ"/>
    <s v="FEDERICO"/>
    <x v="6"/>
    <x v="0"/>
    <s v="TRES CRUCES"/>
    <s v="AVES MEJORADAS"/>
    <s v="GENERACIÓN DE INGRESOS"/>
    <n v="8"/>
    <n v="5"/>
    <n v="13"/>
    <s v="AM"/>
    <n v="20124"/>
    <n v="0"/>
    <n v="2236"/>
    <n v="22360"/>
    <n v="20124"/>
    <n v="0"/>
    <m/>
    <n v="0"/>
    <s v="SP1500031193"/>
  </r>
  <r>
    <s v="GRUPO DE TRABAJO DE TANCHAHUIL SEGUNDA SECCION"/>
    <s v="FERNANDEZ"/>
    <s v="SANTIAGO"/>
    <s v="ABRAHAM"/>
    <x v="3"/>
    <x v="0"/>
    <s v="TANCHAHUIL SEGUNDA SECCIÓN"/>
    <s v="AVES MEJORADAS"/>
    <s v="GENERACIÓN DE INGRESOS"/>
    <n v="5"/>
    <n v="3"/>
    <n v="8"/>
    <s v="MAM"/>
    <n v="13932"/>
    <n v="0"/>
    <n v="1548"/>
    <n v="15480"/>
    <n v="13932"/>
    <n v="0"/>
    <m/>
    <n v="0"/>
    <s v="SP1500031194"/>
  </r>
  <r>
    <s v="COLONIA EL PROGRESO"/>
    <s v="FERNANDEZ"/>
    <s v="HERNANDEZ"/>
    <s v="VIRGINIA"/>
    <x v="3"/>
    <x v="0"/>
    <s v="COLONIA EL PROGRESO"/>
    <s v="AVES MEJORADAS"/>
    <s v="GENERACIÓN DE INGRESOS"/>
    <n v="6"/>
    <n v="1"/>
    <n v="7"/>
    <s v="AM"/>
    <n v="10836"/>
    <n v="0"/>
    <n v="1204"/>
    <n v="12040"/>
    <n v="10836"/>
    <n v="0"/>
    <m/>
    <n v="0"/>
    <s v="SP1500031195"/>
  </r>
  <r>
    <s v="AGUACATITLA A"/>
    <s v="ZARAGOZA"/>
    <s v="MARTINEZ"/>
    <s v="MARIA RAFAELA"/>
    <x v="14"/>
    <x v="0"/>
    <s v="AGUACATITLA"/>
    <s v="AVES MEJORADAS"/>
    <s v="GENERACIÓN DE INGRESOS"/>
    <n v="5"/>
    <n v="0"/>
    <n v="5"/>
    <s v="AM"/>
    <n v="7740"/>
    <n v="0"/>
    <n v="860"/>
    <n v="8600"/>
    <n v="7740"/>
    <n v="0"/>
    <m/>
    <n v="0"/>
    <s v="SP1500031196"/>
  </r>
  <r>
    <s v="CHILTZAPOYO C"/>
    <s v="HERNANDEZ"/>
    <s v="MARTINEZ"/>
    <s v="NOELIA"/>
    <x v="14"/>
    <x v="0"/>
    <s v="BARRIO CHILTZAPOYO"/>
    <s v="AVES MEJORADAS"/>
    <s v="GENERACIÓN DE INGRESOS"/>
    <n v="4"/>
    <n v="1"/>
    <n v="5"/>
    <s v="AM"/>
    <n v="7740"/>
    <n v="0"/>
    <n v="860"/>
    <n v="8600"/>
    <n v="7740"/>
    <n v="0"/>
    <m/>
    <n v="0"/>
    <s v="SP1500031197"/>
  </r>
  <r>
    <s v="APANCO B"/>
    <s v="SILVESTRE"/>
    <s v="FLORES"/>
    <s v="SALVADOR"/>
    <x v="14"/>
    <x v="0"/>
    <s v="APANCO"/>
    <s v="AVES MEJORADAS"/>
    <s v="GENERACIÓN DE INGRESOS"/>
    <n v="2"/>
    <n v="3"/>
    <n v="5"/>
    <s v="AM"/>
    <n v="7740"/>
    <n v="0"/>
    <n v="860"/>
    <n v="8600"/>
    <n v="7740"/>
    <n v="0"/>
    <m/>
    <n v="0"/>
    <s v="SP1500031198"/>
  </r>
  <r>
    <s v="IN WITZIL AN KAPE DOS"/>
    <s v="DE LA CRUZ"/>
    <s v="GONZALEZ"/>
    <s v="QUIRINA"/>
    <x v="9"/>
    <x v="0"/>
    <s v="TANZOZOB"/>
    <s v="AVES MEJORADAS"/>
    <s v="GENERACIÓN DE INGRESOS"/>
    <n v="5"/>
    <n v="0"/>
    <n v="5"/>
    <s v="AM"/>
    <n v="7740"/>
    <n v="0"/>
    <n v="860"/>
    <n v="8600"/>
    <n v="7740"/>
    <n v="0"/>
    <m/>
    <n v="0"/>
    <s v="SP1500031199"/>
  </r>
  <r>
    <s v="CUICHAPA C"/>
    <s v="LUVIANO"/>
    <s v="HERNANDEZ"/>
    <s v="MARIA LUISA"/>
    <x v="14"/>
    <x v="0"/>
    <s v="CUICHAPA"/>
    <s v="AVES MEJORADAS"/>
    <s v="GENERACIÓN DE INGRESOS"/>
    <n v="4"/>
    <n v="1"/>
    <n v="5"/>
    <s v="AM"/>
    <n v="7740"/>
    <n v="0"/>
    <n v="860"/>
    <n v="8600"/>
    <n v="7740"/>
    <n v="0"/>
    <m/>
    <n v="0"/>
    <s v="SP1500031200"/>
  </r>
  <r>
    <s v="TIERRA CAMPESINA TRES"/>
    <s v="SANCHEZ"/>
    <s v="ACEVEDO"/>
    <s v="LUISA ISABEL"/>
    <x v="9"/>
    <x v="0"/>
    <s v="LANIM"/>
    <s v="AVES MEJORADAS"/>
    <s v="GENERACIÓN DE INGRESOS"/>
    <n v="6"/>
    <n v="1"/>
    <n v="7"/>
    <s v="AM"/>
    <n v="10836"/>
    <n v="0"/>
    <n v="1204"/>
    <n v="12040"/>
    <n v="10836"/>
    <n v="0"/>
    <m/>
    <n v="0"/>
    <s v="SP1500031201"/>
  </r>
  <r>
    <s v="PILAXTLA P"/>
    <s v="SANTIAGO"/>
    <s v="RODRIGUEZ"/>
    <s v="CELINA"/>
    <x v="14"/>
    <x v="0"/>
    <s v="PILAXTLA"/>
    <s v="AVES MEJORADAS"/>
    <s v="GENERACIÓN DE INGRESOS"/>
    <n v="2"/>
    <n v="3"/>
    <n v="5"/>
    <s v="MAM"/>
    <n v="7740"/>
    <n v="0"/>
    <n v="860"/>
    <n v="8600"/>
    <n v="7740"/>
    <n v="0"/>
    <m/>
    <n v="0"/>
    <s v="SP1500031202"/>
  </r>
  <r>
    <s v="WITZIL AN EM TRES"/>
    <s v="MARTINEZ"/>
    <s v="GONZALEZ"/>
    <s v="MARIA FELISA"/>
    <x v="9"/>
    <x v="0"/>
    <s v="LINJA"/>
    <s v="AVES MEJORADAS"/>
    <s v="GENERACIÓN DE INGRESOS"/>
    <n v="5"/>
    <n v="0"/>
    <n v="5"/>
    <s v="MAM"/>
    <n v="7740"/>
    <n v="0"/>
    <n v="860"/>
    <n v="8600"/>
    <n v="7740"/>
    <n v="0"/>
    <m/>
    <n v="0"/>
    <s v="SP1500031203"/>
  </r>
  <r>
    <s v="SAN JUAN TLAJUMPAL S"/>
    <s v="FLORES"/>
    <s v="BAUTISTA"/>
    <s v="CESAR"/>
    <x v="14"/>
    <x v="0"/>
    <s v="BARRIO SAN JUAN (TLAJUMPAL)"/>
    <s v="AVES MEJORADAS"/>
    <s v="GENERACIÓN DE INGRESOS"/>
    <n v="3"/>
    <n v="2"/>
    <n v="5"/>
    <s v="AM"/>
    <n v="7740"/>
    <n v="0"/>
    <n v="860"/>
    <n v="8600"/>
    <n v="7740"/>
    <n v="0"/>
    <m/>
    <n v="0"/>
    <s v="SP1500031204"/>
  </r>
  <r>
    <s v="JUNKUDH TOJNAL TI TZEN TRES"/>
    <s v="MACEDONIO"/>
    <s v="MARTINEZ"/>
    <s v="FLORA"/>
    <x v="9"/>
    <x v="0"/>
    <s v="SAN ISIDRO"/>
    <s v="AVES MEJORADAS"/>
    <s v="GENERACIÓN DE INGRESOS"/>
    <n v="6"/>
    <n v="1"/>
    <n v="7"/>
    <s v="MAM"/>
    <n v="10836"/>
    <n v="0"/>
    <n v="1204"/>
    <n v="12040"/>
    <n v="10836"/>
    <n v="0"/>
    <m/>
    <n v="0"/>
    <s v="SP1500031205"/>
  </r>
  <r>
    <s v="TZOPELACO T"/>
    <s v="SEBASTIAN"/>
    <s v="BARTOLO"/>
    <s v="AURELIA"/>
    <x v="14"/>
    <x v="0"/>
    <s v="TZOPELACO"/>
    <s v="AVES MEJORADAS"/>
    <s v="GENERACIÓN DE INGRESOS"/>
    <n v="6"/>
    <n v="0"/>
    <n v="6"/>
    <s v="AM"/>
    <n v="9288"/>
    <n v="0"/>
    <n v="1032"/>
    <n v="10320"/>
    <n v="9288"/>
    <n v="0"/>
    <m/>
    <n v="0"/>
    <s v="SP1500031206"/>
  </r>
  <r>
    <s v="TAMALA T"/>
    <s v="HERNANDEZ"/>
    <s v="BAUTISTA"/>
    <s v="ANA ROSA"/>
    <x v="14"/>
    <x v="0"/>
    <s v="TAMALA"/>
    <s v="AVES MEJORADAS"/>
    <s v="GENERACIÓN DE INGRESOS"/>
    <n v="5"/>
    <n v="0"/>
    <n v="5"/>
    <s v="AM"/>
    <n v="7740"/>
    <n v="0"/>
    <n v="860"/>
    <n v="8600"/>
    <n v="7740"/>
    <n v="0"/>
    <m/>
    <n v="0"/>
    <s v="SP1500031207"/>
  </r>
  <r>
    <s v="JUNKUDH TOJLAL KAL AN TENEK DOS"/>
    <s v="HERNANDEZ"/>
    <m/>
    <s v="ERNESTA GUADALUPE"/>
    <x v="9"/>
    <x v="0"/>
    <s v="XOLMÓN"/>
    <s v="AVES MEJORADAS"/>
    <s v="GENERACIÓN DE INGRESOS"/>
    <n v="3"/>
    <n v="2"/>
    <n v="5"/>
    <s v="MAM"/>
    <n v="4644"/>
    <n v="0"/>
    <n v="516"/>
    <n v="5160"/>
    <n v="4644"/>
    <n v="0"/>
    <m/>
    <n v="0"/>
    <s v="SP1500031208"/>
  </r>
  <r>
    <s v="UNIDAD CAMPESINA TRES"/>
    <s v="SANTIAGO"/>
    <s v="MARTINEZ"/>
    <s v="MA. FLAVIA"/>
    <x v="9"/>
    <x v="0"/>
    <s v="SAN RAFAEL TAMPAXAL"/>
    <s v="AVES MEJORADAS"/>
    <s v="GENERACIÓN DE INGRESOS"/>
    <n v="1"/>
    <n v="4"/>
    <n v="5"/>
    <s v="AM"/>
    <n v="7740"/>
    <n v="0"/>
    <n v="860"/>
    <n v="8600"/>
    <n v="7740"/>
    <n v="0"/>
    <m/>
    <n v="0"/>
    <s v="SP1500031209"/>
  </r>
  <r>
    <s v="FLOR DE MAIZ TRES"/>
    <s v="DOMINGUEZ"/>
    <s v="LEOCADIO"/>
    <s v="BALENTINA"/>
    <x v="9"/>
    <x v="0"/>
    <s v="TAMPEMOCHE"/>
    <s v="AVES MEJORADAS"/>
    <s v="GENERACIÓN DE INGRESOS"/>
    <n v="1"/>
    <n v="5"/>
    <n v="6"/>
    <s v="AM"/>
    <n v="9288"/>
    <n v="0"/>
    <n v="1032"/>
    <n v="10320"/>
    <n v="9288"/>
    <n v="0"/>
    <m/>
    <n v="0"/>
    <s v="SP1500031210"/>
  </r>
  <r>
    <s v="FLOR DE JACARANDA TRES"/>
    <s v="MARTINEZ"/>
    <s v="ENRIQUEZ"/>
    <s v="MARIA"/>
    <x v="9"/>
    <x v="0"/>
    <s v="TANUTE"/>
    <s v="AVES MEJORADAS"/>
    <s v="GENERACIÓN DE INGRESOS"/>
    <n v="7"/>
    <n v="0"/>
    <n v="7"/>
    <s v="AM"/>
    <n v="10836"/>
    <n v="0"/>
    <n v="1204"/>
    <n v="12040"/>
    <n v="10836"/>
    <n v="0"/>
    <m/>
    <n v="0"/>
    <s v="SP1500031211"/>
  </r>
  <r>
    <s v="CUNA DE MAIZ DOS"/>
    <s v="ANTONIO"/>
    <s v="RUBIO"/>
    <s v="ALICIA"/>
    <x v="9"/>
    <x v="0"/>
    <s v="OCTUJUB O CAMPECHE"/>
    <s v="AVES MEJORADAS"/>
    <s v="GENERACIÓN DE INGRESOS"/>
    <n v="4"/>
    <n v="1"/>
    <n v="5"/>
    <s v="MAM"/>
    <n v="7740"/>
    <n v="0"/>
    <n v="860"/>
    <n v="8600"/>
    <n v="7740"/>
    <n v="0"/>
    <m/>
    <n v="0"/>
    <s v="SP1500031212"/>
  </r>
  <r>
    <s v="GRUPO DE TRABAJO COAXOCOYO"/>
    <s v="FLORES"/>
    <s v="HERNANDEZ"/>
    <s v="NELBA"/>
    <x v="1"/>
    <x v="0"/>
    <s v="COAXOCOYO"/>
    <s v="AVES MEJORADAS"/>
    <s v="GENERACIÓN DE INGRESOS"/>
    <n v="3"/>
    <n v="2"/>
    <n v="5"/>
    <s v="AM"/>
    <n v="7740"/>
    <n v="0"/>
    <n v="860"/>
    <n v="8600"/>
    <n v="7740"/>
    <n v="0"/>
    <m/>
    <n v="0"/>
    <s v="SP1500031213"/>
  </r>
  <r>
    <s v="EL CHIJOL"/>
    <s v="MARTINEZ"/>
    <m/>
    <s v="JOSE LORENZO"/>
    <x v="1"/>
    <x v="0"/>
    <s v="EL CHIJOL"/>
    <s v="AVES MEJORADAS"/>
    <s v="GENERACIÓN DE INGRESOS"/>
    <n v="4"/>
    <n v="1"/>
    <n v="5"/>
    <s v="AM"/>
    <n v="7740"/>
    <n v="0"/>
    <n v="860"/>
    <n v="8600"/>
    <n v="7740"/>
    <n v="0"/>
    <m/>
    <n v="0"/>
    <s v="SP1500031214"/>
  </r>
  <r>
    <s v="GRUPO DE TRABAJO TIUTZEN"/>
    <s v="DE LA CRUZ"/>
    <s v="ANA"/>
    <s v="JESUS FLORENCIO"/>
    <x v="1"/>
    <x v="0"/>
    <s v="TIUTZÉN"/>
    <s v="AVES MEJORADAS"/>
    <s v="GENERACIÓN DE INGRESOS"/>
    <n v="0"/>
    <n v="5"/>
    <n v="5"/>
    <s v="AM"/>
    <n v="7740"/>
    <n v="0"/>
    <n v="860"/>
    <n v="8600"/>
    <n v="7740"/>
    <n v="0"/>
    <m/>
    <n v="0"/>
    <s v="SP1500031215"/>
  </r>
  <r>
    <s v="SAN FRANCISCO DOS"/>
    <s v="AGUSTIN"/>
    <s v="HERNANDEZ"/>
    <s v="VIVIANA"/>
    <x v="9"/>
    <x v="0"/>
    <s v="SAN FRANCISCO"/>
    <s v="AVES MEJORADAS"/>
    <s v="GENERACIÓN DE INGRESOS"/>
    <n v="3"/>
    <n v="2"/>
    <n v="5"/>
    <s v="AM"/>
    <n v="7740"/>
    <n v="0"/>
    <n v="860"/>
    <n v="8600"/>
    <n v="7740"/>
    <n v="0"/>
    <m/>
    <n v="0"/>
    <s v="SP1500031216"/>
  </r>
  <r>
    <s v="GRUPO DE TRABAJO PUNCHUMU"/>
    <s v="SANTOS"/>
    <s v="HERNANDEZ"/>
    <s v="TERESA"/>
    <x v="1"/>
    <x v="0"/>
    <s v="PUNCHUMU"/>
    <s v="AVES MEJORADAS"/>
    <s v="GENERACIÓN DE INGRESOS"/>
    <n v="2"/>
    <n v="3"/>
    <n v="5"/>
    <s v="AM"/>
    <n v="7740"/>
    <n v="0"/>
    <n v="860"/>
    <n v="8600"/>
    <n v="7740"/>
    <n v="0"/>
    <m/>
    <n v="0"/>
    <s v="SP1500031220"/>
  </r>
  <r>
    <s v="LAS HUERTAS"/>
    <s v="AGUILAR"/>
    <s v="JIMENEZ"/>
    <s v="AUSTRABERTA"/>
    <x v="1"/>
    <x v="0"/>
    <s v="TAYABTZÉN"/>
    <s v="AVES MEJORADAS"/>
    <s v="GENERACIÓN DE INGRESOS"/>
    <n v="5"/>
    <n v="0"/>
    <n v="5"/>
    <s v="AM"/>
    <n v="7740"/>
    <n v="0"/>
    <n v="860"/>
    <n v="8600"/>
    <n v="7740"/>
    <n v="0"/>
    <m/>
    <n v="0"/>
    <s v="SP1500031221"/>
  </r>
  <r>
    <s v="GRUPO DE PRODUCTORES COATIXTALAB"/>
    <s v="MARCOS"/>
    <s v="BAUTISTA"/>
    <s v="MA. ROSALBA"/>
    <x v="1"/>
    <x v="0"/>
    <s v="COATIXTALAB"/>
    <s v="AVES MEJORADAS"/>
    <s v="GENERACIÓN DE INGRESOS"/>
    <n v="6"/>
    <n v="1"/>
    <n v="7"/>
    <s v="AM"/>
    <n v="10836"/>
    <n v="0"/>
    <n v="1204"/>
    <n v="12040"/>
    <n v="10836"/>
    <n v="0"/>
    <m/>
    <n v="0"/>
    <s v="SP1500031222"/>
  </r>
  <r>
    <s v="GRUPO DE TRABAJO TAMARINDO HUASTECO"/>
    <s v="SEBASTIAN"/>
    <s v="CONCEPCION"/>
    <s v="OFELIA"/>
    <x v="1"/>
    <x v="0"/>
    <s v="TAMARINDO HUASTECO"/>
    <s v="AVES MEJORADAS"/>
    <s v="GENERACIÓN DE INGRESOS"/>
    <n v="9"/>
    <n v="4"/>
    <n v="13"/>
    <s v="AM"/>
    <n v="20124"/>
    <n v="0"/>
    <n v="2236"/>
    <n v="22360"/>
    <n v="20124"/>
    <n v="0"/>
    <m/>
    <n v="0"/>
    <s v="SP1500031223"/>
  </r>
  <r>
    <s v="COMUNIDAD EL NARANJO"/>
    <s v="FLORES"/>
    <s v="ANTONIA"/>
    <s v="JAIME"/>
    <x v="1"/>
    <x v="0"/>
    <s v="COMUNIDAD EL NARANJO"/>
    <s v="AVES MEJORADAS"/>
    <s v="GENERACIÓN DE INGRESOS"/>
    <n v="4"/>
    <n v="3"/>
    <n v="7"/>
    <s v="AM"/>
    <n v="10836"/>
    <n v="0"/>
    <n v="1204"/>
    <n v="12040"/>
    <n v="10836"/>
    <n v="0"/>
    <m/>
    <n v="0"/>
    <s v="SP1500031224"/>
  </r>
  <r>
    <s v="FORTALEZA HUASTECA"/>
    <s v="DE LA CRUZ"/>
    <s v="SANTIAGO"/>
    <s v="ANSELMO"/>
    <x v="1"/>
    <x v="0"/>
    <s v="PUCTÉ"/>
    <s v="AVES MEJORADAS"/>
    <s v="GENERACIÓN DE INGRESOS"/>
    <n v="3"/>
    <n v="2"/>
    <n v="5"/>
    <s v="AM"/>
    <n v="7740"/>
    <n v="0"/>
    <n v="860"/>
    <n v="8600"/>
    <n v="7740"/>
    <n v="0"/>
    <m/>
    <n v="0"/>
    <s v="SP1500031225"/>
  </r>
  <r>
    <s v="GRUPO DE TRABAJO COL. GONZALEZ MAZO"/>
    <s v="OCEJO"/>
    <s v="HERNANDEZ"/>
    <s v="VICTORIA"/>
    <x v="1"/>
    <x v="0"/>
    <s v="COLONIA GONZÁLEZ MAZO"/>
    <s v="AVES MEJORADAS"/>
    <s v="GENERACIÓN DE INGRESOS"/>
    <n v="4"/>
    <n v="2"/>
    <n v="6"/>
    <s v="AM"/>
    <n v="9288"/>
    <n v="0"/>
    <n v="1032"/>
    <n v="10320"/>
    <n v="9288"/>
    <n v="0"/>
    <m/>
    <n v="0"/>
    <s v="SP1500031226"/>
  </r>
  <r>
    <s v="LA ESPERANZA"/>
    <s v="RAMON"/>
    <s v="SANTIAGO"/>
    <s v="CESAR"/>
    <x v="1"/>
    <x v="0"/>
    <s v="SAN JOSÉ DE LA CRUZ"/>
    <s v="AVES MEJORADAS"/>
    <s v="GENERACIÓN DE INGRESOS"/>
    <n v="5"/>
    <n v="1"/>
    <n v="6"/>
    <s v="AM"/>
    <n v="9288"/>
    <n v="0"/>
    <n v="1032"/>
    <n v="10320"/>
    <n v="9288"/>
    <n v="0"/>
    <m/>
    <n v="0"/>
    <s v="SP1500031227"/>
  </r>
  <r>
    <s v="NUEVO HORIZONTE DE LA COMUNIDAD TENEK DOS"/>
    <s v="LUCIO"/>
    <s v="FELIPE"/>
    <s v="TERESA"/>
    <x v="9"/>
    <x v="0"/>
    <s v="TAHUILATZÉN"/>
    <s v="AVES MEJORADAS"/>
    <s v="GENERACIÓN DE INGRESOS"/>
    <n v="5"/>
    <n v="0"/>
    <n v="5"/>
    <s v="AM"/>
    <n v="7740"/>
    <n v="0"/>
    <n v="860"/>
    <n v="8600"/>
    <n v="7740"/>
    <n v="0"/>
    <m/>
    <n v="0"/>
    <s v="SP1500031229"/>
  </r>
  <r>
    <s v="GRUPO DE TRABAJO LA GALLINA DE ORO"/>
    <s v="HERNANDEZ"/>
    <s v="DE LA CRUZ"/>
    <s v="BENIGNO"/>
    <x v="1"/>
    <x v="0"/>
    <s v="PAXQUID"/>
    <s v="AVES MEJORADAS"/>
    <s v="GENERACIÓN DE INGRESOS"/>
    <n v="2"/>
    <n v="3"/>
    <n v="5"/>
    <s v="AM"/>
    <n v="7740"/>
    <n v="0"/>
    <n v="860"/>
    <n v="8600"/>
    <n v="7740"/>
    <n v="0"/>
    <m/>
    <n v="0"/>
    <s v="SP1500031230"/>
  </r>
  <r>
    <s v="GRUPO DE TRABAJO LA GRANJA"/>
    <s v="NAVA"/>
    <s v="JUANA"/>
    <s v="NATIVIDAD"/>
    <x v="1"/>
    <x v="0"/>
    <s v="LA PALIZADA"/>
    <s v="INFRAESTRUCTURA Y EQUIPO PARA LA PROTECCION Y MANEJO DE LAS AVES"/>
    <s v="GENERACIÓN DE INGRESOS"/>
    <n v="0"/>
    <n v="5"/>
    <n v="5"/>
    <s v="AM"/>
    <n v="7740"/>
    <n v="0"/>
    <n v="860"/>
    <n v="8600"/>
    <n v="7740"/>
    <n v="0"/>
    <m/>
    <n v="0"/>
    <s v="SP1500031231"/>
  </r>
  <r>
    <s v="GRUPO DE PRODUCTORES EL PROGRESO"/>
    <s v="BAUTISTA"/>
    <s v="HERNANDEZ"/>
    <s v="MA. CATARINA"/>
    <x v="1"/>
    <x v="0"/>
    <s v="RÍO FLORIDO"/>
    <s v="AVES MEJORADAS"/>
    <s v="GENERACIÓN DE INGRESOS"/>
    <n v="5"/>
    <n v="1"/>
    <n v="6"/>
    <s v="AM"/>
    <n v="9288"/>
    <n v="0"/>
    <n v="1032"/>
    <n v="10320"/>
    <n v="9288"/>
    <n v="0"/>
    <m/>
    <n v="0"/>
    <s v="SP1500031232"/>
  </r>
  <r>
    <s v="GRUPO DE TRABAJO EL ESFUERZO"/>
    <s v="SANTIAGO"/>
    <s v="HERNANDEZ"/>
    <s v="ALEJANDRA"/>
    <x v="1"/>
    <x v="0"/>
    <s v="EL NARANJO TAYABTZÉN (TRES PALMAS)"/>
    <s v="AVES MEJORADAS"/>
    <s v="GENERACIÓN DE INGRESOS"/>
    <n v="4"/>
    <n v="2"/>
    <n v="6"/>
    <s v="AM"/>
    <n v="9288"/>
    <n v="0"/>
    <n v="1032"/>
    <n v="10320"/>
    <n v="9288"/>
    <n v="0"/>
    <m/>
    <n v="0"/>
    <s v="SP1500031233"/>
  </r>
  <r>
    <s v="GRUPO DE TRABAJO SAN BARTOLO"/>
    <s v="SANTOS"/>
    <s v="GUTIERREZ"/>
    <s v="HERMENEGILDO"/>
    <x v="1"/>
    <x v="0"/>
    <s v="SAN BARTOLO"/>
    <s v="AVES MEJORADAS"/>
    <s v="GENERACIÓN DE INGRESOS"/>
    <n v="5"/>
    <n v="2"/>
    <n v="7"/>
    <s v="AM"/>
    <n v="10836"/>
    <n v="0"/>
    <n v="1204"/>
    <n v="12040"/>
    <n v="10836"/>
    <n v="0"/>
    <m/>
    <n v="0"/>
    <s v="SP1500031234"/>
  </r>
  <r>
    <s v="AMAXAC 3"/>
    <s v="HERNANDEZ"/>
    <s v="X"/>
    <s v="JUAN FELICIANO"/>
    <x v="7"/>
    <x v="0"/>
    <s v="AMAXAC"/>
    <s v="AVES MEJORADAS"/>
    <s v="GENERACIÓN DE INGRESOS"/>
    <n v="2"/>
    <n v="4"/>
    <n v="6"/>
    <s v="AM"/>
    <n v="9288"/>
    <n v="0"/>
    <n v="1032"/>
    <n v="10320"/>
    <n v="9288"/>
    <n v="0"/>
    <m/>
    <n v="0"/>
    <s v="SP1500031235"/>
  </r>
  <r>
    <s v="TIOAMEL 2"/>
    <s v="GONZALEZ"/>
    <s v="VIDALES"/>
    <s v="ROSA ANGELA"/>
    <x v="7"/>
    <x v="0"/>
    <s v="TIOAMEL"/>
    <s v="AVES MEJORADAS"/>
    <s v="GENERACIÓN DE INGRESOS"/>
    <n v="5"/>
    <n v="2"/>
    <n v="7"/>
    <s v="AM"/>
    <n v="10836"/>
    <n v="0"/>
    <n v="1204"/>
    <n v="12040"/>
    <n v="10836"/>
    <n v="0"/>
    <m/>
    <n v="0"/>
    <s v="SP1500031236"/>
  </r>
  <r>
    <s v="PALZOQUILLO 2"/>
    <s v="HERNANDEZ"/>
    <s v="GONZALEZ"/>
    <s v="BENITO"/>
    <x v="7"/>
    <x v="0"/>
    <s v="SAN PABLO SEGUNDO (PALZOQUILLO)"/>
    <s v="AVES MEJORADAS"/>
    <s v="GENERACIÓN DE INGRESOS"/>
    <n v="6"/>
    <n v="2"/>
    <n v="8"/>
    <s v="AM"/>
    <n v="12384"/>
    <n v="0"/>
    <n v="1376"/>
    <n v="13760"/>
    <n v="12384"/>
    <n v="0"/>
    <m/>
    <n v="0"/>
    <s v="SP1500031237"/>
  </r>
  <r>
    <s v="AJACACO"/>
    <s v="HERNANDEZ"/>
    <s v="GONZALEZ"/>
    <s v="CIRIA"/>
    <x v="7"/>
    <x v="0"/>
    <s v="AJACACO"/>
    <s v="AVES MEJORADAS"/>
    <s v="GENERACIÓN DE INGRESOS"/>
    <n v="4"/>
    <n v="3"/>
    <n v="7"/>
    <s v="AM"/>
    <n v="4644"/>
    <n v="0"/>
    <n v="516"/>
    <n v="5160"/>
    <n v="4644"/>
    <n v="0"/>
    <m/>
    <n v="0"/>
    <s v="SP1500031238"/>
  </r>
  <r>
    <s v="AJUATITLA 3"/>
    <s v="FLORES"/>
    <s v="HERNANDEZ"/>
    <s v="NELIDA"/>
    <x v="7"/>
    <x v="0"/>
    <s v="AJUATITLA SEGUNDA SECCIÓN"/>
    <s v="AVES MEJORADAS"/>
    <s v="GENERACIÓN DE INGRESOS"/>
    <n v="4"/>
    <n v="2"/>
    <n v="6"/>
    <s v="AM"/>
    <n v="9288"/>
    <n v="0"/>
    <n v="1032"/>
    <n v="10320"/>
    <n v="9288"/>
    <n v="0"/>
    <m/>
    <n v="0"/>
    <s v="SP1500031239"/>
  </r>
  <r>
    <s v="GRUPO DE TRABAJO COMUNIDAD CALMECAYO II"/>
    <s v="GARCIA"/>
    <s v="BENITES"/>
    <s v="ODON"/>
    <x v="7"/>
    <x v="0"/>
    <s v="COMUNIDAD CALMECAYO"/>
    <s v="AVES MEJORADAS"/>
    <s v="GENERACIÓN DE INGRESOS"/>
    <n v="3"/>
    <n v="3"/>
    <n v="6"/>
    <s v="AM"/>
    <n v="7740"/>
    <n v="0"/>
    <n v="860"/>
    <n v="8600"/>
    <n v="7740"/>
    <n v="0"/>
    <m/>
    <n v="0"/>
    <s v="SP1500031240"/>
  </r>
  <r>
    <s v="LOS LOCOS III"/>
    <s v="RAMIREZ"/>
    <s v="GARCIA"/>
    <s v="LOIDA"/>
    <x v="7"/>
    <x v="0"/>
    <s v="EJIDO CALMECAYO"/>
    <s v="AVES MEJORADAS"/>
    <s v="GENERACIÓN DE INGRESOS"/>
    <n v="2"/>
    <n v="4"/>
    <n v="6"/>
    <s v="AM"/>
    <n v="6192"/>
    <n v="0"/>
    <n v="688"/>
    <n v="6880"/>
    <n v="6192"/>
    <n v="0"/>
    <m/>
    <n v="0"/>
    <s v="SP1500031241"/>
  </r>
  <r>
    <s v="GRUPO DE TRABAJO LAS MESAS III"/>
    <s v="NIETO"/>
    <s v="HERNANDEZ"/>
    <s v="GUADALUPE"/>
    <x v="7"/>
    <x v="0"/>
    <s v="LAS MESAS"/>
    <s v="AVES MEJORADAS"/>
    <s v="GENERACIÓN DE INGRESOS"/>
    <n v="4"/>
    <n v="2"/>
    <n v="6"/>
    <s v="AM"/>
    <n v="7740"/>
    <n v="0"/>
    <n v="860"/>
    <n v="8600"/>
    <n v="7740"/>
    <n v="0"/>
    <m/>
    <n v="0"/>
    <s v="SP1500031242"/>
  </r>
  <r>
    <s v="MOYOTLA 1"/>
    <s v="HERNANDEZ"/>
    <s v="HERNANDEZ"/>
    <s v="ANASTACIA"/>
    <x v="7"/>
    <x v="0"/>
    <s v="MOYOTLA"/>
    <s v="AVES MEJORADAS"/>
    <s v="GENERACIÓN DE INGRESOS"/>
    <n v="2"/>
    <n v="4"/>
    <n v="6"/>
    <s v="AM"/>
    <n v="9288"/>
    <n v="0"/>
    <n v="1032"/>
    <n v="10320"/>
    <n v="9288"/>
    <n v="0"/>
    <m/>
    <n v="0"/>
    <s v="SP1500031243"/>
  </r>
  <r>
    <s v="METSTLI 1"/>
    <s v="HERNANDEZ"/>
    <s v="HERNANDEZ"/>
    <s v="MANUEL"/>
    <x v="7"/>
    <x v="0"/>
    <s v="SAN ANDRÉS"/>
    <s v="AVES MEJORADAS"/>
    <s v="GENERACIÓN DE INGRESOS"/>
    <n v="3"/>
    <n v="5"/>
    <n v="8"/>
    <s v="AM"/>
    <n v="12384"/>
    <n v="0"/>
    <n v="1376"/>
    <n v="13760"/>
    <n v="12384"/>
    <n v="0"/>
    <m/>
    <n v="0"/>
    <s v="SP1500031244"/>
  </r>
  <r>
    <s v="TLAPANI 1"/>
    <s v="GARCIA"/>
    <s v="SANTOS"/>
    <s v="MARIA CATARINA"/>
    <x v="7"/>
    <x v="0"/>
    <s v="TLAPANI"/>
    <s v="AVES MEJORADAS"/>
    <s v="GENERACIÓN DE INGRESOS"/>
    <n v="5"/>
    <n v="1"/>
    <n v="6"/>
    <s v="AM"/>
    <n v="6192"/>
    <n v="0"/>
    <n v="688"/>
    <n v="6880"/>
    <n v="6192"/>
    <n v="0"/>
    <m/>
    <n v="0"/>
    <s v="SP1500031245"/>
  </r>
  <r>
    <s v="MAHUAJCO I"/>
    <s v="GONZALEZ"/>
    <s v="CANALES"/>
    <s v="PATRICIA"/>
    <x v="7"/>
    <x v="0"/>
    <s v="MAHUAJCO"/>
    <s v="AVES MEJORADAS"/>
    <s v="GENERACIÓN DE INGRESOS"/>
    <n v="3"/>
    <n v="3"/>
    <n v="6"/>
    <s v="AM"/>
    <n v="9288"/>
    <n v="0"/>
    <n v="1032"/>
    <n v="10320"/>
    <n v="9288"/>
    <n v="0"/>
    <m/>
    <n v="0"/>
    <s v="SP1500031246"/>
  </r>
  <r>
    <s v="PETLACOYO 3"/>
    <s v="HERNANDEZ"/>
    <s v="REYES"/>
    <s v="SALUSTIA"/>
    <x v="7"/>
    <x v="0"/>
    <s v="PETLACOYO"/>
    <s v="AVES MEJORADAS"/>
    <s v="GENERACIÓN DE INGRESOS"/>
    <n v="2"/>
    <n v="4"/>
    <n v="6"/>
    <s v="AM"/>
    <n v="9288"/>
    <n v="0"/>
    <n v="1032"/>
    <n v="10320"/>
    <n v="9288"/>
    <n v="0"/>
    <m/>
    <n v="0"/>
    <s v="SP1500031247"/>
  </r>
  <r>
    <s v="TAZAQUIL EJIDO I"/>
    <s v="BAUTISTA"/>
    <s v="HERNANDEZ"/>
    <s v="JULISSA"/>
    <x v="7"/>
    <x v="0"/>
    <s v="TAZAQUIL EJIDO"/>
    <s v="AVES MEJORADAS"/>
    <s v="GENERACIÓN DE INGRESOS"/>
    <n v="4"/>
    <n v="3"/>
    <n v="7"/>
    <s v="AM"/>
    <n v="10836"/>
    <n v="0"/>
    <n v="1204"/>
    <n v="12040"/>
    <n v="10836"/>
    <n v="0"/>
    <m/>
    <n v="0"/>
    <s v="SP1500031248"/>
  </r>
  <r>
    <s v="TAZAQUIL I"/>
    <s v="HERNANDEZ"/>
    <s v="HERNANDEZ"/>
    <s v="RAMIRO"/>
    <x v="7"/>
    <x v="0"/>
    <s v="TAZAQUIL"/>
    <s v="AVES MEJORADAS"/>
    <s v="GENERACIÓN DE INGRESOS"/>
    <n v="1"/>
    <n v="8"/>
    <n v="9"/>
    <s v="AM"/>
    <n v="12384"/>
    <n v="0"/>
    <n v="1376"/>
    <n v="13760"/>
    <n v="12384"/>
    <n v="0"/>
    <m/>
    <n v="0"/>
    <s v="SP1500031249"/>
  </r>
  <r>
    <s v="TEPOZOAPA PRIMERA SECCION 1"/>
    <s v="HERNANDEZ"/>
    <m/>
    <s v="APOLONIO"/>
    <x v="7"/>
    <x v="0"/>
    <s v="TEPOTZUAPA PRIMERA SECCIÓN"/>
    <s v="AVES MEJORADAS"/>
    <s v="GENERACIÓN DE INGRESOS"/>
    <n v="4"/>
    <n v="2"/>
    <n v="6"/>
    <s v="AM"/>
    <n v="7740"/>
    <n v="0"/>
    <n v="860"/>
    <n v="8600"/>
    <n v="7740"/>
    <n v="0"/>
    <m/>
    <n v="0"/>
    <s v="SP1500031250"/>
  </r>
  <r>
    <s v="TEPOZOAPA SEGUNDA SECCION 1"/>
    <s v="HERNANDEZ"/>
    <s v="HERNANDEZ"/>
    <s v="PEDRO"/>
    <x v="7"/>
    <x v="0"/>
    <s v="TEPOTZUAPA DOS SEGUNDA SECCIÓN"/>
    <s v="AVES MEJORADAS"/>
    <s v="GENERACIÓN DE INGRESOS"/>
    <n v="1"/>
    <n v="5"/>
    <n v="6"/>
    <s v="AM"/>
    <n v="9288"/>
    <n v="0"/>
    <n v="1032"/>
    <n v="10320"/>
    <n v="9288"/>
    <n v="0"/>
    <m/>
    <n v="0"/>
    <s v="SP1500031251"/>
  </r>
  <r>
    <s v="TAMPUCHON 2"/>
    <s v="GONZALEZ"/>
    <s v="GONZALEZ"/>
    <s v="HERMELINDA"/>
    <x v="7"/>
    <x v="0"/>
    <s v="TAMPUCHÓN"/>
    <s v="AVES MEJORADAS"/>
    <s v="GENERACIÓN DE INGRESOS"/>
    <n v="6"/>
    <n v="2"/>
    <n v="8"/>
    <s v="AM"/>
    <n v="12384"/>
    <n v="0"/>
    <n v="1376"/>
    <n v="13760"/>
    <n v="12384"/>
    <n v="0"/>
    <m/>
    <n v="0"/>
    <s v="SP1500031252"/>
  </r>
  <r>
    <s v="TLAXCO 2"/>
    <s v="HERNANDEZ"/>
    <s v="GONZALEZ"/>
    <s v="LUCIA"/>
    <x v="7"/>
    <x v="0"/>
    <s v="TLAXCO"/>
    <s v="AVES MEJORADAS"/>
    <s v="GENERACIÓN DE INGRESOS"/>
    <n v="5"/>
    <n v="1"/>
    <n v="6"/>
    <s v="AM"/>
    <n v="9288"/>
    <n v="0"/>
    <n v="1032"/>
    <n v="10320"/>
    <n v="9288"/>
    <n v="0"/>
    <m/>
    <n v="0"/>
    <s v="SP1500031253"/>
  </r>
  <r>
    <s v="PRODUCTORES PAITZAN"/>
    <s v="MARTINEZ"/>
    <s v="DIONICIO"/>
    <s v="MARIA TOMASA"/>
    <x v="6"/>
    <x v="0"/>
    <s v="PAITZÁN"/>
    <s v="AVES MEJORADAS"/>
    <s v="GENERACIÓN DE INGRESOS"/>
    <n v="11"/>
    <n v="11"/>
    <n v="22"/>
    <s v="AM"/>
    <n v="34056"/>
    <n v="0"/>
    <n v="3784"/>
    <n v="37840"/>
    <n v="34056"/>
    <n v="0"/>
    <m/>
    <n v="0"/>
    <s v="SP1500031254"/>
  </r>
  <r>
    <s v="TANLU GRUPO PESA"/>
    <s v="PONCE"/>
    <s v="BALDERAS"/>
    <s v="NATALIO"/>
    <x v="15"/>
    <x v="0"/>
    <s v="TANLU"/>
    <s v="INFRAESTRUCTURA Y EQUIPO PARA LA PRODUCCION DE BOVINOS"/>
    <s v="GENERACIÓN DE INGRESOS"/>
    <n v="4"/>
    <n v="1"/>
    <n v="5"/>
    <s v="AM"/>
    <n v="275381"/>
    <n v="0"/>
    <n v="30598"/>
    <n v="305979"/>
    <n v="0"/>
    <n v="0"/>
    <m/>
    <n v="0"/>
    <s v="SP1500031256"/>
  </r>
  <r>
    <s v="LOS PINOS"/>
    <s v="SACARIAS"/>
    <s v="ENRIQUEZ"/>
    <s v="EULOGIO"/>
    <x v="5"/>
    <x v="0"/>
    <s v="LOS PINOS"/>
    <s v="AVES MEJORADAS"/>
    <s v="GENERACIÓN DE INGRESOS"/>
    <n v="0"/>
    <n v="0"/>
    <n v="0"/>
    <s v="AM"/>
    <n v="1548"/>
    <n v="0"/>
    <n v="172"/>
    <n v="1720"/>
    <n v="0"/>
    <n v="0"/>
    <n v="0"/>
    <n v="0"/>
    <s v="SP1500022942"/>
  </r>
  <r>
    <s v="FLOR DE DURAZNO"/>
    <s v="HERNANDEZ"/>
    <s v="MORALES"/>
    <s v="JUAN SANTIAGO"/>
    <x v="5"/>
    <x v="0"/>
    <s v="CHUNUNTZÉN DOS SECCIÓN OCHO"/>
    <s v="AVES MEJORADAS"/>
    <s v="GENERACIÓN DE INGRESOS"/>
    <n v="0"/>
    <n v="0"/>
    <n v="0"/>
    <s v="AM"/>
    <n v="6192"/>
    <n v="0"/>
    <n v="688"/>
    <n v="6880"/>
    <n v="0"/>
    <n v="0"/>
    <n v="0"/>
    <n v="0"/>
    <s v="SP1500022946"/>
  </r>
  <r>
    <s v="FLOR DE LITCHE"/>
    <s v="SANTIAGO"/>
    <s v="HERNANDEZ"/>
    <s v="REYNA"/>
    <x v="5"/>
    <x v="0"/>
    <s v="BARRIO FRANCISCO VILLA"/>
    <s v="AVES MEJORADAS"/>
    <s v="GENERACIÓN DE INGRESOS"/>
    <n v="0"/>
    <n v="0"/>
    <n v="0"/>
    <s v="AM"/>
    <n v="3096"/>
    <n v="0"/>
    <n v="344"/>
    <n v="3440"/>
    <n v="0"/>
    <n v="0"/>
    <n v="0"/>
    <n v="0"/>
    <s v="SP1500022947"/>
  </r>
  <r>
    <s v="GRUPO TANDZUMADZ"/>
    <s v="MARTINEZ"/>
    <s v="GUADALUPE"/>
    <s v="ALEJANDRO"/>
    <x v="5"/>
    <x v="0"/>
    <s v="TANDZUMADZ"/>
    <s v="AVES MEJORADAS"/>
    <s v="GENERACIÓN DE INGRESOS"/>
    <n v="0"/>
    <n v="0"/>
    <n v="0"/>
    <s v="MAM"/>
    <n v="13932"/>
    <n v="0"/>
    <n v="1548"/>
    <n v="15480"/>
    <n v="0"/>
    <n v="0"/>
    <n v="0"/>
    <n v="0"/>
    <s v="SP1500022948"/>
  </r>
  <r>
    <s v="LAS CHUPARROSAS"/>
    <s v="GALDINA"/>
    <s v="HERNANDEZ"/>
    <s v="MA ELEUTERIA"/>
    <x v="5"/>
    <x v="0"/>
    <s v="CHUNUNTZÉN DOS"/>
    <s v="AVES MEJORADAS"/>
    <s v="GENERACIÓN DE INGRESOS"/>
    <n v="0"/>
    <n v="0"/>
    <n v="0"/>
    <s v="AM"/>
    <n v="3096"/>
    <n v="0"/>
    <n v="344"/>
    <n v="3440"/>
    <n v="0"/>
    <n v="0"/>
    <n v="0"/>
    <n v="0"/>
    <s v="SP1500022952"/>
  </r>
  <r>
    <s v="SECCION 6"/>
    <s v="HERNANDEZ"/>
    <s v="JUANA"/>
    <s v="FERNANDO"/>
    <x v="5"/>
    <x v="0"/>
    <s v="CHUNUNTZÉN DOS SECCIÓN SEIS"/>
    <s v="AVES MEJORADAS"/>
    <s v="GENERACIÓN DE INGRESOS"/>
    <n v="0"/>
    <n v="0"/>
    <n v="0"/>
    <s v="AM"/>
    <n v="7740"/>
    <n v="0"/>
    <n v="860"/>
    <n v="8600"/>
    <n v="0"/>
    <n v="0"/>
    <n v="0"/>
    <n v="0"/>
    <s v="SP1500022953"/>
  </r>
  <r>
    <s v="TANLEAB 2"/>
    <s v="ANDRES"/>
    <s v="CASTRO"/>
    <s v="MARIA PAULINA"/>
    <x v="5"/>
    <x v="0"/>
    <s v="TANLEAB SEGUNDA SECCIÓN"/>
    <s v="AVES MEJORADAS"/>
    <s v="GENERACIÓN DE INGRESOS"/>
    <n v="0"/>
    <n v="0"/>
    <n v="0"/>
    <s v="AM"/>
    <n v="3096"/>
    <n v="0"/>
    <n v="344"/>
    <n v="3440"/>
    <n v="0"/>
    <n v="0"/>
    <n v="0"/>
    <n v="0"/>
    <s v="SP1500022956"/>
  </r>
  <r>
    <s v="EL JILIM"/>
    <s v="DANIEL"/>
    <m/>
    <s v="LORENZO"/>
    <x v="5"/>
    <x v="0"/>
    <s v="JILIM TANTOCOY TRES"/>
    <s v="AVES MEJORADAS"/>
    <s v="GENERACIÓN DE INGRESOS"/>
    <n v="0"/>
    <n v="0"/>
    <n v="0"/>
    <s v="AM"/>
    <n v="3096"/>
    <n v="0"/>
    <n v="344"/>
    <n v="3440"/>
    <n v="0"/>
    <n v="0"/>
    <n v="0"/>
    <n v="0"/>
    <s v="SP1500022957"/>
  </r>
  <r>
    <s v="LOS TULIPANES"/>
    <s v="MARTINEZ"/>
    <s v="MENDOZA"/>
    <s v="MIGUELA"/>
    <x v="5"/>
    <x v="0"/>
    <s v="CHUNUNTZÉN DOS SECCIÓN UNO"/>
    <s v="AVES MEJORADAS"/>
    <s v="GENERACIÓN DE INGRESOS"/>
    <n v="0"/>
    <n v="0"/>
    <n v="0"/>
    <s v="AM"/>
    <n v="3096"/>
    <n v="0"/>
    <n v="344"/>
    <n v="3440"/>
    <n v="0"/>
    <n v="0"/>
    <n v="0"/>
    <n v="0"/>
    <s v="SP1500022962"/>
  </r>
  <r>
    <s v="LA PILA"/>
    <s v="RIVERA"/>
    <s v="JUANA"/>
    <s v="VICENTE"/>
    <x v="5"/>
    <x v="0"/>
    <s v="TANTOCOY UNO"/>
    <s v="AVES MEJORADAS"/>
    <s v="GENERACIÓN DE INGRESOS"/>
    <n v="0"/>
    <n v="0"/>
    <n v="0"/>
    <s v="AM"/>
    <n v="6192"/>
    <n v="0"/>
    <n v="688"/>
    <n v="6880"/>
    <n v="0"/>
    <n v="0"/>
    <n v="0"/>
    <n v="0"/>
    <s v="SP1500022963"/>
  </r>
  <r>
    <s v="LOS ROSALES"/>
    <s v="HERNANDEZ"/>
    <s v="MARTINEZ"/>
    <s v="DOMINGO"/>
    <x v="5"/>
    <x v="0"/>
    <s v="ALAQUICH"/>
    <s v="AVES MEJORADAS"/>
    <s v="GENERACIÓN DE INGRESOS"/>
    <n v="0"/>
    <n v="0"/>
    <n v="0"/>
    <s v="AM"/>
    <n v="4644"/>
    <n v="0"/>
    <n v="516"/>
    <n v="5160"/>
    <n v="0"/>
    <n v="0"/>
    <n v="0"/>
    <n v="0"/>
    <s v="SP1500022964"/>
  </r>
  <r>
    <s v="TZINEJA II"/>
    <s v="MARTINEZ"/>
    <s v="MARTINEZ"/>
    <s v="SENTOLIA"/>
    <x v="5"/>
    <x v="0"/>
    <s v="TZINEJA SEGUNDA SECCIÓN"/>
    <s v="AVES MEJORADAS"/>
    <s v="GENERACIÓN DE INGRESOS"/>
    <n v="0"/>
    <n v="0"/>
    <n v="0"/>
    <s v="AM"/>
    <n v="1548"/>
    <n v="0"/>
    <n v="172"/>
    <n v="1720"/>
    <n v="0"/>
    <n v="0"/>
    <n v="0"/>
    <n v="0"/>
    <s v="SP1500022969"/>
  </r>
  <r>
    <s v="BUGAMBILIAS"/>
    <s v="ALBERTO"/>
    <s v="ESPINOZA"/>
    <s v="MARIA FLORA"/>
    <x v="5"/>
    <x v="0"/>
    <s v="TANLEAB UNO"/>
    <s v="AVES MEJORADAS"/>
    <s v="GENERACIÓN DE INGRESOS"/>
    <n v="0"/>
    <n v="0"/>
    <n v="0"/>
    <s v="AM"/>
    <n v="35604"/>
    <n v="0"/>
    <n v="3956"/>
    <n v="39560"/>
    <n v="0"/>
    <n v="0"/>
    <n v="0"/>
    <n v="0"/>
    <s v="SP1500022970"/>
  </r>
  <r>
    <s v="BUGAMBILIAS"/>
    <s v="ALBERTO"/>
    <s v="ESPINOZA"/>
    <s v="MARIA FLORA"/>
    <x v="5"/>
    <x v="0"/>
    <s v="TANLEAB UNO"/>
    <s v="AVES MEJORADAS"/>
    <s v="GENERACIÓN DE INGRESOS"/>
    <n v="0"/>
    <n v="0"/>
    <n v="0"/>
    <s v="AM"/>
    <n v="7740"/>
    <n v="0"/>
    <n v="860"/>
    <n v="8600"/>
    <n v="0"/>
    <n v="0"/>
    <n v="0"/>
    <n v="0"/>
    <s v="SP1500022970"/>
  </r>
  <r>
    <s v="TENEK"/>
    <s v="SANTOS"/>
    <s v="MARCIAL"/>
    <s v="PABLO"/>
    <x v="5"/>
    <x v="0"/>
    <s v="TATACUATLA"/>
    <s v="AVES MEJORADAS"/>
    <s v="GENERACIÓN DE INGRESOS"/>
    <n v="0"/>
    <n v="0"/>
    <n v="0"/>
    <s v="AM"/>
    <n v="3096"/>
    <n v="0"/>
    <n v="344"/>
    <n v="3440"/>
    <n v="0"/>
    <n v="0"/>
    <n v="0"/>
    <n v="0"/>
    <s v="SP1500022971"/>
  </r>
  <r>
    <s v="GRUPO MARCIAL"/>
    <s v="DIEGO"/>
    <s v="ORTIZ"/>
    <s v="FLORENCIO"/>
    <x v="5"/>
    <x v="0"/>
    <s v="CHUNUNTZÉN DOS SECCIÓN SIETE"/>
    <s v="AVES MEJORADAS"/>
    <s v="GENERACIÓN DE INGRESOS"/>
    <n v="0"/>
    <n v="0"/>
    <n v="0"/>
    <s v="AM"/>
    <n v="6192"/>
    <n v="0"/>
    <n v="688"/>
    <n v="6880"/>
    <n v="0"/>
    <n v="0"/>
    <n v="0"/>
    <n v="0"/>
    <s v="SP1500022974"/>
  </r>
  <r>
    <s v="EL HIGUERON"/>
    <s v="HERNANDEZ"/>
    <s v="HERNANDEZ"/>
    <s v="PEDRO"/>
    <x v="5"/>
    <x v="0"/>
    <s v="CHUNUNTZÉN DOS SECCIÓN DOCE"/>
    <s v="AVES MEJORADAS"/>
    <s v="GENERACIÓN DE INGRESOS"/>
    <n v="0"/>
    <n v="0"/>
    <n v="0"/>
    <s v="AM"/>
    <n v="4644"/>
    <n v="0"/>
    <n v="516"/>
    <n v="5160"/>
    <n v="0"/>
    <n v="0"/>
    <n v="0"/>
    <n v="0"/>
    <s v="SP1500022977"/>
  </r>
  <r>
    <s v="SAN FELIPE - INFRA"/>
    <s v="HERNANDEZ"/>
    <m/>
    <s v="FRANCISCO"/>
    <x v="5"/>
    <x v="0"/>
    <s v="CHUNUNTZÉN DOS SECCIÓN NUEVE"/>
    <s v="AVES MEJORADAS"/>
    <s v="GENERACIÓN DE INGRESOS"/>
    <n v="0"/>
    <n v="0"/>
    <n v="0"/>
    <s v="AM"/>
    <n v="3096"/>
    <n v="0"/>
    <n v="344"/>
    <n v="3440"/>
    <n v="0"/>
    <n v="0"/>
    <n v="0"/>
    <n v="0"/>
    <s v="SP1500022978"/>
  </r>
  <r>
    <s v="OCTZEN"/>
    <s v="SANDOYA"/>
    <s v="MARTINEZ"/>
    <s v="BENITO"/>
    <x v="0"/>
    <x v="1"/>
    <s v="OCTZÉN"/>
    <s v="AVES MEJORADAS"/>
    <s v="GENERACIÓN DE INGRESOS"/>
    <n v="0"/>
    <n v="0"/>
    <n v="0"/>
    <s v="AM"/>
    <n v="1548"/>
    <n v="0"/>
    <n v="172"/>
    <n v="1720"/>
    <n v="0"/>
    <n v="0"/>
    <n v="0"/>
    <n v="0"/>
    <s v="SP1500022979"/>
  </r>
  <r>
    <s v="LAS MARAVILLAS"/>
    <s v="PIO"/>
    <s v="MARTINEZ"/>
    <s v="REGINA"/>
    <x v="0"/>
    <x v="1"/>
    <s v="TZAC-ANAM"/>
    <s v="AVES MEJORADAS"/>
    <s v="GENERACIÓN DE INGRESOS"/>
    <n v="0"/>
    <n v="0"/>
    <n v="0"/>
    <s v="AM"/>
    <n v="4644"/>
    <n v="0"/>
    <n v="516"/>
    <n v="5160"/>
    <n v="0"/>
    <n v="0"/>
    <n v="0"/>
    <n v="0"/>
    <s v="SP1500022980"/>
  </r>
  <r>
    <s v="SAN FELIPE"/>
    <s v="MORAN"/>
    <s v="PASCUAL"/>
    <s v="ALFONSO"/>
    <x v="0"/>
    <x v="1"/>
    <s v="ALDZULUP"/>
    <s v="AVES MEJORADAS"/>
    <s v="GENERACIÓN DE INGRESOS"/>
    <n v="0"/>
    <n v="0"/>
    <n v="0"/>
    <s v="AM"/>
    <n v="7740"/>
    <n v="0"/>
    <n v="860"/>
    <n v="8600"/>
    <n v="0"/>
    <n v="0"/>
    <n v="0"/>
    <n v="0"/>
    <s v="SP1500022981"/>
  </r>
  <r>
    <s v="TZINEJA 1"/>
    <s v="MEDINA"/>
    <m/>
    <s v="JORGE ALBERTO"/>
    <x v="5"/>
    <x v="0"/>
    <s v="TZINEJA PRIMERA SECCIÓN"/>
    <s v="AVES MEJORADAS"/>
    <s v="GENERACIÓN DE INGRESOS"/>
    <n v="0"/>
    <n v="0"/>
    <n v="0"/>
    <s v="AM"/>
    <n v="6192"/>
    <n v="0"/>
    <n v="688"/>
    <n v="6880"/>
    <n v="0"/>
    <n v="0"/>
    <n v="0"/>
    <n v="0"/>
    <s v="SP1500022982"/>
  </r>
  <r>
    <s v="LAS VOLADORAS"/>
    <s v="GONZALEZ"/>
    <s v="MARTINEZ"/>
    <s v="ROSA"/>
    <x v="0"/>
    <x v="1"/>
    <s v="TAMALETOM PRIMERA SECCIÓN"/>
    <s v="AVES MEJORADAS"/>
    <s v="GENERACIÓN DE INGRESOS"/>
    <n v="0"/>
    <n v="0"/>
    <n v="0"/>
    <s v="AM"/>
    <n v="4644"/>
    <n v="0"/>
    <n v="516"/>
    <n v="5160"/>
    <n v="0"/>
    <n v="0"/>
    <n v="0"/>
    <n v="0"/>
    <s v="SP1500022983"/>
  </r>
  <r>
    <s v="LOS PINOS INFRA"/>
    <s v="MARTINEZ"/>
    <s v="JUANA"/>
    <s v="ISIDRO"/>
    <x v="5"/>
    <x v="0"/>
    <s v="LOS PINOS"/>
    <s v="AVES MEJORADAS"/>
    <s v="GENERACIÓN DE INGRESOS"/>
    <n v="0"/>
    <n v="0"/>
    <n v="0"/>
    <s v="AM"/>
    <n v="6192"/>
    <n v="0"/>
    <n v="688"/>
    <n v="6880"/>
    <n v="0"/>
    <n v="0"/>
    <n v="0"/>
    <n v="0"/>
    <s v="SP1500031035"/>
  </r>
  <r>
    <s v="SAN JOSE INFRA"/>
    <s v="CALDERON"/>
    <s v="NAVARRETE"/>
    <s v="CANDELARIA"/>
    <x v="5"/>
    <x v="0"/>
    <s v="SAN JOSÉ (SAN JOSÉ DE LAS FLORES)"/>
    <s v="AVES MEJORADAS"/>
    <s v="GENERACIÓN DE INGRESOS"/>
    <n v="0"/>
    <n v="0"/>
    <n v="0"/>
    <s v="AM"/>
    <n v="3096"/>
    <n v="0"/>
    <n v="344"/>
    <n v="3440"/>
    <n v="0"/>
    <n v="0"/>
    <n v="0"/>
    <n v="0"/>
    <s v="SP1500031037"/>
  </r>
  <r>
    <s v="TANDZUMADZ UNO"/>
    <s v="SANTIAGO"/>
    <s v="ROSA"/>
    <s v="JOSE DAVID"/>
    <x v="5"/>
    <x v="0"/>
    <s v="TANDZUMADZ"/>
    <s v="AVES MEJORADAS"/>
    <s v="GENERACIÓN DE INGRESOS"/>
    <n v="0"/>
    <n v="0"/>
    <n v="0"/>
    <s v="MAM"/>
    <n v="4644"/>
    <n v="0"/>
    <n v="516"/>
    <n v="5160"/>
    <n v="0"/>
    <n v="0"/>
    <n v="0"/>
    <n v="0"/>
    <s v="SP1500031039"/>
  </r>
  <r>
    <s v="BUGAMBILIAS 1"/>
    <s v="RIVERA"/>
    <s v="HERNANDEZ"/>
    <s v="DONACIANO"/>
    <x v="5"/>
    <x v="0"/>
    <s v="TANLEAB UNO"/>
    <s v="AVES MEJORADAS"/>
    <s v="GENERACIÓN DE INGRESOS"/>
    <n v="0"/>
    <n v="0"/>
    <n v="0"/>
    <s v="AM"/>
    <n v="12384"/>
    <n v="0"/>
    <n v="1376"/>
    <n v="13760"/>
    <n v="0"/>
    <n v="0"/>
    <n v="0"/>
    <n v="0"/>
    <s v="SP150003104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90">
  <r>
    <m/>
    <m/>
    <m/>
    <x v="0"/>
    <x v="0"/>
    <m/>
    <m/>
    <m/>
    <m/>
    <m/>
    <m/>
    <m/>
    <s v="$"/>
    <m/>
    <m/>
    <s v="$"/>
    <s v="$"/>
    <m/>
    <m/>
    <m/>
  </r>
  <r>
    <s v="GONZALEZ"/>
    <s v="REYNAGA"/>
    <s v="MA. VEIT"/>
    <x v="1"/>
    <x v="0"/>
    <s v="MARTÍNEZ"/>
    <s v="INFRAESTRUCTURA Y EQUIPO PARA LA PRODUCCION HORTICOLA AGRICULTURA PROTEGIDA"/>
    <s v="PRODUCCIÓN DE ALIMENTOS"/>
    <n v="1"/>
    <n v="0"/>
    <n v="1"/>
    <s v="AM"/>
    <n v="14796"/>
    <n v="0"/>
    <n v="1644.7000000000007"/>
    <n v="16440.7"/>
    <n v="0"/>
    <n v="0"/>
    <n v="0"/>
    <n v="0"/>
  </r>
  <r>
    <s v="ZUÑIGA"/>
    <s v="REYNAGA"/>
    <s v="ASENCION"/>
    <x v="1"/>
    <x v="0"/>
    <s v="MALDONADO DE LOS MARTÍNEZ"/>
    <s v="INFRAESTRUCTURA Y EQUIPO PARA LA PRODUCCION DE BOVINOS"/>
    <s v="GENERACIÓN DE INGRESOS"/>
    <n v="0"/>
    <n v="1"/>
    <n v="1"/>
    <s v="AM"/>
    <n v="22169"/>
    <n v="0"/>
    <n v="2464.2299999999996"/>
    <n v="24633.23"/>
    <n v="0"/>
    <n v="0"/>
    <n v="0"/>
    <n v="0"/>
  </r>
  <r>
    <s v="AGUILAR"/>
    <s v=" "/>
    <s v="LEOBARDO"/>
    <x v="1"/>
    <x v="0"/>
    <s v="SAN JOSÉ DEL CORITO"/>
    <s v="INFRAESTRUCTURA Y EQUIPO PARA LA PRODUCCION DE BOVINOS"/>
    <s v="GENERACIÓN DE INGRESOS"/>
    <n v="0"/>
    <n v="1"/>
    <n v="1"/>
    <s v="AM"/>
    <n v="22169"/>
    <n v="0"/>
    <n v="2464.2299999999996"/>
    <n v="24633.23"/>
    <n v="0"/>
    <n v="0"/>
    <n v="0"/>
    <n v="0"/>
  </r>
  <r>
    <s v="CARREON"/>
    <s v="BALLEZA"/>
    <s v="FELICITAS"/>
    <x v="1"/>
    <x v="0"/>
    <s v="CALLEJÓN DE LA LUZ"/>
    <s v="INFRAESTRUCTURA Y EQUIPO PARA LA PRODUCCION HORTICOLA AGRICULTURA PROTEGIDA"/>
    <s v="PRODUCCIÓN DE ALIMENTOS"/>
    <n v="1"/>
    <n v="0"/>
    <n v="1"/>
    <s v="AM"/>
    <n v="14796"/>
    <n v="0"/>
    <n v="1644.7000000000007"/>
    <n v="16440.7"/>
    <n v="0"/>
    <n v="0"/>
    <n v="0"/>
    <n v="0"/>
  </r>
  <r>
    <s v="REYES"/>
    <s v="MARTINEZ"/>
    <s v="MA ANTONIA"/>
    <x v="2"/>
    <x v="0"/>
    <s v="CUETAB"/>
    <s v="INFRAESTRUCTURA Y EQUIPO PARA LA PRODUCCION DE HONGOS"/>
    <s v="PRODUCCIÓN DE ALIMENTOS"/>
    <n v="1"/>
    <n v="0"/>
    <n v="1"/>
    <s v="MAM"/>
    <n v="5092"/>
    <n v="0"/>
    <n v="2277.3999999999996"/>
    <n v="7369.4"/>
    <n v="5092"/>
    <n v="0"/>
    <n v="0"/>
    <n v="5092"/>
  </r>
  <r>
    <s v="RAYMUNDO"/>
    <s v="PASCUALA"/>
    <s v="MARIA FELICITAS"/>
    <x v="2"/>
    <x v="0"/>
    <s v="EUREKA"/>
    <s v="ARBOLES FRUTALES"/>
    <s v="PRODUCCIÓN DE ALIMENTOS"/>
    <n v="1"/>
    <n v="0"/>
    <n v="1"/>
    <s v="MAM"/>
    <n v="7510"/>
    <n v="0"/>
    <n v="1707"/>
    <n v="9217"/>
    <n v="7510"/>
    <n v="0"/>
    <n v="0"/>
    <n v="7510"/>
  </r>
  <r>
    <s v="SANTIAGO"/>
    <s v="JULIO"/>
    <s v="CAMERINO"/>
    <x v="2"/>
    <x v="0"/>
    <s v="TAN-TZAJIB"/>
    <s v="CISTERNA DE FERROCEMENTO EQUIPADA"/>
    <s v="PRODUCCIÓN DE ALIMENTOS"/>
    <n v="0"/>
    <n v="1"/>
    <n v="1"/>
    <s v="MAM"/>
    <n v="9072"/>
    <n v="0"/>
    <n v="1008"/>
    <n v="10080"/>
    <n v="9072"/>
    <n v="0"/>
    <n v="0"/>
    <n v="9072"/>
  </r>
  <r>
    <s v="SANTIAGO"/>
    <s v="JULIO"/>
    <s v="CAMERINO"/>
    <x v="2"/>
    <x v="0"/>
    <s v="TAN-TZAJIB"/>
    <s v="INFRAESTRUCTURA Y EQUIPO PARA LA PRODUCCION DE HONGOS"/>
    <s v="PRODUCCIÓN DE ALIMENTOS"/>
    <n v="0"/>
    <n v="0"/>
    <n v="0"/>
    <s v="MAM"/>
    <n v="5092"/>
    <n v="0"/>
    <n v="2277.3999999999996"/>
    <n v="7369.4"/>
    <n v="5092"/>
    <n v="0"/>
    <n v="0"/>
    <n v="5092"/>
  </r>
  <r>
    <s v="CASIMIRO"/>
    <s v="CESAREO"/>
    <s v="JUANA"/>
    <x v="2"/>
    <x v="0"/>
    <s v="PUHUITZE"/>
    <s v="EQUIPO PARA LA CONSERVACION DE ALIMENTOS VEGETALES"/>
    <s v="GENERACIÓN DE INGRESOS"/>
    <n v="1"/>
    <n v="0"/>
    <n v="1"/>
    <s v="MAM"/>
    <n v="6591"/>
    <n v="0"/>
    <n v="770"/>
    <n v="7361"/>
    <n v="6591"/>
    <n v="0"/>
    <n v="0"/>
    <n v="6591"/>
  </r>
  <r>
    <s v="SANTIAGO"/>
    <s v="PEREZ"/>
    <s v="EPIFANIA"/>
    <x v="2"/>
    <x v="0"/>
    <s v="PUERTO DE TANZOZOB"/>
    <s v="INFRAESTRUCTURA Y EQUIPO PARA LA PRODUCCION DE FRUTALES"/>
    <s v="PRODUCCIÓN DE ALIMENTOS"/>
    <n v="1"/>
    <n v="0"/>
    <n v="1"/>
    <s v="AM"/>
    <n v="7510"/>
    <n v="0"/>
    <n v="1707"/>
    <n v="9217"/>
    <n v="7510"/>
    <n v="0"/>
    <n v="0"/>
    <n v="7510"/>
  </r>
  <r>
    <s v="MEDELLIN"/>
    <s v="HERNANDEZ"/>
    <s v="RAFAEL"/>
    <x v="2"/>
    <x v="0"/>
    <s v="SAN JOSÉ OIJA"/>
    <s v="AVES MEJORADAS"/>
    <s v="GENERACIÓN DE INGRESOS"/>
    <n v="0"/>
    <n v="1"/>
    <n v="1"/>
    <s v="AM"/>
    <n v="1548"/>
    <n v="0"/>
    <n v="172"/>
    <n v="1720"/>
    <n v="1548"/>
    <n v="0"/>
    <n v="0"/>
    <n v="1548"/>
  </r>
  <r>
    <s v="BAÑUELOS"/>
    <s v="MARTINEZ"/>
    <s v="CELIA"/>
    <x v="2"/>
    <x v="0"/>
    <s v="TANQUIZUL"/>
    <s v="AVES MEJORADAS"/>
    <s v="GENERACIÓN DE INGRESOS"/>
    <n v="1"/>
    <n v="0"/>
    <n v="1"/>
    <s v="AM"/>
    <n v="1548"/>
    <n v="0"/>
    <n v="172"/>
    <n v="1720"/>
    <n v="1548"/>
    <n v="0"/>
    <n v="0"/>
    <n v="1548"/>
  </r>
  <r>
    <s v="OBISPO"/>
    <m/>
    <s v="MARIA FLORA"/>
    <x v="2"/>
    <x v="0"/>
    <s v="TAHUILATZÉN"/>
    <s v="AVES MEJORADAS"/>
    <s v="GENERACIÓN DE INGRESOS"/>
    <n v="1"/>
    <n v="0"/>
    <n v="1"/>
    <s v="AM"/>
    <n v="1548"/>
    <n v="0"/>
    <n v="172"/>
    <n v="1720"/>
    <n v="1548"/>
    <n v="0"/>
    <n v="0"/>
    <n v="1548"/>
  </r>
  <r>
    <s v="WENCESLAO"/>
    <s v="."/>
    <s v="MARIA FRANCISCA"/>
    <x v="2"/>
    <x v="0"/>
    <s v="EL AGUACATE"/>
    <s v="AVES MEJORADAS"/>
    <s v="GENERACIÓN DE INGRESOS"/>
    <n v="1"/>
    <n v="0"/>
    <n v="1"/>
    <s v="MAM"/>
    <n v="1548"/>
    <n v="0"/>
    <n v="172"/>
    <n v="1720"/>
    <n v="1548"/>
    <n v="0"/>
    <n v="0"/>
    <n v="1548"/>
  </r>
  <r>
    <s v="ANASTACIO"/>
    <s v="MARTINEZ"/>
    <s v="LAURENCIO"/>
    <x v="2"/>
    <x v="0"/>
    <s v="EL AGUACATE"/>
    <s v="AVES MEJORADAS"/>
    <s v="GENERACIÓN DE INGRESOS"/>
    <n v="0"/>
    <n v="1"/>
    <n v="1"/>
    <s v="AM"/>
    <n v="1548"/>
    <n v="0"/>
    <n v="172"/>
    <n v="1720"/>
    <n v="1548"/>
    <n v="0"/>
    <n v="0"/>
    <n v="1548"/>
  </r>
  <r>
    <s v="MEJIA"/>
    <s v="LUGO"/>
    <s v="GONZALO"/>
    <x v="2"/>
    <x v="0"/>
    <s v="PUERTO DE TANZOZOB"/>
    <s v="AVES MEJORADAS"/>
    <s v="GENERACIÓN DE INGRESOS"/>
    <n v="0"/>
    <n v="1"/>
    <n v="1"/>
    <s v="AM"/>
    <n v="1548"/>
    <n v="0"/>
    <n v="172"/>
    <n v="1720"/>
    <n v="1548"/>
    <n v="0"/>
    <n v="0"/>
    <n v="1548"/>
  </r>
  <r>
    <s v="SANTIAGO"/>
    <s v="PEREZ"/>
    <s v="EPIFANIA"/>
    <x v="2"/>
    <x v="0"/>
    <s v="PUERTO DE TANZOZOB"/>
    <s v="AVES MEJORADAS"/>
    <s v="GENERACIÓN DE INGRESOS"/>
    <n v="1"/>
    <n v="0"/>
    <n v="1"/>
    <s v="AM"/>
    <n v="1548"/>
    <n v="0"/>
    <n v="172"/>
    <n v="1720"/>
    <n v="1548"/>
    <n v="0"/>
    <n v="0"/>
    <n v="1548"/>
  </r>
  <r>
    <s v="ESPINOZA"/>
    <s v="GARCIA"/>
    <s v="JUANA"/>
    <x v="3"/>
    <x v="0"/>
    <s v="CHUNUNTZÉN DOS SECCIÓN SEIS"/>
    <s v="TRAPICHE"/>
    <s v="GENERACIÓN DE INGRESOS"/>
    <n v="1"/>
    <n v="0"/>
    <n v="1"/>
    <s v="AM"/>
    <n v="49500"/>
    <n v="0"/>
    <n v="5500"/>
    <n v="55000"/>
    <n v="0"/>
    <n v="0"/>
    <n v="0"/>
    <n v="0"/>
  </r>
  <r>
    <s v="RAMOS"/>
    <s v="MARTINEZ"/>
    <s v="MARIA ELEUTERIA"/>
    <x v="3"/>
    <x v="0"/>
    <s v="CHUNUNTZÉN DOS SECCIÓN TRES"/>
    <s v="TRAPICHE"/>
    <s v="GENERACIÓN DE INGRESOS"/>
    <n v="1"/>
    <n v="0"/>
    <n v="1"/>
    <s v="AM"/>
    <n v="49500"/>
    <n v="0"/>
    <n v="5500"/>
    <n v="55000"/>
    <n v="0"/>
    <n v="0"/>
    <n v="0"/>
    <n v="0"/>
  </r>
  <r>
    <s v="MARTINEZ "/>
    <s v="GONZALEZ "/>
    <s v="MARIA  CRISTINA "/>
    <x v="3"/>
    <x v="0"/>
    <s v="CHUNUNTZÉN DOS SECCIÓN NUEVE"/>
    <s v="INFRAESTRUCTURA Y EQUIPO PARA LA PRODUCCION DE CERDOS"/>
    <s v="GENERACIÓN DE INGRESOS"/>
    <n v="1"/>
    <n v="0"/>
    <n v="1"/>
    <s v="AM"/>
    <n v="6787"/>
    <n v="0"/>
    <n v="1537"/>
    <n v="8324"/>
    <n v="6787"/>
    <n v="0"/>
    <n v="0"/>
    <n v="6787"/>
  </r>
  <r>
    <s v="BAUTISTA"/>
    <s v="HERNANDEZ"/>
    <s v="JACINTO"/>
    <x v="3"/>
    <x v="0"/>
    <s v="COMPLEMENTO CHUNUNTZÉN"/>
    <s v="TRAPICHE"/>
    <s v="GENERACIÓN DE INGRESOS"/>
    <n v="0"/>
    <n v="1"/>
    <n v="1"/>
    <s v="AM"/>
    <n v="49500"/>
    <n v="0"/>
    <n v="5500"/>
    <n v="55000"/>
    <n v="0"/>
    <n v="0"/>
    <n v="0"/>
    <n v="0"/>
  </r>
  <r>
    <s v="RAMIREZ"/>
    <m/>
    <s v="MARIA FRANCISCA"/>
    <x v="3"/>
    <x v="0"/>
    <s v="CHUNUNTZÉN DOS SECCIÓN DOCE"/>
    <s v="INFRAESTRUCTURA Y EQUIPO PARA LA PRODUCCION DE CERDOS"/>
    <s v="GENERACIÓN DE INGRESOS"/>
    <n v="1"/>
    <n v="0"/>
    <n v="1"/>
    <s v="AM"/>
    <n v="6787"/>
    <n v="0"/>
    <n v="1537"/>
    <n v="8324"/>
    <n v="6787"/>
    <n v="0"/>
    <n v="0"/>
    <n v="6787"/>
  </r>
  <r>
    <s v="HERNANDEZ"/>
    <s v="TERESA"/>
    <s v="PASCASIO"/>
    <x v="3"/>
    <x v="0"/>
    <s v="CHUNUNTZÉN DOS SECCIÓN DOCE"/>
    <s v="INFRAESTRUCTURA Y EQUIPO PARA LA PROTECCION Y MANEJO DE LAS AVES"/>
    <s v="PRODUCCIÓN DE ALIMENTOS"/>
    <n v="0"/>
    <n v="1"/>
    <n v="1"/>
    <s v="AM"/>
    <n v="14918"/>
    <n v="0"/>
    <n v="2709"/>
    <n v="17627"/>
    <n v="14918"/>
    <n v="0"/>
    <n v="0"/>
    <n v="14918"/>
  </r>
  <r>
    <s v="MENDOZA"/>
    <s v="DELFINA"/>
    <s v="MARIA JUANA"/>
    <x v="3"/>
    <x v="0"/>
    <s v="CHUNUNTZÉN DOS SECCIÓN UNO"/>
    <s v="INFRAESTRUCTURA Y EQUIPO PARA LA PROTECCION Y MANEJO DE LAS AVES"/>
    <s v="PRODUCCIÓN DE ALIMENTOS"/>
    <n v="1"/>
    <n v="0"/>
    <n v="1"/>
    <s v="AM"/>
    <n v="14918"/>
    <n v="0"/>
    <n v="2709"/>
    <n v="17627"/>
    <n v="14918"/>
    <n v="0"/>
    <n v="0"/>
    <n v="14918"/>
  </r>
  <r>
    <s v="GUERRERO"/>
    <s v="NUÑEZ"/>
    <s v="GLORIA"/>
    <x v="3"/>
    <x v="0"/>
    <s v="BARRIO FRANCISCO VILLA"/>
    <s v="INFRAESTRUCTURA Y EQUIPO PARA LA PRODUCCION DE ALEVINES"/>
    <s v="GENERACIÓN DE INGRESOS"/>
    <n v="1"/>
    <n v="0"/>
    <n v="1"/>
    <s v="AM"/>
    <n v="98983"/>
    <n v="0"/>
    <n v="14995"/>
    <n v="113978"/>
    <n v="0"/>
    <n v="0"/>
    <n v="0"/>
    <n v="0"/>
  </r>
  <r>
    <s v="FLORES"/>
    <s v="ESPINOZA"/>
    <s v="EDUARDO"/>
    <x v="3"/>
    <x v="0"/>
    <s v="CHUNUNTZÉN DOS SECCIÓN NUEVE"/>
    <s v="INFRAESTRUCTURA Y EQUIPO PARA LA PROTECCION Y MANEJO DE LAS AVES"/>
    <s v="PRODUCCIÓN DE ALIMENTOS"/>
    <n v="0"/>
    <n v="1"/>
    <n v="1"/>
    <s v="AM"/>
    <n v="14918"/>
    <n v="0"/>
    <n v="2709"/>
    <n v="17627"/>
    <n v="14918"/>
    <n v="0"/>
    <n v="0"/>
    <n v="14918"/>
  </r>
  <r>
    <s v="MEDINA"/>
    <s v="FLORES"/>
    <s v="ALBERTO"/>
    <x v="4"/>
    <x v="0"/>
    <s v="BARRIO CHILTZAPOYO"/>
    <s v="INFRAESTRUCTURA Y EQUIPO PARA LA PROTECCION Y MANEJO DE LAS AVES"/>
    <s v="PRODUCCIÓN DE ALIMENTOS"/>
    <n v="0"/>
    <n v="1"/>
    <n v="1"/>
    <s v="AM"/>
    <n v="12452"/>
    <n v="0"/>
    <n v="1536"/>
    <n v="13988"/>
    <n v="0"/>
    <n v="0"/>
    <n v="0"/>
    <n v="0"/>
  </r>
  <r>
    <s v="RESENDIZ"/>
    <s v="CRUZ"/>
    <s v="MODESTA"/>
    <x v="4"/>
    <x v="0"/>
    <s v="COAQUENTLA"/>
    <s v="CAJONES, ALZA Y BASTIDORES"/>
    <s v="GENERACIÓN DE INGRESOS"/>
    <n v="1"/>
    <n v="0"/>
    <n v="1"/>
    <s v="AM"/>
    <n v="24777"/>
    <n v="0"/>
    <n v="2753"/>
    <n v="27530"/>
    <n v="0"/>
    <n v="0"/>
    <n v="0"/>
    <n v="0"/>
  </r>
  <r>
    <s v="JIMENEZ"/>
    <s v="CRUZ"/>
    <s v="JOVITA"/>
    <x v="4"/>
    <x v="0"/>
    <s v="COAQUENTLA"/>
    <s v="INFRAESTRUCTURA Y EQUIPO PARA LA PROTECCION Y MANEJO DE LAS AVES"/>
    <s v="PRODUCCIÓN DE ALIMENTOS"/>
    <n v="1"/>
    <n v="0"/>
    <n v="1"/>
    <s v="AM"/>
    <n v="5600"/>
    <n v="0"/>
    <n v="800"/>
    <n v="6400"/>
    <n v="0"/>
    <n v="0"/>
    <n v="0"/>
    <n v="0"/>
  </r>
  <r>
    <s v="MARTINEZ"/>
    <s v="LOREDO"/>
    <s v="MANUEL"/>
    <x v="4"/>
    <x v="0"/>
    <s v="COAQUENTLA"/>
    <s v="CONSERVACION"/>
    <s v="GENERACIÓN DE INGRESOS"/>
    <n v="0"/>
    <n v="1"/>
    <n v="1"/>
    <s v="AM"/>
    <n v="6318"/>
    <n v="0"/>
    <n v="703"/>
    <n v="7021"/>
    <n v="0"/>
    <n v="0"/>
    <n v="0"/>
    <n v="0"/>
  </r>
  <r>
    <s v="CRUZ"/>
    <s v="MARTINEZ"/>
    <s v="SEBASTIANA"/>
    <x v="4"/>
    <x v="0"/>
    <s v="AGUACATITLA"/>
    <s v="INFRAESTRUCTURA Y EQUIPO PARA LA PROTECCION Y MANEJO DE LAS AVES"/>
    <s v="PRODUCCIÓN DE ALIMENTOS"/>
    <n v="1"/>
    <n v="0"/>
    <n v="1"/>
    <s v="AM"/>
    <n v="5600"/>
    <n v="0"/>
    <n v="800"/>
    <n v="6400"/>
    <n v="0"/>
    <n v="0"/>
    <n v="0"/>
    <n v="0"/>
  </r>
  <r>
    <s v="FELIX"/>
    <s v="SANTOS"/>
    <s v="EFIGENIA"/>
    <x v="4"/>
    <x v="0"/>
    <s v="TLAMAXAC"/>
    <s v="INFRAESTRUCTURA Y EQUIPO PARA LA PRODUCCION DE CULTIVOS ALTERNATIVOS O NO TRADICIONALES PARA VENTA"/>
    <s v="GENERACIÓN DE INGRESOS"/>
    <n v="1"/>
    <n v="0"/>
    <n v="1"/>
    <s v="AM"/>
    <n v="17655"/>
    <n v="0"/>
    <n v="3671"/>
    <n v="21326"/>
    <n v="0"/>
    <n v="0"/>
    <n v="0"/>
    <n v="0"/>
  </r>
  <r>
    <s v="ANTONIO"/>
    <s v="CRUZ"/>
    <s v="LUCIA"/>
    <x v="4"/>
    <x v="0"/>
    <s v="CHALCHITÉPETL"/>
    <s v="INFRAESTRUCTURA Y EQUIPO PARA LA PROTECCION Y MANEJO DE LAS AVES"/>
    <s v="PRODUCCIÓN DE ALIMENTOS"/>
    <n v="1"/>
    <n v="0"/>
    <n v="1"/>
    <s v="AM"/>
    <n v="23007"/>
    <n v="0"/>
    <n v="2709"/>
    <n v="25716"/>
    <n v="0"/>
    <n v="0"/>
    <n v="0"/>
    <n v="0"/>
  </r>
  <r>
    <s v="ANTONIO"/>
    <s v="HERNANDEZ"/>
    <s v="JOSE"/>
    <x v="4"/>
    <x v="0"/>
    <s v="CHALCHITÉPETL"/>
    <s v="INFRAESTRUCTURA Y EQUIPO PARA LA PROTECCION Y MANEJO DE LAS AVES"/>
    <s v="PRODUCCIÓN DE ALIMENTOS"/>
    <n v="0"/>
    <n v="1"/>
    <n v="1"/>
    <s v="AM"/>
    <n v="16155"/>
    <n v="0"/>
    <n v="1973"/>
    <n v="18128"/>
    <n v="0"/>
    <n v="0"/>
    <n v="0"/>
    <n v="0"/>
  </r>
  <r>
    <s v="ALCANTARA"/>
    <s v="HERNANDEZ"/>
    <s v="LIDIA ANGELINA"/>
    <x v="4"/>
    <x v="0"/>
    <s v="IGLESIA VIEJA"/>
    <s v="INFRAESTRUCTURA Y EQUIPO PARA LA PROTECCION Y MANEJO DE LAS AVES"/>
    <s v="PRODUCCIÓN DE ALIMENTOS"/>
    <n v="1"/>
    <n v="0"/>
    <n v="1"/>
    <s v="MAM"/>
    <n v="5600"/>
    <n v="0"/>
    <n v="800"/>
    <n v="6400"/>
    <n v="0"/>
    <n v="0"/>
    <n v="0"/>
    <n v="0"/>
  </r>
  <r>
    <s v="PABLO"/>
    <s v="GONZALEZ"/>
    <s v="MARIA ISABEL"/>
    <x v="4"/>
    <x v="0"/>
    <s v="IGLESIA VIEJA"/>
    <s v="INFRAESTRUCTURA Y EQUIPO PARA LA PRODUCCION DE CULTIVOS ALTERNATIVOS O NO TRADICIONALES PARA VENTA"/>
    <s v="GENERACIÓN DE INGRESOS"/>
    <n v="1"/>
    <n v="0"/>
    <n v="1"/>
    <s v="MAM"/>
    <n v="7100"/>
    <n v="0"/>
    <n v="2498"/>
    <n v="9598"/>
    <n v="0"/>
    <n v="0"/>
    <n v="0"/>
    <n v="0"/>
  </r>
  <r>
    <s v="HERNANDEZ"/>
    <s v="RUBIO"/>
    <s v="ISIDORO"/>
    <x v="4"/>
    <x v="0"/>
    <s v="LA PEÑITA (LA PEÑA)"/>
    <s v="INFRAESTRUCTURA Y EQUIPO PARA LA PROTECCION Y MANEJO DE LAS AVES"/>
    <s v="PRODUCCIÓN DE ALIMENTOS"/>
    <n v="0"/>
    <n v="1"/>
    <n v="1"/>
    <s v="AM"/>
    <n v="16155"/>
    <n v="0"/>
    <n v="1973"/>
    <n v="18128"/>
    <n v="0"/>
    <n v="0"/>
    <n v="0"/>
    <n v="0"/>
  </r>
  <r>
    <s v="ANTONIO"/>
    <s v="MARCIAL"/>
    <s v="GLISERIO"/>
    <x v="4"/>
    <x v="0"/>
    <s v="TLAJUMPAL (SAN JOSÉ)"/>
    <s v="INFRAESTRUCTURA Y EQUIPO PARA LA PROTECCION Y MANEJO DE LAS AVES"/>
    <s v="PRODUCCIÓN DE ALIMENTOS"/>
    <n v="0"/>
    <n v="1"/>
    <n v="1"/>
    <s v="AM"/>
    <n v="12452"/>
    <n v="0"/>
    <n v="1536"/>
    <n v="13988"/>
    <n v="0"/>
    <n v="0"/>
    <n v="0"/>
    <n v="0"/>
  </r>
  <r>
    <s v="FRANCISCO"/>
    <s v="GOMEZ"/>
    <s v="ALICIA"/>
    <x v="4"/>
    <x v="0"/>
    <s v="TAMALA"/>
    <s v="INFRAESTRUCTURA Y EQUIPO PARA LA PROTECCION Y MANEJO DE LAS AVES"/>
    <s v="PRODUCCIÓN DE ALIMENTOS"/>
    <n v="1"/>
    <n v="0"/>
    <n v="1"/>
    <s v="AM"/>
    <n v="16155"/>
    <n v="0"/>
    <n v="1973"/>
    <n v="18128"/>
    <n v="0"/>
    <n v="0"/>
    <n v="0"/>
    <n v="0"/>
  </r>
  <r>
    <s v="VALDEZ"/>
    <s v="CARDENAS"/>
    <s v="MA. INES"/>
    <x v="4"/>
    <x v="0"/>
    <s v="TAMALA"/>
    <s v="INFRAESTRUCTURA Y EQUIPO PARA LA PROTECCION Y MANEJO DE LAS AVES"/>
    <s v="PRODUCCIÓN DE ALIMENTOS"/>
    <n v="1"/>
    <n v="0"/>
    <n v="1"/>
    <s v="AM"/>
    <n v="16155"/>
    <n v="0"/>
    <n v="1973"/>
    <n v="18128"/>
    <n v="0"/>
    <n v="0"/>
    <n v="0"/>
    <n v="0"/>
  </r>
  <r>
    <s v="PEREZ"/>
    <s v="HERNANDEZ"/>
    <s v="HIPOLITA"/>
    <x v="4"/>
    <x v="0"/>
    <s v="TAMALA"/>
    <s v="INFRAESTRUCTURA Y EQUIPO PARA LA PROTECCION Y MANEJO DE LAS AVES"/>
    <s v="PRODUCCIÓN DE ALIMENTOS"/>
    <n v="1"/>
    <n v="0"/>
    <n v="1"/>
    <s v="AM"/>
    <n v="12452"/>
    <n v="0"/>
    <n v="1536"/>
    <n v="13988"/>
    <n v="0"/>
    <n v="0"/>
    <n v="0"/>
    <n v="0"/>
  </r>
  <r>
    <s v="MARTINEZ"/>
    <s v="GUTIERREZ"/>
    <s v="AMALIA"/>
    <x v="4"/>
    <x v="0"/>
    <s v="TEPETZINTLA"/>
    <s v="INFRAESTRUCTURA Y EQUIPO PARA LA PROTECCION Y MANEJO DE LAS AVES"/>
    <s v="PRODUCCIÓN DE ALIMENTOS"/>
    <n v="1"/>
    <n v="0"/>
    <n v="1"/>
    <s v="AM"/>
    <n v="23007"/>
    <n v="0"/>
    <n v="2709"/>
    <n v="25716"/>
    <n v="0"/>
    <n v="0"/>
    <n v="0"/>
    <n v="0"/>
  </r>
  <r>
    <s v="GUTIERREZ"/>
    <s v="GONZALEZ"/>
    <s v="EMILIANA"/>
    <x v="4"/>
    <x v="0"/>
    <s v="TEPETZINTLA"/>
    <s v="INFRAESTRUCTURA Y EQUIPO PARA LA PROTECCION Y MANEJO DE LAS AVES"/>
    <s v="PRODUCCIÓN DE ALIMENTOS"/>
    <n v="1"/>
    <n v="0"/>
    <n v="1"/>
    <s v="AM"/>
    <n v="5600"/>
    <n v="0"/>
    <n v="800"/>
    <n v="6400"/>
    <n v="0"/>
    <n v="0"/>
    <n v="0"/>
    <n v="0"/>
  </r>
  <r>
    <s v="RUBIO"/>
    <s v="FELIX"/>
    <s v="CIRIACO"/>
    <x v="4"/>
    <x v="0"/>
    <s v="TLACOHUAQUE"/>
    <s v="INFRAESTRUCTURA Y EQUIPO PARA LA PRODUCCION DE CULTIVOS ALTERNATIVOS O NO TRADICIONALES PARA VENTA"/>
    <s v="GENERACIÓN DE INGRESOS"/>
    <n v="0"/>
    <n v="1"/>
    <n v="1"/>
    <s v="AM"/>
    <n v="17655"/>
    <n v="0"/>
    <n v="3671"/>
    <n v="21326"/>
    <n v="0"/>
    <n v="0"/>
    <n v="0"/>
    <n v="0"/>
  </r>
  <r>
    <s v="FELIX"/>
    <s v="FRANCISCO"/>
    <s v="FILOMENA"/>
    <x v="4"/>
    <x v="0"/>
    <s v="TLACOHUAQUE"/>
    <s v="INFRAESTRUCTURA Y EQUIPO PARA LA PRODUCCION DE CULTIVOS ALTERNATIVOS O NO TRADICIONALES PARA VENTA"/>
    <s v="GENERACIÓN DE INGRESOS"/>
    <n v="1"/>
    <n v="0"/>
    <n v="1"/>
    <s v="AM"/>
    <n v="7100"/>
    <n v="0"/>
    <n v="2498"/>
    <n v="9598"/>
    <n v="0"/>
    <n v="0"/>
    <n v="0"/>
    <n v="0"/>
  </r>
  <r>
    <s v="HERNANDEZ"/>
    <s v="RAMIREZ"/>
    <s v="LUCAS"/>
    <x v="4"/>
    <x v="0"/>
    <s v="TLAXCO"/>
    <s v="INFRAESTRUCTURA Y EQUIPO PARA LA PRODUCCION DE CULTIVOS ALTERNATIVOS O NO TRADICIONALES PARA VENTA"/>
    <s v="GENERACIÓN DE INGRESOS"/>
    <n v="0"/>
    <n v="1"/>
    <n v="1"/>
    <s v="AM"/>
    <n v="7100"/>
    <n v="0"/>
    <n v="2498"/>
    <n v="9598"/>
    <n v="0"/>
    <n v="0"/>
    <n v="0"/>
    <n v="0"/>
  </r>
  <r>
    <s v="PONCE"/>
    <s v="CRUZ"/>
    <s v="LAURENCIO"/>
    <x v="4"/>
    <x v="0"/>
    <s v="TLAXCO"/>
    <s v="INFRAESTRUCTURA Y EQUIPO PARA LA PRODUCCION DE CULTIVOS ALTERNATIVOS O NO TRADICIONALES PARA VENTA"/>
    <s v="GENERACIÓN DE INGRESOS"/>
    <n v="0"/>
    <n v="1"/>
    <n v="1"/>
    <s v="AM"/>
    <n v="17655"/>
    <n v="0"/>
    <n v="3671"/>
    <n v="21326"/>
    <n v="0"/>
    <n v="0"/>
    <n v="0"/>
    <n v="0"/>
  </r>
  <r>
    <s v="HERNANDEZ"/>
    <s v="SANCHEZ"/>
    <s v="ROSA"/>
    <x v="4"/>
    <x v="0"/>
    <s v="ZACAYO"/>
    <s v="INFRAESTRUCTURA Y EQUIPO PARA LA PROTECCION Y MANEJO DE LAS AVES"/>
    <s v="PRODUCCIÓN DE ALIMENTOS"/>
    <n v="1"/>
    <n v="0"/>
    <n v="1"/>
    <s v="AM"/>
    <n v="16155"/>
    <n v="0"/>
    <n v="1973"/>
    <n v="18128"/>
    <n v="0"/>
    <n v="0"/>
    <n v="0"/>
    <n v="0"/>
  </r>
  <r>
    <s v="HERNANDEZ"/>
    <s v="SANCHEZ"/>
    <s v="CATARINA"/>
    <x v="4"/>
    <x v="0"/>
    <s v="ZACAYO"/>
    <s v="INFRAESTRUCTURA Y EQUIPO PARA LA PROTECCION Y MANEJO DE LAS AVES"/>
    <s v="PRODUCCIÓN DE ALIMENTOS"/>
    <n v="1"/>
    <n v="0"/>
    <n v="1"/>
    <s v="AM"/>
    <n v="23007"/>
    <n v="0"/>
    <n v="2709"/>
    <n v="25716"/>
    <n v="0"/>
    <n v="0"/>
    <n v="0"/>
    <n v="0"/>
  </r>
  <r>
    <s v="FELIX"/>
    <s v="REYES"/>
    <s v="CRISTINA"/>
    <x v="4"/>
    <x v="0"/>
    <s v="ZACAYO"/>
    <s v="INFRAESTRUCTURA Y EQUIPO PARA LA PROTECCION Y MANEJO DE LAS AVES"/>
    <s v="PRODUCCIÓN DE ALIMENTOS"/>
    <n v="1"/>
    <n v="0"/>
    <n v="1"/>
    <s v="AM"/>
    <n v="16155"/>
    <n v="0"/>
    <n v="1973"/>
    <n v="18128"/>
    <n v="0"/>
    <n v="0"/>
    <n v="0"/>
    <n v="0"/>
  </r>
  <r>
    <s v="LUVIANO"/>
    <m/>
    <s v="EUFROSINA"/>
    <x v="4"/>
    <x v="0"/>
    <s v="CUICHAPA"/>
    <s v="INFRAESTRUCTURA Y EQUIPO PARA LA PROTECCION Y MANEJO DE LAS AVES"/>
    <s v="PRODUCCIÓN DE ALIMENTOS"/>
    <n v="1"/>
    <n v="0"/>
    <n v="1"/>
    <s v="AM"/>
    <n v="16155"/>
    <n v="0"/>
    <n v="1973"/>
    <n v="18128"/>
    <n v="0"/>
    <n v="0"/>
    <n v="0"/>
    <n v="0"/>
  </r>
  <r>
    <s v="GONZALEZ"/>
    <s v="MAXIMINO"/>
    <s v="ANTONIA"/>
    <x v="4"/>
    <x v="0"/>
    <s v="CUICHAPA"/>
    <s v="INFRAESTRUCTURA Y EQUIPO PARA LA PROTECCION Y MANEJO DE LAS AVES"/>
    <s v="PRODUCCIÓN DE ALIMENTOS"/>
    <n v="1"/>
    <n v="0"/>
    <n v="1"/>
    <s v="AM"/>
    <n v="23007"/>
    <n v="0"/>
    <n v="2709"/>
    <n v="25716"/>
    <n v="0"/>
    <n v="0"/>
    <n v="0"/>
    <n v="0"/>
  </r>
  <r>
    <s v="REYES"/>
    <s v="SANCHEZ"/>
    <s v="ANA MARIBEL"/>
    <x v="4"/>
    <x v="0"/>
    <s v="ZACAYO"/>
    <s v="CAJONES, ALZA Y BASTIDORES"/>
    <s v="GENERACIÓN DE INGRESOS"/>
    <n v="1"/>
    <n v="0"/>
    <n v="1"/>
    <s v="AM"/>
    <n v="31500"/>
    <n v="0"/>
    <n v="3500"/>
    <n v="35000"/>
    <n v="0"/>
    <n v="0"/>
    <n v="0"/>
    <n v="0"/>
  </r>
  <r>
    <s v="HERNANDEZ"/>
    <s v="LAUREANO"/>
    <s v="EDGAR"/>
    <x v="4"/>
    <x v="0"/>
    <s v="CUICHAPA"/>
    <s v="CAJONES, ALZA Y BASTIDORES"/>
    <s v="GENERACIÓN DE INGRESOS"/>
    <n v="0"/>
    <n v="1"/>
    <n v="1"/>
    <s v="AM"/>
    <n v="31500"/>
    <n v="0"/>
    <n v="3500"/>
    <n v="35000"/>
    <n v="0"/>
    <n v="0"/>
    <n v="0"/>
    <n v="0"/>
  </r>
  <r>
    <s v="SANTIAGO"/>
    <m/>
    <s v="MARIA PETRA"/>
    <x v="4"/>
    <x v="0"/>
    <s v="TLAJUMPAL (SAN JOSÉ)"/>
    <s v="INFRAESTRUCTURA Y EQUIPO PARA LA PRODUCCION DE CULTIVOS ALTERNATIVOS O NO TRADICIONALES PARA VENTA"/>
    <s v="GENERACIÓN DE INGRESOS"/>
    <n v="1"/>
    <n v="0"/>
    <n v="1"/>
    <s v="AM"/>
    <n v="17655"/>
    <n v="0"/>
    <n v="3671"/>
    <n v="21326"/>
    <n v="0"/>
    <n v="0"/>
    <n v="0"/>
    <n v="0"/>
  </r>
  <r>
    <s v="MARTINEZ"/>
    <s v="HERNANDEZ"/>
    <s v="ERIKA"/>
    <x v="4"/>
    <x v="0"/>
    <s v="SAJUANCO"/>
    <s v="INFRAESTRUCTURA Y EQUIPO PARA LA PRODUCCION DE CULTIVOS ALTERNATIVOS O NO TRADICIONALES PARA VENTA"/>
    <s v="GENERACIÓN DE INGRESOS"/>
    <n v="1"/>
    <n v="0"/>
    <n v="1"/>
    <s v="AM"/>
    <n v="17655"/>
    <n v="0"/>
    <n v="3671"/>
    <n v="21326"/>
    <n v="0"/>
    <n v="0"/>
    <n v="0"/>
    <n v="0"/>
  </r>
  <r>
    <s v="ROSALINO"/>
    <s v="MORALES"/>
    <s v="MA. FRANCISCA"/>
    <x v="4"/>
    <x v="0"/>
    <s v="SAJUANCO"/>
    <s v="INFRAESTRUCTURA Y EQUIPO PARA LA PRODUCCION DE CULTIVOS ALTERNATIVOS O NO TRADICIONALES PARA VENTA"/>
    <s v="GENERACIÓN DE INGRESOS"/>
    <n v="1"/>
    <n v="0"/>
    <n v="1"/>
    <s v="AM"/>
    <n v="17655"/>
    <n v="0"/>
    <n v="3671"/>
    <n v="21326"/>
    <n v="0"/>
    <n v="0"/>
    <n v="0"/>
    <n v="0"/>
  </r>
  <r>
    <s v="MORALES"/>
    <m/>
    <s v="PETRA"/>
    <x v="4"/>
    <x v="0"/>
    <s v="SAJUANCO"/>
    <s v="ARBOLES FRUTALES"/>
    <s v="PRODUCCIÓN DE ALIMENTOS"/>
    <n v="1"/>
    <n v="0"/>
    <n v="1"/>
    <s v="AM"/>
    <n v="7510"/>
    <n v="0"/>
    <n v="1707"/>
    <n v="9217"/>
    <n v="0"/>
    <n v="0"/>
    <n v="0"/>
    <n v="0"/>
  </r>
  <r>
    <s v="RAMIREZ"/>
    <s v="MONTERO"/>
    <s v="GEMMA"/>
    <x v="5"/>
    <x v="0"/>
    <s v="SAN ANTONIO DE LOS GUAYABOS"/>
    <s v="INFRAESTRUCTURA Y EQUIPO PARA LA PROTECCION Y MANEJO DE LAS AVES"/>
    <s v="PRODUCCIÓN DE ALIMENTOS"/>
    <n v="1"/>
    <n v="0"/>
    <n v="1"/>
    <s v="AM"/>
    <n v="7872"/>
    <n v="0"/>
    <n v="875"/>
    <n v="8747"/>
    <n v="0"/>
    <n v="0"/>
    <n v="0"/>
    <n v="0"/>
  </r>
  <r>
    <s v="MEDINA"/>
    <s v="RODRIGUEZ"/>
    <s v="EFRAIN"/>
    <x v="5"/>
    <x v="0"/>
    <s v="ANTEOJOS"/>
    <s v="PICADORA DE FORRAJE"/>
    <s v="GENERACIÓN DE INGRESOS"/>
    <n v="0"/>
    <n v="1"/>
    <n v="1"/>
    <s v="AM"/>
    <n v="22140"/>
    <n v="0"/>
    <n v="2460"/>
    <n v="24600"/>
    <n v="0"/>
    <n v="0"/>
    <n v="0"/>
    <n v="0"/>
  </r>
  <r>
    <s v="HERNANDEZ"/>
    <s v="VILLEDA"/>
    <s v="ADELA"/>
    <x v="6"/>
    <x v="0"/>
    <s v="UHAXUCO"/>
    <s v="INCUBADORA"/>
    <s v="GENERACIÓN DE INGRESOS"/>
    <n v="1"/>
    <n v="0"/>
    <n v="1"/>
    <s v="AM"/>
    <n v="8959"/>
    <n v="0"/>
    <n v="996"/>
    <n v="9955"/>
    <n v="0"/>
    <n v="0"/>
    <n v="0"/>
    <n v="0"/>
  </r>
  <r>
    <s v="MATIAS"/>
    <s v="HERNANDEZ"/>
    <s v="HILARIA"/>
    <x v="6"/>
    <x v="0"/>
    <s v="POXTLA (LA EMPRESA)"/>
    <s v="EQUIPO DE COCCION"/>
    <s v="GENERACIÓN DE INGRESOS"/>
    <n v="1"/>
    <n v="0"/>
    <n v="1"/>
    <s v="AM"/>
    <n v="6318"/>
    <n v="0"/>
    <n v="703"/>
    <n v="7021"/>
    <n v="0"/>
    <n v="0"/>
    <n v="0"/>
    <n v="0"/>
  </r>
  <r>
    <s v="MATA"/>
    <s v="TREJO"/>
    <s v="MA CONCEPCION"/>
    <x v="6"/>
    <x v="0"/>
    <s v="ZACATIPA"/>
    <s v="INFRAESTRUCTURA Y EQUIPO PARA LA PROTECCION Y MANEJO DE LAS AVES"/>
    <s v="PRODUCCIÓN DE ALIMENTOS"/>
    <n v="1"/>
    <n v="0"/>
    <n v="1"/>
    <s v="AM"/>
    <n v="9074"/>
    <n v="0"/>
    <n v="1536"/>
    <n v="10610"/>
    <n v="0"/>
    <n v="0"/>
    <n v="0"/>
    <n v="0"/>
  </r>
  <r>
    <s v="HERNANDEZ"/>
    <s v="HERNANDEZ"/>
    <s v="JUANA"/>
    <x v="6"/>
    <x v="0"/>
    <s v="ZACATIPA"/>
    <s v="CAJONES, ALZA Y BASTIDORES"/>
    <s v="GENERACIÓN DE INGRESOS"/>
    <n v="1"/>
    <n v="0"/>
    <n v="1"/>
    <s v="AM"/>
    <n v="24777"/>
    <n v="0"/>
    <n v="2753"/>
    <n v="27530"/>
    <n v="0"/>
    <n v="0"/>
    <n v="0"/>
    <n v="0"/>
  </r>
  <r>
    <s v="HERNANDEZ"/>
    <s v="MARTEL"/>
    <s v="BEATRIZ"/>
    <x v="6"/>
    <x v="0"/>
    <s v="PUERTO TRES CRUCES (SAN ANTONIO XALCUAYO UNO)"/>
    <s v="EQUIPO DE COCCION"/>
    <s v="GENERACIÓN DE INGRESOS"/>
    <n v="1"/>
    <n v="0"/>
    <n v="1"/>
    <s v="AM"/>
    <n v="6318"/>
    <n v="0"/>
    <n v="703"/>
    <n v="7021"/>
    <n v="0"/>
    <n v="0"/>
    <n v="0"/>
    <n v="0"/>
  </r>
  <r>
    <s v="SANTIAGO"/>
    <s v="HERNANDEZ"/>
    <s v="MA FELIX"/>
    <x v="6"/>
    <x v="0"/>
    <s v="APETZCO"/>
    <s v="INFRAESTRUCTURA Y EQUIPO PARA LA PROTECCION Y MANEJO DE LAS AVES"/>
    <s v="PRODUCCIÓN DE ALIMENTOS"/>
    <n v="1"/>
    <n v="0"/>
    <n v="1"/>
    <s v="AM"/>
    <n v="9074"/>
    <n v="0"/>
    <n v="1536"/>
    <n v="10610"/>
    <n v="0"/>
    <n v="0"/>
    <n v="0"/>
    <n v="0"/>
  </r>
  <r>
    <s v="ANTONIO"/>
    <s v="ORTIZ"/>
    <s v="JOAQUIN"/>
    <x v="6"/>
    <x v="0"/>
    <s v="POXTLA (LA EMPRESA)"/>
    <s v="EQUIPO DE COCCION"/>
    <s v="GENERACIÓN DE INGRESOS"/>
    <n v="0"/>
    <n v="1"/>
    <n v="1"/>
    <s v="AM"/>
    <n v="6318"/>
    <n v="0"/>
    <n v="703"/>
    <n v="7021"/>
    <n v="0"/>
    <n v="0"/>
    <n v="0"/>
    <n v="0"/>
  </r>
  <r>
    <s v="TAVERA"/>
    <s v="REYES"/>
    <s v="ISIDRA"/>
    <x v="6"/>
    <x v="0"/>
    <s v="ZACATIPA"/>
    <s v="INFRAESTRUCTURA Y EQUIPO PARA LA PROTECCION Y MANEJO DE LAS AVES"/>
    <s v="PRODUCCIÓN DE ALIMENTOS"/>
    <n v="1"/>
    <n v="0"/>
    <n v="1"/>
    <s v="AM"/>
    <n v="9074"/>
    <n v="0"/>
    <n v="1536"/>
    <n v="10610"/>
    <n v="0"/>
    <n v="0"/>
    <n v="0"/>
    <n v="0"/>
  </r>
  <r>
    <s v="HERNANDEZ"/>
    <s v="HERNANDEZ"/>
    <s v="MINERVO"/>
    <x v="6"/>
    <x v="0"/>
    <s v="TIERRA BLANCA FRACCIÓN"/>
    <s v="EQUIPO DE COCCION"/>
    <s v="GENERACIÓN DE INGRESOS"/>
    <n v="0"/>
    <n v="1"/>
    <n v="1"/>
    <s v="AM"/>
    <n v="6318"/>
    <n v="0"/>
    <n v="703"/>
    <n v="7021"/>
    <n v="0"/>
    <n v="0"/>
    <n v="0"/>
    <n v="0"/>
  </r>
  <r>
    <s v="FELIX"/>
    <s v="HERNANDEZ"/>
    <s v="ASENCION"/>
    <x v="6"/>
    <x v="0"/>
    <s v="UXTUAPAN"/>
    <s v="INFRAESTRUCTURA Y EQUIPO PARA LA PROTECCION Y MANEJO DE LAS AVES"/>
    <s v="PRODUCCIÓN DE ALIMENTOS"/>
    <n v="1"/>
    <n v="0"/>
    <n v="1"/>
    <s v="AM"/>
    <n v="9074"/>
    <n v="0"/>
    <n v="1536"/>
    <n v="10610"/>
    <n v="0"/>
    <n v="0"/>
    <n v="0"/>
    <n v="0"/>
  </r>
  <r>
    <s v="PAREDES"/>
    <s v="HERNANDEZ"/>
    <s v="OFELIA"/>
    <x v="6"/>
    <x v="0"/>
    <s v="LA HERRADURA"/>
    <s v="INFRAESTRUCTURA Y EQUIPO PARA LA PROTECCION Y MANEJO DE LAS AVES"/>
    <s v="PRODUCCIÓN DE ALIMENTOS"/>
    <n v="1"/>
    <n v="0"/>
    <n v="1"/>
    <s v="AM"/>
    <n v="9074"/>
    <n v="0"/>
    <n v="1536"/>
    <n v="10610"/>
    <n v="0"/>
    <n v="0"/>
    <n v="0"/>
    <n v="0"/>
  </r>
  <r>
    <s v="VIDALES"/>
    <s v="CRUZ"/>
    <s v="EUSEBIO"/>
    <x v="6"/>
    <x v="0"/>
    <s v="ZAPUYO"/>
    <s v="INFRAESTRUCTURA Y EQUIPO PARA LA PROTECCION Y MANEJO DE LAS AVES"/>
    <s v="PRODUCCIÓN DE ALIMENTOS"/>
    <n v="0"/>
    <n v="1"/>
    <n v="1"/>
    <s v="AM"/>
    <n v="9074"/>
    <n v="0"/>
    <n v="1536"/>
    <n v="10610"/>
    <n v="0"/>
    <n v="0"/>
    <n v="0"/>
    <n v="0"/>
  </r>
  <r>
    <s v="MARTINEZ"/>
    <m/>
    <s v="NICOLASA PAULA"/>
    <x v="6"/>
    <x v="0"/>
    <s v="LA HERRADURA"/>
    <s v="INFRAESTRUCTURA Y EQUIPO PARA LA PROTECCION Y MANEJO DE LAS AVES"/>
    <s v="PRODUCCIÓN DE ALIMENTOS"/>
    <n v="1"/>
    <n v="0"/>
    <n v="1"/>
    <s v="AM"/>
    <n v="9074"/>
    <n v="0"/>
    <n v="1536"/>
    <n v="10610"/>
    <n v="0"/>
    <n v="0"/>
    <n v="0"/>
    <n v="0"/>
  </r>
  <r>
    <s v="HERNANDEZ"/>
    <s v="HERNANDEZ"/>
    <s v="MATILDE"/>
    <x v="6"/>
    <x v="0"/>
    <s v="LA HERRADURA"/>
    <s v="CAJONES, ALZA Y BASTIDORES"/>
    <s v="GENERACIÓN DE INGRESOS"/>
    <n v="1"/>
    <n v="0"/>
    <n v="1"/>
    <s v="AM"/>
    <n v="24777"/>
    <n v="0"/>
    <n v="2753"/>
    <n v="27530"/>
    <n v="0"/>
    <n v="0"/>
    <n v="0"/>
    <n v="0"/>
  </r>
  <r>
    <s v="ALONSO"/>
    <s v="RUBIO"/>
    <s v="GRISELDA"/>
    <x v="6"/>
    <x v="0"/>
    <s v="ZAPUYO"/>
    <s v="INCUBADORA"/>
    <s v="GENERACIÓN DE INGRESOS"/>
    <n v="1"/>
    <n v="0"/>
    <n v="1"/>
    <s v="AM"/>
    <n v="8959"/>
    <n v="0"/>
    <n v="996"/>
    <n v="9955"/>
    <n v="0"/>
    <n v="0"/>
    <n v="0"/>
    <n v="0"/>
  </r>
  <r>
    <s v="GUTIERREZ"/>
    <s v="TOVAR"/>
    <s v="HERLINDO"/>
    <x v="6"/>
    <x v="0"/>
    <s v="ZAPUYO"/>
    <s v="INFRAESTRUCTURA PARA POSTPRODUCCION DE CAFE"/>
    <s v="GENERACIÓN DE INGRESOS"/>
    <n v="0"/>
    <n v="1"/>
    <n v="1"/>
    <s v="AM"/>
    <n v="5418"/>
    <n v="0"/>
    <n v="1707"/>
    <n v="7125"/>
    <n v="0"/>
    <n v="0"/>
    <n v="0"/>
    <n v="0"/>
  </r>
  <r>
    <s v="MENDOZA"/>
    <s v="LANDAVERDE"/>
    <s v="MARIANO"/>
    <x v="0"/>
    <x v="1"/>
    <s v="LAGUNA VERDE"/>
    <s v="INFRAESTRUCTURA Y EQUIPO PARA LA PRODUCCION HORTICOLA AGRICULTURA PROTEGIDA"/>
    <s v="GENERACIÓN DE INGRESOS"/>
    <n v="0"/>
    <n v="1"/>
    <n v="1"/>
    <s v="AM"/>
    <n v="89868"/>
    <n v="0"/>
    <n v="9985.7900000000009"/>
    <n v="99853.790000000008"/>
    <n v="0"/>
    <n v="0"/>
    <n v="0"/>
    <n v="0"/>
  </r>
  <r>
    <s v="LOREDO"/>
    <s v="MEDINA"/>
    <s v="ZITA"/>
    <x v="0"/>
    <x v="1"/>
    <s v="EL CHARCO DE PIEDRA"/>
    <s v="INFRAESTRUCTURA Y EQUIPO PARA LA PROTECCION Y MANEJO DE LAS AVES"/>
    <s v="PRODUCCIÓN DE ALIMENTOS"/>
    <n v="1"/>
    <n v="0"/>
    <n v="1"/>
    <s v="AM"/>
    <n v="7724"/>
    <n v="0"/>
    <n v="999.9"/>
    <n v="8723.9"/>
    <n v="7724"/>
    <n v="0"/>
    <n v="0"/>
    <n v="7724"/>
  </r>
  <r>
    <s v="ANDRADE"/>
    <s v="SANCHEZ"/>
    <s v="GREGORIO"/>
    <x v="0"/>
    <x v="1"/>
    <s v="EL CHARCO DE PIEDRA"/>
    <s v="INFRAESTRUCTURA Y EQUIPO PARA LA PRODUCCION DE BOVINOS"/>
    <s v="GENERACIÓN DE INGRESOS"/>
    <n v="0"/>
    <n v="1"/>
    <n v="1"/>
    <s v="AM"/>
    <n v="22169"/>
    <n v="0"/>
    <n v="2464.23"/>
    <n v="24633.23"/>
    <n v="22169"/>
    <n v="0"/>
    <n v="0"/>
    <n v="22169"/>
  </r>
  <r>
    <s v="REYES"/>
    <s v="FLORES"/>
    <s v="MARIA"/>
    <x v="0"/>
    <x v="1"/>
    <s v="EL EPAZOTE"/>
    <s v="INFRAESTRUCTURA Y EQUIPO PARA LA PRODUCCION HORTICOLA AGRICULTURA PROTEGIDA"/>
    <s v="PRODUCCIÓN DE ALIMENTOS"/>
    <n v="1"/>
    <n v="0"/>
    <n v="1"/>
    <s v="AM"/>
    <n v="14796"/>
    <n v="0"/>
    <n v="1644.7"/>
    <n v="16440.7"/>
    <n v="0"/>
    <n v="0"/>
    <n v="0"/>
    <n v="0"/>
  </r>
  <r>
    <s v="BENAVIDES"/>
    <s v="MARTINEZ"/>
    <s v="TOMASA"/>
    <x v="0"/>
    <x v="1"/>
    <s v="SAN RAFAEL"/>
    <s v="INFRAESTRUCTURA Y EQUIPO PARA LA PRODUCCION DE BOVINOS"/>
    <s v="GENERACIÓN DE INGRESOS"/>
    <n v="1"/>
    <n v="0"/>
    <n v="1"/>
    <s v="AM"/>
    <n v="22169"/>
    <n v="0"/>
    <n v="2464.23"/>
    <n v="24633.23"/>
    <n v="22169"/>
    <n v="0"/>
    <n v="0"/>
    <n v="22169"/>
  </r>
  <r>
    <s v="REYES"/>
    <s v="GUERRERO"/>
    <s v="VICENTE"/>
    <x v="0"/>
    <x v="1"/>
    <s v="EL EPAZOTE"/>
    <s v="INFRAESTRUCTURA Y EQUIPO PARA LA PROTECCION Y MANEJO DE LAS AVES"/>
    <s v="PRODUCCIÓN DE ALIMENTOS"/>
    <n v="0"/>
    <n v="1"/>
    <n v="1"/>
    <s v="AM"/>
    <n v="7724"/>
    <n v="0"/>
    <n v="999.9"/>
    <n v="8723.9"/>
    <n v="0"/>
    <n v="0"/>
    <n v="0"/>
    <n v="0"/>
  </r>
  <r>
    <s v="BOTELLO"/>
    <s v="PONCE"/>
    <s v="ARACELI"/>
    <x v="0"/>
    <x v="1"/>
    <s v="SAN ISIDRO"/>
    <s v="INFRAESTRUCTURA Y EQUIPO PARA LA PROTECCION Y MANEJO DE LAS AVES"/>
    <s v="PRODUCCIÓN DE ALIMENTOS"/>
    <n v="1"/>
    <n v="0"/>
    <n v="1"/>
    <s v="AM"/>
    <n v="7724"/>
    <n v="0"/>
    <n v="999.9"/>
    <n v="8723.9"/>
    <n v="0"/>
    <n v="0"/>
    <n v="0"/>
    <n v="0"/>
  </r>
  <r>
    <s v="CAMARGO"/>
    <m/>
    <s v="ZACARIAS"/>
    <x v="0"/>
    <x v="1"/>
    <s v="PINIHUAN (RÍO PINIHUAN)"/>
    <s v="INFRAESTRUCTURA Y EQUIPO PARA LA PRODUCCION HORTICOLA AGRICULTURA PROTEGIDA"/>
    <s v="GENERACIÓN DE INGRESOS"/>
    <n v="0"/>
    <n v="1"/>
    <n v="1"/>
    <s v="AM"/>
    <n v="89868"/>
    <n v="0"/>
    <n v="9985.7900000000009"/>
    <n v="99853.790000000008"/>
    <n v="0"/>
    <n v="0"/>
    <n v="0"/>
    <n v="0"/>
  </r>
  <r>
    <s v="SANTIAGO"/>
    <m/>
    <s v="MARIA ANTONIA TERESA"/>
    <x v="0"/>
    <x v="2"/>
    <s v="TZAC-ANAM"/>
    <s v="INFRAESTRUCTURA Y EQUIPO PARA LA PRODUCCION DE CERDOS"/>
    <s v="GENERACIÓN DE INGRESOS"/>
    <n v="1"/>
    <n v="0"/>
    <n v="1"/>
    <s v="AM"/>
    <n v="48880"/>
    <n v="0"/>
    <n v="5432"/>
    <n v="54312"/>
    <n v="48880"/>
    <n v="0"/>
    <n v="0"/>
    <n v="48880"/>
  </r>
  <r>
    <s v="MARTINEZ"/>
    <s v="DOMINGUEZ"/>
    <s v="CRISTOBAL"/>
    <x v="0"/>
    <x v="2"/>
    <s v="OCTZÉN"/>
    <s v="ARBOLES FRUTALES"/>
    <s v="PRODUCCIÓN DE ALIMENTOS"/>
    <n v="0"/>
    <n v="1"/>
    <n v="1"/>
    <s v="AM"/>
    <n v="5280"/>
    <n v="0"/>
    <n v="1707"/>
    <n v="6987"/>
    <n v="5280"/>
    <n v="0"/>
    <n v="0"/>
    <n v="5280"/>
  </r>
  <r>
    <s v="HERNANDEZ"/>
    <s v="TERESA"/>
    <s v="PASCASIO"/>
    <x v="3"/>
    <x v="0"/>
    <s v="CHUNUNTZÉN DOS SECCIÓN DOCE"/>
    <s v="AVES MEJORADAS"/>
    <s v="GENERACIÓN DE INGRESOS"/>
    <n v="0"/>
    <n v="0"/>
    <n v="0"/>
    <s v="AM"/>
    <n v="1548"/>
    <n v="0"/>
    <n v="172"/>
    <n v="1720"/>
    <n v="0"/>
    <n v="0"/>
    <n v="0"/>
    <n v="0"/>
  </r>
  <r>
    <s v="MENDOZA"/>
    <s v="DELFINA"/>
    <s v="MARIA JUANA"/>
    <x v="3"/>
    <x v="0"/>
    <s v="CHUNUNTZÉN DOS SECCIÓN UNO"/>
    <s v="AVES MEJORADAS"/>
    <s v="GENERACIÓN DE INGRESOS"/>
    <n v="0"/>
    <n v="0"/>
    <n v="0"/>
    <s v="AM"/>
    <n v="1548"/>
    <n v="0"/>
    <n v="172"/>
    <n v="1720"/>
    <n v="0"/>
    <n v="0"/>
    <n v="0"/>
    <n v="0"/>
  </r>
  <r>
    <s v="FLORES"/>
    <s v="ESPINOZA"/>
    <s v="EDUARDO"/>
    <x v="3"/>
    <x v="0"/>
    <s v="CHUNUNTZÉN DOS SECCIÓN NUEVE"/>
    <s v="AVES MEJORADAS"/>
    <s v="GENERACIÓN DE INGRESOS"/>
    <n v="0"/>
    <n v="0"/>
    <n v="0"/>
    <s v="AM"/>
    <n v="1548"/>
    <n v="0"/>
    <n v="172"/>
    <n v="1720"/>
    <n v="0"/>
    <n v="0"/>
    <n v="0"/>
    <n v="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913">
  <r>
    <m/>
    <m/>
    <m/>
    <m/>
    <x v="0"/>
    <x v="0"/>
    <x v="0"/>
    <m/>
    <m/>
    <m/>
    <m/>
    <m/>
    <m/>
    <m/>
    <m/>
    <m/>
    <m/>
    <m/>
    <m/>
    <m/>
    <m/>
    <x v="0"/>
  </r>
  <r>
    <s v="COMUNIDAD EL NARANJO"/>
    <s v="FLORES"/>
    <s v="ANTONIA"/>
    <s v="JAIME"/>
    <x v="1"/>
    <x v="0"/>
    <x v="1"/>
    <s v="INFRAESTRUCTURA Y EQUIPO PARA LA PRODUCCION DE CERDOS"/>
    <s v="GENERACIÓN DE INGRESOS"/>
    <n v="11"/>
    <n v="16"/>
    <n v="27"/>
    <s v="AM"/>
    <n v="19224"/>
    <n v="0"/>
    <n v="2136"/>
    <n v="21360"/>
    <n v="19224"/>
    <n v="0"/>
    <m/>
    <n v="19224"/>
    <x v="1"/>
  </r>
  <r>
    <s v="COMUNIDAD EL NARANJO"/>
    <s v="FLORES"/>
    <s v="ANTONIA"/>
    <s v="JAIME"/>
    <x v="1"/>
    <x v="0"/>
    <x v="1"/>
    <s v="INFRAESTRUCTURA Y EQUIPO PARA LA PRODUCCION DE CERDOS"/>
    <s v="GENERACIÓN DE INGRESOS"/>
    <n v="0"/>
    <n v="0"/>
    <n v="0"/>
    <s v="AM"/>
    <n v="160200"/>
    <n v="0"/>
    <n v="17800"/>
    <n v="178000"/>
    <n v="160200"/>
    <n v="0"/>
    <m/>
    <n v="160200"/>
    <x v="1"/>
  </r>
  <r>
    <s v="COMUNIDAD EL NARANJO"/>
    <s v="FLORES"/>
    <s v="ANTONIA"/>
    <s v="JAIME"/>
    <x v="1"/>
    <x v="0"/>
    <x v="1"/>
    <s v="SILO METALICO GALVANIZADO"/>
    <s v="GENERACIÓN DE INGRESOS"/>
    <n v="0"/>
    <n v="0"/>
    <n v="0"/>
    <s v="AM"/>
    <n v="12600"/>
    <n v="0"/>
    <n v="1400"/>
    <n v="14000"/>
    <n v="12600"/>
    <n v="0"/>
    <m/>
    <n v="12600"/>
    <x v="1"/>
  </r>
  <r>
    <s v="COMUNIDAD EL NARANJO"/>
    <s v="FLORES"/>
    <s v="ANTONIA"/>
    <s v="JAIME"/>
    <x v="1"/>
    <x v="0"/>
    <x v="1"/>
    <s v="INFRAESTRUCTURA Y EQUIPO PARA LA PROTECCION Y MANEJO DE LAS AVES"/>
    <s v="PRODUCCIÓN DE ALIMENTOS"/>
    <n v="0"/>
    <n v="0"/>
    <n v="0"/>
    <s v="AM"/>
    <n v="13230"/>
    <n v="0"/>
    <n v="1470"/>
    <n v="14700"/>
    <n v="13230"/>
    <n v="0"/>
    <m/>
    <n v="13230"/>
    <x v="1"/>
  </r>
  <r>
    <s v="COMUNIDAD EL NARANJO"/>
    <s v="FLORES"/>
    <s v="ANTONIA"/>
    <s v="JAIME"/>
    <x v="1"/>
    <x v="0"/>
    <x v="1"/>
    <s v="ARBOLES FRUTALES"/>
    <s v="PRODUCCIÓN DE ALIMENTOS"/>
    <n v="0"/>
    <n v="0"/>
    <n v="0"/>
    <s v="AM"/>
    <n v="6615"/>
    <n v="0"/>
    <n v="735"/>
    <n v="7350"/>
    <n v="6615"/>
    <n v="0"/>
    <m/>
    <n v="6615"/>
    <x v="1"/>
  </r>
  <r>
    <s v="COMUNIDAD EL NARANJO"/>
    <s v="FLORES"/>
    <s v="ANTONIA"/>
    <s v="JAIME"/>
    <x v="1"/>
    <x v="0"/>
    <x v="1"/>
    <s v="BODEGA"/>
    <s v="GENERACIÓN DE INGRESOS"/>
    <n v="0"/>
    <n v="0"/>
    <n v="0"/>
    <s v="AM"/>
    <n v="29340"/>
    <n v="0"/>
    <n v="3260"/>
    <n v="32600"/>
    <n v="29340"/>
    <n v="0"/>
    <m/>
    <n v="29340"/>
    <x v="1"/>
  </r>
  <r>
    <s v="COMUNIDAD EL NARANJO"/>
    <s v="FLORES"/>
    <s v="ANTONIA"/>
    <s v="JAIME"/>
    <x v="1"/>
    <x v="0"/>
    <x v="1"/>
    <s v="MATERIAL VEGETATIVO"/>
    <s v="PRODUCCIÓN DE ALIMENTOS"/>
    <n v="0"/>
    <n v="0"/>
    <n v="0"/>
    <s v="AM"/>
    <n v="28080"/>
    <n v="0"/>
    <n v="3120"/>
    <n v="31200"/>
    <n v="28080"/>
    <n v="0"/>
    <m/>
    <n v="28080"/>
    <x v="1"/>
  </r>
  <r>
    <s v="LAGUNA DE GOMEZ"/>
    <s v="CASTILLO"/>
    <s v="CASTILLO"/>
    <s v="SILVERIA"/>
    <x v="2"/>
    <x v="0"/>
    <x v="2"/>
    <s v="EQUIPO PARA ENVASADO Y EMPAQUE"/>
    <s v="GENERACIÓN DE INGRESOS"/>
    <n v="7"/>
    <n v="8"/>
    <n v="15"/>
    <s v="AM"/>
    <n v="68099"/>
    <n v="0"/>
    <n v="13308.880000000005"/>
    <n v="81407.88"/>
    <n v="68099"/>
    <n v="0"/>
    <m/>
    <n v="68099"/>
    <x v="2"/>
  </r>
  <r>
    <s v="LAGUNA DE GOMEZ"/>
    <s v="CASTILLO"/>
    <s v="CASTILLO"/>
    <s v="SILVERIA"/>
    <x v="2"/>
    <x v="0"/>
    <x v="2"/>
    <s v="DEPOSITO DE AGUA-PRODUCCION ALIMENTOS"/>
    <s v="PRODUCCIÓN DE ALIMENTOS"/>
    <n v="0"/>
    <n v="0"/>
    <n v="0"/>
    <s v="AM"/>
    <n v="30240"/>
    <n v="0"/>
    <n v="3360"/>
    <n v="33600"/>
    <n v="30240"/>
    <n v="0"/>
    <m/>
    <n v="30240"/>
    <x v="2"/>
  </r>
  <r>
    <s v="LAGUNA DE GOMEZ"/>
    <s v="CASTILLO"/>
    <s v="CASTILLO"/>
    <s v="SILVERIA"/>
    <x v="2"/>
    <x v="0"/>
    <x v="2"/>
    <s v="MOLINO DE GRANOS"/>
    <s v="GENERACIÓN DE INGRESOS"/>
    <n v="0"/>
    <n v="0"/>
    <n v="0"/>
    <s v="AM"/>
    <n v="8820"/>
    <n v="0"/>
    <n v="980"/>
    <n v="9800"/>
    <n v="8820"/>
    <n v="0"/>
    <m/>
    <n v="8820"/>
    <x v="2"/>
  </r>
  <r>
    <s v="LAGUNA DE GOMEZ"/>
    <s v="CASTILLO"/>
    <s v="CASTILLO"/>
    <s v="SILVERIA"/>
    <x v="2"/>
    <x v="0"/>
    <x v="2"/>
    <s v="INFRAESTRUCTURA Y EQUIPO PARA LA PRODUCCION HORTICOLA AGRICULTURA PROTEGIDA"/>
    <s v="PRODUCCIÓN DE ALIMENTOS"/>
    <n v="0"/>
    <n v="0"/>
    <n v="0"/>
    <s v="AM"/>
    <n v="19614"/>
    <n v="0"/>
    <n v="2180.0999999999985"/>
    <n v="21794.1"/>
    <n v="19614"/>
    <n v="0"/>
    <m/>
    <n v="19614"/>
    <x v="2"/>
  </r>
  <r>
    <s v="LAGUNA DE GOMEZ"/>
    <s v="CASTILLO"/>
    <s v="CASTILLO"/>
    <s v="SILVERIA"/>
    <x v="2"/>
    <x v="0"/>
    <x v="2"/>
    <s v="INFRAESTRUCTURA Y EQUIPO PARA LA PROTECCION Y MANEJO DE LAS AVES"/>
    <s v="PRODUCCIÓN DE ALIMENTOS"/>
    <n v="0"/>
    <n v="0"/>
    <n v="0"/>
    <s v="AM"/>
    <n v="13772"/>
    <n v="0"/>
    <n v="1530.3999999999996"/>
    <n v="15302.4"/>
    <n v="13772"/>
    <n v="0"/>
    <m/>
    <n v="13772"/>
    <x v="2"/>
  </r>
  <r>
    <s v="LAS HUERTAS"/>
    <s v="AGUILAR"/>
    <s v="JIMENEZ"/>
    <s v="AUSTRABERTA"/>
    <x v="1"/>
    <x v="0"/>
    <x v="3"/>
    <s v="BODEGA"/>
    <s v="GENERACIÓN DE INGRESOS"/>
    <n v="18"/>
    <n v="8"/>
    <n v="26"/>
    <s v="AM"/>
    <n v="88020"/>
    <n v="0"/>
    <n v="9780"/>
    <n v="97800"/>
    <n v="88020"/>
    <n v="0"/>
    <m/>
    <n v="88020"/>
    <x v="3"/>
  </r>
  <r>
    <s v="LAS HUERTAS"/>
    <s v="AGUILAR"/>
    <s v="JIMENEZ"/>
    <s v="AUSTRABERTA"/>
    <x v="1"/>
    <x v="0"/>
    <x v="3"/>
    <s v="TRAPICHE"/>
    <s v="GENERACIÓN DE INGRESOS"/>
    <n v="0"/>
    <n v="0"/>
    <n v="0"/>
    <s v="AM"/>
    <n v="54000"/>
    <n v="0"/>
    <n v="6000"/>
    <n v="60000"/>
    <n v="54000"/>
    <n v="0"/>
    <m/>
    <n v="54000"/>
    <x v="3"/>
  </r>
  <r>
    <s v="LAS HUERTAS"/>
    <s v="AGUILAR"/>
    <s v="JIMENEZ"/>
    <s v="AUSTRABERTA"/>
    <x v="1"/>
    <x v="0"/>
    <x v="3"/>
    <s v="TRAPICHE"/>
    <s v="GENERACIÓN DE INGRESOS"/>
    <n v="0"/>
    <n v="0"/>
    <n v="0"/>
    <s v="AM"/>
    <n v="30780"/>
    <n v="0"/>
    <n v="3420"/>
    <n v="34200"/>
    <n v="30780"/>
    <n v="0"/>
    <m/>
    <n v="30780"/>
    <x v="3"/>
  </r>
  <r>
    <s v="LAS HUERTAS"/>
    <s v="AGUILAR"/>
    <s v="JIMENEZ"/>
    <s v="AUSTRABERTA"/>
    <x v="1"/>
    <x v="0"/>
    <x v="3"/>
    <s v="INFRAESTRUCTURA Y EQUIPO PARA LA PRODUCCION DE CERDOS"/>
    <s v="GENERACIÓN DE INGRESOS"/>
    <n v="0"/>
    <n v="0"/>
    <n v="0"/>
    <s v="AM"/>
    <n v="120150"/>
    <n v="0"/>
    <n v="13350"/>
    <n v="133500"/>
    <n v="120150"/>
    <n v="0"/>
    <m/>
    <n v="120150"/>
    <x v="3"/>
  </r>
  <r>
    <s v="LAS HUERTAS"/>
    <s v="AGUILAR"/>
    <s v="JIMENEZ"/>
    <s v="AUSTRABERTA"/>
    <x v="1"/>
    <x v="0"/>
    <x v="3"/>
    <s v="CONSERVACION"/>
    <s v="GENERACIÓN DE INGRESOS"/>
    <n v="0"/>
    <n v="0"/>
    <n v="0"/>
    <s v="AM"/>
    <n v="4528"/>
    <n v="0"/>
    <n v="504"/>
    <n v="5032"/>
    <n v="4528"/>
    <n v="0"/>
    <m/>
    <n v="4528"/>
    <x v="3"/>
  </r>
  <r>
    <s v="LAS HUERTAS"/>
    <s v="AGUILAR"/>
    <s v="JIMENEZ"/>
    <s v="AUSTRABERTA"/>
    <x v="1"/>
    <x v="0"/>
    <x v="3"/>
    <s v="INFRAESTRUCTURA Y EQUIPO PARA LA PROTECCION Y MANEJO DE LAS AVES"/>
    <s v="PRODUCCIÓN DE ALIMENTOS"/>
    <n v="0"/>
    <n v="0"/>
    <n v="0"/>
    <s v="AM"/>
    <n v="17640"/>
    <n v="0"/>
    <n v="1960"/>
    <n v="19600"/>
    <n v="17640"/>
    <n v="0"/>
    <m/>
    <n v="17640"/>
    <x v="3"/>
  </r>
  <r>
    <s v="LAS HUERTAS"/>
    <s v="AGUILAR"/>
    <s v="JIMENEZ"/>
    <s v="AUSTRABERTA"/>
    <x v="1"/>
    <x v="0"/>
    <x v="3"/>
    <s v="ARBOLES FRUTALES"/>
    <s v="PRODUCCIÓN DE ALIMENTOS"/>
    <n v="0"/>
    <n v="0"/>
    <n v="0"/>
    <s v="AM"/>
    <n v="13230"/>
    <n v="0"/>
    <n v="1470"/>
    <n v="14700"/>
    <n v="13230"/>
    <n v="0"/>
    <m/>
    <n v="13230"/>
    <x v="3"/>
  </r>
  <r>
    <s v="EL SABINITO QUEMADO"/>
    <s v="GONZALEZ"/>
    <s v="GONZALEZ"/>
    <s v="JOSEFINA"/>
    <x v="2"/>
    <x v="0"/>
    <x v="4"/>
    <s v="DEPOSITO DE AGUA-PRODUCCION ALIMENTOS"/>
    <s v="PRODUCCIÓN DE ALIMENTOS"/>
    <n v="5"/>
    <n v="3"/>
    <n v="8"/>
    <s v="MAM"/>
    <n v="10080"/>
    <n v="0"/>
    <n v="1120"/>
    <n v="11200"/>
    <n v="10080"/>
    <n v="0"/>
    <m/>
    <n v="10080"/>
    <x v="4"/>
  </r>
  <r>
    <s v="EL SABINITO QUEMADO"/>
    <s v="GONZALEZ"/>
    <s v="GONZALEZ"/>
    <s v="JOSEFINA"/>
    <x v="2"/>
    <x v="0"/>
    <x v="4"/>
    <s v="TEJABAN O SOMBREADERO"/>
    <s v="GENERACIÓN DE INGRESOS"/>
    <n v="0"/>
    <n v="0"/>
    <n v="0"/>
    <s v="MAM"/>
    <n v="8086"/>
    <n v="0"/>
    <n v="899.53000000000065"/>
    <n v="8985.5300000000007"/>
    <n v="8086"/>
    <n v="0"/>
    <m/>
    <n v="8086"/>
    <x v="4"/>
  </r>
  <r>
    <s v="EL SABINITO QUEMADO"/>
    <s v="GONZALEZ"/>
    <s v="GONZALEZ"/>
    <s v="JOSEFINA"/>
    <x v="2"/>
    <x v="0"/>
    <x v="4"/>
    <s v="CORRALES DE MANEJO"/>
    <s v="GENERACIÓN DE INGRESOS"/>
    <n v="0"/>
    <n v="0"/>
    <n v="0"/>
    <s v="MAM"/>
    <n v="22169"/>
    <n v="0"/>
    <n v="2464.2299999999996"/>
    <n v="24633.23"/>
    <n v="22169"/>
    <n v="0"/>
    <m/>
    <n v="22169"/>
    <x v="4"/>
  </r>
  <r>
    <s v="EL SABINITO QUEMADO"/>
    <s v="GONZALEZ"/>
    <s v="GONZALEZ"/>
    <s v="JOSEFINA"/>
    <x v="2"/>
    <x v="0"/>
    <x v="4"/>
    <s v="INFRAESTRUCTURA Y EQUIPO PARA LA PRODUCCION HORTICOLA AGRICULTURA PROTEGIDA"/>
    <s v="PRODUCCIÓN DE ALIMENTOS"/>
    <n v="0"/>
    <n v="0"/>
    <n v="0"/>
    <s v="MAM"/>
    <n v="13076"/>
    <n v="0"/>
    <n v="1453.3999999999996"/>
    <n v="14529.4"/>
    <n v="13076"/>
    <n v="0"/>
    <m/>
    <n v="13076"/>
    <x v="4"/>
  </r>
  <r>
    <s v="EL SABINITO QUEMADO"/>
    <s v="GONZALEZ"/>
    <s v="GONZALEZ"/>
    <s v="JOSEFINA"/>
    <x v="2"/>
    <x v="0"/>
    <x v="4"/>
    <s v="INFRAESTRUCTURA Y EQUIPO PARA LA PROTECCION Y MANEJO DE LAS AVES"/>
    <s v="PRODUCCIÓN DE ALIMENTOS"/>
    <n v="0"/>
    <n v="0"/>
    <n v="0"/>
    <s v="MAM"/>
    <n v="18362"/>
    <n v="0"/>
    <n v="2041.2000000000007"/>
    <n v="20403.2"/>
    <n v="18362"/>
    <n v="0"/>
    <m/>
    <n v="18362"/>
    <x v="4"/>
  </r>
  <r>
    <s v="EL SABINITO QUEMADO"/>
    <s v="GONZALEZ"/>
    <s v="GONZALEZ"/>
    <s v="JOSEFINA"/>
    <x v="2"/>
    <x v="0"/>
    <x v="4"/>
    <s v="INCUBADORA EQUIPADA"/>
    <s v="GENERACIÓN DE INGRESOS"/>
    <n v="0"/>
    <n v="0"/>
    <n v="0"/>
    <s v="MAM"/>
    <n v="11700"/>
    <n v="0"/>
    <n v="1300"/>
    <n v="13000"/>
    <n v="11700"/>
    <n v="0"/>
    <m/>
    <n v="11700"/>
    <x v="4"/>
  </r>
  <r>
    <s v="LA PALMA"/>
    <s v="CONTRERAS"/>
    <s v="ALVAREZ"/>
    <s v="MA. DEL SOCORRO"/>
    <x v="2"/>
    <x v="0"/>
    <x v="5"/>
    <s v="BASCULA"/>
    <s v="GENERACIÓN DE INGRESOS"/>
    <n v="13"/>
    <n v="2"/>
    <n v="15"/>
    <s v="AM"/>
    <n v="49500"/>
    <n v="0"/>
    <n v="5500"/>
    <n v="55000"/>
    <n v="49500"/>
    <n v="0"/>
    <m/>
    <n v="49500"/>
    <x v="5"/>
  </r>
  <r>
    <s v="LA PALMA"/>
    <s v="CONTRERAS"/>
    <s v="ALVAREZ"/>
    <s v="MA. DEL SOCORRO"/>
    <x v="2"/>
    <x v="0"/>
    <x v="5"/>
    <s v="INFRAESTRUCTURA Y EQUIPO PARA LA PRODUCCION HORTICOLA AGRICULTURA PROTEGIDA"/>
    <s v="PRODUCCIÓN DE ALIMENTOS"/>
    <n v="0"/>
    <n v="0"/>
    <n v="0"/>
    <s v="AM"/>
    <n v="39229"/>
    <n v="0"/>
    <n v="4359.1999999999971"/>
    <n v="43588.2"/>
    <n v="39229"/>
    <n v="0"/>
    <m/>
    <n v="39229"/>
    <x v="5"/>
  </r>
  <r>
    <s v="LA PALMA"/>
    <s v="CONTRERAS"/>
    <s v="ALVAREZ"/>
    <s v="MA. DEL SOCORRO"/>
    <x v="2"/>
    <x v="0"/>
    <x v="5"/>
    <s v="PICADORA DE FORRAJE"/>
    <s v="GENERACIÓN DE INGRESOS"/>
    <n v="0"/>
    <n v="0"/>
    <n v="0"/>
    <s v="AM"/>
    <n v="21600"/>
    <n v="0"/>
    <n v="2400"/>
    <n v="24000"/>
    <n v="21600"/>
    <n v="0"/>
    <m/>
    <n v="21600"/>
    <x v="5"/>
  </r>
  <r>
    <s v="LA PALMA"/>
    <s v="CONTRERAS"/>
    <s v="ALVAREZ"/>
    <s v="MA. DEL SOCORRO"/>
    <x v="2"/>
    <x v="0"/>
    <x v="5"/>
    <s v="CORRALES DE MANEJO"/>
    <s v="GENERACIÓN DE INGRESOS"/>
    <n v="0"/>
    <n v="0"/>
    <n v="0"/>
    <s v="AM"/>
    <n v="22169"/>
    <n v="0"/>
    <n v="2464.2299999999996"/>
    <n v="24633.23"/>
    <n v="22169"/>
    <n v="0"/>
    <m/>
    <n v="22169"/>
    <x v="5"/>
  </r>
  <r>
    <s v="LA PALMA"/>
    <s v="CONTRERAS"/>
    <s v="ALVAREZ"/>
    <s v="MA. DEL SOCORRO"/>
    <x v="2"/>
    <x v="0"/>
    <x v="5"/>
    <s v="TEJABAN O SOMBREADERO"/>
    <s v="GENERACIÓN DE INGRESOS"/>
    <n v="0"/>
    <n v="0"/>
    <n v="0"/>
    <s v="AM"/>
    <n v="8086"/>
    <n v="0"/>
    <n v="899.53000000000065"/>
    <n v="8985.5300000000007"/>
    <n v="8086"/>
    <n v="0"/>
    <m/>
    <n v="8086"/>
    <x v="5"/>
  </r>
  <r>
    <s v="LA PALMA"/>
    <s v="CONTRERAS"/>
    <s v="ALVAREZ"/>
    <s v="MA. DEL SOCORRO"/>
    <x v="2"/>
    <x v="0"/>
    <x v="5"/>
    <s v="MOLINO DE GRANOS"/>
    <s v="GENERACIÓN DE INGRESOS"/>
    <n v="0"/>
    <n v="0"/>
    <n v="0"/>
    <s v="AM"/>
    <n v="8820"/>
    <n v="0"/>
    <n v="980"/>
    <n v="9800"/>
    <n v="8820"/>
    <n v="0"/>
    <m/>
    <n v="8820"/>
    <x v="5"/>
  </r>
  <r>
    <s v="LA PALMA"/>
    <s v="CONTRERAS"/>
    <s v="ALVAREZ"/>
    <s v="MA. DEL SOCORRO"/>
    <x v="2"/>
    <x v="0"/>
    <x v="5"/>
    <s v="INFRAESTRUCTURA Y EQUIPO PARA LA PROTECCION Y MANEJO DE LAS AVES"/>
    <s v="PRODUCCIÓN DE ALIMENTOS"/>
    <n v="0"/>
    <n v="0"/>
    <n v="0"/>
    <s v="AM"/>
    <n v="13772"/>
    <n v="0"/>
    <n v="1530.3999999999996"/>
    <n v="15302.4"/>
    <n v="13772"/>
    <n v="0"/>
    <m/>
    <n v="13772"/>
    <x v="5"/>
  </r>
  <r>
    <s v="LA PALMA"/>
    <s v="CONTRERAS"/>
    <s v="ALVAREZ"/>
    <s v="MA. DEL SOCORRO"/>
    <x v="2"/>
    <x v="0"/>
    <x v="5"/>
    <s v="DEPOSITO DE AGUA-PRODUCCION ALIMENTOS"/>
    <s v="PRODUCCIÓN DE ALIMENTOS"/>
    <n v="0"/>
    <n v="0"/>
    <n v="0"/>
    <s v="AM"/>
    <n v="70560"/>
    <n v="0"/>
    <n v="7840"/>
    <n v="78400"/>
    <n v="70560"/>
    <n v="0"/>
    <m/>
    <n v="70560"/>
    <x v="5"/>
  </r>
  <r>
    <s v="PESA TAM ALETOM"/>
    <s v="SALDAÑA"/>
    <s v="ORTA"/>
    <s v="MARIA ANGELA"/>
    <x v="0"/>
    <x v="1"/>
    <x v="6"/>
    <s v="INFRAESTRUCTURA Y EQUIPO PARA LA PROTECCION Y MANEJO DE LAS AVES"/>
    <s v="PRODUCCIÓN DE ALIMENTOS"/>
    <n v="15"/>
    <n v="5"/>
    <n v="20"/>
    <s v="AM"/>
    <n v="17448"/>
    <n v="0"/>
    <n v="6144"/>
    <n v="23592"/>
    <n v="17448"/>
    <n v="0"/>
    <m/>
    <n v="17448"/>
    <x v="6"/>
  </r>
  <r>
    <s v="PESA TAM ALETOM"/>
    <s v="SALDAÑA"/>
    <s v="ORTA"/>
    <s v="MARIA ANGELA"/>
    <x v="0"/>
    <x v="1"/>
    <x v="6"/>
    <s v="TRAPICHE"/>
    <s v="GENERACIÓN DE INGRESOS"/>
    <n v="0"/>
    <n v="0"/>
    <n v="0"/>
    <s v="AM"/>
    <n v="13673"/>
    <n v="0"/>
    <n v="1520"/>
    <n v="15193"/>
    <n v="13673"/>
    <n v="0"/>
    <m/>
    <n v="13673"/>
    <x v="6"/>
  </r>
  <r>
    <s v="PESA TAM ALETOM"/>
    <s v="SALDAÑA"/>
    <s v="ORTA"/>
    <s v="MARIA ANGELA"/>
    <x v="0"/>
    <x v="1"/>
    <x v="6"/>
    <s v="INFRAESTRUCTURA Y EQUIPO PARA LA PRODUCCION DE HORTALIZAS A CIELO ABIERTO"/>
    <s v="PRODUCCIÓN DE ALIMENTOS"/>
    <n v="0"/>
    <n v="0"/>
    <n v="0"/>
    <s v="AM"/>
    <n v="94632"/>
    <n v="0"/>
    <n v="10515"/>
    <n v="105147"/>
    <n v="94632"/>
    <n v="0"/>
    <m/>
    <n v="94632"/>
    <x v="6"/>
  </r>
  <r>
    <s v="PESA TAM ALETOM"/>
    <s v="SALDAÑA"/>
    <s v="ORTA"/>
    <s v="MARIA ANGELA"/>
    <x v="0"/>
    <x v="1"/>
    <x v="6"/>
    <s v="INFRAESTRUCTURA Y EQUIPO PARA LA PRODUCCION DE HORTALIZAS A CIELO ABIERTO"/>
    <s v="PRODUCCIÓN DE ALIMENTOS"/>
    <n v="0"/>
    <n v="0"/>
    <n v="0"/>
    <s v="AM"/>
    <n v="11852"/>
    <n v="0"/>
    <n v="1320"/>
    <n v="13172"/>
    <n v="11852"/>
    <n v="0"/>
    <m/>
    <n v="11852"/>
    <x v="6"/>
  </r>
  <r>
    <s v="PESA TAM ALETOM"/>
    <s v="SALDAÑA"/>
    <s v="ORTA"/>
    <s v="MARIA ANGELA"/>
    <x v="0"/>
    <x v="1"/>
    <x v="6"/>
    <s v="INFRAESTRUCTURA Y EQUIPO PARA LA PRODUCCION DE HORTALIZAS A CIELO ABIERTO"/>
    <s v="PRODUCCIÓN DE ALIMENTOS"/>
    <n v="0"/>
    <n v="0"/>
    <n v="0"/>
    <s v="AM"/>
    <n v="25735"/>
    <n v="0"/>
    <n v="2860"/>
    <n v="28595"/>
    <n v="25735"/>
    <n v="0"/>
    <m/>
    <n v="25735"/>
    <x v="6"/>
  </r>
  <r>
    <s v="SANTA ELENA"/>
    <s v="CORDOBA"/>
    <s v="OLVERA"/>
    <s v="ABRAHAM"/>
    <x v="2"/>
    <x v="0"/>
    <x v="7"/>
    <s v="INFRAESTRUCTURA Y EQUIPO PARA LA PRODUCCION HORTICOLA AGRICULTURA PROTEGIDA"/>
    <s v="PRODUCCIÓN DE ALIMENTOS"/>
    <n v="7"/>
    <n v="1"/>
    <n v="8"/>
    <s v="AM"/>
    <n v="6538"/>
    <n v="0"/>
    <n v="726.69999999999982"/>
    <n v="7264.7"/>
    <n v="6538"/>
    <n v="0"/>
    <m/>
    <n v="6538"/>
    <x v="7"/>
  </r>
  <r>
    <s v="SANTA ELENA"/>
    <s v="CORDOBA"/>
    <s v="OLVERA"/>
    <s v="ABRAHAM"/>
    <x v="2"/>
    <x v="0"/>
    <x v="7"/>
    <s v="INFRAESTRUCTURA Y EQUIPO PARA LA PROTECCION Y MANEJO DE LAS AVES"/>
    <s v="PRODUCCIÓN DE ALIMENTOS"/>
    <n v="0"/>
    <n v="0"/>
    <n v="0"/>
    <s v="AM"/>
    <n v="31406"/>
    <n v="0"/>
    <n v="3489.5999999999985"/>
    <n v="34895.599999999999"/>
    <n v="31406"/>
    <n v="0"/>
    <m/>
    <n v="31406"/>
    <x v="7"/>
  </r>
  <r>
    <s v="SANTA ELENA"/>
    <s v="CORDOBA"/>
    <s v="OLVERA"/>
    <s v="ABRAHAM"/>
    <x v="2"/>
    <x v="0"/>
    <x v="7"/>
    <s v="TEJABAN O SOMBREADERO"/>
    <s v="GENERACIÓN DE INGRESOS"/>
    <n v="0"/>
    <n v="0"/>
    <n v="0"/>
    <s v="AM"/>
    <n v="16173"/>
    <n v="0"/>
    <n v="1798.0600000000013"/>
    <n v="17971.060000000001"/>
    <n v="16173"/>
    <n v="0"/>
    <m/>
    <n v="16173"/>
    <x v="7"/>
  </r>
  <r>
    <s v="SANTA ELENA"/>
    <s v="CORDOBA"/>
    <s v="OLVERA"/>
    <s v="ABRAHAM"/>
    <x v="2"/>
    <x v="0"/>
    <x v="7"/>
    <s v="DEPOSITO DE AGUA-PRODUCCION ALIMENTOS"/>
    <s v="PRODUCCIÓN DE ALIMENTOS"/>
    <n v="0"/>
    <n v="0"/>
    <n v="0"/>
    <s v="AM"/>
    <n v="10080"/>
    <n v="0"/>
    <n v="1120"/>
    <n v="11200"/>
    <n v="10080"/>
    <n v="0"/>
    <m/>
    <n v="10080"/>
    <x v="7"/>
  </r>
  <r>
    <s v="SANTA ELENA"/>
    <s v="CORDOBA"/>
    <s v="OLVERA"/>
    <s v="ABRAHAM"/>
    <x v="2"/>
    <x v="0"/>
    <x v="7"/>
    <s v="PICADORA DE FORRAJE"/>
    <s v="GENERACIÓN DE INGRESOS"/>
    <n v="0"/>
    <n v="0"/>
    <n v="0"/>
    <s v="AM"/>
    <n v="32400"/>
    <n v="0"/>
    <n v="3600"/>
    <n v="36000"/>
    <n v="32400"/>
    <n v="0"/>
    <m/>
    <n v="32400"/>
    <x v="7"/>
  </r>
  <r>
    <s v="LA ESPERANZA"/>
    <s v="DUARTE"/>
    <s v="LANDEVERDE"/>
    <s v="EFREN"/>
    <x v="2"/>
    <x v="0"/>
    <x v="8"/>
    <s v="PICADORA DE FORRAJE"/>
    <s v="GENERACIÓN DE INGRESOS"/>
    <n v="9"/>
    <n v="4"/>
    <n v="13"/>
    <s v="AM"/>
    <n v="32400"/>
    <n v="0"/>
    <n v="3600"/>
    <n v="36000"/>
    <n v="32400"/>
    <n v="0"/>
    <m/>
    <n v="32400"/>
    <x v="8"/>
  </r>
  <r>
    <s v="LA ESPERANZA"/>
    <s v="DUARTE"/>
    <s v="LANDEVERDE"/>
    <s v="EFREN"/>
    <x v="2"/>
    <x v="0"/>
    <x v="8"/>
    <s v="TEJABAN O SOMBREADERO"/>
    <s v="GENERACIÓN DE INGRESOS"/>
    <n v="0"/>
    <n v="0"/>
    <n v="0"/>
    <s v="AM"/>
    <n v="16173"/>
    <n v="0"/>
    <n v="1798.0600000000013"/>
    <n v="17971.060000000001"/>
    <n v="16173"/>
    <n v="0"/>
    <m/>
    <n v="16173"/>
    <x v="8"/>
  </r>
  <r>
    <s v="LA ESPERANZA"/>
    <s v="DUARTE"/>
    <s v="LANDEVERDE"/>
    <s v="EFREN"/>
    <x v="2"/>
    <x v="0"/>
    <x v="8"/>
    <s v="INFRAESTRUCTURA Y EQUIPO PARA LA PRODUCCION DE CERDOS"/>
    <s v="GENERACIÓN DE INGRESOS"/>
    <n v="0"/>
    <n v="0"/>
    <n v="0"/>
    <s v="AM"/>
    <n v="35505"/>
    <n v="0"/>
    <n v="3945.2200000000012"/>
    <n v="39450.22"/>
    <n v="35505"/>
    <n v="0"/>
    <m/>
    <n v="35505"/>
    <x v="8"/>
  </r>
  <r>
    <s v="LA ESPERANZA"/>
    <s v="DUARTE"/>
    <s v="LANDEVERDE"/>
    <s v="EFREN"/>
    <x v="2"/>
    <x v="0"/>
    <x v="8"/>
    <s v="INFRAESTRUCTURA Y EQUIPO PARA LA PROTECCION Y MANEJO DE LAS AVES"/>
    <s v="PRODUCCIÓN DE ALIMENTOS"/>
    <n v="0"/>
    <n v="0"/>
    <n v="0"/>
    <s v="AM"/>
    <n v="15703"/>
    <n v="0"/>
    <n v="1744.7999999999993"/>
    <n v="17447.8"/>
    <n v="15703"/>
    <n v="0"/>
    <m/>
    <n v="15703"/>
    <x v="8"/>
  </r>
  <r>
    <s v="LA ESPERANZA"/>
    <s v="DUARTE"/>
    <s v="LANDEVERDE"/>
    <s v="EFREN"/>
    <x v="2"/>
    <x v="0"/>
    <x v="8"/>
    <s v="CORRAL"/>
    <s v="GENERACIÓN DE INGRESOS"/>
    <n v="0"/>
    <n v="0"/>
    <n v="0"/>
    <s v="AM"/>
    <n v="13653"/>
    <n v="0"/>
    <n v="1517.0599999999995"/>
    <n v="15170.06"/>
    <n v="13653"/>
    <n v="0"/>
    <m/>
    <n v="13653"/>
    <x v="8"/>
  </r>
  <r>
    <s v="LA ESPERANZA"/>
    <s v="DUARTE"/>
    <s v="LANDEVERDE"/>
    <s v="EFREN"/>
    <x v="2"/>
    <x v="0"/>
    <x v="8"/>
    <s v="INFRAESTRUCTURA Y EQUIPO PARA LA PRODUCCION HORTICOLA AGRICULTURA PROTEGIDA"/>
    <s v="PRODUCCIÓN DE ALIMENTOS"/>
    <n v="0"/>
    <n v="0"/>
    <n v="0"/>
    <s v="AM"/>
    <n v="6538"/>
    <n v="0"/>
    <n v="726.69999999999982"/>
    <n v="7264.7"/>
    <n v="6538"/>
    <n v="0"/>
    <m/>
    <n v="6538"/>
    <x v="8"/>
  </r>
  <r>
    <s v="LA ESPERANZA"/>
    <s v="DUARTE"/>
    <s v="LANDEVERDE"/>
    <s v="EFREN"/>
    <x v="2"/>
    <x v="0"/>
    <x v="8"/>
    <s v="CORRALES DE MANEJO"/>
    <s v="GENERACIÓN DE INGRESOS"/>
    <n v="0"/>
    <n v="0"/>
    <n v="0"/>
    <s v="AM"/>
    <n v="44339"/>
    <n v="0"/>
    <n v="4927.4599999999991"/>
    <n v="49266.46"/>
    <n v="44339"/>
    <n v="0"/>
    <m/>
    <n v="44339"/>
    <x v="8"/>
  </r>
  <r>
    <s v="VEINTE DE NOVIEMBRE"/>
    <s v="CHAVEZ"/>
    <s v="PEREZ"/>
    <s v="FORTINO"/>
    <x v="2"/>
    <x v="0"/>
    <x v="9"/>
    <s v="INFRAESTRUCTURA Y EQUIPO PARA LA PROTECCION Y MANEJO DE LAS AVES"/>
    <s v="PRODUCCIÓN DE ALIMENTOS"/>
    <n v="6"/>
    <n v="6"/>
    <n v="12"/>
    <s v="AM"/>
    <n v="15703"/>
    <n v="0"/>
    <n v="1744.7999999999993"/>
    <n v="17447.8"/>
    <n v="15703"/>
    <n v="0"/>
    <m/>
    <n v="15703"/>
    <x v="9"/>
  </r>
  <r>
    <s v="VEINTE DE NOVIEMBRE"/>
    <s v="CHAVEZ"/>
    <s v="PEREZ"/>
    <s v="FORTINO"/>
    <x v="2"/>
    <x v="0"/>
    <x v="9"/>
    <s v="INFRAESTRUCTURA Y EQUIPO PARA LA PRODUCCION DE HORTALIZAS A CIELO ABIERTO"/>
    <s v="GENERACIÓN DE INGRESOS"/>
    <n v="0"/>
    <n v="0"/>
    <n v="0"/>
    <s v="AM"/>
    <n v="35583"/>
    <n v="0"/>
    <n v="3954"/>
    <n v="39537"/>
    <n v="35583"/>
    <n v="0"/>
    <m/>
    <n v="35583"/>
    <x v="9"/>
  </r>
  <r>
    <s v="VEINTE DE NOVIEMBRE"/>
    <s v="CHAVEZ"/>
    <s v="PEREZ"/>
    <s v="FORTINO"/>
    <x v="2"/>
    <x v="0"/>
    <x v="9"/>
    <s v="BASCULA"/>
    <s v="GENERACIÓN DE INGRESOS"/>
    <n v="0"/>
    <n v="0"/>
    <n v="0"/>
    <s v="AM"/>
    <n v="49500"/>
    <n v="0"/>
    <n v="5500"/>
    <n v="55000"/>
    <n v="49500"/>
    <n v="0"/>
    <m/>
    <n v="49500"/>
    <x v="9"/>
  </r>
  <r>
    <s v="VEINTE DE NOVIEMBRE"/>
    <s v="CHAVEZ"/>
    <s v="PEREZ"/>
    <s v="FORTINO"/>
    <x v="2"/>
    <x v="0"/>
    <x v="9"/>
    <s v="PICADORA DE FORRAJE"/>
    <s v="GENERACIÓN DE INGRESOS"/>
    <n v="0"/>
    <n v="0"/>
    <n v="0"/>
    <s v="AM"/>
    <n v="32400"/>
    <n v="0"/>
    <n v="3600"/>
    <n v="36000"/>
    <n v="32400"/>
    <n v="0"/>
    <m/>
    <n v="32400"/>
    <x v="9"/>
  </r>
  <r>
    <s v="VEINTE DE NOVIEMBRE"/>
    <s v="CHAVEZ"/>
    <s v="PEREZ"/>
    <s v="FORTINO"/>
    <x v="2"/>
    <x v="0"/>
    <x v="9"/>
    <s v="TEJABAN O SOMBREADERO"/>
    <s v="GENERACIÓN DE INGRESOS"/>
    <n v="0"/>
    <n v="0"/>
    <n v="0"/>
    <s v="AM"/>
    <n v="8086"/>
    <n v="0"/>
    <n v="899.53000000000065"/>
    <n v="8985.5300000000007"/>
    <n v="8086"/>
    <n v="0"/>
    <m/>
    <n v="8086"/>
    <x v="9"/>
  </r>
  <r>
    <s v="VEINTE DE NOVIEMBRE"/>
    <s v="CHAVEZ"/>
    <s v="PEREZ"/>
    <s v="FORTINO"/>
    <x v="2"/>
    <x v="0"/>
    <x v="9"/>
    <s v="DEPOSITO DE AGUA-PRODUCCION ALIMENTOS"/>
    <s v="PRODUCCIÓN DE ALIMENTOS"/>
    <n v="0"/>
    <n v="0"/>
    <n v="0"/>
    <s v="AM"/>
    <n v="10080"/>
    <n v="0"/>
    <n v="1120"/>
    <n v="11200"/>
    <n v="10080"/>
    <n v="0"/>
    <m/>
    <n v="10080"/>
    <x v="9"/>
  </r>
  <r>
    <s v="VEINTE DE NOVIEMBRE"/>
    <s v="CHAVEZ"/>
    <s v="PEREZ"/>
    <s v="FORTINO"/>
    <x v="2"/>
    <x v="0"/>
    <x v="9"/>
    <s v="INFRAESTRUCTURA Y EQUIPO PARA LA PRODUCCION DE CERDOS"/>
    <s v="GENERACIÓN DE INGRESOS"/>
    <n v="0"/>
    <n v="0"/>
    <n v="0"/>
    <s v="AM"/>
    <n v="88763"/>
    <n v="0"/>
    <n v="9862.5500000000029"/>
    <n v="98625.55"/>
    <n v="88763"/>
    <n v="0"/>
    <m/>
    <n v="88763"/>
    <x v="9"/>
  </r>
  <r>
    <s v="RANCHO NUEVO"/>
    <s v="SANCHEZ"/>
    <s v="GARCIA"/>
    <s v="MARGARITA"/>
    <x v="2"/>
    <x v="0"/>
    <x v="10"/>
    <s v="INFRAESTRUCTURA Y EQUIPO PARA LA PRODUCCION HORTICOLA AGRICULTURA PROTEGIDA"/>
    <s v="PRODUCCIÓN DE ALIMENTOS"/>
    <n v="8"/>
    <n v="2"/>
    <n v="10"/>
    <s v="AM"/>
    <n v="13076"/>
    <n v="0"/>
    <n v="1453.3999999999996"/>
    <n v="14529.4"/>
    <n v="13076"/>
    <n v="0"/>
    <m/>
    <n v="13076"/>
    <x v="10"/>
  </r>
  <r>
    <s v="RANCHO NUEVO"/>
    <s v="SANCHEZ"/>
    <s v="GARCIA"/>
    <s v="MARGARITA"/>
    <x v="2"/>
    <x v="0"/>
    <x v="10"/>
    <s v="PICADORA DE FORRAJE"/>
    <s v="GENERACIÓN DE INGRESOS"/>
    <n v="0"/>
    <n v="0"/>
    <n v="0"/>
    <s v="AM"/>
    <n v="21600"/>
    <n v="0"/>
    <n v="2400"/>
    <n v="24000"/>
    <n v="21600"/>
    <n v="0"/>
    <m/>
    <n v="21600"/>
    <x v="10"/>
  </r>
  <r>
    <s v="RANCHO NUEVO"/>
    <s v="SANCHEZ"/>
    <s v="GARCIA"/>
    <s v="MARGARITA"/>
    <x v="2"/>
    <x v="0"/>
    <x v="10"/>
    <s v="MOLINO DE GRANOS"/>
    <s v="GENERACIÓN DE INGRESOS"/>
    <n v="0"/>
    <n v="0"/>
    <n v="0"/>
    <s v="AM"/>
    <n v="8820"/>
    <n v="0"/>
    <n v="980"/>
    <n v="9800"/>
    <n v="8820"/>
    <n v="0"/>
    <m/>
    <n v="8820"/>
    <x v="10"/>
  </r>
  <r>
    <s v="RANCHO NUEVO"/>
    <s v="SANCHEZ"/>
    <s v="GARCIA"/>
    <s v="MARGARITA"/>
    <x v="2"/>
    <x v="0"/>
    <x v="10"/>
    <s v="INFRAESTRUCTURA Y EQUIPO PARA LA PROTECCION Y MANEJO DE LAS AVES"/>
    <s v="PRODUCCIÓN DE ALIMENTOS"/>
    <n v="0"/>
    <n v="0"/>
    <n v="0"/>
    <s v="AM"/>
    <n v="31406"/>
    <n v="0"/>
    <n v="3489.5999999999985"/>
    <n v="34895.599999999999"/>
    <n v="31406"/>
    <n v="0"/>
    <m/>
    <n v="31406"/>
    <x v="10"/>
  </r>
  <r>
    <s v="RANCHO NUEVO"/>
    <s v="SANCHEZ"/>
    <s v="GARCIA"/>
    <s v="MARGARITA"/>
    <x v="2"/>
    <x v="0"/>
    <x v="10"/>
    <s v="INFRAESTRUCTURA Y EQUIPO PARA LA PRODUCCION DE CERDOS"/>
    <s v="GENERACIÓN DE INGRESOS"/>
    <n v="0"/>
    <n v="0"/>
    <n v="0"/>
    <s v="AM"/>
    <n v="17752"/>
    <n v="0"/>
    <n v="1973.1100000000006"/>
    <n v="19725.11"/>
    <n v="17752"/>
    <n v="0"/>
    <m/>
    <n v="17752"/>
    <x v="10"/>
  </r>
  <r>
    <s v="CAPUCHINAS"/>
    <s v="PECINA"/>
    <s v="CALIXTRO"/>
    <s v="LEOVIGILDA"/>
    <x v="2"/>
    <x v="0"/>
    <x v="11"/>
    <s v="INFRAESTRUCTURA Y EQUIPO PARA LA PRODUCCION HORTICOLA AGRICULTURA PROTEGIDA"/>
    <s v="PRODUCCIÓN DE ALIMENTOS"/>
    <n v="11"/>
    <n v="3"/>
    <n v="14"/>
    <s v="AM"/>
    <n v="26152"/>
    <n v="0"/>
    <n v="2906.7999999999993"/>
    <n v="29058.799999999999"/>
    <n v="26152"/>
    <n v="0"/>
    <m/>
    <n v="26152"/>
    <x v="11"/>
  </r>
  <r>
    <s v="CAPUCHINAS"/>
    <s v="PECINA"/>
    <s v="CALIXTRO"/>
    <s v="LEOVIGILDA"/>
    <x v="2"/>
    <x v="0"/>
    <x v="11"/>
    <s v="PICADORA DE FORRAJE"/>
    <s v="GENERACIÓN DE INGRESOS"/>
    <n v="0"/>
    <n v="0"/>
    <n v="0"/>
    <s v="AM"/>
    <n v="21600"/>
    <n v="0"/>
    <n v="2400"/>
    <n v="24000"/>
    <n v="21600"/>
    <n v="0"/>
    <m/>
    <n v="21600"/>
    <x v="11"/>
  </r>
  <r>
    <s v="CAPUCHINAS"/>
    <s v="PECINA"/>
    <s v="CALIXTRO"/>
    <s v="LEOVIGILDA"/>
    <x v="2"/>
    <x v="0"/>
    <x v="11"/>
    <s v="DEPOSITO DE AGUA-PRODUCCION ALIMENTOS"/>
    <s v="PRODUCCIÓN DE ALIMENTOS"/>
    <n v="0"/>
    <n v="0"/>
    <n v="0"/>
    <s v="AM"/>
    <n v="30240"/>
    <n v="0"/>
    <n v="3360"/>
    <n v="33600"/>
    <n v="30240"/>
    <n v="0"/>
    <m/>
    <n v="30240"/>
    <x v="11"/>
  </r>
  <r>
    <s v="CAPUCHINAS"/>
    <s v="PECINA"/>
    <s v="CALIXTRO"/>
    <s v="LEOVIGILDA"/>
    <x v="2"/>
    <x v="0"/>
    <x v="11"/>
    <s v="INCUBADORA EQUIPADA"/>
    <s v="GENERACIÓN DE INGRESOS"/>
    <n v="0"/>
    <n v="0"/>
    <n v="0"/>
    <s v="AM"/>
    <n v="11700"/>
    <n v="0"/>
    <n v="1300"/>
    <n v="13000"/>
    <n v="11700"/>
    <n v="0"/>
    <m/>
    <n v="11700"/>
    <x v="11"/>
  </r>
  <r>
    <s v="EL HUIZACHAL"/>
    <s v="CASTILLO"/>
    <m/>
    <s v="FRANCISCO"/>
    <x v="2"/>
    <x v="0"/>
    <x v="12"/>
    <s v="PICADORA DE FORRAJE"/>
    <s v="GENERACIÓN DE INGRESOS"/>
    <n v="8"/>
    <n v="5"/>
    <n v="13"/>
    <s v="MAM"/>
    <n v="10800"/>
    <n v="0"/>
    <n v="1200"/>
    <n v="12000"/>
    <n v="10800"/>
    <n v="0"/>
    <m/>
    <n v="10800"/>
    <x v="12"/>
  </r>
  <r>
    <s v="EL HUIZACHAL"/>
    <s v="CASTILLO"/>
    <m/>
    <s v="FRANCISCO"/>
    <x v="2"/>
    <x v="0"/>
    <x v="12"/>
    <s v="INFRAESTRUCTURA Y EQUIPO PARA LA PRODUCCION HORTICOLA AGRICULTURA PROTEGIDA"/>
    <s v="PRODUCCIÓN DE ALIMENTOS"/>
    <n v="0"/>
    <n v="0"/>
    <n v="0"/>
    <s v="MAM"/>
    <n v="26152"/>
    <n v="0"/>
    <n v="2906.7999999999993"/>
    <n v="29058.799999999999"/>
    <n v="26152"/>
    <n v="0"/>
    <m/>
    <n v="26152"/>
    <x v="12"/>
  </r>
  <r>
    <s v="EL HUIZACHAL"/>
    <s v="CASTILLO"/>
    <m/>
    <s v="FRANCISCO"/>
    <x v="2"/>
    <x v="0"/>
    <x v="12"/>
    <s v="DEPOSITO DE AGUA-PRODUCCION ALIMENTOS"/>
    <s v="PRODUCCIÓN DE ALIMENTOS"/>
    <n v="0"/>
    <n v="0"/>
    <n v="0"/>
    <s v="MAM"/>
    <n v="40320"/>
    <n v="0"/>
    <n v="4480"/>
    <n v="44800"/>
    <n v="40320"/>
    <n v="0"/>
    <m/>
    <n v="40320"/>
    <x v="12"/>
  </r>
  <r>
    <s v="EL HUIZACHAL"/>
    <s v="CASTILLO"/>
    <m/>
    <s v="FRANCISCO"/>
    <x v="2"/>
    <x v="0"/>
    <x v="12"/>
    <s v="INFRAESTRUCTURA Y EQUIPO PARA LA PRODUCCION DE CERDOS"/>
    <s v="GENERACIÓN DE INGRESOS"/>
    <n v="0"/>
    <n v="0"/>
    <n v="0"/>
    <s v="MAM"/>
    <n v="35505"/>
    <n v="0"/>
    <n v="3945.2200000000012"/>
    <n v="39450.22"/>
    <n v="35505"/>
    <n v="0"/>
    <m/>
    <n v="35505"/>
    <x v="12"/>
  </r>
  <r>
    <s v="EL HUIZACHAL"/>
    <s v="CASTILLO"/>
    <m/>
    <s v="FRANCISCO"/>
    <x v="2"/>
    <x v="0"/>
    <x v="12"/>
    <s v="INFRAESTRUCTURA Y EQUIPO PARA LA PROTECCION Y MANEJO DE LAS AVES"/>
    <s v="PRODUCCIÓN DE ALIMENTOS"/>
    <n v="0"/>
    <n v="0"/>
    <n v="0"/>
    <s v="MAM"/>
    <n v="13772"/>
    <n v="0"/>
    <n v="1530.3999999999996"/>
    <n v="15302.4"/>
    <n v="13772"/>
    <n v="0"/>
    <m/>
    <n v="13772"/>
    <x v="12"/>
  </r>
  <r>
    <s v="EL HUIZACHAL"/>
    <s v="CASTILLO"/>
    <m/>
    <s v="FRANCISCO"/>
    <x v="2"/>
    <x v="0"/>
    <x v="12"/>
    <s v="INCUBADORA EQUIPADA"/>
    <s v="GENERACIÓN DE INGRESOS"/>
    <n v="0"/>
    <n v="0"/>
    <n v="0"/>
    <s v="MAM"/>
    <n v="11700"/>
    <n v="0"/>
    <n v="1300"/>
    <n v="13000"/>
    <n v="11700"/>
    <n v="0"/>
    <m/>
    <n v="11700"/>
    <x v="12"/>
  </r>
  <r>
    <s v="EL HUIZACHAL"/>
    <s v="CASTILLO"/>
    <m/>
    <s v="FRANCISCO"/>
    <x v="2"/>
    <x v="0"/>
    <x v="12"/>
    <s v="INFRAESTRUCTURA Y EQUIPO PARA LA PRODUCCION DE HORTALIZAS A CIELO ABIERTO"/>
    <s v="GENERACIÓN DE INGRESOS"/>
    <n v="0"/>
    <n v="0"/>
    <n v="0"/>
    <s v="MAM"/>
    <n v="35583"/>
    <n v="0"/>
    <n v="3954"/>
    <n v="39537"/>
    <n v="35583"/>
    <n v="0"/>
    <m/>
    <n v="35583"/>
    <x v="12"/>
  </r>
  <r>
    <s v="EL CLARIN"/>
    <s v="GARCIA"/>
    <s v="GRANADO"/>
    <s v="MARIANA"/>
    <x v="2"/>
    <x v="0"/>
    <x v="13"/>
    <s v="DEPOSITO DE AGUA-PRODUCCION ALIMENTOS"/>
    <s v="PRODUCCIÓN DE ALIMENTOS"/>
    <n v="6"/>
    <n v="4"/>
    <n v="10"/>
    <s v="AM"/>
    <n v="10080"/>
    <n v="0"/>
    <n v="1120"/>
    <n v="11200"/>
    <n v="10080"/>
    <n v="0"/>
    <m/>
    <n v="10080"/>
    <x v="13"/>
  </r>
  <r>
    <s v="EL CLARIN"/>
    <s v="GARCIA"/>
    <s v="GRANADO"/>
    <s v="MARIANA"/>
    <x v="2"/>
    <x v="0"/>
    <x v="13"/>
    <s v="MOLINO DE GRANOS"/>
    <s v="GENERACIÓN DE INGRESOS"/>
    <n v="0"/>
    <n v="0"/>
    <n v="0"/>
    <s v="AM"/>
    <n v="8820"/>
    <n v="0"/>
    <n v="980"/>
    <n v="9800"/>
    <n v="8820"/>
    <n v="0"/>
    <m/>
    <n v="8820"/>
    <x v="13"/>
  </r>
  <r>
    <s v="EL CLARIN"/>
    <s v="GARCIA"/>
    <s v="GRANADO"/>
    <s v="MARIANA"/>
    <x v="2"/>
    <x v="0"/>
    <x v="13"/>
    <s v="PICADORA DE FORRAJE"/>
    <s v="GENERACIÓN DE INGRESOS"/>
    <n v="0"/>
    <n v="0"/>
    <n v="0"/>
    <s v="AM"/>
    <n v="21600"/>
    <n v="0"/>
    <n v="2400"/>
    <n v="24000"/>
    <n v="21600"/>
    <n v="0"/>
    <m/>
    <n v="21600"/>
    <x v="13"/>
  </r>
  <r>
    <s v="EL CLARIN"/>
    <s v="GARCIA"/>
    <s v="GRANADO"/>
    <s v="MARIANA"/>
    <x v="2"/>
    <x v="0"/>
    <x v="13"/>
    <s v="INFRAESTRUCTURA Y EQUIPO PARA LA PRODUCCION HORTICOLA AGRICULTURA PROTEGIDA"/>
    <s v="PRODUCCIÓN DE ALIMENTOS"/>
    <n v="0"/>
    <n v="0"/>
    <n v="0"/>
    <s v="AM"/>
    <n v="13076"/>
    <n v="0"/>
    <n v="1453.3999999999996"/>
    <n v="14529.4"/>
    <n v="13076"/>
    <n v="0"/>
    <m/>
    <n v="13076"/>
    <x v="13"/>
  </r>
  <r>
    <s v="EL CLARIN"/>
    <s v="GARCIA"/>
    <s v="GRANADO"/>
    <s v="MARIANA"/>
    <x v="2"/>
    <x v="0"/>
    <x v="13"/>
    <s v="INFRAESTRUCTURA Y EQUIPO PARA LA PROTECCION Y MANEJO DE LAS AVES"/>
    <s v="PRODUCCIÓN DE ALIMENTOS"/>
    <n v="0"/>
    <n v="0"/>
    <n v="0"/>
    <s v="AM"/>
    <n v="31406"/>
    <n v="0"/>
    <n v="3489.5999999999985"/>
    <n v="34895.599999999999"/>
    <n v="31406"/>
    <n v="0"/>
    <m/>
    <n v="31406"/>
    <x v="13"/>
  </r>
  <r>
    <s v="EL CLARIN"/>
    <s v="GARCIA"/>
    <s v="GRANADO"/>
    <s v="MARIANA"/>
    <x v="2"/>
    <x v="0"/>
    <x v="13"/>
    <s v="INFRAESTRUCTURA Y EQUIPO PARA LA PRODUCCION DE CERDOS"/>
    <s v="GENERACIÓN DE INGRESOS"/>
    <n v="0"/>
    <n v="0"/>
    <n v="0"/>
    <s v="AM"/>
    <n v="17752"/>
    <n v="0"/>
    <n v="1973.1100000000006"/>
    <n v="19725.11"/>
    <n v="17752"/>
    <n v="0"/>
    <m/>
    <n v="17752"/>
    <x v="13"/>
  </r>
  <r>
    <s v="CAMPAMENTO ALFA (LOS CUATES)"/>
    <s v="CRUZ"/>
    <s v="VERA"/>
    <s v="VERONICA"/>
    <x v="2"/>
    <x v="0"/>
    <x v="14"/>
    <s v="PICADORA DE FORRAJE"/>
    <s v="GENERACIÓN DE INGRESOS"/>
    <n v="8"/>
    <n v="1"/>
    <n v="9"/>
    <s v="AM"/>
    <n v="10800"/>
    <n v="0"/>
    <n v="1200"/>
    <n v="12000"/>
    <n v="10800"/>
    <n v="0"/>
    <m/>
    <n v="10800"/>
    <x v="14"/>
  </r>
  <r>
    <s v="CAMPAMENTO ALFA (LOS CUATES)"/>
    <s v="CRUZ"/>
    <s v="VERA"/>
    <s v="VERONICA"/>
    <x v="2"/>
    <x v="0"/>
    <x v="14"/>
    <s v="TRAPICHE"/>
    <s v="GENERACIÓN DE INGRESOS"/>
    <n v="0"/>
    <n v="0"/>
    <n v="0"/>
    <s v="AM"/>
    <n v="47703"/>
    <n v="0"/>
    <n v="5300.8899999999994"/>
    <n v="53003.89"/>
    <n v="47703"/>
    <n v="0"/>
    <m/>
    <n v="47703"/>
    <x v="14"/>
  </r>
  <r>
    <s v="CAMPAMENTO ALFA (LOS CUATES)"/>
    <s v="CRUZ"/>
    <s v="VERA"/>
    <s v="VERONICA"/>
    <x v="2"/>
    <x v="0"/>
    <x v="14"/>
    <s v="INFRAESTRUCTURA Y EQUIPO PARA LA PRODUCCION DE CERDOS"/>
    <s v="GENERACIÓN DE INGRESOS"/>
    <n v="0"/>
    <n v="0"/>
    <n v="0"/>
    <s v="AM"/>
    <n v="17752"/>
    <n v="0"/>
    <n v="1973.1100000000006"/>
    <n v="19725.11"/>
    <n v="17752"/>
    <n v="0"/>
    <m/>
    <n v="17752"/>
    <x v="14"/>
  </r>
  <r>
    <s v="CAMPAMENTO ALFA (LOS CUATES)"/>
    <s v="CRUZ"/>
    <s v="VERA"/>
    <s v="VERONICA"/>
    <x v="2"/>
    <x v="0"/>
    <x v="14"/>
    <s v="INFRAESTRUCTURA Y EQUIPO PARA LA PROTECCION Y MANEJO DE LAS AVES"/>
    <s v="PRODUCCIÓN DE ALIMENTOS"/>
    <n v="0"/>
    <n v="0"/>
    <n v="0"/>
    <s v="AM"/>
    <n v="39257"/>
    <n v="0"/>
    <n v="4362.5"/>
    <n v="43619.5"/>
    <n v="39257"/>
    <n v="0"/>
    <m/>
    <n v="39257"/>
    <x v="14"/>
  </r>
  <r>
    <s v="CAMPAMENTO ALFA (LOS CUATES)"/>
    <s v="CRUZ"/>
    <s v="VERA"/>
    <s v="VERONICA"/>
    <x v="2"/>
    <x v="0"/>
    <x v="14"/>
    <s v="CORRAL"/>
    <s v="GENERACIÓN DE INGRESOS"/>
    <n v="0"/>
    <n v="0"/>
    <n v="0"/>
    <s v="AM"/>
    <n v="13653"/>
    <n v="0"/>
    <n v="1517.0599999999995"/>
    <n v="15170.06"/>
    <n v="13653"/>
    <n v="0"/>
    <m/>
    <n v="13653"/>
    <x v="14"/>
  </r>
  <r>
    <s v="CAMPAMENTO ALFA (LOS CUATES)"/>
    <s v="CRUZ"/>
    <s v="VERA"/>
    <s v="VERONICA"/>
    <x v="2"/>
    <x v="0"/>
    <x v="14"/>
    <s v="MOLINO DE GRANOS"/>
    <s v="GENERACIÓN DE INGRESOS"/>
    <n v="0"/>
    <n v="0"/>
    <n v="0"/>
    <s v="AM"/>
    <n v="8820"/>
    <n v="0"/>
    <n v="980"/>
    <n v="9800"/>
    <n v="8820"/>
    <n v="0"/>
    <m/>
    <n v="8820"/>
    <x v="14"/>
  </r>
  <r>
    <s v="EL SAUCILLO"/>
    <s v="CRUZ"/>
    <s v="MARQUEZ"/>
    <s v="MONICA"/>
    <x v="2"/>
    <x v="0"/>
    <x v="15"/>
    <s v="CORRALES DE MANEJO"/>
    <s v="GENERACIÓN DE INGRESOS"/>
    <n v="4"/>
    <n v="6"/>
    <n v="10"/>
    <s v="AM"/>
    <n v="44339"/>
    <n v="0"/>
    <n v="4927.4599999999991"/>
    <n v="49266.46"/>
    <n v="44339"/>
    <n v="0"/>
    <m/>
    <n v="44339"/>
    <x v="15"/>
  </r>
  <r>
    <s v="EL SAUCILLO"/>
    <s v="CRUZ"/>
    <s v="MARQUEZ"/>
    <s v="MONICA"/>
    <x v="2"/>
    <x v="0"/>
    <x v="15"/>
    <s v="INFRAESTRUCTURA Y EQUIPO PARA LA PRODUCCION HORTICOLA AGRICULTURA PROTEGIDA"/>
    <s v="PRODUCCIÓN DE ALIMENTOS"/>
    <n v="0"/>
    <n v="0"/>
    <n v="0"/>
    <s v="AM"/>
    <n v="13076"/>
    <n v="0"/>
    <n v="1453.3999999999996"/>
    <n v="14529.4"/>
    <n v="13076"/>
    <n v="0"/>
    <m/>
    <n v="13076"/>
    <x v="15"/>
  </r>
  <r>
    <s v="EL SAUCILLO"/>
    <s v="CRUZ"/>
    <s v="MARQUEZ"/>
    <s v="MONICA"/>
    <x v="2"/>
    <x v="0"/>
    <x v="15"/>
    <s v="PICADORA DE FORRAJE"/>
    <s v="GENERACIÓN DE INGRESOS"/>
    <n v="0"/>
    <n v="0"/>
    <n v="0"/>
    <s v="AM"/>
    <n v="32400"/>
    <n v="0"/>
    <n v="3600"/>
    <n v="36000"/>
    <n v="32400"/>
    <n v="0"/>
    <m/>
    <n v="32400"/>
    <x v="15"/>
  </r>
  <r>
    <s v="EL SAUCILLO"/>
    <s v="CRUZ"/>
    <s v="MARQUEZ"/>
    <s v="MONICA"/>
    <x v="2"/>
    <x v="0"/>
    <x v="15"/>
    <s v="DEPOSITO DE AGUA-PRODUCCION ALIMENTOS"/>
    <s v="PRODUCCIÓN DE ALIMENTOS"/>
    <n v="0"/>
    <n v="0"/>
    <n v="0"/>
    <s v="AM"/>
    <n v="20160"/>
    <n v="0"/>
    <n v="2240"/>
    <n v="22400"/>
    <n v="20160"/>
    <n v="0"/>
    <m/>
    <n v="20160"/>
    <x v="15"/>
  </r>
  <r>
    <s v="EL SAUCILLO"/>
    <s v="CRUZ"/>
    <s v="MARQUEZ"/>
    <s v="MONICA"/>
    <x v="2"/>
    <x v="0"/>
    <x v="15"/>
    <s v="TEJABAN O SOMBREADERO"/>
    <s v="GENERACIÓN DE INGRESOS"/>
    <n v="0"/>
    <n v="0"/>
    <n v="0"/>
    <s v="AM"/>
    <n v="16173"/>
    <n v="0"/>
    <n v="1798.0600000000013"/>
    <n v="17971.060000000001"/>
    <n v="16173"/>
    <n v="0"/>
    <m/>
    <n v="16173"/>
    <x v="15"/>
  </r>
  <r>
    <s v="EL SAUCILLO"/>
    <s v="CRUZ"/>
    <s v="MARQUEZ"/>
    <s v="MONICA"/>
    <x v="2"/>
    <x v="0"/>
    <x v="15"/>
    <s v="CORRAL"/>
    <s v="GENERACIÓN DE INGRESOS"/>
    <n v="0"/>
    <n v="0"/>
    <n v="0"/>
    <s v="AM"/>
    <n v="13653"/>
    <n v="0"/>
    <n v="1517.0599999999995"/>
    <n v="15170.06"/>
    <n v="13653"/>
    <n v="0"/>
    <m/>
    <n v="13653"/>
    <x v="15"/>
  </r>
  <r>
    <s v="EL SAUCILLO"/>
    <s v="CRUZ"/>
    <s v="MARQUEZ"/>
    <s v="MONICA"/>
    <x v="2"/>
    <x v="0"/>
    <x v="15"/>
    <s v="INFRAESTRUCTURA Y EQUIPO PARA LA PROTECCION Y MANEJO DE LAS AVES"/>
    <s v="PRODUCCIÓN DE ALIMENTOS"/>
    <n v="0"/>
    <n v="0"/>
    <n v="0"/>
    <s v="AM"/>
    <n v="7851"/>
    <n v="0"/>
    <n v="872.89999999999964"/>
    <n v="8723.9"/>
    <n v="7851"/>
    <n v="0"/>
    <m/>
    <n v="7851"/>
    <x v="15"/>
  </r>
  <r>
    <s v="EL NARANJITO"/>
    <s v="DAVILA"/>
    <s v="MEDINA"/>
    <s v="SILVERIO"/>
    <x v="2"/>
    <x v="0"/>
    <x v="16"/>
    <s v="INFRAESTRUCTURA Y EQUIPO PARA LA PRODUCCION DE CERDOS"/>
    <s v="GENERACIÓN DE INGRESOS"/>
    <n v="6"/>
    <n v="9"/>
    <n v="15"/>
    <s v="AM"/>
    <n v="71010"/>
    <n v="0"/>
    <n v="7890.4400000000023"/>
    <n v="78900.44"/>
    <n v="71010"/>
    <n v="0"/>
    <m/>
    <n v="71010"/>
    <x v="16"/>
  </r>
  <r>
    <s v="EL NARANJITO"/>
    <s v="DAVILA"/>
    <s v="MEDINA"/>
    <s v="SILVERIO"/>
    <x v="2"/>
    <x v="0"/>
    <x v="16"/>
    <s v="INFRAESTRUCTURA Y EQUIPO PARA LA PRODUCCION HORTICOLA AGRICULTURA PROTEGIDA"/>
    <s v="PRODUCCIÓN DE ALIMENTOS"/>
    <n v="0"/>
    <n v="0"/>
    <n v="0"/>
    <s v="AM"/>
    <n v="6538"/>
    <n v="0"/>
    <n v="726.69999999999982"/>
    <n v="7264.7"/>
    <n v="6538"/>
    <n v="0"/>
    <m/>
    <n v="6538"/>
    <x v="16"/>
  </r>
  <r>
    <s v="EL NARANJITO"/>
    <s v="DAVILA"/>
    <s v="MEDINA"/>
    <s v="SILVERIO"/>
    <x v="2"/>
    <x v="0"/>
    <x v="16"/>
    <s v="MOLINO DE GRANOS"/>
    <s v="GENERACIÓN DE INGRESOS"/>
    <n v="0"/>
    <n v="0"/>
    <n v="0"/>
    <s v="AM"/>
    <n v="17640"/>
    <n v="0"/>
    <n v="1960"/>
    <n v="19600"/>
    <n v="17640"/>
    <n v="0"/>
    <m/>
    <n v="17640"/>
    <x v="16"/>
  </r>
  <r>
    <s v="EL NARANJITO"/>
    <s v="DAVILA"/>
    <s v="MEDINA"/>
    <s v="SILVERIO"/>
    <x v="2"/>
    <x v="0"/>
    <x v="16"/>
    <s v="CORRAL"/>
    <s v="GENERACIÓN DE INGRESOS"/>
    <n v="0"/>
    <n v="0"/>
    <n v="0"/>
    <s v="AM"/>
    <n v="13653"/>
    <n v="0"/>
    <n v="1517.0599999999995"/>
    <n v="15170.06"/>
    <n v="13653"/>
    <n v="0"/>
    <m/>
    <n v="13653"/>
    <x v="16"/>
  </r>
  <r>
    <s v="EL NARANJITO"/>
    <s v="DAVILA"/>
    <s v="MEDINA"/>
    <s v="SILVERIO"/>
    <x v="2"/>
    <x v="0"/>
    <x v="16"/>
    <s v="DEPOSITO DE AGUA-PRODUCCION ALIMENTOS"/>
    <s v="PRODUCCIÓN DE ALIMENTOS"/>
    <n v="0"/>
    <n v="0"/>
    <n v="0"/>
    <s v="AM"/>
    <n v="20160"/>
    <n v="0"/>
    <n v="2240"/>
    <n v="22400"/>
    <n v="20160"/>
    <n v="0"/>
    <m/>
    <n v="20160"/>
    <x v="16"/>
  </r>
  <r>
    <s v="EL NARANJITO"/>
    <s v="DAVILA"/>
    <s v="MEDINA"/>
    <s v="SILVERIO"/>
    <x v="2"/>
    <x v="0"/>
    <x v="16"/>
    <s v="PICADORA DE FORRAJE"/>
    <s v="GENERACIÓN DE INGRESOS"/>
    <n v="0"/>
    <n v="0"/>
    <n v="0"/>
    <s v="AM"/>
    <n v="21600"/>
    <n v="0"/>
    <n v="2400"/>
    <n v="24000"/>
    <n v="21600"/>
    <n v="0"/>
    <m/>
    <n v="21600"/>
    <x v="16"/>
  </r>
  <r>
    <s v="EL NARANJITO"/>
    <s v="DAVILA"/>
    <s v="MEDINA"/>
    <s v="SILVERIO"/>
    <x v="2"/>
    <x v="0"/>
    <x v="16"/>
    <s v="INFRAESTRUCTURA Y EQUIPO PARA LA PROTECCION Y MANEJO DE LAS AVES"/>
    <s v="PRODUCCIÓN DE ALIMENTOS"/>
    <n v="0"/>
    <n v="0"/>
    <n v="0"/>
    <s v="AM"/>
    <n v="4590"/>
    <n v="0"/>
    <n v="510.80000000000018"/>
    <n v="5100.8"/>
    <n v="4590"/>
    <n v="0"/>
    <m/>
    <n v="4590"/>
    <x v="16"/>
  </r>
  <r>
    <s v="EL CARRIZO"/>
    <s v="RICO"/>
    <s v="MARTINEZ"/>
    <s v="MARTIN"/>
    <x v="2"/>
    <x v="0"/>
    <x v="17"/>
    <s v="BASCULA"/>
    <s v="GENERACIÓN DE INGRESOS"/>
    <n v="7"/>
    <n v="5"/>
    <n v="12"/>
    <s v="AM"/>
    <n v="49500"/>
    <n v="0"/>
    <n v="5500"/>
    <n v="55000"/>
    <n v="49500"/>
    <n v="0"/>
    <m/>
    <n v="49500"/>
    <x v="17"/>
  </r>
  <r>
    <s v="EL CARRIZO"/>
    <s v="RICO"/>
    <s v="MARTINEZ"/>
    <s v="MARTIN"/>
    <x v="2"/>
    <x v="0"/>
    <x v="17"/>
    <s v="INFRAESTRUCTURA Y EQUIPO PARA LA PRODUCCION HORTICOLA AGRICULTURA PROTEGIDA"/>
    <s v="PRODUCCIÓN DE ALIMENTOS"/>
    <n v="0"/>
    <n v="0"/>
    <n v="0"/>
    <s v="AM"/>
    <n v="19614"/>
    <n v="0"/>
    <n v="2180.0999999999985"/>
    <n v="21794.1"/>
    <n v="19614"/>
    <n v="0"/>
    <m/>
    <n v="19614"/>
    <x v="17"/>
  </r>
  <r>
    <s v="EL CARRIZO"/>
    <s v="RICO"/>
    <s v="MARTINEZ"/>
    <s v="MARTIN"/>
    <x v="2"/>
    <x v="0"/>
    <x v="17"/>
    <s v="PICADORA DE FORRAJE"/>
    <s v="GENERACIÓN DE INGRESOS"/>
    <n v="0"/>
    <n v="0"/>
    <n v="0"/>
    <s v="AM"/>
    <n v="10800"/>
    <n v="0"/>
    <n v="1200"/>
    <n v="12000"/>
    <n v="10800"/>
    <n v="0"/>
    <m/>
    <n v="10800"/>
    <x v="17"/>
  </r>
  <r>
    <s v="EL CARRIZO"/>
    <s v="RICO"/>
    <s v="MARTINEZ"/>
    <s v="MARTIN"/>
    <x v="2"/>
    <x v="0"/>
    <x v="17"/>
    <s v="CORRALES DE MANEJO"/>
    <s v="GENERACIÓN DE INGRESOS"/>
    <n v="0"/>
    <n v="0"/>
    <n v="0"/>
    <s v="AM"/>
    <n v="44339"/>
    <n v="0"/>
    <n v="4927.4599999999991"/>
    <n v="49266.46"/>
    <n v="44339"/>
    <n v="0"/>
    <m/>
    <n v="44339"/>
    <x v="17"/>
  </r>
  <r>
    <s v="EL CARRIZO"/>
    <s v="RICO"/>
    <s v="MARTINEZ"/>
    <s v="MARTIN"/>
    <x v="2"/>
    <x v="0"/>
    <x v="17"/>
    <s v="INFRAESTRUCTURA Y EQUIPO PARA LA PRODUCCION DE CERDOS"/>
    <s v="GENERACIÓN DE INGRESOS"/>
    <n v="0"/>
    <n v="0"/>
    <n v="0"/>
    <s v="AM"/>
    <n v="35505"/>
    <n v="0"/>
    <n v="3945.2200000000012"/>
    <n v="39450.22"/>
    <n v="35505"/>
    <n v="0"/>
    <m/>
    <n v="35505"/>
    <x v="17"/>
  </r>
  <r>
    <s v="EL CARRIZO"/>
    <s v="RICO"/>
    <s v="MARTINEZ"/>
    <s v="MARTIN"/>
    <x v="2"/>
    <x v="0"/>
    <x v="17"/>
    <s v="DEPOSITO DE AGUA-PRODUCCION ALIMENTOS"/>
    <s v="PRODUCCIÓN DE ALIMENTOS"/>
    <n v="0"/>
    <n v="0"/>
    <n v="0"/>
    <s v="AM"/>
    <n v="10080"/>
    <n v="0"/>
    <n v="1120"/>
    <n v="11200"/>
    <n v="10080"/>
    <n v="0"/>
    <m/>
    <n v="10080"/>
    <x v="17"/>
  </r>
  <r>
    <s v="EL CARRIZO"/>
    <s v="RICO"/>
    <s v="MARTINEZ"/>
    <s v="MARTIN"/>
    <x v="2"/>
    <x v="0"/>
    <x v="17"/>
    <s v="EQUIPO PARA ENVASADO Y EMPAQUE"/>
    <s v="GENERACIÓN DE INGRESOS"/>
    <n v="0"/>
    <n v="0"/>
    <n v="0"/>
    <s v="AM"/>
    <n v="68099"/>
    <n v="0"/>
    <n v="13308.880000000005"/>
    <n v="81407.88"/>
    <n v="68099"/>
    <n v="0"/>
    <m/>
    <n v="68099"/>
    <x v="17"/>
  </r>
  <r>
    <s v="EL CARRIZO"/>
    <s v="RICO"/>
    <s v="MARTINEZ"/>
    <s v="MARTIN"/>
    <x v="2"/>
    <x v="0"/>
    <x v="17"/>
    <s v="CORRAL"/>
    <s v="GENERACIÓN DE INGRESOS"/>
    <n v="0"/>
    <n v="0"/>
    <n v="0"/>
    <s v="AM"/>
    <n v="40959"/>
    <n v="0"/>
    <n v="4551.18"/>
    <n v="45510.18"/>
    <n v="40959"/>
    <n v="0"/>
    <m/>
    <n v="40959"/>
    <x v="17"/>
  </r>
  <r>
    <s v="EL CARRIZO"/>
    <s v="RICO"/>
    <s v="MARTINEZ"/>
    <s v="MARTIN"/>
    <x v="2"/>
    <x v="0"/>
    <x v="17"/>
    <s v="TEJABAN O SOMBREADERO"/>
    <s v="GENERACIÓN DE INGRESOS"/>
    <n v="0"/>
    <n v="0"/>
    <n v="0"/>
    <s v="AM"/>
    <n v="8086"/>
    <n v="0"/>
    <n v="899.53000000000065"/>
    <n v="8985.5300000000007"/>
    <n v="8086"/>
    <n v="0"/>
    <m/>
    <n v="8086"/>
    <x v="17"/>
  </r>
  <r>
    <s v="EL CARPINTERO"/>
    <s v="VERASTEGUI"/>
    <s v="MALDONADO"/>
    <s v="MARGARITO"/>
    <x v="2"/>
    <x v="0"/>
    <x v="18"/>
    <s v="TEJABAN O SOMBREADERO"/>
    <s v="GENERACIÓN DE INGRESOS"/>
    <n v="16"/>
    <n v="1"/>
    <n v="17"/>
    <s v="AM"/>
    <n v="8086"/>
    <n v="0"/>
    <n v="899.53000000000065"/>
    <n v="8985.5300000000007"/>
    <n v="8086"/>
    <n v="0"/>
    <m/>
    <n v="8086"/>
    <x v="18"/>
  </r>
  <r>
    <s v="EL CARPINTERO"/>
    <s v="VERASTEGUI"/>
    <s v="MALDONADO"/>
    <s v="MARGARITO"/>
    <x v="2"/>
    <x v="0"/>
    <x v="18"/>
    <s v="PICADORA DE FORRAJE"/>
    <s v="GENERACIÓN DE INGRESOS"/>
    <n v="0"/>
    <n v="0"/>
    <n v="0"/>
    <s v="AM"/>
    <n v="54000"/>
    <n v="0"/>
    <n v="6000"/>
    <n v="60000"/>
    <n v="54000"/>
    <n v="0"/>
    <m/>
    <n v="54000"/>
    <x v="18"/>
  </r>
  <r>
    <s v="EL CARPINTERO"/>
    <s v="VERASTEGUI"/>
    <s v="MALDONADO"/>
    <s v="MARGARITO"/>
    <x v="2"/>
    <x v="0"/>
    <x v="18"/>
    <s v="INFRAESTRUCTURA Y EQUIPO PARA LA PROTECCION Y MANEJO DE LAS AVES"/>
    <s v="PRODUCCIÓN DE ALIMENTOS"/>
    <n v="0"/>
    <n v="0"/>
    <n v="0"/>
    <s v="AM"/>
    <n v="78515"/>
    <n v="0"/>
    <n v="8724"/>
    <n v="87239"/>
    <n v="78515"/>
    <n v="0"/>
    <m/>
    <n v="78515"/>
    <x v="18"/>
  </r>
  <r>
    <s v="EL CARPINTERO"/>
    <s v="VERASTEGUI"/>
    <s v="MALDONADO"/>
    <s v="MARGARITO"/>
    <x v="2"/>
    <x v="0"/>
    <x v="18"/>
    <s v="DEPOSITO DE AGUA-PRODUCCION ALIMENTOS"/>
    <s v="PRODUCCIÓN DE ALIMENTOS"/>
    <n v="0"/>
    <n v="0"/>
    <n v="0"/>
    <s v="AM"/>
    <n v="20160"/>
    <n v="0"/>
    <n v="2240"/>
    <n v="22400"/>
    <n v="20160"/>
    <n v="0"/>
    <m/>
    <n v="20160"/>
    <x v="18"/>
  </r>
  <r>
    <s v="LA GAVIA"/>
    <s v="MARTINEZ"/>
    <s v="RAMIREZ"/>
    <s v="MOISES"/>
    <x v="2"/>
    <x v="0"/>
    <x v="19"/>
    <s v="CORRAL"/>
    <s v="GENERACIÓN DE INGRESOS"/>
    <n v="10"/>
    <n v="5"/>
    <n v="15"/>
    <s v="AM"/>
    <n v="40959"/>
    <n v="0"/>
    <n v="4551.18"/>
    <n v="45510.18"/>
    <n v="40959"/>
    <n v="0"/>
    <m/>
    <n v="40959"/>
    <x v="19"/>
  </r>
  <r>
    <s v="LA GAVIA"/>
    <s v="MARTINEZ"/>
    <s v="RAMIREZ"/>
    <s v="MOISES"/>
    <x v="2"/>
    <x v="0"/>
    <x v="19"/>
    <s v="CORRALES DE MANEJO"/>
    <s v="GENERACIÓN DE INGRESOS"/>
    <n v="0"/>
    <n v="0"/>
    <n v="0"/>
    <s v="AM"/>
    <n v="22169"/>
    <n v="0"/>
    <n v="2464.2299999999996"/>
    <n v="24633.23"/>
    <n v="22169"/>
    <n v="0"/>
    <m/>
    <n v="22169"/>
    <x v="19"/>
  </r>
  <r>
    <s v="LA GAVIA"/>
    <s v="MARTINEZ"/>
    <s v="RAMIREZ"/>
    <s v="MOISES"/>
    <x v="2"/>
    <x v="0"/>
    <x v="19"/>
    <s v="INFRAESTRUCTURA Y EQUIPO PARA LA PRODUCCION DE CERDOS"/>
    <s v="GENERACIÓN DE INGRESOS"/>
    <n v="0"/>
    <n v="0"/>
    <n v="0"/>
    <s v="AM"/>
    <n v="17752"/>
    <n v="0"/>
    <n v="1973.1100000000006"/>
    <n v="19725.11"/>
    <n v="17752"/>
    <n v="0"/>
    <m/>
    <n v="17752"/>
    <x v="19"/>
  </r>
  <r>
    <s v="LA GAVIA"/>
    <s v="MARTINEZ"/>
    <s v="RAMIREZ"/>
    <s v="MOISES"/>
    <x v="2"/>
    <x v="0"/>
    <x v="19"/>
    <s v="DEPOSITO DE AGUA-PRODUCCION ALIMENTOS"/>
    <s v="PRODUCCIÓN DE ALIMENTOS"/>
    <n v="0"/>
    <n v="0"/>
    <n v="0"/>
    <s v="AM"/>
    <n v="20160"/>
    <n v="0"/>
    <n v="2240"/>
    <n v="22400"/>
    <n v="20160"/>
    <n v="0"/>
    <m/>
    <n v="20160"/>
    <x v="19"/>
  </r>
  <r>
    <s v="LA GAVIA"/>
    <s v="MARTINEZ"/>
    <s v="RAMIREZ"/>
    <s v="MOISES"/>
    <x v="2"/>
    <x v="0"/>
    <x v="19"/>
    <s v="MOLINO DE GRANOS"/>
    <s v="GENERACIÓN DE INGRESOS"/>
    <n v="0"/>
    <n v="0"/>
    <n v="0"/>
    <s v="AM"/>
    <n v="8820"/>
    <n v="0"/>
    <n v="980"/>
    <n v="9800"/>
    <n v="8820"/>
    <n v="0"/>
    <m/>
    <n v="8820"/>
    <x v="19"/>
  </r>
  <r>
    <s v="LA GAVIA"/>
    <s v="MARTINEZ"/>
    <s v="RAMIREZ"/>
    <s v="MOISES"/>
    <x v="2"/>
    <x v="0"/>
    <x v="19"/>
    <s v="INCUBADORA EQUIPADA"/>
    <s v="GENERACIÓN DE INGRESOS"/>
    <n v="0"/>
    <n v="0"/>
    <n v="0"/>
    <s v="AM"/>
    <n v="11700"/>
    <n v="0"/>
    <n v="1300"/>
    <n v="13000"/>
    <n v="11700"/>
    <n v="0"/>
    <m/>
    <n v="11700"/>
    <x v="19"/>
  </r>
  <r>
    <s v="LA GAVIA"/>
    <s v="MARTINEZ"/>
    <s v="RAMIREZ"/>
    <s v="MOISES"/>
    <x v="2"/>
    <x v="0"/>
    <x v="19"/>
    <s v="INFRAESTRUCTURA Y EQUIPO PARA LA PROTECCION Y MANEJO DE LAS AVES"/>
    <s v="PRODUCCIÓN DE ALIMENTOS"/>
    <n v="0"/>
    <n v="0"/>
    <n v="0"/>
    <s v="AM"/>
    <n v="9181"/>
    <n v="0"/>
    <n v="1020.6000000000004"/>
    <n v="10201.6"/>
    <n v="9181"/>
    <n v="0"/>
    <m/>
    <n v="9181"/>
    <x v="19"/>
  </r>
  <r>
    <s v="LA GAVIA"/>
    <s v="MARTINEZ"/>
    <s v="RAMIREZ"/>
    <s v="MOISES"/>
    <x v="2"/>
    <x v="0"/>
    <x v="19"/>
    <s v="INFRAESTRUCTURA Y EQUIPO PARA LA PRODUCCION HORTICOLA AGRICULTURA PROTEGIDA"/>
    <s v="PRODUCCIÓN DE ALIMENTOS"/>
    <n v="0"/>
    <n v="0"/>
    <n v="0"/>
    <s v="AM"/>
    <n v="6538"/>
    <n v="0"/>
    <n v="726.69999999999982"/>
    <n v="7264.7"/>
    <n v="6538"/>
    <n v="0"/>
    <m/>
    <n v="6538"/>
    <x v="19"/>
  </r>
  <r>
    <s v="LA GAVIA"/>
    <s v="MARTINEZ"/>
    <s v="RAMIREZ"/>
    <s v="MOISES"/>
    <x v="2"/>
    <x v="0"/>
    <x v="19"/>
    <s v="PICADORA DE FORRAJE"/>
    <s v="GENERACIÓN DE INGRESOS"/>
    <n v="0"/>
    <n v="0"/>
    <n v="0"/>
    <s v="AM"/>
    <n v="32400"/>
    <n v="0"/>
    <n v="3600"/>
    <n v="36000"/>
    <n v="32400"/>
    <n v="0"/>
    <m/>
    <n v="32400"/>
    <x v="19"/>
  </r>
  <r>
    <s v="CUESTA BLANCA 2"/>
    <s v="OLVERA"/>
    <s v="NUÑEZ"/>
    <s v="GRACIANO"/>
    <x v="2"/>
    <x v="0"/>
    <x v="20"/>
    <s v="INFRAESTRUCTURA Y EQUIPO PARA LA PRODUCCION DE CERDOS"/>
    <s v="GENERACIÓN DE INGRESOS"/>
    <n v="8"/>
    <n v="4"/>
    <n v="12"/>
    <s v="AM"/>
    <n v="53257"/>
    <n v="0"/>
    <n v="5918.3300000000017"/>
    <n v="59175.33"/>
    <n v="53257"/>
    <n v="0"/>
    <m/>
    <n v="53257"/>
    <x v="20"/>
  </r>
  <r>
    <s v="CUESTA BLANCA 2"/>
    <s v="OLVERA"/>
    <s v="NUÑEZ"/>
    <s v="GRACIANO"/>
    <x v="2"/>
    <x v="0"/>
    <x v="20"/>
    <s v="INFRAESTRUCTURA Y EQUIPO PARA LA PROTECCION Y MANEJO DE LAS AVES"/>
    <s v="PRODUCCIÓN DE ALIMENTOS"/>
    <n v="0"/>
    <n v="0"/>
    <n v="0"/>
    <s v="AM"/>
    <n v="27544"/>
    <n v="0"/>
    <n v="3060.7999999999993"/>
    <n v="30604.799999999999"/>
    <n v="27544"/>
    <n v="0"/>
    <m/>
    <n v="27544"/>
    <x v="20"/>
  </r>
  <r>
    <s v="CUESTA BLANCA 2"/>
    <s v="OLVERA"/>
    <s v="NUÑEZ"/>
    <s v="GRACIANO"/>
    <x v="2"/>
    <x v="0"/>
    <x v="20"/>
    <s v="CORRALES DE MANEJO"/>
    <s v="GENERACIÓN DE INGRESOS"/>
    <n v="0"/>
    <n v="0"/>
    <n v="0"/>
    <s v="AM"/>
    <n v="22169"/>
    <n v="0"/>
    <n v="2464.2299999999996"/>
    <n v="24633.23"/>
    <n v="22169"/>
    <n v="0"/>
    <m/>
    <n v="22169"/>
    <x v="20"/>
  </r>
  <r>
    <s v="CUESTA BLANCA 2"/>
    <s v="OLVERA"/>
    <s v="NUÑEZ"/>
    <s v="GRACIANO"/>
    <x v="2"/>
    <x v="0"/>
    <x v="20"/>
    <s v="PICADORA DE FORRAJE"/>
    <s v="GENERACIÓN DE INGRESOS"/>
    <n v="0"/>
    <n v="0"/>
    <n v="0"/>
    <s v="AM"/>
    <n v="10800"/>
    <n v="0"/>
    <n v="1200"/>
    <n v="12000"/>
    <n v="10800"/>
    <n v="0"/>
    <m/>
    <n v="10800"/>
    <x v="20"/>
  </r>
  <r>
    <s v="CUESTA BLANCA 2"/>
    <s v="OLVERA"/>
    <s v="NUÑEZ"/>
    <s v="GRACIANO"/>
    <x v="2"/>
    <x v="0"/>
    <x v="20"/>
    <s v="CORRAL"/>
    <s v="GENERACIÓN DE INGRESOS"/>
    <n v="0"/>
    <n v="0"/>
    <n v="0"/>
    <s v="AM"/>
    <n v="13653"/>
    <n v="0"/>
    <n v="1517.0599999999995"/>
    <n v="15170.06"/>
    <n v="13653"/>
    <n v="0"/>
    <m/>
    <n v="13653"/>
    <x v="20"/>
  </r>
  <r>
    <s v="POZO DEL SAUZ"/>
    <s v="CASTILLO"/>
    <s v="RESENDIZ"/>
    <s v="TERESA"/>
    <x v="2"/>
    <x v="0"/>
    <x v="21"/>
    <s v="INFRAESTRUCTURA Y EQUIPO PARA LA PRODUCCION DE CERDOS"/>
    <s v="GENERACIÓN DE INGRESOS"/>
    <n v="8"/>
    <n v="3"/>
    <n v="11"/>
    <s v="MAM"/>
    <n v="17752"/>
    <n v="0"/>
    <n v="1973.1100000000006"/>
    <n v="19725.11"/>
    <n v="17752"/>
    <n v="0"/>
    <m/>
    <n v="17752"/>
    <x v="21"/>
  </r>
  <r>
    <s v="POZO DEL SAUZ"/>
    <s v="CASTILLO"/>
    <s v="RESENDIZ"/>
    <s v="TERESA"/>
    <x v="2"/>
    <x v="0"/>
    <x v="21"/>
    <s v="DEPOSITO DE AGUA-PRODUCCION ALIMENTOS"/>
    <s v="PRODUCCIÓN DE ALIMENTOS"/>
    <n v="0"/>
    <n v="0"/>
    <n v="0"/>
    <s v="MAM"/>
    <n v="20160"/>
    <n v="0"/>
    <n v="2240"/>
    <n v="22400"/>
    <n v="20160"/>
    <n v="0"/>
    <m/>
    <n v="20160"/>
    <x v="21"/>
  </r>
  <r>
    <s v="POZO DEL SAUZ"/>
    <s v="CASTILLO"/>
    <s v="RESENDIZ"/>
    <s v="TERESA"/>
    <x v="2"/>
    <x v="0"/>
    <x v="21"/>
    <s v="MOLINO DE GRANOS"/>
    <s v="GENERACIÓN DE INGRESOS"/>
    <n v="0"/>
    <n v="0"/>
    <n v="0"/>
    <s v="MAM"/>
    <n v="8820"/>
    <n v="0"/>
    <n v="980"/>
    <n v="9800"/>
    <n v="8820"/>
    <n v="0"/>
    <m/>
    <n v="8820"/>
    <x v="21"/>
  </r>
  <r>
    <s v="POZO DEL SAUZ"/>
    <s v="CASTILLO"/>
    <s v="RESENDIZ"/>
    <s v="TERESA"/>
    <x v="2"/>
    <x v="0"/>
    <x v="21"/>
    <s v="INFRAESTRUCTURA Y EQUIPO PARA LA PRODUCCION HORTICOLA AGRICULTURA PROTEGIDA"/>
    <s v="PRODUCCIÓN DE ALIMENTOS"/>
    <n v="0"/>
    <n v="0"/>
    <n v="0"/>
    <s v="MAM"/>
    <n v="13076"/>
    <n v="0"/>
    <n v="1453.3999999999996"/>
    <n v="14529.4"/>
    <n v="13076"/>
    <n v="0"/>
    <m/>
    <n v="13076"/>
    <x v="21"/>
  </r>
  <r>
    <s v="POZO DEL SAUZ"/>
    <s v="CASTILLO"/>
    <s v="RESENDIZ"/>
    <s v="TERESA"/>
    <x v="2"/>
    <x v="0"/>
    <x v="21"/>
    <s v="INFRAESTRUCTURA Y EQUIPO PARA LA PROTECCION Y MANEJO DE LAS AVES"/>
    <s v="PRODUCCIÓN DE ALIMENTOS"/>
    <n v="0"/>
    <n v="0"/>
    <n v="0"/>
    <s v="MAM"/>
    <n v="32135"/>
    <n v="0"/>
    <n v="3570.5999999999985"/>
    <n v="35705.599999999999"/>
    <n v="32135"/>
    <n v="0"/>
    <m/>
    <n v="32135"/>
    <x v="21"/>
  </r>
  <r>
    <s v="RINCON DE RAMIREZ"/>
    <s v="RAMIREZ"/>
    <s v="CONTRERAS"/>
    <s v="LUCAS"/>
    <x v="2"/>
    <x v="0"/>
    <x v="22"/>
    <s v="INFRAESTRUCTURA Y EQUIPO PARA LA PROTECCION Y MANEJO DE LAS AVES"/>
    <s v="PRODUCCIÓN DE ALIMENTOS"/>
    <n v="7"/>
    <n v="2"/>
    <n v="9"/>
    <s v="AM"/>
    <n v="22953"/>
    <n v="0"/>
    <n v="2551"/>
    <n v="25504"/>
    <n v="22953"/>
    <n v="0"/>
    <m/>
    <n v="22953"/>
    <x v="22"/>
  </r>
  <r>
    <s v="RINCON DE RAMIREZ"/>
    <s v="RAMIREZ"/>
    <s v="CONTRERAS"/>
    <s v="LUCAS"/>
    <x v="2"/>
    <x v="0"/>
    <x v="22"/>
    <s v="DEPOSITO DE AGUA-PRODUCCION ALIMENTOS"/>
    <s v="PRODUCCIÓN DE ALIMENTOS"/>
    <n v="0"/>
    <n v="0"/>
    <n v="0"/>
    <s v="AM"/>
    <n v="30240"/>
    <n v="0"/>
    <n v="3360"/>
    <n v="33600"/>
    <n v="30240"/>
    <n v="0"/>
    <m/>
    <n v="30240"/>
    <x v="22"/>
  </r>
  <r>
    <s v="RINCON DE RAMIREZ"/>
    <s v="RAMIREZ"/>
    <s v="CONTRERAS"/>
    <s v="LUCAS"/>
    <x v="2"/>
    <x v="0"/>
    <x v="22"/>
    <s v="INFRAESTRUCTURA Y EQUIPO PARA LA PRODUCCION HORTICOLA AGRICULTURA PROTEGIDA"/>
    <s v="PRODUCCIÓN DE ALIMENTOS"/>
    <n v="0"/>
    <n v="0"/>
    <n v="0"/>
    <s v="AM"/>
    <n v="19614"/>
    <n v="0"/>
    <n v="2180.0999999999985"/>
    <n v="21794.1"/>
    <n v="19614"/>
    <n v="0"/>
    <m/>
    <n v="19614"/>
    <x v="22"/>
  </r>
  <r>
    <s v="AGUA PUERCA"/>
    <s v="CASTILLO"/>
    <s v="ALVAREZ"/>
    <s v="MA GUADALUPE"/>
    <x v="2"/>
    <x v="0"/>
    <x v="23"/>
    <s v="INFRAESTRUCTURA Y EQUIPO PARA LA PRODUCCION HORTICOLA AGRICULTURA PROTEGIDA"/>
    <s v="PRODUCCIÓN DE ALIMENTOS"/>
    <n v="13"/>
    <n v="2"/>
    <n v="15"/>
    <s v="MAM"/>
    <n v="26152"/>
    <n v="0"/>
    <n v="2906.7999999999993"/>
    <n v="29058.799999999999"/>
    <n v="26152"/>
    <n v="0"/>
    <m/>
    <n v="26152"/>
    <x v="23"/>
  </r>
  <r>
    <s v="AGUA PUERCA"/>
    <s v="CASTILLO"/>
    <s v="ALVAREZ"/>
    <s v="MA GUADALUPE"/>
    <x v="2"/>
    <x v="0"/>
    <x v="23"/>
    <s v="MOLINO DE GRANOS"/>
    <s v="GENERACIÓN DE INGRESOS"/>
    <n v="0"/>
    <n v="0"/>
    <n v="0"/>
    <s v="MAM"/>
    <n v="8820"/>
    <n v="0"/>
    <n v="980"/>
    <n v="9800"/>
    <n v="8820"/>
    <n v="0"/>
    <m/>
    <n v="8820"/>
    <x v="23"/>
  </r>
  <r>
    <s v="AGUA PUERCA"/>
    <s v="CASTILLO"/>
    <s v="ALVAREZ"/>
    <s v="MA GUADALUPE"/>
    <x v="2"/>
    <x v="0"/>
    <x v="23"/>
    <s v="INFRAESTRUCTURA Y EQUIPO PARA LA PROTECCION Y MANEJO DE LAS AVES"/>
    <s v="PRODUCCIÓN DE ALIMENTOS"/>
    <n v="0"/>
    <n v="0"/>
    <n v="0"/>
    <s v="MAM"/>
    <n v="36725"/>
    <n v="0"/>
    <n v="4081.4000000000015"/>
    <n v="40806.400000000001"/>
    <n v="36725"/>
    <n v="0"/>
    <m/>
    <n v="36725"/>
    <x v="23"/>
  </r>
  <r>
    <s v="AGUA PUERCA"/>
    <s v="CASTILLO"/>
    <s v="ALVAREZ"/>
    <s v="MA GUADALUPE"/>
    <x v="2"/>
    <x v="0"/>
    <x v="23"/>
    <s v="DEPOSITO DE AGUA-PRODUCCION ALIMENTOS"/>
    <s v="PRODUCCIÓN DE ALIMENTOS"/>
    <n v="0"/>
    <n v="0"/>
    <n v="0"/>
    <s v="MAM"/>
    <n v="50400"/>
    <n v="0"/>
    <n v="5600"/>
    <n v="56000"/>
    <n v="50400"/>
    <n v="0"/>
    <m/>
    <n v="50400"/>
    <x v="23"/>
  </r>
  <r>
    <s v="AGUA PUERCA"/>
    <s v="CASTILLO"/>
    <s v="ALVAREZ"/>
    <s v="MA GUADALUPE"/>
    <x v="2"/>
    <x v="0"/>
    <x v="23"/>
    <s v="INFRAESTRUCTURA Y EQUIPO PARA LA PRODUCCION DE CERDOS"/>
    <s v="GENERACIÓN DE INGRESOS"/>
    <n v="0"/>
    <n v="0"/>
    <n v="0"/>
    <s v="MAM"/>
    <n v="35505"/>
    <n v="0"/>
    <n v="3945.2200000000012"/>
    <n v="39450.22"/>
    <n v="35505"/>
    <n v="0"/>
    <m/>
    <n v="35505"/>
    <x v="23"/>
  </r>
  <r>
    <s v="CEBADILLA"/>
    <s v="CASTILLO"/>
    <s v="GONZALEZ"/>
    <s v="ARNULFO"/>
    <x v="2"/>
    <x v="0"/>
    <x v="24"/>
    <s v="INFRAESTRUCTURA Y EQUIPO PARA LA PRODUCCION HORTICOLA AGRICULTURA PROTEGIDA"/>
    <s v="PRODUCCIÓN DE ALIMENTOS"/>
    <n v="13"/>
    <n v="10"/>
    <n v="23"/>
    <s v="AM"/>
    <n v="13076"/>
    <n v="0"/>
    <n v="1453.3999999999996"/>
    <n v="14529.4"/>
    <n v="13076"/>
    <n v="0"/>
    <m/>
    <n v="13076"/>
    <x v="24"/>
  </r>
  <r>
    <s v="CEBADILLA"/>
    <s v="CASTILLO"/>
    <s v="GONZALEZ"/>
    <s v="ARNULFO"/>
    <x v="2"/>
    <x v="0"/>
    <x v="24"/>
    <s v="CORRAL"/>
    <s v="GENERACIÓN DE INGRESOS"/>
    <n v="0"/>
    <n v="0"/>
    <n v="0"/>
    <s v="AM"/>
    <n v="13653"/>
    <n v="0"/>
    <n v="1517.0599999999995"/>
    <n v="15170.06"/>
    <n v="13653"/>
    <n v="0"/>
    <m/>
    <n v="13653"/>
    <x v="24"/>
  </r>
  <r>
    <s v="CEBADILLA"/>
    <s v="CASTILLO"/>
    <s v="GONZALEZ"/>
    <s v="ARNULFO"/>
    <x v="2"/>
    <x v="0"/>
    <x v="24"/>
    <s v="INCUBADORA EQUIPADA"/>
    <s v="GENERACIÓN DE INGRESOS"/>
    <n v="0"/>
    <n v="0"/>
    <n v="0"/>
    <s v="AM"/>
    <n v="11700"/>
    <n v="0"/>
    <n v="1300"/>
    <n v="13000"/>
    <n v="11700"/>
    <n v="0"/>
    <m/>
    <n v="11700"/>
    <x v="24"/>
  </r>
  <r>
    <s v="CEBADILLA"/>
    <s v="CASTILLO"/>
    <s v="GONZALEZ"/>
    <s v="ARNULFO"/>
    <x v="2"/>
    <x v="0"/>
    <x v="24"/>
    <s v="PICADORA DE FORRAJE"/>
    <s v="GENERACIÓN DE INGRESOS"/>
    <n v="0"/>
    <n v="0"/>
    <n v="0"/>
    <s v="AM"/>
    <n v="32400"/>
    <n v="0"/>
    <n v="3600"/>
    <n v="36000"/>
    <n v="32400"/>
    <n v="0"/>
    <m/>
    <n v="32400"/>
    <x v="24"/>
  </r>
  <r>
    <s v="CEBADILLA"/>
    <s v="CASTILLO"/>
    <s v="GONZALEZ"/>
    <s v="ARNULFO"/>
    <x v="2"/>
    <x v="0"/>
    <x v="24"/>
    <s v="INFRAESTRUCTURA Y EQUIPO PARA LA PROTECCION Y MANEJO DE LAS AVES"/>
    <s v="PRODUCCIÓN DE ALIMENTOS"/>
    <n v="0"/>
    <n v="0"/>
    <n v="0"/>
    <s v="AM"/>
    <n v="9181"/>
    <n v="0"/>
    <n v="1020.6000000000004"/>
    <n v="10201.6"/>
    <n v="9181"/>
    <n v="0"/>
    <m/>
    <n v="9181"/>
    <x v="24"/>
  </r>
  <r>
    <s v="CEBADILLA"/>
    <s v="CASTILLO"/>
    <s v="GONZALEZ"/>
    <s v="ARNULFO"/>
    <x v="2"/>
    <x v="0"/>
    <x v="24"/>
    <s v="MOLINO DE GRANOS"/>
    <s v="GENERACIÓN DE INGRESOS"/>
    <n v="0"/>
    <n v="0"/>
    <n v="0"/>
    <s v="AM"/>
    <n v="26460"/>
    <n v="0"/>
    <n v="2940"/>
    <n v="29400"/>
    <n v="26460"/>
    <n v="0"/>
    <m/>
    <n v="26460"/>
    <x v="24"/>
  </r>
  <r>
    <s v="CEBADILLA"/>
    <s v="CASTILLO"/>
    <s v="GONZALEZ"/>
    <s v="ARNULFO"/>
    <x v="2"/>
    <x v="0"/>
    <x v="24"/>
    <s v="TEJABAN O SOMBREADERO"/>
    <s v="GENERACIÓN DE INGRESOS"/>
    <n v="0"/>
    <n v="0"/>
    <n v="0"/>
    <s v="AM"/>
    <n v="8086"/>
    <n v="0"/>
    <n v="899.53000000000065"/>
    <n v="8985.5300000000007"/>
    <n v="8086"/>
    <n v="0"/>
    <m/>
    <n v="8086"/>
    <x v="24"/>
  </r>
  <r>
    <s v="CEBADILLA"/>
    <s v="CASTILLO"/>
    <s v="GONZALEZ"/>
    <s v="ARNULFO"/>
    <x v="2"/>
    <x v="0"/>
    <x v="24"/>
    <s v="CORRALES DE MANEJO"/>
    <s v="GENERACIÓN DE INGRESOS"/>
    <n v="0"/>
    <n v="0"/>
    <n v="0"/>
    <s v="AM"/>
    <n v="22169"/>
    <n v="0"/>
    <n v="2464.2299999999996"/>
    <n v="24633.23"/>
    <n v="22169"/>
    <n v="0"/>
    <m/>
    <n v="22169"/>
    <x v="24"/>
  </r>
  <r>
    <s v="GRUPO DE TRABAJO COAXOCOYO"/>
    <s v="FLORES"/>
    <s v="HERNANDEZ"/>
    <s v="NELBA"/>
    <x v="1"/>
    <x v="0"/>
    <x v="25"/>
    <s v="INCUBADORA"/>
    <s v="GENERACIÓN DE INGRESOS"/>
    <n v="9"/>
    <n v="5"/>
    <n v="14"/>
    <s v="AM"/>
    <n v="11700"/>
    <n v="0"/>
    <n v="1300"/>
    <n v="13000"/>
    <n v="11700"/>
    <n v="0"/>
    <m/>
    <n v="11700"/>
    <x v="25"/>
  </r>
  <r>
    <s v="GRUPO DE TRABAJO COAXOCOYO"/>
    <s v="FLORES"/>
    <s v="HERNANDEZ"/>
    <s v="NELBA"/>
    <x v="1"/>
    <x v="0"/>
    <x v="25"/>
    <s v="INFRAESTRUCTURA Y EQUIPO PARA LA PRODUCCION DE CERDOS"/>
    <s v="GENERACIÓN DE INGRESOS"/>
    <n v="0"/>
    <n v="0"/>
    <n v="0"/>
    <s v="AM"/>
    <n v="44856"/>
    <n v="0"/>
    <n v="4984"/>
    <n v="49840"/>
    <n v="44856"/>
    <n v="0"/>
    <m/>
    <n v="44856"/>
    <x v="25"/>
  </r>
  <r>
    <s v="GRUPO DE TRABAJO COAXOCOYO"/>
    <s v="FLORES"/>
    <s v="HERNANDEZ"/>
    <s v="NELBA"/>
    <x v="1"/>
    <x v="0"/>
    <x v="25"/>
    <s v="ARBOLES FRUTALES"/>
    <s v="PRODUCCIÓN DE ALIMENTOS"/>
    <n v="0"/>
    <n v="0"/>
    <n v="0"/>
    <s v="AM"/>
    <n v="39690"/>
    <n v="0"/>
    <n v="4410"/>
    <n v="44100"/>
    <n v="39690"/>
    <n v="0"/>
    <m/>
    <n v="39690"/>
    <x v="25"/>
  </r>
  <r>
    <s v="GRUPO DE TRABAJO COAXOCOYO"/>
    <s v="FLORES"/>
    <s v="HERNANDEZ"/>
    <s v="NELBA"/>
    <x v="1"/>
    <x v="0"/>
    <x v="25"/>
    <s v="MATERIAL VEGETATIVO"/>
    <s v="PRODUCCIÓN DE ALIMENTOS"/>
    <n v="0"/>
    <n v="0"/>
    <n v="0"/>
    <s v="AM"/>
    <n v="10530"/>
    <n v="0"/>
    <n v="1170"/>
    <n v="11700"/>
    <n v="10530"/>
    <n v="0"/>
    <m/>
    <n v="10530"/>
    <x v="25"/>
  </r>
  <r>
    <s v="GRUPO DE TRABAJO PUNCHUMU"/>
    <s v="SANTOS"/>
    <s v="HERNANDEZ"/>
    <s v="TERESA"/>
    <x v="1"/>
    <x v="0"/>
    <x v="26"/>
    <s v="MATERIAL VEGETATIVO"/>
    <s v="PRODUCCIÓN DE ALIMENTOS"/>
    <n v="5"/>
    <n v="2"/>
    <n v="7"/>
    <s v="AM"/>
    <n v="7020"/>
    <n v="0"/>
    <n v="780"/>
    <n v="7800"/>
    <n v="7020"/>
    <n v="0"/>
    <m/>
    <n v="7020"/>
    <x v="26"/>
  </r>
  <r>
    <s v="GRUPO DE TRABAJO PUNCHUMU"/>
    <s v="SANTOS"/>
    <s v="HERNANDEZ"/>
    <s v="TERESA"/>
    <x v="1"/>
    <x v="0"/>
    <x v="26"/>
    <s v="INFRAESTRUCTURA Y EQUIPO PARA LA PRODUCCION DE CERDOS"/>
    <s v="GENERACIÓN DE INGRESOS"/>
    <n v="0"/>
    <n v="0"/>
    <n v="0"/>
    <s v="AM"/>
    <n v="32040"/>
    <n v="0"/>
    <n v="3560"/>
    <n v="35600"/>
    <n v="32040"/>
    <n v="0"/>
    <m/>
    <n v="32040"/>
    <x v="26"/>
  </r>
  <r>
    <s v="GRUPO DE TRABAJO PUNCHUMU"/>
    <s v="SANTOS"/>
    <s v="HERNANDEZ"/>
    <s v="TERESA"/>
    <x v="1"/>
    <x v="0"/>
    <x v="26"/>
    <s v="INFRAESTRUCTURA Y EQUIPO PARA LA PROTECCION Y MANEJO DE LAS AVES"/>
    <s v="PRODUCCIÓN DE ALIMENTOS"/>
    <n v="0"/>
    <n v="0"/>
    <n v="0"/>
    <s v="AM"/>
    <n v="4410"/>
    <n v="0"/>
    <n v="490"/>
    <n v="4900"/>
    <n v="4410"/>
    <n v="0"/>
    <m/>
    <n v="4410"/>
    <x v="26"/>
  </r>
  <r>
    <s v="TANQUE DEL BORREGO"/>
    <s v="DE LA CRUZ"/>
    <s v="CEDEÑO"/>
    <s v="LAZARA"/>
    <x v="2"/>
    <x v="0"/>
    <x v="27"/>
    <s v="INFRAESTRUCTURA Y EQUIPO PARA LA PROTECCION Y MANEJO DE LAS AVES"/>
    <s v="PRODUCCIÓN DE ALIMENTOS"/>
    <n v="9"/>
    <n v="1"/>
    <n v="10"/>
    <s v="MAM"/>
    <n v="18362"/>
    <n v="0"/>
    <n v="2041.2000000000007"/>
    <n v="20403.2"/>
    <n v="18362"/>
    <n v="0"/>
    <m/>
    <n v="18362"/>
    <x v="27"/>
  </r>
  <r>
    <s v="TANQUE DEL BORREGO"/>
    <s v="DE LA CRUZ"/>
    <s v="CEDEÑO"/>
    <s v="LAZARA"/>
    <x v="2"/>
    <x v="0"/>
    <x v="27"/>
    <s v="DEPOSITO DE AGUA-PRODUCCION ALIMENTOS"/>
    <s v="PRODUCCIÓN DE ALIMENTOS"/>
    <n v="0"/>
    <n v="0"/>
    <n v="0"/>
    <s v="MAM"/>
    <n v="60480"/>
    <n v="0"/>
    <n v="6720"/>
    <n v="67200"/>
    <n v="60480"/>
    <n v="0"/>
    <m/>
    <n v="60480"/>
    <x v="27"/>
  </r>
  <r>
    <s v="TANQUE DEL BORREGO"/>
    <s v="DE LA CRUZ"/>
    <s v="CEDEÑO"/>
    <s v="LAZARA"/>
    <x v="2"/>
    <x v="0"/>
    <x v="27"/>
    <s v="MOLINO DE GRANOS"/>
    <s v="GENERACIÓN DE INGRESOS"/>
    <n v="0"/>
    <n v="0"/>
    <n v="0"/>
    <s v="MAM"/>
    <n v="8820"/>
    <n v="0"/>
    <n v="980"/>
    <n v="9800"/>
    <n v="8820"/>
    <n v="0"/>
    <m/>
    <n v="8820"/>
    <x v="27"/>
  </r>
  <r>
    <s v="TANQUE DEL BORREGO"/>
    <s v="DE LA CRUZ"/>
    <s v="CEDEÑO"/>
    <s v="LAZARA"/>
    <x v="2"/>
    <x v="0"/>
    <x v="27"/>
    <s v="INFRAESTRUCTURA Y EQUIPO PARA LA PRODUCCION HORTICOLA AGRICULTURA PROTEGIDA"/>
    <s v="PRODUCCIÓN DE ALIMENTOS"/>
    <n v="0"/>
    <n v="0"/>
    <n v="0"/>
    <s v="MAM"/>
    <n v="26152"/>
    <n v="0"/>
    <n v="2906.7999999999993"/>
    <n v="29058.799999999999"/>
    <n v="26152"/>
    <n v="0"/>
    <m/>
    <n v="26152"/>
    <x v="27"/>
  </r>
  <r>
    <s v="PUERTO VERDE"/>
    <s v="HERNANDEZ"/>
    <s v="ROSALES"/>
    <s v="EDGARDO"/>
    <x v="2"/>
    <x v="0"/>
    <x v="28"/>
    <s v="TEJABAN O SOMBREADERO"/>
    <s v="GENERACIÓN DE INGRESOS"/>
    <n v="5"/>
    <n v="2"/>
    <n v="7"/>
    <s v="AM"/>
    <n v="8086"/>
    <n v="0"/>
    <n v="899.53000000000065"/>
    <n v="8985.5300000000007"/>
    <n v="8086"/>
    <n v="0"/>
    <m/>
    <n v="8086"/>
    <x v="28"/>
  </r>
  <r>
    <s v="PUERTO VERDE"/>
    <s v="HERNANDEZ"/>
    <s v="ROSALES"/>
    <s v="EDGARDO"/>
    <x v="2"/>
    <x v="0"/>
    <x v="28"/>
    <s v="DEPOSITO DE AGUA-PRODUCCION ALIMENTOS"/>
    <s v="PRODUCCIÓN DE ALIMENTOS"/>
    <n v="0"/>
    <n v="0"/>
    <n v="0"/>
    <s v="AM"/>
    <n v="20160"/>
    <n v="0"/>
    <n v="2240"/>
    <n v="22400"/>
    <n v="20160"/>
    <n v="0"/>
    <m/>
    <n v="20160"/>
    <x v="28"/>
  </r>
  <r>
    <s v="PUERTO VERDE"/>
    <s v="HERNANDEZ"/>
    <s v="ROSALES"/>
    <s v="EDGARDO"/>
    <x v="2"/>
    <x v="0"/>
    <x v="28"/>
    <s v="INFRAESTRUCTURA Y EQUIPO PARA LA PRODUCCION DE CERDOS"/>
    <s v="GENERACIÓN DE INGRESOS"/>
    <n v="0"/>
    <n v="0"/>
    <n v="0"/>
    <s v="AM"/>
    <n v="17752"/>
    <n v="0"/>
    <n v="1973.1100000000006"/>
    <n v="19725.11"/>
    <n v="17752"/>
    <n v="0"/>
    <m/>
    <n v="17752"/>
    <x v="28"/>
  </r>
  <r>
    <s v="PUERTO VERDE"/>
    <s v="HERNANDEZ"/>
    <s v="ROSALES"/>
    <s v="EDGARDO"/>
    <x v="2"/>
    <x v="0"/>
    <x v="28"/>
    <s v="INFRAESTRUCTURA Y EQUIPO PARA LA PROTECCION Y MANEJO DE LAS AVES"/>
    <s v="PRODUCCIÓN DE ALIMENTOS"/>
    <n v="0"/>
    <n v="0"/>
    <n v="0"/>
    <s v="AM"/>
    <n v="4590"/>
    <n v="0"/>
    <n v="510.80000000000018"/>
    <n v="5100.8"/>
    <n v="4590"/>
    <n v="0"/>
    <m/>
    <n v="4590"/>
    <x v="28"/>
  </r>
  <r>
    <s v="PUERTO VERDE"/>
    <s v="HERNANDEZ"/>
    <s v="ROSALES"/>
    <s v="EDGARDO"/>
    <x v="2"/>
    <x v="0"/>
    <x v="28"/>
    <s v="INFRAESTRUCTURA Y EQUIPO PARA LA PRODUCCION DE HORTALIZAS A CIELO ABIERTO"/>
    <s v="GENERACIÓN DE INGRESOS"/>
    <n v="0"/>
    <n v="0"/>
    <n v="0"/>
    <s v="AM"/>
    <n v="35583"/>
    <n v="0"/>
    <n v="3954"/>
    <n v="39537"/>
    <n v="35583"/>
    <n v="0"/>
    <m/>
    <n v="35583"/>
    <x v="28"/>
  </r>
  <r>
    <s v="PUERTO VERDE"/>
    <s v="HERNANDEZ"/>
    <s v="ROSALES"/>
    <s v="EDGARDO"/>
    <x v="2"/>
    <x v="0"/>
    <x v="28"/>
    <s v="INFRAESTRUCTURA Y EQUIPO PARA LA PRODUCCION HORTICOLA AGRICULTURA PROTEGIDA"/>
    <s v="PRODUCCIÓN DE ALIMENTOS"/>
    <n v="0"/>
    <n v="0"/>
    <n v="0"/>
    <s v="AM"/>
    <n v="6538"/>
    <n v="0"/>
    <n v="726.69999999999982"/>
    <n v="7264.7"/>
    <n v="6538"/>
    <n v="0"/>
    <m/>
    <n v="6538"/>
    <x v="28"/>
  </r>
  <r>
    <s v="PUERTO VERDE"/>
    <s v="HERNANDEZ"/>
    <s v="ROSALES"/>
    <s v="EDGARDO"/>
    <x v="2"/>
    <x v="0"/>
    <x v="28"/>
    <s v="PICADORA DE FORRAJE"/>
    <s v="GENERACIÓN DE INGRESOS"/>
    <n v="0"/>
    <n v="0"/>
    <n v="0"/>
    <s v="AM"/>
    <n v="10800"/>
    <n v="0"/>
    <n v="1200"/>
    <n v="12000"/>
    <n v="10800"/>
    <n v="0"/>
    <m/>
    <n v="10800"/>
    <x v="28"/>
  </r>
  <r>
    <s v="COPALILLOS"/>
    <s v="DE LA CRUZ"/>
    <s v="GONZALEZ"/>
    <s v="JUVENAL"/>
    <x v="2"/>
    <x v="0"/>
    <x v="29"/>
    <s v="INFRAESTRUCTURA Y EQUIPO PARA LA PRODUCCION HORTICOLA AGRICULTURA PROTEGIDA"/>
    <s v="PRODUCCIÓN DE ALIMENTOS"/>
    <n v="10"/>
    <n v="3"/>
    <n v="13"/>
    <s v="AM"/>
    <n v="26152"/>
    <n v="0"/>
    <n v="2906.7999999999993"/>
    <n v="29058.799999999999"/>
    <n v="26152"/>
    <n v="0"/>
    <m/>
    <n v="26152"/>
    <x v="29"/>
  </r>
  <r>
    <s v="COPALILLOS"/>
    <s v="DE LA CRUZ"/>
    <s v="GONZALEZ"/>
    <s v="JUVENAL"/>
    <x v="2"/>
    <x v="0"/>
    <x v="29"/>
    <s v="DEPOSITO DE AGUA-PRODUCCION ALIMENTOS"/>
    <s v="PRODUCCIÓN DE ALIMENTOS"/>
    <n v="0"/>
    <n v="0"/>
    <n v="0"/>
    <s v="AM"/>
    <n v="40320"/>
    <n v="0"/>
    <n v="4480"/>
    <n v="44800"/>
    <n v="40320"/>
    <n v="0"/>
    <m/>
    <n v="40320"/>
    <x v="29"/>
  </r>
  <r>
    <s v="COPALILLOS"/>
    <s v="DE LA CRUZ"/>
    <s v="GONZALEZ"/>
    <s v="JUVENAL"/>
    <x v="2"/>
    <x v="0"/>
    <x v="29"/>
    <s v="INCUBADORA EQUIPADA"/>
    <s v="GENERACIÓN DE INGRESOS"/>
    <n v="0"/>
    <n v="0"/>
    <n v="0"/>
    <s v="AM"/>
    <n v="11700"/>
    <n v="0"/>
    <n v="1300"/>
    <n v="13000"/>
    <n v="11700"/>
    <n v="0"/>
    <m/>
    <n v="11700"/>
    <x v="29"/>
  </r>
  <r>
    <s v="COPALILLOS"/>
    <s v="DE LA CRUZ"/>
    <s v="GONZALEZ"/>
    <s v="JUVENAL"/>
    <x v="2"/>
    <x v="0"/>
    <x v="29"/>
    <s v="INFRAESTRUCTURA Y EQUIPO PARA LA PROTECCION Y MANEJO DE LAS AVES"/>
    <s v="PRODUCCIÓN DE ALIMENTOS"/>
    <n v="0"/>
    <n v="0"/>
    <n v="0"/>
    <s v="AM"/>
    <n v="22953"/>
    <n v="0"/>
    <n v="2551"/>
    <n v="25504"/>
    <n v="22953"/>
    <n v="0"/>
    <m/>
    <n v="22953"/>
    <x v="29"/>
  </r>
  <r>
    <s v="COPALILLOS"/>
    <s v="DE LA CRUZ"/>
    <s v="GONZALEZ"/>
    <s v="JUVENAL"/>
    <x v="2"/>
    <x v="0"/>
    <x v="29"/>
    <s v="CORRAL"/>
    <s v="GENERACIÓN DE INGRESOS"/>
    <n v="0"/>
    <n v="0"/>
    <n v="0"/>
    <s v="AM"/>
    <n v="13653"/>
    <n v="0"/>
    <n v="1517.0599999999995"/>
    <n v="15170.06"/>
    <n v="13653"/>
    <n v="0"/>
    <m/>
    <n v="13653"/>
    <x v="29"/>
  </r>
  <r>
    <s v="COPALILLOS"/>
    <s v="DE LA CRUZ"/>
    <s v="GONZALEZ"/>
    <s v="JUVENAL"/>
    <x v="2"/>
    <x v="0"/>
    <x v="29"/>
    <s v="INFRAESTRUCTURA Y EQUIPO PARA LA PRODUCCION DE HORTALIZAS A CIELO ABIERTO"/>
    <s v="GENERACIÓN DE INGRESOS"/>
    <n v="0"/>
    <n v="0"/>
    <n v="0"/>
    <s v="AM"/>
    <n v="35583"/>
    <n v="0"/>
    <n v="3954"/>
    <n v="39537"/>
    <n v="35583"/>
    <n v="0"/>
    <m/>
    <n v="35583"/>
    <x v="29"/>
  </r>
  <r>
    <s v="GRUPO DE TRABAJO COYOBTUJUB"/>
    <s v="SANTIAGO"/>
    <s v="SANTIAGO"/>
    <s v="MARIA GRACIANA"/>
    <x v="1"/>
    <x v="0"/>
    <x v="30"/>
    <s v="MATERIAL VEGETATIVO"/>
    <s v="PRODUCCIÓN DE ALIMENTOS"/>
    <n v="12"/>
    <n v="4"/>
    <n v="16"/>
    <s v="AM"/>
    <n v="3510"/>
    <n v="0"/>
    <n v="390"/>
    <n v="3900"/>
    <n v="3510"/>
    <n v="0"/>
    <m/>
    <n v="3510"/>
    <x v="30"/>
  </r>
  <r>
    <s v="GRUPO DE TRABAJO COYOBTUJUB"/>
    <s v="SANTIAGO"/>
    <s v="SANTIAGO"/>
    <s v="MARIA GRACIANA"/>
    <x v="1"/>
    <x v="0"/>
    <x v="30"/>
    <s v="ARBOLES FRUTALES"/>
    <s v="PRODUCCIÓN DE ALIMENTOS"/>
    <n v="0"/>
    <n v="0"/>
    <n v="0"/>
    <s v="AM"/>
    <n v="26460"/>
    <n v="0"/>
    <n v="2940"/>
    <n v="29400"/>
    <n v="26460"/>
    <n v="0"/>
    <m/>
    <n v="26460"/>
    <x v="30"/>
  </r>
  <r>
    <s v="GRUPO DE TRABAJO COYOBTUJUB"/>
    <s v="SANTIAGO"/>
    <s v="SANTIAGO"/>
    <s v="MARIA GRACIANA"/>
    <x v="1"/>
    <x v="0"/>
    <x v="30"/>
    <s v="INFRAESTRUCTURA Y EQUIPO PARA LA PROTECCION Y MANEJO DE LAS AVES"/>
    <s v="PRODUCCIÓN DE ALIMENTOS"/>
    <n v="0"/>
    <n v="0"/>
    <n v="0"/>
    <s v="AM"/>
    <n v="17640"/>
    <n v="0"/>
    <n v="1960"/>
    <n v="19600"/>
    <n v="17640"/>
    <n v="0"/>
    <m/>
    <n v="17640"/>
    <x v="30"/>
  </r>
  <r>
    <s v="GRUPO DE TRABAJO COYOBTUJUB"/>
    <s v="SANTIAGO"/>
    <s v="SANTIAGO"/>
    <s v="MARIA GRACIANA"/>
    <x v="1"/>
    <x v="0"/>
    <x v="30"/>
    <s v="CONSERVACION"/>
    <s v="GENERACIÓN DE INGRESOS"/>
    <n v="0"/>
    <n v="0"/>
    <n v="0"/>
    <s v="AM"/>
    <n v="4528"/>
    <n v="0"/>
    <n v="504"/>
    <n v="5032"/>
    <n v="4528"/>
    <n v="0"/>
    <m/>
    <n v="4528"/>
    <x v="30"/>
  </r>
  <r>
    <s v="GRUPO DE TRABAJO COYOBTUJUB"/>
    <s v="SANTIAGO"/>
    <s v="SANTIAGO"/>
    <s v="MARIA GRACIANA"/>
    <x v="1"/>
    <x v="0"/>
    <x v="30"/>
    <s v="INFRAESTRUCTURA Y EQUIPO PARA LA PRODUCCION DE CERDOS"/>
    <s v="GENERACIÓN DE INGRESOS"/>
    <n v="0"/>
    <n v="0"/>
    <n v="0"/>
    <s v="AM"/>
    <n v="160200"/>
    <n v="0"/>
    <n v="17800"/>
    <n v="178000"/>
    <n v="160200"/>
    <n v="0"/>
    <m/>
    <n v="160200"/>
    <x v="30"/>
  </r>
  <r>
    <s v="GRUPO DE TRABAJO COYOBTUJUB"/>
    <s v="SANTIAGO"/>
    <s v="SANTIAGO"/>
    <s v="MARIA GRACIANA"/>
    <x v="1"/>
    <x v="0"/>
    <x v="30"/>
    <s v="INFRAESTRUCTURA Y EQUIPO PARA LA PRODUCCION DE CERDOS"/>
    <s v="GENERACIÓN DE INGRESOS"/>
    <n v="0"/>
    <n v="0"/>
    <n v="0"/>
    <s v="AM"/>
    <n v="12816"/>
    <n v="0"/>
    <n v="1424"/>
    <n v="14240"/>
    <n v="12816"/>
    <n v="0"/>
    <m/>
    <n v="12816"/>
    <x v="30"/>
  </r>
  <r>
    <s v="GRUPO DE TRABAJO TIUTZEN"/>
    <s v="DE LA CRUZ"/>
    <s v="ANA"/>
    <s v="JESUS FLORENCIO"/>
    <x v="1"/>
    <x v="0"/>
    <x v="31"/>
    <s v="CONSERVACION"/>
    <s v="GENERACIÓN DE INGRESOS"/>
    <n v="2"/>
    <n v="3"/>
    <n v="5"/>
    <s v="AM"/>
    <n v="18115"/>
    <n v="0"/>
    <n v="2013"/>
    <n v="20128"/>
    <n v="18115"/>
    <n v="0"/>
    <m/>
    <n v="18115"/>
    <x v="31"/>
  </r>
  <r>
    <s v="GRUPO DE TRABAJO TIUTZEN"/>
    <s v="DE LA CRUZ"/>
    <s v="ANA"/>
    <s v="JESUS FLORENCIO"/>
    <x v="1"/>
    <x v="0"/>
    <x v="31"/>
    <s v="INFRAESTRUCTURA Y EQUIPO PARA LA PRODUCCION DE CERDOS"/>
    <s v="GENERACIÓN DE INGRESOS"/>
    <n v="0"/>
    <n v="0"/>
    <n v="0"/>
    <s v="AM"/>
    <n v="40050"/>
    <n v="0"/>
    <n v="4450"/>
    <n v="44500"/>
    <n v="40050"/>
    <n v="0"/>
    <m/>
    <n v="40050"/>
    <x v="31"/>
  </r>
  <r>
    <s v="GRUPO DE TRABAJO TANCHAHUIL COLONIA ALTAMIRA"/>
    <s v="SANTIAGO"/>
    <s v="JOSEFA"/>
    <s v="BONIFACIO"/>
    <x v="3"/>
    <x v="0"/>
    <x v="32"/>
    <s v="TRAPICHE"/>
    <s v="GENERACIÓN DE INGRESOS"/>
    <n v="15"/>
    <n v="14"/>
    <n v="29"/>
    <s v="AM"/>
    <n v="42498"/>
    <n v="0"/>
    <n v="4722"/>
    <n v="47220"/>
    <n v="42498"/>
    <n v="0"/>
    <m/>
    <n v="42498"/>
    <x v="32"/>
  </r>
  <r>
    <s v="GRUPO DE TRABAJO TANCHAHUIL COLONIA ALTAMIRA"/>
    <s v="SANTIAGO"/>
    <s v="JOSEFA"/>
    <s v="BONIFACIO"/>
    <x v="3"/>
    <x v="0"/>
    <x v="32"/>
    <s v="TRAPICHE"/>
    <s v="GENERACIÓN DE INGRESOS"/>
    <n v="0"/>
    <n v="0"/>
    <n v="0"/>
    <s v="AM"/>
    <n v="95715"/>
    <n v="0"/>
    <n v="10636"/>
    <n v="106351"/>
    <n v="95715"/>
    <n v="0"/>
    <m/>
    <n v="95715"/>
    <x v="32"/>
  </r>
  <r>
    <s v="GRUPO DE TRABAJO TANCHAHUIL COLONIA ALTAMIRA"/>
    <s v="SANTIAGO"/>
    <s v="JOSEFA"/>
    <s v="BONIFACIO"/>
    <x v="3"/>
    <x v="0"/>
    <x v="32"/>
    <s v="TRAPICHE"/>
    <s v="GENERACIÓN DE INGRESOS"/>
    <n v="0"/>
    <n v="0"/>
    <n v="0"/>
    <s v="AM"/>
    <n v="45900"/>
    <n v="0"/>
    <n v="5100"/>
    <n v="51000"/>
    <n v="45900"/>
    <n v="0"/>
    <m/>
    <n v="45900"/>
    <x v="32"/>
  </r>
  <r>
    <s v="GRUPO DE TRABAJO TANCHAHUIL COLONIA ALTAMIRA"/>
    <s v="SANTIAGO"/>
    <s v="JOSEFA"/>
    <s v="BONIFACIO"/>
    <x v="3"/>
    <x v="0"/>
    <x v="32"/>
    <s v="INFRAESTRUCTURA Y EQUIPO PARA LA PRODUCCION DE HORTALIZAS A CIELO ABIERTO"/>
    <s v="PRODUCCIÓN DE ALIMENTOS"/>
    <n v="0"/>
    <n v="0"/>
    <n v="0"/>
    <s v="AM"/>
    <n v="5147"/>
    <n v="0"/>
    <n v="571.89000000000033"/>
    <n v="5718.89"/>
    <n v="5147"/>
    <n v="0"/>
    <m/>
    <n v="5147"/>
    <x v="32"/>
  </r>
  <r>
    <s v="GRUPO DE TRABAJO TANCHAHUIL COLONIA ALTAMIRA"/>
    <s v="SANTIAGO"/>
    <s v="JOSEFA"/>
    <s v="BONIFACIO"/>
    <x v="3"/>
    <x v="0"/>
    <x v="32"/>
    <s v="INFRAESTRUCTURA Y EQUIPO PARA LA PROTECCION Y MANEJO DE LAS AVES"/>
    <s v="PRODUCCIÓN DE ALIMENTOS"/>
    <n v="0"/>
    <n v="0"/>
    <n v="0"/>
    <s v="AM"/>
    <n v="39262"/>
    <n v="0"/>
    <n v="13827.199999999997"/>
    <n v="53089.2"/>
    <n v="39262"/>
    <n v="0"/>
    <m/>
    <n v="39262"/>
    <x v="32"/>
  </r>
  <r>
    <s v="LAS ABEJAS"/>
    <s v="LOPEZ"/>
    <s v="RUBIO"/>
    <s v="MA. LEONIDES"/>
    <x v="4"/>
    <x v="0"/>
    <x v="33"/>
    <s v="CAJONES, ALZA Y BASTIDORES"/>
    <s v="GENERACIÓN DE INGRESOS"/>
    <n v="11"/>
    <n v="5"/>
    <n v="16"/>
    <s v="AM"/>
    <n v="18736"/>
    <n v="0"/>
    <n v="2082"/>
    <n v="20818"/>
    <n v="18736"/>
    <n v="0"/>
    <m/>
    <n v="18736"/>
    <x v="33"/>
  </r>
  <r>
    <s v="LAS ABEJAS"/>
    <s v="LOPEZ"/>
    <s v="RUBIO"/>
    <s v="MA. LEONIDES"/>
    <x v="4"/>
    <x v="0"/>
    <x v="33"/>
    <s v="INFRAESTRUCTURA Y EQUIPO PARA LA PROTECCION Y MANEJO DE LAS AVES"/>
    <s v="PRODUCCIÓN DE ALIMENTOS"/>
    <n v="0"/>
    <n v="0"/>
    <n v="0"/>
    <s v="AM"/>
    <n v="18148"/>
    <n v="0"/>
    <n v="3072"/>
    <n v="21220"/>
    <n v="18148"/>
    <n v="0"/>
    <m/>
    <n v="18148"/>
    <x v="33"/>
  </r>
  <r>
    <s v="LAS ABEJAS"/>
    <s v="LOPEZ"/>
    <s v="RUBIO"/>
    <s v="MA. LEONIDES"/>
    <x v="4"/>
    <x v="0"/>
    <x v="33"/>
    <s v="INFRAESTRUCTURA PARA POSTPRODUCCION DE CAFE"/>
    <s v="GENERACIÓN DE INGRESOS"/>
    <n v="0"/>
    <n v="0"/>
    <n v="0"/>
    <s v="AM"/>
    <n v="32508"/>
    <n v="0"/>
    <n v="10242"/>
    <n v="42750"/>
    <n v="32508"/>
    <n v="0"/>
    <m/>
    <n v="32508"/>
    <x v="33"/>
  </r>
  <r>
    <s v="LAS ABEJAS"/>
    <s v="LOPEZ"/>
    <s v="RUBIO"/>
    <s v="MA. LEONIDES"/>
    <x v="4"/>
    <x v="0"/>
    <x v="33"/>
    <s v="INCUBADORA"/>
    <s v="GENERACIÓN DE INGRESOS"/>
    <n v="0"/>
    <n v="0"/>
    <n v="0"/>
    <s v="AM"/>
    <n v="8959"/>
    <n v="0"/>
    <n v="996"/>
    <n v="9955"/>
    <n v="8959"/>
    <n v="0"/>
    <m/>
    <n v="8959"/>
    <x v="33"/>
  </r>
  <r>
    <s v="LAS ABEJAS"/>
    <s v="LOPEZ"/>
    <s v="RUBIO"/>
    <s v="MA. LEONIDES"/>
    <x v="4"/>
    <x v="0"/>
    <x v="33"/>
    <s v="CAJONES, ALZA Y BASTIDORES"/>
    <s v="GENERACIÓN DE INGRESOS"/>
    <n v="0"/>
    <n v="0"/>
    <n v="0"/>
    <s v="AM"/>
    <n v="24777"/>
    <n v="0"/>
    <n v="2753"/>
    <n v="27530"/>
    <n v="24777"/>
    <n v="0"/>
    <m/>
    <n v="24777"/>
    <x v="33"/>
  </r>
  <r>
    <s v="LAS ABEJAS"/>
    <s v="LOPEZ"/>
    <s v="RUBIO"/>
    <s v="MA. LEONIDES"/>
    <x v="4"/>
    <x v="0"/>
    <x v="33"/>
    <s v="EQUIPO DE COCCION"/>
    <s v="GENERACIÓN DE INGRESOS"/>
    <n v="0"/>
    <n v="0"/>
    <n v="0"/>
    <s v="AM"/>
    <n v="25275"/>
    <n v="0"/>
    <n v="2809"/>
    <n v="28084"/>
    <n v="25275"/>
    <n v="0"/>
    <m/>
    <n v="25275"/>
    <x v="33"/>
  </r>
  <r>
    <s v="GRUPO DE TRABAJO LA ESPERANZA"/>
    <s v="RAMIREZ"/>
    <s v="HERNANDEZ"/>
    <s v="EPIFANIA"/>
    <x v="4"/>
    <x v="0"/>
    <x v="34"/>
    <s v="INFRAESTRUCTURA Y EQUIPO PARA LA PROTECCION Y MANEJO DE LAS AVES"/>
    <s v="PRODUCCIÓN DE ALIMENTOS"/>
    <n v="16"/>
    <n v="0"/>
    <n v="16"/>
    <s v="AM"/>
    <n v="127036"/>
    <n v="0"/>
    <n v="21504"/>
    <n v="148540"/>
    <n v="127036"/>
    <n v="0"/>
    <m/>
    <n v="127036"/>
    <x v="34"/>
  </r>
  <r>
    <s v="GRUPO DE TRABAJO LA ESPERANZA"/>
    <s v="RAMIREZ"/>
    <s v="HERNANDEZ"/>
    <s v="EPIFANIA"/>
    <x v="4"/>
    <x v="0"/>
    <x v="34"/>
    <s v="CAJONES, ALZA Y BASTIDORES"/>
    <s v="GENERACIÓN DE INGRESOS"/>
    <n v="0"/>
    <n v="0"/>
    <n v="0"/>
    <s v="AM"/>
    <n v="18736"/>
    <n v="0"/>
    <n v="2082"/>
    <n v="20818"/>
    <n v="18736"/>
    <n v="0"/>
    <m/>
    <n v="18736"/>
    <x v="34"/>
  </r>
  <r>
    <s v="SAN JOSE"/>
    <s v="MARTINEZ"/>
    <s v="VAZQUEZ"/>
    <s v="ESTANISLAO "/>
    <x v="5"/>
    <x v="0"/>
    <x v="35"/>
    <s v="INFRAESTRUCTURA Y EQUIPO PARA LA PRODUCCION DE CERDOS"/>
    <s v="GENERACIÓN DE INGRESOS"/>
    <n v="8"/>
    <n v="9"/>
    <n v="17"/>
    <s v="AM"/>
    <n v="14944"/>
    <n v="0"/>
    <n v="2560"/>
    <n v="17504"/>
    <n v="14944"/>
    <n v="0"/>
    <m/>
    <n v="14944"/>
    <x v="35"/>
  </r>
  <r>
    <s v="SAN JOSE"/>
    <s v="MARTINEZ"/>
    <s v="VAZQUEZ"/>
    <s v="ESTANISLAO "/>
    <x v="5"/>
    <x v="0"/>
    <x v="35"/>
    <s v="INFRAESTRUCTURA Y EQUIPO PARA LA PRODUCCION DE CERDOS"/>
    <s v="GENERACIÓN DE INGRESOS"/>
    <n v="0"/>
    <n v="0"/>
    <n v="0"/>
    <s v="AM"/>
    <n v="61083"/>
    <n v="0"/>
    <n v="13833"/>
    <n v="74916"/>
    <n v="61083"/>
    <n v="0"/>
    <m/>
    <n v="61083"/>
    <x v="35"/>
  </r>
  <r>
    <s v="SAN JOSE"/>
    <s v="MARTINEZ"/>
    <s v="VAZQUEZ"/>
    <s v="ESTANISLAO "/>
    <x v="5"/>
    <x v="0"/>
    <x v="35"/>
    <s v="SILO METALICO GALVANIZADO"/>
    <s v="GENERACIÓN DE INGRESOS"/>
    <n v="0"/>
    <n v="0"/>
    <n v="0"/>
    <s v="AM"/>
    <n v="13095"/>
    <n v="0"/>
    <n v="1455"/>
    <n v="14550"/>
    <n v="13095"/>
    <n v="0"/>
    <m/>
    <n v="13095"/>
    <x v="35"/>
  </r>
  <r>
    <s v="SAN JOSE"/>
    <s v="MARTINEZ"/>
    <s v="VAZQUEZ"/>
    <s v="ESTANISLAO "/>
    <x v="5"/>
    <x v="0"/>
    <x v="35"/>
    <s v="INCUBADORA"/>
    <s v="GENERACIÓN DE INGRESOS"/>
    <n v="0"/>
    <n v="0"/>
    <n v="0"/>
    <s v="AM"/>
    <n v="11500"/>
    <n v="0"/>
    <n v="1500"/>
    <n v="13000"/>
    <n v="11500"/>
    <n v="0"/>
    <m/>
    <n v="11500"/>
    <x v="35"/>
  </r>
  <r>
    <s v="SAN JOSE"/>
    <s v="MARTINEZ"/>
    <s v="VAZQUEZ"/>
    <s v="ESTANISLAO "/>
    <x v="5"/>
    <x v="0"/>
    <x v="35"/>
    <s v="INFRAESTRUCTURA Y EQUIPO PARA LA PRODUCCION DE HORTALIZAS A CIELO ABIERTO"/>
    <s v="PRODUCCIÓN DE ALIMENTOS"/>
    <n v="0"/>
    <n v="0"/>
    <n v="0"/>
    <s v="AM"/>
    <n v="13464"/>
    <n v="0"/>
    <n v="3582"/>
    <n v="17046"/>
    <n v="13464"/>
    <n v="0"/>
    <m/>
    <n v="13464"/>
    <x v="35"/>
  </r>
  <r>
    <s v="SAN JOSE"/>
    <s v="MARTINEZ"/>
    <s v="VAZQUEZ"/>
    <s v="ESTANISLAO "/>
    <x v="5"/>
    <x v="0"/>
    <x v="35"/>
    <s v="TRAPICHE"/>
    <s v="GENERACIÓN DE INGRESOS"/>
    <n v="0"/>
    <n v="0"/>
    <n v="0"/>
    <s v="AM"/>
    <n v="26530"/>
    <n v="0"/>
    <n v="2948"/>
    <n v="29478"/>
    <n v="26530"/>
    <n v="0"/>
    <m/>
    <n v="26530"/>
    <x v="35"/>
  </r>
  <r>
    <s v="PESA SAN JOSE PEQUETZEN"/>
    <s v="MARTINEZ"/>
    <s v="SANCHEZ"/>
    <s v="OSCAR"/>
    <x v="0"/>
    <x v="1"/>
    <x v="36"/>
    <s v="TRAPICHE"/>
    <s v="GENERACIÓN DE INGRESOS"/>
    <n v="10"/>
    <n v="3"/>
    <n v="13"/>
    <s v="AM"/>
    <n v="27347"/>
    <n v="0"/>
    <n v="3039"/>
    <n v="30386"/>
    <n v="27347"/>
    <n v="0"/>
    <m/>
    <n v="27347"/>
    <x v="36"/>
  </r>
  <r>
    <s v="PESA SAN JOSE PEQUETZEN"/>
    <s v="MARTINEZ"/>
    <s v="SANCHEZ"/>
    <s v="OSCAR"/>
    <x v="0"/>
    <x v="1"/>
    <x v="36"/>
    <s v="INFRAESTRUCTURA Y EQUIPO PARA LA PROTECCION Y MANEJO DE LAS AVES"/>
    <s v="PRODUCCIÓN DE ALIMENTOS"/>
    <n v="0"/>
    <n v="0"/>
    <n v="0"/>
    <s v="AM"/>
    <n v="34896"/>
    <n v="0"/>
    <n v="12288"/>
    <n v="47184"/>
    <n v="34896"/>
    <n v="0"/>
    <m/>
    <n v="34896"/>
    <x v="36"/>
  </r>
  <r>
    <s v="PESA SAN JOSE PEQUETZEN"/>
    <s v="MARTINEZ"/>
    <s v="SANCHEZ"/>
    <s v="OSCAR"/>
    <x v="0"/>
    <x v="1"/>
    <x v="36"/>
    <s v="INFRAESTRUCTURA Y EQUIPO PARA LA PRODUCCION DE CERDOS"/>
    <s v="GENERACIÓN DE INGRESOS"/>
    <n v="0"/>
    <n v="0"/>
    <n v="0"/>
    <s v="AM"/>
    <n v="20361"/>
    <n v="0"/>
    <n v="4611"/>
    <n v="24972"/>
    <n v="20361"/>
    <n v="0"/>
    <m/>
    <n v="20361"/>
    <x v="36"/>
  </r>
  <r>
    <s v="LOS PINOS"/>
    <s v="SACARIAS"/>
    <s v="ENRIQUEZ"/>
    <s v="EULOGIO"/>
    <x v="5"/>
    <x v="0"/>
    <x v="37"/>
    <s v="INFRAESTRUCTURA Y EQUIPO PARA LA PRODUCCION DE CERDOS"/>
    <s v="GENERACIÓN DE INGRESOS"/>
    <n v="5"/>
    <n v="7"/>
    <n v="12"/>
    <s v="AM"/>
    <n v="40722"/>
    <n v="0"/>
    <n v="9222"/>
    <n v="49944"/>
    <n v="40722"/>
    <n v="0"/>
    <m/>
    <n v="40722"/>
    <x v="37"/>
  </r>
  <r>
    <s v="LOS PINOS"/>
    <s v="SACARIAS"/>
    <s v="ENRIQUEZ"/>
    <s v="EULOGIO"/>
    <x v="5"/>
    <x v="0"/>
    <x v="37"/>
    <s v="INFRAESTRUCTURA Y EQUIPO PARA LA PRODUCCION DE HORTALIZAS A CIELO ABIERTO"/>
    <s v="PRODUCCIÓN DE ALIMENTOS"/>
    <n v="0"/>
    <n v="0"/>
    <n v="0"/>
    <s v="AM"/>
    <n v="4488"/>
    <n v="0"/>
    <n v="1194"/>
    <n v="5682"/>
    <n v="4488"/>
    <n v="0"/>
    <m/>
    <n v="4488"/>
    <x v="37"/>
  </r>
  <r>
    <s v="LOS PINOS"/>
    <s v="SACARIAS"/>
    <s v="ENRIQUEZ"/>
    <s v="EULOGIO"/>
    <x v="5"/>
    <x v="0"/>
    <x v="37"/>
    <s v="INFRAESTRUCTURA Y EQUIPO PARA LA PROTECCION Y MANEJO DE LAS AVES"/>
    <s v="PRODUCCIÓN DE ALIMENTOS"/>
    <n v="0"/>
    <n v="0"/>
    <n v="0"/>
    <s v="AM"/>
    <n v="14918"/>
    <n v="0"/>
    <n v="2709"/>
    <n v="17627"/>
    <n v="14918"/>
    <n v="0"/>
    <m/>
    <n v="14918"/>
    <x v="37"/>
  </r>
  <r>
    <s v="LOS PINOS"/>
    <s v="SACARIAS"/>
    <s v="ENRIQUEZ"/>
    <s v="EULOGIO"/>
    <x v="5"/>
    <x v="0"/>
    <x v="37"/>
    <s v="SILO METALICO GALVANIZADO"/>
    <s v="GENERACIÓN DE INGRESOS"/>
    <n v="0"/>
    <n v="0"/>
    <n v="0"/>
    <s v="AM"/>
    <n v="17460"/>
    <n v="0"/>
    <n v="1940"/>
    <n v="19400"/>
    <n v="17460"/>
    <n v="0"/>
    <m/>
    <n v="17460"/>
    <x v="37"/>
  </r>
  <r>
    <s v="PESA TAMARINDO"/>
    <s v="ENRIQUEZ"/>
    <s v="SALINAS"/>
    <s v="SANTOS"/>
    <x v="0"/>
    <x v="1"/>
    <x v="38"/>
    <s v="INFRAESTRUCTURA Y EQUIPO PARA LA PROTECCION Y MANEJO DE LAS AVES"/>
    <s v="PRODUCCIÓN DE ALIMENTOS"/>
    <n v="8"/>
    <n v="15"/>
    <n v="23"/>
    <s v="AM"/>
    <n v="4362"/>
    <n v="0"/>
    <n v="1536"/>
    <n v="5898"/>
    <n v="4362"/>
    <n v="0"/>
    <m/>
    <n v="4362"/>
    <x v="38"/>
  </r>
  <r>
    <s v="PESA TAMARINDO"/>
    <s v="ENRIQUEZ"/>
    <s v="SALINAS"/>
    <s v="SANTOS"/>
    <x v="0"/>
    <x v="1"/>
    <x v="38"/>
    <s v="TRAPICHE"/>
    <s v="GENERACIÓN DE INGRESOS"/>
    <n v="0"/>
    <n v="0"/>
    <n v="0"/>
    <s v="AM"/>
    <n v="41021"/>
    <n v="0"/>
    <n v="4558"/>
    <n v="45579"/>
    <n v="41021"/>
    <n v="0"/>
    <m/>
    <n v="41021"/>
    <x v="38"/>
  </r>
  <r>
    <s v="PESA TAMARINDO"/>
    <s v="ENRIQUEZ"/>
    <s v="SALINAS"/>
    <s v="SANTOS"/>
    <x v="0"/>
    <x v="1"/>
    <x v="38"/>
    <s v="TRAPICHE"/>
    <s v="GENERACIÓN DE INGRESOS"/>
    <n v="0"/>
    <n v="0"/>
    <n v="0"/>
    <s v="AM"/>
    <n v="63180"/>
    <n v="0"/>
    <n v="7020"/>
    <n v="70200"/>
    <n v="63180"/>
    <n v="0"/>
    <m/>
    <n v="63180"/>
    <x v="38"/>
  </r>
  <r>
    <s v="PESA TAMARINDO"/>
    <s v="ENRIQUEZ"/>
    <s v="SALINAS"/>
    <s v="SANTOS"/>
    <x v="0"/>
    <x v="1"/>
    <x v="38"/>
    <s v="INFRAESTRUCTURA Y EQUIPO PARA LA PRODUCCION DE HORTALIZAS A CIELO ABIERTO"/>
    <s v="PRODUCCIÓN DE ALIMENTOS"/>
    <n v="0"/>
    <n v="0"/>
    <n v="0"/>
    <s v="AM"/>
    <n v="13518"/>
    <n v="0"/>
    <n v="1503"/>
    <n v="15021"/>
    <n v="13518"/>
    <n v="0"/>
    <m/>
    <n v="13518"/>
    <x v="38"/>
  </r>
  <r>
    <s v="PESA TAMARINDO"/>
    <s v="ENRIQUEZ"/>
    <s v="SALINAS"/>
    <s v="SANTOS"/>
    <x v="0"/>
    <x v="1"/>
    <x v="38"/>
    <s v="TRAPICHE"/>
    <s v="GENERACIÓN DE INGRESOS"/>
    <n v="0"/>
    <n v="0"/>
    <n v="0"/>
    <s v="AM"/>
    <n v="29160"/>
    <n v="0"/>
    <n v="3240"/>
    <n v="32400"/>
    <n v="29160"/>
    <n v="0"/>
    <m/>
    <n v="29160"/>
    <x v="38"/>
  </r>
  <r>
    <s v="PESA TAMARINDO"/>
    <s v="ENRIQUEZ"/>
    <s v="SALINAS"/>
    <s v="SANTOS"/>
    <x v="0"/>
    <x v="1"/>
    <x v="38"/>
    <s v="TRAPICHE"/>
    <s v="GENERACIÓN DE INGRESOS"/>
    <n v="0"/>
    <n v="0"/>
    <n v="0"/>
    <s v="AM"/>
    <n v="35910"/>
    <n v="0"/>
    <n v="3990"/>
    <n v="39900"/>
    <n v="35910"/>
    <n v="0"/>
    <m/>
    <n v="35910"/>
    <x v="38"/>
  </r>
  <r>
    <s v="GRUPO UNIDO"/>
    <s v="HERNANDEZ"/>
    <s v="HERNANDEZ"/>
    <s v="EMILIO"/>
    <x v="4"/>
    <x v="0"/>
    <x v="39"/>
    <s v="ARBOLES FRUTALES"/>
    <s v="PRODUCCIÓN DE ALIMENTOS"/>
    <n v="5"/>
    <n v="4"/>
    <n v="9"/>
    <s v="AM"/>
    <n v="7510"/>
    <n v="0"/>
    <n v="1707"/>
    <n v="9217"/>
    <n v="7510"/>
    <n v="0"/>
    <m/>
    <n v="7510"/>
    <x v="39"/>
  </r>
  <r>
    <s v="GRUPO UNIDO"/>
    <s v="HERNANDEZ"/>
    <s v="HERNANDEZ"/>
    <s v="EMILIO"/>
    <x v="4"/>
    <x v="0"/>
    <x v="39"/>
    <s v="EQUIPO DE COCCION"/>
    <s v="GENERACIÓN DE INGRESOS"/>
    <n v="0"/>
    <n v="0"/>
    <n v="0"/>
    <s v="AM"/>
    <n v="18956"/>
    <n v="0"/>
    <n v="2107"/>
    <n v="21063"/>
    <n v="18956"/>
    <n v="0"/>
    <m/>
    <n v="18956"/>
    <x v="39"/>
  </r>
  <r>
    <s v="GRUPO UNIDO"/>
    <s v="HERNANDEZ"/>
    <s v="HERNANDEZ"/>
    <s v="EMILIO"/>
    <x v="4"/>
    <x v="0"/>
    <x v="39"/>
    <s v="INFRAESTRUCTURA Y EQUIPO PARA LA PROTECCION Y MANEJO DE LAS AVES"/>
    <s v="PRODUCCIÓN DE ALIMENTOS"/>
    <n v="0"/>
    <n v="0"/>
    <n v="0"/>
    <s v="AM"/>
    <n v="45370"/>
    <n v="0"/>
    <n v="7680"/>
    <n v="53050"/>
    <n v="45370"/>
    <n v="0"/>
    <m/>
    <n v="45370"/>
    <x v="39"/>
  </r>
  <r>
    <s v="GRUPO DE TRABAJO PUERTO DE BELEN"/>
    <s v="ESTRADA"/>
    <s v="HERNANDEZ"/>
    <s v="CELSO"/>
    <x v="4"/>
    <x v="0"/>
    <x v="40"/>
    <s v="CAJONES, ALZA Y BASTIDORES"/>
    <s v="GENERACIÓN DE INGRESOS"/>
    <n v="11"/>
    <n v="6"/>
    <n v="17"/>
    <s v="AM"/>
    <n v="18736"/>
    <n v="0"/>
    <n v="2082"/>
    <n v="20818"/>
    <n v="18736"/>
    <n v="0"/>
    <m/>
    <n v="18736"/>
    <x v="40"/>
  </r>
  <r>
    <s v="GRUPO DE TRABAJO PUERTO DE BELEN"/>
    <s v="ESTRADA"/>
    <s v="HERNANDEZ"/>
    <s v="CELSO"/>
    <x v="4"/>
    <x v="0"/>
    <x v="40"/>
    <s v="EQUIPO DE COCCION"/>
    <s v="GENERACIÓN DE INGRESOS"/>
    <n v="0"/>
    <n v="0"/>
    <n v="0"/>
    <s v="AM"/>
    <n v="6318"/>
    <n v="0"/>
    <n v="703"/>
    <n v="7021"/>
    <n v="6318"/>
    <n v="0"/>
    <m/>
    <n v="6318"/>
    <x v="40"/>
  </r>
  <r>
    <s v="GRUPO DE TRABAJO PUERTO DE BELEN"/>
    <s v="ESTRADA"/>
    <s v="HERNANDEZ"/>
    <s v="CELSO"/>
    <x v="4"/>
    <x v="0"/>
    <x v="40"/>
    <s v="CAJONES, ALZA Y BASTIDORES"/>
    <s v="GENERACIÓN DE INGRESOS"/>
    <n v="0"/>
    <n v="0"/>
    <n v="0"/>
    <s v="AM"/>
    <n v="49554"/>
    <n v="0"/>
    <n v="5506"/>
    <n v="55060"/>
    <n v="49554"/>
    <n v="0"/>
    <m/>
    <n v="49554"/>
    <x v="40"/>
  </r>
  <r>
    <s v="GRUPO DE TRABAJO PUERTO DE BELEN"/>
    <s v="ESTRADA"/>
    <s v="HERNANDEZ"/>
    <s v="CELSO"/>
    <x v="4"/>
    <x v="0"/>
    <x v="40"/>
    <s v="INFRAESTRUCTURA PARA POSTPRODUCCION DE CAFE"/>
    <s v="GENERACIÓN DE INGRESOS"/>
    <n v="0"/>
    <n v="0"/>
    <n v="0"/>
    <s v="AM"/>
    <n v="27090"/>
    <n v="0"/>
    <n v="8535"/>
    <n v="35625"/>
    <n v="27090"/>
    <n v="0"/>
    <m/>
    <n v="27090"/>
    <x v="40"/>
  </r>
  <r>
    <s v="GRUPO DE TRABAJO PUERTO DE BELEN"/>
    <s v="ESTRADA"/>
    <s v="HERNANDEZ"/>
    <s v="CELSO"/>
    <x v="4"/>
    <x v="0"/>
    <x v="40"/>
    <s v="INFRAESTRUCTURA Y EQUIPO PARA LA PROTECCION Y MANEJO DE LAS AVES"/>
    <s v="PRODUCCIÓN DE ALIMENTOS"/>
    <n v="0"/>
    <n v="0"/>
    <n v="0"/>
    <s v="AM"/>
    <n v="54444"/>
    <n v="0"/>
    <n v="9216"/>
    <n v="63660"/>
    <n v="54444"/>
    <n v="0"/>
    <m/>
    <n v="54444"/>
    <x v="40"/>
  </r>
  <r>
    <s v="GRUPO DE TRABAJO PUERTO DE BELEN"/>
    <s v="ESTRADA"/>
    <s v="HERNANDEZ"/>
    <s v="CELSO"/>
    <x v="4"/>
    <x v="0"/>
    <x v="40"/>
    <s v="INCUBADORA"/>
    <s v="GENERACIÓN DE INGRESOS"/>
    <n v="0"/>
    <n v="0"/>
    <n v="0"/>
    <s v="AM"/>
    <n v="8959"/>
    <n v="0"/>
    <n v="996"/>
    <n v="9955"/>
    <n v="8959"/>
    <n v="0"/>
    <m/>
    <n v="8959"/>
    <x v="40"/>
  </r>
  <r>
    <s v="FLOR DE DURAZNO"/>
    <s v="HERNANDEZ"/>
    <s v="MORALES"/>
    <s v="JUAN SANTIAGO"/>
    <x v="5"/>
    <x v="0"/>
    <x v="41"/>
    <s v="SILO METALICO GALVANIZADO"/>
    <s v="GENERACIÓN DE INGRESOS"/>
    <n v="7"/>
    <n v="8"/>
    <n v="15"/>
    <s v="AM"/>
    <n v="30555"/>
    <n v="0"/>
    <n v="3395"/>
    <n v="33950"/>
    <n v="30555"/>
    <n v="0"/>
    <m/>
    <n v="30555"/>
    <x v="41"/>
  </r>
  <r>
    <s v="FLOR DE DURAZNO"/>
    <s v="HERNANDEZ"/>
    <s v="MORALES"/>
    <s v="JUAN SANTIAGO"/>
    <x v="5"/>
    <x v="0"/>
    <x v="41"/>
    <s v="INFRAESTRUCTURA Y EQUIPO PARA LA PROTECCION Y MANEJO DE LAS AVES"/>
    <s v="PRODUCCIÓN DE ALIMENTOS"/>
    <n v="0"/>
    <n v="0"/>
    <n v="0"/>
    <s v="AM"/>
    <n v="59672"/>
    <n v="0"/>
    <n v="10836"/>
    <n v="70508"/>
    <n v="59672"/>
    <n v="0"/>
    <m/>
    <n v="59672"/>
    <x v="41"/>
  </r>
  <r>
    <s v="FLOR DE DURAZNO"/>
    <s v="HERNANDEZ"/>
    <s v="MORALES"/>
    <s v="JUAN SANTIAGO"/>
    <x v="5"/>
    <x v="0"/>
    <x v="41"/>
    <s v="INFRAESTRUCTURA Y EQUIPO PARA LA PRODUCCION DE CERDOS"/>
    <s v="GENERACIÓN DE INGRESOS"/>
    <n v="0"/>
    <n v="0"/>
    <n v="0"/>
    <s v="AM"/>
    <n v="33935"/>
    <n v="0"/>
    <n v="7685"/>
    <n v="41620"/>
    <n v="33935"/>
    <n v="0"/>
    <m/>
    <n v="33935"/>
    <x v="41"/>
  </r>
  <r>
    <s v="FLOR DE LITCHE"/>
    <s v="SANTIAGO"/>
    <s v="HERNANDEZ"/>
    <s v="REYNA"/>
    <x v="5"/>
    <x v="0"/>
    <x v="42"/>
    <s v="INFRAESTRUCTURA Y EQUIPO PARA LA PROTECCION Y MANEJO DE LAS AVES"/>
    <s v="PRODUCCIÓN DE ALIMENTOS"/>
    <n v="4"/>
    <n v="3"/>
    <n v="7"/>
    <s v="AM"/>
    <n v="4362"/>
    <n v="0"/>
    <n v="1536"/>
    <n v="5898"/>
    <n v="4362"/>
    <n v="0"/>
    <m/>
    <n v="4362"/>
    <x v="42"/>
  </r>
  <r>
    <s v="FLOR DE LITCHE"/>
    <s v="SANTIAGO"/>
    <s v="HERNANDEZ"/>
    <s v="REYNA"/>
    <x v="5"/>
    <x v="0"/>
    <x v="42"/>
    <s v="INFRAESTRUCTURA Y EQUIPO PARA LA PROTECCION Y MANEJO DE LAS AVES"/>
    <s v="PRODUCCIÓN DE ALIMENTOS"/>
    <n v="0"/>
    <n v="0"/>
    <n v="0"/>
    <s v="AM"/>
    <n v="14918"/>
    <n v="0"/>
    <n v="2709"/>
    <n v="17627"/>
    <n v="14918"/>
    <n v="0"/>
    <m/>
    <n v="14918"/>
    <x v="42"/>
  </r>
  <r>
    <s v="FLOR DE LITCHE"/>
    <s v="SANTIAGO"/>
    <s v="HERNANDEZ"/>
    <s v="REYNA"/>
    <x v="5"/>
    <x v="0"/>
    <x v="42"/>
    <s v="INFRAESTRUCTURA Y EQUIPO PARA LA PRODUCCION DE HORTALIZAS A CIELO ABIERTO"/>
    <s v="PRODUCCIÓN DE ALIMENTOS"/>
    <n v="0"/>
    <n v="0"/>
    <n v="0"/>
    <s v="AM"/>
    <n v="15668"/>
    <n v="0"/>
    <n v="1741"/>
    <n v="17409"/>
    <n v="15668"/>
    <n v="0"/>
    <m/>
    <n v="15668"/>
    <x v="42"/>
  </r>
  <r>
    <s v="FLOR DE LITCHE"/>
    <s v="SANTIAGO"/>
    <s v="HERNANDEZ"/>
    <s v="REYNA"/>
    <x v="5"/>
    <x v="0"/>
    <x v="42"/>
    <s v="EQUIPO PARA LA CONSERVACION DE ALIMENTOS CARNICOS"/>
    <s v="GENERACIÓN DE INGRESOS"/>
    <n v="0"/>
    <n v="0"/>
    <n v="0"/>
    <s v="AM"/>
    <n v="26370"/>
    <n v="0"/>
    <n v="2930"/>
    <n v="29300"/>
    <n v="26370"/>
    <n v="0"/>
    <m/>
    <n v="26370"/>
    <x v="42"/>
  </r>
  <r>
    <s v="FLOR DE LITCHE"/>
    <s v="SANTIAGO"/>
    <s v="HERNANDEZ"/>
    <s v="REYNA"/>
    <x v="5"/>
    <x v="0"/>
    <x v="42"/>
    <s v="INFRAESTRUCTURA Y EQUIPO PARA LA PRODUCCION DE CERDOS"/>
    <s v="GENERACIÓN DE INGRESOS"/>
    <n v="0"/>
    <n v="0"/>
    <n v="0"/>
    <s v="AM"/>
    <n v="14944"/>
    <n v="0"/>
    <n v="2560"/>
    <n v="17504"/>
    <n v="14944"/>
    <n v="0"/>
    <m/>
    <n v="14944"/>
    <x v="42"/>
  </r>
  <r>
    <s v="FLOR DE LITCHE"/>
    <s v="SANTIAGO"/>
    <s v="HERNANDEZ"/>
    <s v="REYNA"/>
    <x v="5"/>
    <x v="0"/>
    <x v="42"/>
    <s v="INFRAESTRUCTURA Y EQUIPO PARA LA PRODUCCION DE CERDOS"/>
    <s v="GENERACIÓN DE INGRESOS"/>
    <n v="0"/>
    <n v="0"/>
    <n v="0"/>
    <s v="AM"/>
    <n v="6787"/>
    <n v="0"/>
    <n v="1537"/>
    <n v="8324"/>
    <n v="6787"/>
    <n v="0"/>
    <m/>
    <n v="6787"/>
    <x v="42"/>
  </r>
  <r>
    <s v="FLOR DE LITCHE"/>
    <s v="SANTIAGO"/>
    <s v="HERNANDEZ"/>
    <s v="REYNA"/>
    <x v="5"/>
    <x v="0"/>
    <x v="42"/>
    <s v="INFRAESTRUCTURA Y EQUIPO PARA LA PRODUCCION DE HORTALIZAS A CIELO ABIERTO"/>
    <s v="PRODUCCIÓN DE ALIMENTOS"/>
    <n v="0"/>
    <n v="0"/>
    <n v="0"/>
    <s v="AM"/>
    <n v="4488"/>
    <n v="0"/>
    <n v="1194"/>
    <n v="5682"/>
    <n v="4488"/>
    <n v="0"/>
    <m/>
    <n v="4488"/>
    <x v="42"/>
  </r>
  <r>
    <s v="GRUPO TANDZUMADZ"/>
    <s v="MARTINEZ"/>
    <s v="GUADALUPE"/>
    <s v="ALEJANDRO"/>
    <x v="5"/>
    <x v="0"/>
    <x v="43"/>
    <s v="INFRAESTRUCTURA Y EQUIPO PARA LA PRODUCCION DE CERDOS"/>
    <s v="GENERACIÓN DE INGRESOS"/>
    <n v="16"/>
    <n v="10"/>
    <n v="26"/>
    <s v="MAM"/>
    <n v="104052"/>
    <n v="0"/>
    <n v="16260"/>
    <n v="120312"/>
    <n v="104052"/>
    <n v="0"/>
    <m/>
    <n v="104052"/>
    <x v="43"/>
  </r>
  <r>
    <s v="GRUPO TANDZUMADZ"/>
    <s v="MARTINEZ"/>
    <s v="GUADALUPE"/>
    <s v="ALEJANDRO"/>
    <x v="5"/>
    <x v="0"/>
    <x v="43"/>
    <s v="INFRAESTRUCTURA Y EQUIPO PARA LA PRODUCCION DE CERDOS"/>
    <s v="GENERACIÓN DE INGRESOS"/>
    <n v="0"/>
    <n v="0"/>
    <n v="0"/>
    <s v="MAM"/>
    <n v="40722"/>
    <n v="0"/>
    <n v="9222"/>
    <n v="49944"/>
    <n v="40722"/>
    <n v="0"/>
    <m/>
    <n v="40722"/>
    <x v="43"/>
  </r>
  <r>
    <s v="GRUPO TANDZUMADZ"/>
    <s v="MARTINEZ"/>
    <s v="GUADALUPE"/>
    <s v="ALEJANDRO"/>
    <x v="5"/>
    <x v="0"/>
    <x v="43"/>
    <s v="INFRAESTRUCTURA Y EQUIPO PARA LA PROTECCION Y MANEJO DE LAS AVES"/>
    <s v="PRODUCCIÓN DE ALIMENTOS"/>
    <n v="0"/>
    <n v="0"/>
    <n v="0"/>
    <s v="MAM"/>
    <n v="134262"/>
    <n v="0"/>
    <n v="24381"/>
    <n v="158643"/>
    <n v="134262"/>
    <n v="0"/>
    <m/>
    <n v="134262"/>
    <x v="43"/>
  </r>
  <r>
    <s v="GRUPO TANDZUMADZ"/>
    <s v="MARTINEZ"/>
    <s v="GUADALUPE"/>
    <s v="ALEJANDRO"/>
    <x v="5"/>
    <x v="0"/>
    <x v="43"/>
    <s v="INFRAESTRUCTURA Y EQUIPO PARA LA PRODUCCION DE CERDOS"/>
    <s v="GENERACIÓN DE INGRESOS"/>
    <n v="0"/>
    <n v="0"/>
    <n v="0"/>
    <s v="MAM"/>
    <n v="14944"/>
    <n v="0"/>
    <n v="2560"/>
    <n v="17504"/>
    <n v="14944"/>
    <n v="0"/>
    <m/>
    <n v="14944"/>
    <x v="43"/>
  </r>
  <r>
    <s v="GRUPO TANDZUMADZ"/>
    <s v="MARTINEZ"/>
    <s v="GUADALUPE"/>
    <s v="ALEJANDRO"/>
    <x v="5"/>
    <x v="0"/>
    <x v="43"/>
    <s v="TRAPICHE"/>
    <s v="GENERACIÓN DE INGRESOS"/>
    <n v="0"/>
    <n v="0"/>
    <n v="0"/>
    <s v="MAM"/>
    <n v="106120"/>
    <n v="0"/>
    <n v="11792"/>
    <n v="117912"/>
    <n v="106120"/>
    <n v="0"/>
    <m/>
    <n v="106120"/>
    <x v="43"/>
  </r>
  <r>
    <s v="PESA TLALCINTLA"/>
    <s v="REYES"/>
    <s v="MARTINEZ"/>
    <s v="FLAVIA"/>
    <x v="0"/>
    <x v="1"/>
    <x v="44"/>
    <s v="INFRAESTRUCTURA Y EQUIPO PARA LA PROTECCION Y MANEJO DE LAS AVES"/>
    <s v="PRODUCCIÓN DE ALIMENTOS"/>
    <n v="35"/>
    <n v="3"/>
    <n v="38"/>
    <s v="AM"/>
    <n v="26172"/>
    <n v="0"/>
    <n v="9216"/>
    <n v="35388"/>
    <n v="26172"/>
    <n v="0"/>
    <m/>
    <n v="26172"/>
    <x v="44"/>
  </r>
  <r>
    <s v="PESA TLALCINTLA"/>
    <s v="REYES"/>
    <s v="MARTINEZ"/>
    <s v="FLAVIA"/>
    <x v="0"/>
    <x v="1"/>
    <x v="44"/>
    <s v="INFRAESTRUCTURA Y EQUIPO PARA LA PRODUCCION DE HORTALIZAS A CIELO ABIERTO"/>
    <s v="PRODUCCIÓN DE ALIMENTOS"/>
    <n v="0"/>
    <n v="0"/>
    <n v="0"/>
    <s v="AM"/>
    <n v="5147"/>
    <n v="0"/>
    <n v="572"/>
    <n v="5719"/>
    <n v="5147"/>
    <n v="0"/>
    <m/>
    <n v="5147"/>
    <x v="44"/>
  </r>
  <r>
    <s v="PESA TLALCINTLA"/>
    <s v="REYES"/>
    <s v="MARTINEZ"/>
    <s v="FLAVIA"/>
    <x v="0"/>
    <x v="1"/>
    <x v="44"/>
    <s v="TRAPICHE"/>
    <s v="GENERACIÓN DE INGRESOS"/>
    <n v="0"/>
    <n v="0"/>
    <n v="0"/>
    <s v="AM"/>
    <n v="13673"/>
    <n v="0"/>
    <n v="1520"/>
    <n v="15193"/>
    <n v="13673"/>
    <n v="0"/>
    <m/>
    <n v="13673"/>
    <x v="44"/>
  </r>
  <r>
    <s v="PESA TLALCINTLA"/>
    <s v="REYES"/>
    <s v="MARTINEZ"/>
    <s v="FLAVIA"/>
    <x v="0"/>
    <x v="1"/>
    <x v="44"/>
    <s v="TRAPICHE"/>
    <s v="GENERACIÓN DE INGRESOS"/>
    <n v="0"/>
    <n v="0"/>
    <n v="0"/>
    <s v="AM"/>
    <n v="6840"/>
    <n v="0"/>
    <n v="760"/>
    <n v="7600"/>
    <n v="6840"/>
    <n v="0"/>
    <m/>
    <n v="6840"/>
    <x v="44"/>
  </r>
  <r>
    <s v="PESA TLALCINTLA"/>
    <s v="REYES"/>
    <s v="MARTINEZ"/>
    <s v="FLAVIA"/>
    <x v="0"/>
    <x v="1"/>
    <x v="44"/>
    <s v="TRAPICHE"/>
    <s v="GENERACIÓN DE INGRESOS"/>
    <n v="0"/>
    <n v="0"/>
    <n v="0"/>
    <s v="AM"/>
    <n v="28080"/>
    <n v="0"/>
    <n v="3120"/>
    <n v="31200"/>
    <n v="28080"/>
    <n v="0"/>
    <m/>
    <n v="28080"/>
    <x v="44"/>
  </r>
  <r>
    <s v="PESA TLALCINTLA"/>
    <s v="REYES"/>
    <s v="MARTINEZ"/>
    <s v="FLAVIA"/>
    <x v="0"/>
    <x v="1"/>
    <x v="44"/>
    <s v="INCUBADORA"/>
    <s v="GENERACIÓN DE INGRESOS"/>
    <n v="0"/>
    <n v="0"/>
    <n v="0"/>
    <s v="AM"/>
    <n v="11500"/>
    <n v="0"/>
    <n v="1500"/>
    <n v="13000"/>
    <n v="11500"/>
    <n v="0"/>
    <m/>
    <n v="11500"/>
    <x v="44"/>
  </r>
  <r>
    <s v="PESA TLALCINTLA"/>
    <s v="REYES"/>
    <s v="MARTINEZ"/>
    <s v="FLAVIA"/>
    <x v="0"/>
    <x v="1"/>
    <x v="44"/>
    <s v="INFRAESTRUCTURA Y EQUIPO PARA LA PRODUCCION DE CERDOS"/>
    <s v="GENERACIÓN DE INGRESOS"/>
    <n v="0"/>
    <n v="0"/>
    <n v="0"/>
    <s v="AM"/>
    <n v="54296"/>
    <n v="0"/>
    <n v="12296"/>
    <n v="66592"/>
    <n v="54296"/>
    <n v="0"/>
    <m/>
    <n v="54296"/>
    <x v="44"/>
  </r>
  <r>
    <s v="EL CARRIZAL"/>
    <s v="FRANCISCO"/>
    <s v="HERNANDEZ"/>
    <s v="CAMELIA"/>
    <x v="4"/>
    <x v="0"/>
    <x v="45"/>
    <s v="EQUIPO DE COCCION"/>
    <s v="GENERACIÓN DE INGRESOS"/>
    <n v="6"/>
    <n v="5"/>
    <n v="11"/>
    <s v="AM"/>
    <n v="18956"/>
    <n v="0"/>
    <n v="2107"/>
    <n v="21063"/>
    <n v="18956"/>
    <n v="0"/>
    <m/>
    <n v="18956"/>
    <x v="45"/>
  </r>
  <r>
    <s v="EL CARRIZAL"/>
    <s v="FRANCISCO"/>
    <s v="HERNANDEZ"/>
    <s v="CAMELIA"/>
    <x v="4"/>
    <x v="0"/>
    <x v="45"/>
    <s v="ARBOLES FRUTALES"/>
    <s v="PRODUCCIÓN DE ALIMENTOS"/>
    <n v="0"/>
    <n v="0"/>
    <n v="0"/>
    <s v="AM"/>
    <n v="30040"/>
    <n v="0"/>
    <n v="6828"/>
    <n v="36868"/>
    <n v="30040"/>
    <n v="0"/>
    <m/>
    <n v="30040"/>
    <x v="45"/>
  </r>
  <r>
    <s v="EL CARRIZAL"/>
    <s v="FRANCISCO"/>
    <s v="HERNANDEZ"/>
    <s v="CAMELIA"/>
    <x v="4"/>
    <x v="0"/>
    <x v="45"/>
    <s v="INFRAESTRUCTURA Y EQUIPO PARA LA PROTECCION Y MANEJO DE LAS AVES"/>
    <s v="PRODUCCIÓN DE ALIMENTOS"/>
    <n v="0"/>
    <n v="0"/>
    <n v="0"/>
    <s v="AM"/>
    <n v="27222"/>
    <n v="0"/>
    <n v="4608"/>
    <n v="31830"/>
    <n v="27222"/>
    <n v="0"/>
    <m/>
    <n v="27222"/>
    <x v="45"/>
  </r>
  <r>
    <s v="EL CARRIZAL"/>
    <s v="FRANCISCO"/>
    <s v="HERNANDEZ"/>
    <s v="CAMELIA"/>
    <x v="4"/>
    <x v="0"/>
    <x v="45"/>
    <s v="CAJONES, ALZA Y BASTIDORES"/>
    <s v="GENERACIÓN DE INGRESOS"/>
    <n v="0"/>
    <n v="0"/>
    <n v="0"/>
    <s v="AM"/>
    <n v="9368"/>
    <n v="0"/>
    <n v="1041"/>
    <n v="10409"/>
    <n v="9368"/>
    <n v="0"/>
    <m/>
    <n v="9368"/>
    <x v="45"/>
  </r>
  <r>
    <s v="PESA TEPEYAC"/>
    <s v="HERNANDEZ"/>
    <s v="RUIZ"/>
    <s v="LEONARDO"/>
    <x v="0"/>
    <x v="1"/>
    <x v="46"/>
    <s v="INFRAESTRUCTURA Y EQUIPO PARA LA PROTECCION Y MANEJO DE LAS AVES"/>
    <s v="PRODUCCIÓN DE ALIMENTOS"/>
    <n v="8"/>
    <n v="6"/>
    <n v="14"/>
    <s v="AM"/>
    <n v="4362"/>
    <n v="0"/>
    <n v="1536"/>
    <n v="5898"/>
    <n v="4362"/>
    <n v="0"/>
    <m/>
    <n v="4362"/>
    <x v="46"/>
  </r>
  <r>
    <s v="PESA TEPEYAC"/>
    <s v="HERNANDEZ"/>
    <s v="RUIZ"/>
    <s v="LEONARDO"/>
    <x v="0"/>
    <x v="1"/>
    <x v="46"/>
    <s v="TRAPICHE"/>
    <s v="GENERACIÓN DE INGRESOS"/>
    <n v="0"/>
    <n v="0"/>
    <n v="0"/>
    <s v="AM"/>
    <n v="3240"/>
    <n v="0"/>
    <n v="360"/>
    <n v="3600"/>
    <n v="3240"/>
    <n v="0"/>
    <m/>
    <n v="3240"/>
    <x v="46"/>
  </r>
  <r>
    <s v="PESA TEPEYAC"/>
    <s v="HERNANDEZ"/>
    <s v="RUIZ"/>
    <s v="LEONARDO"/>
    <x v="0"/>
    <x v="1"/>
    <x v="46"/>
    <s v="TRAPICHE"/>
    <s v="GENERACIÓN DE INGRESOS"/>
    <n v="0"/>
    <n v="0"/>
    <n v="0"/>
    <s v="AM"/>
    <n v="3420"/>
    <n v="0"/>
    <n v="380"/>
    <n v="3800"/>
    <n v="3420"/>
    <n v="0"/>
    <m/>
    <n v="3420"/>
    <x v="46"/>
  </r>
  <r>
    <s v="PESA TEPEYAC"/>
    <s v="HERNANDEZ"/>
    <s v="RUIZ"/>
    <s v="LEONARDO"/>
    <x v="0"/>
    <x v="1"/>
    <x v="46"/>
    <s v="TRAPICHE"/>
    <s v="GENERACIÓN DE INGRESOS"/>
    <n v="0"/>
    <n v="0"/>
    <n v="0"/>
    <s v="AM"/>
    <n v="27347"/>
    <n v="0"/>
    <n v="3039"/>
    <n v="30386"/>
    <n v="27347"/>
    <n v="0"/>
    <m/>
    <n v="27347"/>
    <x v="46"/>
  </r>
  <r>
    <s v="PESA TEPEYAC"/>
    <s v="HERNANDEZ"/>
    <s v="RUIZ"/>
    <s v="LEONARDO"/>
    <x v="0"/>
    <x v="1"/>
    <x v="46"/>
    <s v="INFRAESTRUCTURA Y EQUIPO PARA LA PRODUCCION DE HORTALIZAS A CIELO ABIERTO"/>
    <s v="PRODUCCIÓN DE ALIMENTOS"/>
    <n v="0"/>
    <n v="0"/>
    <n v="0"/>
    <s v="AM"/>
    <n v="47101"/>
    <n v="0"/>
    <n v="5234"/>
    <n v="52335"/>
    <n v="47101"/>
    <n v="0"/>
    <m/>
    <n v="47101"/>
    <x v="46"/>
  </r>
  <r>
    <s v="PESA TEPEYAC"/>
    <s v="HERNANDEZ"/>
    <s v="RUIZ"/>
    <s v="LEONARDO"/>
    <x v="0"/>
    <x v="1"/>
    <x v="46"/>
    <s v="INCUBADORA"/>
    <s v="GENERACIÓN DE INGRESOS"/>
    <n v="0"/>
    <n v="0"/>
    <n v="0"/>
    <s v="AM"/>
    <n v="11500"/>
    <n v="0"/>
    <n v="1500"/>
    <n v="13000"/>
    <n v="11500"/>
    <n v="0"/>
    <m/>
    <n v="11500"/>
    <x v="46"/>
  </r>
  <r>
    <s v="PESA TEPEYAC"/>
    <s v="HERNANDEZ"/>
    <s v="RUIZ"/>
    <s v="LEONARDO"/>
    <x v="0"/>
    <x v="1"/>
    <x v="46"/>
    <s v="INFRAESTRUCTURA Y EQUIPO PARA LA PRODUCCION DE CERDOS"/>
    <s v="GENERACIÓN DE INGRESOS"/>
    <n v="0"/>
    <n v="0"/>
    <n v="0"/>
    <s v="AM"/>
    <n v="13574"/>
    <n v="0"/>
    <n v="3074"/>
    <n v="16648"/>
    <n v="2963"/>
    <n v="0"/>
    <m/>
    <n v="2963"/>
    <x v="46"/>
  </r>
  <r>
    <s v="PESA TEPEYAC"/>
    <s v="HERNANDEZ"/>
    <s v="RUIZ"/>
    <s v="LEONARDO"/>
    <x v="0"/>
    <x v="1"/>
    <x v="46"/>
    <s v="INFRAESTRUCTURA Y EQUIPO PARA LA PRODUCCION DE HORTALIZAS A CIELO ABIERTO"/>
    <s v="PRODUCCIÓN DE ALIMENTOS"/>
    <n v="0"/>
    <n v="0"/>
    <n v="0"/>
    <s v="AM"/>
    <n v="2963"/>
    <n v="0"/>
    <n v="330"/>
    <n v="3293"/>
    <n v="13574"/>
    <n v="0"/>
    <m/>
    <n v="13574"/>
    <x v="46"/>
  </r>
  <r>
    <s v="LAS CHUPARROSAS"/>
    <s v="GALDINA"/>
    <s v="HERNANDEZ"/>
    <s v="MA ELEUTERIA"/>
    <x v="5"/>
    <x v="0"/>
    <x v="47"/>
    <s v="INFRAESTRUCTURA Y EQUIPO PARA LA PROTECCION Y MANEJO DE LAS AVES"/>
    <s v="PRODUCCIÓN DE ALIMENTOS"/>
    <n v="6"/>
    <n v="4"/>
    <n v="10"/>
    <s v="AM"/>
    <n v="29836"/>
    <n v="0"/>
    <n v="5418"/>
    <n v="35254"/>
    <n v="29836"/>
    <n v="0"/>
    <m/>
    <n v="29836"/>
    <x v="47"/>
  </r>
  <r>
    <s v="LAS CHUPARROSAS"/>
    <s v="GALDINA"/>
    <s v="HERNANDEZ"/>
    <s v="MA ELEUTERIA"/>
    <x v="5"/>
    <x v="0"/>
    <x v="47"/>
    <s v="INFRAESTRUCTURA Y EQUIPO PARA LA PRODUCCION DE CERDOS"/>
    <s v="GENERACIÓN DE INGRESOS"/>
    <n v="0"/>
    <n v="0"/>
    <n v="0"/>
    <s v="AM"/>
    <n v="6787"/>
    <n v="0"/>
    <n v="1537"/>
    <n v="8324"/>
    <n v="6787"/>
    <n v="0"/>
    <m/>
    <n v="6787"/>
    <x v="47"/>
  </r>
  <r>
    <s v="LAS CHUPARROSAS"/>
    <s v="GALDINA"/>
    <s v="HERNANDEZ"/>
    <s v="MA ELEUTERIA"/>
    <x v="5"/>
    <x v="0"/>
    <x v="47"/>
    <s v="EQUIPO PARA LA CONSERVACION DE ALIMENTOS CARNICOS"/>
    <s v="GENERACIÓN DE INGRESOS"/>
    <n v="0"/>
    <n v="0"/>
    <n v="0"/>
    <s v="AM"/>
    <n v="26370"/>
    <n v="0"/>
    <n v="2930"/>
    <n v="29300"/>
    <n v="26370"/>
    <n v="0"/>
    <m/>
    <n v="26370"/>
    <x v="47"/>
  </r>
  <r>
    <s v="LAS CHUPARROSAS"/>
    <s v="GALDINA"/>
    <s v="HERNANDEZ"/>
    <s v="MA ELEUTERIA"/>
    <x v="5"/>
    <x v="0"/>
    <x v="47"/>
    <s v="INFRAESTRUCTURA Y EQUIPO PARA LA PRODUCCION DE CERDOS"/>
    <s v="GENERACIÓN DE INGRESOS"/>
    <n v="0"/>
    <n v="0"/>
    <n v="0"/>
    <s v="AM"/>
    <n v="14944"/>
    <n v="0"/>
    <n v="2560"/>
    <n v="17504"/>
    <n v="14944"/>
    <n v="0"/>
    <m/>
    <n v="14944"/>
    <x v="47"/>
  </r>
  <r>
    <s v="LAS CHUPARROSAS"/>
    <s v="GALDINA"/>
    <s v="HERNANDEZ"/>
    <s v="MA ELEUTERIA"/>
    <x v="5"/>
    <x v="0"/>
    <x v="47"/>
    <s v="INFRAESTRUCTURA Y EQUIPO PARA LA PRODUCCION DE CERDOS"/>
    <s v="GENERACIÓN DE INGRESOS"/>
    <n v="0"/>
    <n v="0"/>
    <n v="0"/>
    <s v="AM"/>
    <n v="17342"/>
    <n v="0"/>
    <n v="2710"/>
    <n v="20052"/>
    <n v="17342"/>
    <n v="0"/>
    <m/>
    <n v="17342"/>
    <x v="47"/>
  </r>
  <r>
    <s v="SECCION 6"/>
    <s v="HERNANDEZ"/>
    <s v="JUANA"/>
    <s v="FERNANDO"/>
    <x v="5"/>
    <x v="0"/>
    <x v="48"/>
    <s v="INFRAESTRUCTURA Y EQUIPO PARA LA PROTECCION Y MANEJO DE LAS AVES"/>
    <s v="PRODUCCIÓN DE ALIMENTOS"/>
    <n v="4"/>
    <n v="5"/>
    <n v="9"/>
    <s v="AM"/>
    <n v="59672"/>
    <n v="0"/>
    <n v="10836"/>
    <n v="70508"/>
    <n v="59672"/>
    <n v="0"/>
    <m/>
    <n v="59672"/>
    <x v="48"/>
  </r>
  <r>
    <s v="SECCION 6"/>
    <s v="HERNANDEZ"/>
    <s v="JUANA"/>
    <s v="FERNANDO"/>
    <x v="5"/>
    <x v="0"/>
    <x v="48"/>
    <s v="INFRAESTRUCTURA Y EQUIPO PARA LA PRODUCCION DE CERDOS"/>
    <s v="GENERACIÓN DE INGRESOS"/>
    <n v="0"/>
    <n v="0"/>
    <n v="0"/>
    <s v="AM"/>
    <n v="13574"/>
    <n v="0"/>
    <n v="3074"/>
    <n v="16648"/>
    <n v="13574"/>
    <n v="0"/>
    <m/>
    <n v="13574"/>
    <x v="48"/>
  </r>
  <r>
    <s v="SECCION 6"/>
    <s v="HERNANDEZ"/>
    <s v="JUANA"/>
    <s v="FERNANDO"/>
    <x v="5"/>
    <x v="0"/>
    <x v="48"/>
    <s v="INFRAESTRUCTURA Y EQUIPO PARA LA PROTECCION Y MANEJO DE LAS AVES"/>
    <s v="PRODUCCIÓN DE ALIMENTOS"/>
    <n v="0"/>
    <n v="0"/>
    <n v="0"/>
    <s v="AM"/>
    <n v="4362"/>
    <n v="0"/>
    <n v="1536"/>
    <n v="5898"/>
    <n v="4362"/>
    <n v="0"/>
    <m/>
    <n v="4362"/>
    <x v="48"/>
  </r>
  <r>
    <s v="SECCION 6"/>
    <s v="HERNANDEZ"/>
    <s v="JUANA"/>
    <s v="FERNANDO"/>
    <x v="5"/>
    <x v="0"/>
    <x v="48"/>
    <s v="SILO METALICO GALVANIZADO"/>
    <s v="GENERACIÓN DE INGRESOS"/>
    <n v="0"/>
    <n v="0"/>
    <n v="0"/>
    <s v="AM"/>
    <n v="13095"/>
    <n v="0"/>
    <n v="1455"/>
    <n v="14550"/>
    <n v="13095"/>
    <n v="0"/>
    <m/>
    <n v="13095"/>
    <x v="48"/>
  </r>
  <r>
    <s v="PRODUCTORES DE NUEVO CUEYTZEN"/>
    <s v="FLORES"/>
    <s v="BAUTISTA"/>
    <s v="ARMANDO"/>
    <x v="6"/>
    <x v="0"/>
    <x v="49"/>
    <s v="TRAPICHE"/>
    <s v="GENERACIÓN DE INGRESOS"/>
    <n v="12"/>
    <n v="12"/>
    <n v="24"/>
    <s v="AM"/>
    <n v="8100"/>
    <n v="0"/>
    <n v="900"/>
    <n v="9000"/>
    <n v="8100"/>
    <n v="0"/>
    <m/>
    <n v="8100"/>
    <x v="49"/>
  </r>
  <r>
    <s v="PRODUCTORES DE NUEVO CUEYTZEN"/>
    <s v="FLORES"/>
    <s v="BAUTISTA"/>
    <s v="ARMANDO"/>
    <x v="6"/>
    <x v="0"/>
    <x v="49"/>
    <s v="TRAPICHE"/>
    <s v="GENERACIÓN DE INGRESOS"/>
    <n v="0"/>
    <n v="0"/>
    <n v="0"/>
    <s v="AM"/>
    <n v="13673"/>
    <n v="0"/>
    <n v="1520"/>
    <n v="15193"/>
    <n v="13673"/>
    <n v="0"/>
    <m/>
    <n v="13673"/>
    <x v="49"/>
  </r>
  <r>
    <s v="PRODUCTORES DE NUEVO CUEYTZEN"/>
    <s v="FLORES"/>
    <s v="BAUTISTA"/>
    <s v="ARMANDO"/>
    <x v="6"/>
    <x v="0"/>
    <x v="49"/>
    <s v="TRAPICHE"/>
    <s v="GENERACIÓN DE INGRESOS"/>
    <n v="0"/>
    <n v="0"/>
    <n v="0"/>
    <s v="AM"/>
    <n v="7245"/>
    <n v="0"/>
    <n v="805"/>
    <n v="8050"/>
    <n v="7245"/>
    <n v="0"/>
    <m/>
    <n v="7245"/>
    <x v="49"/>
  </r>
  <r>
    <s v="PRODUCTORES DE NUEVO CUEYTZEN"/>
    <s v="FLORES"/>
    <s v="BAUTISTA"/>
    <s v="ARMANDO"/>
    <x v="6"/>
    <x v="0"/>
    <x v="49"/>
    <s v="TRAPICHE"/>
    <s v="GENERACIÓN DE INGRESOS"/>
    <n v="0"/>
    <n v="0"/>
    <n v="0"/>
    <s v="AM"/>
    <n v="7074"/>
    <n v="0"/>
    <n v="786"/>
    <n v="7860"/>
    <n v="7074"/>
    <n v="0"/>
    <m/>
    <n v="7074"/>
    <x v="49"/>
  </r>
  <r>
    <s v="PRODUCTORES DE NUEVO CUEYTZEN"/>
    <s v="FLORES"/>
    <s v="BAUTISTA"/>
    <s v="ARMANDO"/>
    <x v="6"/>
    <x v="0"/>
    <x v="49"/>
    <s v="TRAPICHE"/>
    <s v="GENERACIÓN DE INGRESOS"/>
    <n v="0"/>
    <n v="0"/>
    <n v="0"/>
    <s v="AM"/>
    <n v="30240"/>
    <n v="0"/>
    <n v="3360"/>
    <n v="33600"/>
    <n v="30240"/>
    <n v="0"/>
    <m/>
    <n v="30240"/>
    <x v="49"/>
  </r>
  <r>
    <s v="PRODUCTORES DE NUEVO CUEYTZEN"/>
    <s v="FLORES"/>
    <s v="BAUTISTA"/>
    <s v="ARMANDO"/>
    <x v="6"/>
    <x v="0"/>
    <x v="49"/>
    <s v="INFRAESTRUCTURA Y EQUIPO PARA LA PROTECCION Y MANEJO DE LAS AVES"/>
    <s v="PRODUCCIÓN DE ALIMENTOS"/>
    <n v="0"/>
    <n v="0"/>
    <n v="0"/>
    <s v="AM"/>
    <n v="17450"/>
    <n v="0"/>
    <n v="6145.2000000000007"/>
    <n v="23595.200000000001"/>
    <n v="17450"/>
    <n v="0"/>
    <m/>
    <n v="17450"/>
    <x v="49"/>
  </r>
  <r>
    <s v="PRODUCTORES DE NUEVO CUEYTZEN"/>
    <s v="FLORES"/>
    <s v="BAUTISTA"/>
    <s v="ARMANDO"/>
    <x v="6"/>
    <x v="0"/>
    <x v="49"/>
    <s v="TRAPICHE"/>
    <s v="GENERACIÓN DE INGRESOS"/>
    <n v="0"/>
    <n v="0"/>
    <n v="0"/>
    <s v="AM"/>
    <n v="84150"/>
    <n v="0"/>
    <n v="9350"/>
    <n v="93500"/>
    <n v="84150"/>
    <n v="0"/>
    <m/>
    <n v="84150"/>
    <x v="49"/>
  </r>
  <r>
    <s v="INDIGENAS"/>
    <s v="GONZALEZ"/>
    <s v="MARTINEZ"/>
    <s v="JUSTINA"/>
    <x v="4"/>
    <x v="0"/>
    <x v="50"/>
    <s v="CAJONES, ALZA Y BASTIDORES"/>
    <s v="GENERACIÓN DE INGRESOS"/>
    <n v="13"/>
    <n v="4"/>
    <n v="17"/>
    <s v="AM"/>
    <n v="9368"/>
    <n v="0"/>
    <n v="1041"/>
    <n v="10409"/>
    <n v="9368"/>
    <n v="0"/>
    <m/>
    <n v="9368"/>
    <x v="50"/>
  </r>
  <r>
    <s v="INDIGENAS"/>
    <s v="GONZALEZ"/>
    <s v="MARTINEZ"/>
    <s v="JUSTINA"/>
    <x v="4"/>
    <x v="0"/>
    <x v="50"/>
    <s v="INFRAESTRUCTURA PARA POSTPRODUCCION DE CAFE"/>
    <s v="GENERACIÓN DE INGRESOS"/>
    <n v="0"/>
    <n v="0"/>
    <n v="0"/>
    <s v="AM"/>
    <n v="10836"/>
    <n v="0"/>
    <n v="3414"/>
    <n v="14250"/>
    <n v="10836"/>
    <n v="0"/>
    <m/>
    <n v="10836"/>
    <x v="50"/>
  </r>
  <r>
    <s v="INDIGENAS"/>
    <s v="GONZALEZ"/>
    <s v="MARTINEZ"/>
    <s v="JUSTINA"/>
    <x v="4"/>
    <x v="0"/>
    <x v="50"/>
    <s v="ARBOLES FRUTALES"/>
    <s v="PRODUCCIÓN DE ALIMENTOS"/>
    <n v="0"/>
    <n v="0"/>
    <n v="0"/>
    <s v="AM"/>
    <n v="15020"/>
    <n v="0"/>
    <n v="3414"/>
    <n v="18434"/>
    <n v="15020"/>
    <n v="0"/>
    <m/>
    <n v="15020"/>
    <x v="50"/>
  </r>
  <r>
    <s v="INDIGENAS"/>
    <s v="GONZALEZ"/>
    <s v="MARTINEZ"/>
    <s v="JUSTINA"/>
    <x v="4"/>
    <x v="0"/>
    <x v="50"/>
    <s v="EQUIPO DE COCCION"/>
    <s v="GENERACIÓN DE INGRESOS"/>
    <n v="0"/>
    <n v="0"/>
    <n v="0"/>
    <s v="AM"/>
    <n v="12637"/>
    <n v="0"/>
    <n v="1405"/>
    <n v="14042"/>
    <n v="12637"/>
    <n v="0"/>
    <m/>
    <n v="12637"/>
    <x v="50"/>
  </r>
  <r>
    <s v="INDIGENAS"/>
    <s v="GONZALEZ"/>
    <s v="MARTINEZ"/>
    <s v="JUSTINA"/>
    <x v="4"/>
    <x v="0"/>
    <x v="50"/>
    <s v="INFRAESTRUCTURA Y EQUIPO PARA LA PROTECCION Y MANEJO DE LAS AVES"/>
    <s v="PRODUCCIÓN DE ALIMENTOS"/>
    <n v="0"/>
    <n v="0"/>
    <n v="0"/>
    <s v="AM"/>
    <n v="81666"/>
    <n v="0"/>
    <n v="13824"/>
    <n v="95490"/>
    <n v="81666"/>
    <n v="0"/>
    <m/>
    <n v="81666"/>
    <x v="50"/>
  </r>
  <r>
    <s v="INDIGENAS"/>
    <s v="GONZALEZ"/>
    <s v="MARTINEZ"/>
    <s v="JUSTINA"/>
    <x v="4"/>
    <x v="0"/>
    <x v="50"/>
    <s v="INCUBADORA"/>
    <s v="GENERACIÓN DE INGRESOS"/>
    <n v="0"/>
    <n v="0"/>
    <n v="0"/>
    <s v="AM"/>
    <n v="8959"/>
    <n v="0"/>
    <n v="996"/>
    <n v="9955"/>
    <n v="8959"/>
    <n v="0"/>
    <m/>
    <n v="8959"/>
    <x v="50"/>
  </r>
  <r>
    <s v="TANLEAB 2"/>
    <s v="ANDRES"/>
    <s v="CASTRO"/>
    <s v="MARIA PAULINA"/>
    <x v="5"/>
    <x v="0"/>
    <x v="51"/>
    <s v="INFRAESTRUCTURA Y EQUIPO PARA LA PRODUCCION DE CERDOS"/>
    <s v="GENERACIÓN DE INGRESOS"/>
    <n v="12"/>
    <n v="5"/>
    <n v="17"/>
    <s v="AM"/>
    <n v="33935"/>
    <n v="0"/>
    <n v="7685"/>
    <n v="41620"/>
    <n v="33935"/>
    <n v="0"/>
    <m/>
    <n v="33935"/>
    <x v="51"/>
  </r>
  <r>
    <s v="TANLEAB 2"/>
    <s v="ANDRES"/>
    <s v="CASTRO"/>
    <s v="MARIA PAULINA"/>
    <x v="5"/>
    <x v="0"/>
    <x v="51"/>
    <s v="INFRAESTRUCTURA Y EQUIPO PARA LA PRODUCCION DE CERDOS"/>
    <s v="GENERACIÓN DE INGRESOS"/>
    <n v="0"/>
    <n v="0"/>
    <n v="0"/>
    <s v="AM"/>
    <n v="48880"/>
    <n v="0"/>
    <n v="5432"/>
    <n v="54312"/>
    <n v="48880"/>
    <n v="0"/>
    <m/>
    <n v="48880"/>
    <x v="51"/>
  </r>
  <r>
    <s v="TANLEAB 2"/>
    <s v="ANDRES"/>
    <s v="CASTRO"/>
    <s v="MARIA PAULINA"/>
    <x v="5"/>
    <x v="0"/>
    <x v="51"/>
    <s v="TRAPICHE"/>
    <s v="GENERACIÓN DE INGRESOS"/>
    <n v="0"/>
    <n v="0"/>
    <n v="0"/>
    <s v="AM"/>
    <n v="53060"/>
    <n v="0"/>
    <n v="5896"/>
    <n v="58956"/>
    <n v="53060"/>
    <n v="0"/>
    <m/>
    <n v="53060"/>
    <x v="51"/>
  </r>
  <r>
    <s v="TANLEAB 2"/>
    <s v="ANDRES"/>
    <s v="CASTRO"/>
    <s v="MARIA PAULINA"/>
    <x v="5"/>
    <x v="0"/>
    <x v="51"/>
    <s v="SILO METALICO GALVANIZADO"/>
    <s v="GENERACIÓN DE INGRESOS"/>
    <n v="0"/>
    <n v="0"/>
    <n v="0"/>
    <s v="AM"/>
    <n v="8730"/>
    <n v="0"/>
    <n v="970"/>
    <n v="9700"/>
    <n v="8730"/>
    <n v="0"/>
    <m/>
    <n v="8730"/>
    <x v="51"/>
  </r>
  <r>
    <s v="TANLEAB 2"/>
    <s v="ANDRES"/>
    <s v="CASTRO"/>
    <s v="MARIA PAULINA"/>
    <x v="5"/>
    <x v="0"/>
    <x v="51"/>
    <s v="INCUBADORA"/>
    <s v="GENERACIÓN DE INGRESOS"/>
    <n v="0"/>
    <n v="0"/>
    <n v="0"/>
    <s v="AM"/>
    <n v="11500"/>
    <n v="0"/>
    <n v="1500"/>
    <n v="13000"/>
    <n v="11500"/>
    <n v="0"/>
    <m/>
    <n v="11500"/>
    <x v="51"/>
  </r>
  <r>
    <s v="TANLEAB 2"/>
    <s v="ANDRES"/>
    <s v="CASTRO"/>
    <s v="MARIA PAULINA"/>
    <x v="5"/>
    <x v="0"/>
    <x v="51"/>
    <s v="INFRAESTRUCTURA Y EQUIPO PARA LA PROTECCION Y MANEJO DE LAS AVES"/>
    <s v="PRODUCCIÓN DE ALIMENTOS"/>
    <n v="0"/>
    <n v="0"/>
    <n v="0"/>
    <s v="AM"/>
    <n v="29836"/>
    <n v="0"/>
    <n v="5418"/>
    <n v="35254"/>
    <n v="29836"/>
    <n v="0"/>
    <m/>
    <n v="29836"/>
    <x v="51"/>
  </r>
  <r>
    <s v="EL JILIM"/>
    <s v="DANIEL"/>
    <m/>
    <s v="LORENZO"/>
    <x v="5"/>
    <x v="0"/>
    <x v="52"/>
    <s v="SILO METALICO GALVANIZADO"/>
    <s v="GENERACIÓN DE INGRESOS"/>
    <n v="15"/>
    <n v="2"/>
    <n v="17"/>
    <s v="AM"/>
    <n v="34920"/>
    <n v="0"/>
    <n v="3880"/>
    <n v="38800"/>
    <n v="34920"/>
    <n v="0"/>
    <m/>
    <n v="34920"/>
    <x v="52"/>
  </r>
  <r>
    <s v="EL JILIM"/>
    <s v="DANIEL"/>
    <m/>
    <s v="LORENZO"/>
    <x v="5"/>
    <x v="0"/>
    <x v="52"/>
    <s v="INFRAESTRUCTURA Y EQUIPO PARA LA PROTECCION Y MANEJO DE LAS AVES"/>
    <s v="PRODUCCIÓN DE ALIMENTOS"/>
    <n v="0"/>
    <n v="0"/>
    <n v="0"/>
    <s v="AM"/>
    <n v="29836"/>
    <n v="0"/>
    <n v="5418"/>
    <n v="35254"/>
    <n v="29836"/>
    <n v="0"/>
    <m/>
    <n v="29836"/>
    <x v="52"/>
  </r>
  <r>
    <s v="EL JILIM"/>
    <s v="DANIEL"/>
    <m/>
    <s v="LORENZO"/>
    <x v="5"/>
    <x v="0"/>
    <x v="52"/>
    <s v="INFRAESTRUCTURA Y EQUIPO PARA LA PRODUCCION DE CERDOS"/>
    <s v="GENERACIÓN DE INGRESOS"/>
    <n v="0"/>
    <n v="0"/>
    <n v="0"/>
    <s v="AM"/>
    <n v="47509"/>
    <n v="0"/>
    <n v="10759"/>
    <n v="58268"/>
    <n v="47509"/>
    <n v="0"/>
    <m/>
    <n v="47509"/>
    <x v="52"/>
  </r>
  <r>
    <s v="NUEVO AMANECER"/>
    <s v="REYES"/>
    <s v="FELIX"/>
    <s v="PEDRO JUAN"/>
    <x v="0"/>
    <x v="1"/>
    <x v="53"/>
    <s v="SILO METALICO GALVANIZADO"/>
    <s v="GENERACIÓN DE INGRESOS"/>
    <n v="17"/>
    <n v="7"/>
    <n v="24"/>
    <s v="AM"/>
    <n v="4365"/>
    <n v="0"/>
    <n v="485"/>
    <n v="4850"/>
    <n v="4365"/>
    <n v="0"/>
    <m/>
    <n v="4365"/>
    <x v="53"/>
  </r>
  <r>
    <s v="NUEVO AMANECER"/>
    <s v="REYES"/>
    <s v="FELIX"/>
    <s v="PEDRO JUAN"/>
    <x v="0"/>
    <x v="1"/>
    <x v="53"/>
    <s v="INFRAESTRUCTURA Y EQUIPO PARA LA PRODUCCION DE HORTALIZAS A CIELO ABIERTO"/>
    <s v="PRODUCCIÓN DE ALIMENTOS"/>
    <n v="0"/>
    <n v="0"/>
    <n v="0"/>
    <s v="AM"/>
    <n v="11852"/>
    <n v="0"/>
    <n v="1320"/>
    <n v="13172"/>
    <n v="11852"/>
    <n v="0"/>
    <m/>
    <n v="11852"/>
    <x v="53"/>
  </r>
  <r>
    <s v="NUEVO AMANECER"/>
    <s v="REYES"/>
    <s v="FELIX"/>
    <s v="PEDRO JUAN"/>
    <x v="0"/>
    <x v="1"/>
    <x v="53"/>
    <s v="INFRAESTRUCTURA Y EQUIPO PARA LA PRODUCCION DE CERDOS"/>
    <s v="GENERACIÓN DE INGRESOS"/>
    <n v="0"/>
    <n v="0"/>
    <n v="0"/>
    <s v="AM"/>
    <n v="81444"/>
    <n v="0"/>
    <n v="18444"/>
    <n v="99888"/>
    <n v="81444"/>
    <n v="0"/>
    <m/>
    <n v="81444"/>
    <x v="53"/>
  </r>
  <r>
    <s v="SAN ISIDRO"/>
    <s v="HERNANDEZ"/>
    <s v="LARA"/>
    <s v="CATARINA"/>
    <x v="4"/>
    <x v="0"/>
    <x v="54"/>
    <s v="CAJONES, ALZA Y BASTIDORES"/>
    <s v="GENERACIÓN DE INGRESOS"/>
    <n v="5"/>
    <n v="4"/>
    <n v="9"/>
    <s v="AM"/>
    <n v="9368"/>
    <n v="0"/>
    <n v="1041"/>
    <n v="10409"/>
    <n v="9368"/>
    <n v="0"/>
    <m/>
    <n v="9368"/>
    <x v="54"/>
  </r>
  <r>
    <s v="SAN ISIDRO"/>
    <s v="HERNANDEZ"/>
    <s v="LARA"/>
    <s v="CATARINA"/>
    <x v="4"/>
    <x v="0"/>
    <x v="54"/>
    <s v="EQUIPO DE COCCION"/>
    <s v="GENERACIÓN DE INGRESOS"/>
    <n v="0"/>
    <n v="0"/>
    <n v="0"/>
    <s v="AM"/>
    <n v="25275"/>
    <n v="0"/>
    <n v="2809"/>
    <n v="28084"/>
    <n v="25275"/>
    <n v="0"/>
    <m/>
    <n v="25275"/>
    <x v="54"/>
  </r>
  <r>
    <s v="SAN ISIDRO"/>
    <s v="HERNANDEZ"/>
    <s v="LARA"/>
    <s v="CATARINA"/>
    <x v="4"/>
    <x v="0"/>
    <x v="54"/>
    <s v="INFRAESTRUCTURA PARA POSTPRODUCCION DE CAFE"/>
    <s v="GENERACIÓN DE INGRESOS"/>
    <n v="0"/>
    <n v="0"/>
    <n v="0"/>
    <s v="AM"/>
    <n v="16254"/>
    <n v="0"/>
    <n v="5121"/>
    <n v="21375"/>
    <n v="16254"/>
    <n v="0"/>
    <m/>
    <n v="16254"/>
    <x v="54"/>
  </r>
  <r>
    <s v="SAN ISIDRO"/>
    <s v="HERNANDEZ"/>
    <s v="LARA"/>
    <s v="CATARINA"/>
    <x v="4"/>
    <x v="0"/>
    <x v="54"/>
    <s v="INFRAESTRUCTURA Y EQUIPO PARA LA PROTECCION Y MANEJO DE LAS AVES"/>
    <s v="PRODUCCIÓN DE ALIMENTOS"/>
    <n v="0"/>
    <n v="0"/>
    <n v="0"/>
    <s v="AM"/>
    <n v="9074"/>
    <n v="0"/>
    <n v="1536"/>
    <n v="10610"/>
    <n v="9074"/>
    <n v="0"/>
    <m/>
    <n v="9074"/>
    <x v="54"/>
  </r>
  <r>
    <s v="CUAJENCO PRIMERA SECCION"/>
    <s v="GONZALEZ"/>
    <s v="MORALES"/>
    <s v="JUANA"/>
    <x v="0"/>
    <x v="1"/>
    <x v="55"/>
    <s v="TRAPICHE"/>
    <s v="GENERACIÓN DE INGRESOS"/>
    <n v="16"/>
    <n v="5"/>
    <n v="21"/>
    <s v="AM"/>
    <n v="5130"/>
    <n v="0"/>
    <n v="570"/>
    <n v="5700"/>
    <n v="5130"/>
    <n v="0"/>
    <m/>
    <n v="5130"/>
    <x v="55"/>
  </r>
  <r>
    <s v="CUAJENCO PRIMERA SECCION"/>
    <s v="GONZALEZ"/>
    <s v="MORALES"/>
    <s v="JUANA"/>
    <x v="0"/>
    <x v="1"/>
    <x v="55"/>
    <s v="TRAPICHE"/>
    <s v="GENERACIÓN DE INGRESOS"/>
    <n v="0"/>
    <n v="0"/>
    <n v="0"/>
    <s v="AM"/>
    <n v="4860"/>
    <n v="0"/>
    <n v="540"/>
    <n v="5400"/>
    <n v="4860"/>
    <n v="0"/>
    <m/>
    <n v="4860"/>
    <x v="55"/>
  </r>
  <r>
    <s v="CUAJENCO PRIMERA SECCION"/>
    <s v="GONZALEZ"/>
    <s v="MORALES"/>
    <s v="JUANA"/>
    <x v="0"/>
    <x v="1"/>
    <x v="55"/>
    <s v="INFRAESTRUCTURA Y EQUIPO PARA LA PRODUCCION DE HORTALIZAS A CIELO ABIERTO"/>
    <s v="PRODUCCIÓN DE ALIMENTOS"/>
    <n v="0"/>
    <n v="0"/>
    <n v="0"/>
    <s v="AM"/>
    <n v="25735"/>
    <n v="0"/>
    <n v="2860"/>
    <n v="28595"/>
    <n v="25735"/>
    <n v="0"/>
    <m/>
    <n v="25735"/>
    <x v="55"/>
  </r>
  <r>
    <s v="CUAJENCO PRIMERA SECCION"/>
    <s v="GONZALEZ"/>
    <s v="MORALES"/>
    <s v="JUANA"/>
    <x v="0"/>
    <x v="1"/>
    <x v="55"/>
    <s v="INFRAESTRUCTURA Y EQUIPO PARA LA PRODUCCION DE HORTALIZAS A CIELO ABIERTO"/>
    <s v="PRODUCCIÓN DE ALIMENTOS"/>
    <n v="0"/>
    <n v="0"/>
    <n v="0"/>
    <s v="AM"/>
    <n v="8889"/>
    <n v="0"/>
    <n v="990"/>
    <n v="9879"/>
    <n v="8889"/>
    <n v="0"/>
    <m/>
    <n v="8889"/>
    <x v="55"/>
  </r>
  <r>
    <s v="CUAJENCO PRIMERA SECCION"/>
    <s v="GONZALEZ"/>
    <s v="MORALES"/>
    <s v="JUANA"/>
    <x v="0"/>
    <x v="1"/>
    <x v="55"/>
    <s v="INFRAESTRUCTURA Y EQUIPO PARA LA PRODUCCION DE HORTALIZAS A CIELO ABIERTO"/>
    <s v="PRODUCCIÓN DE ALIMENTOS"/>
    <n v="0"/>
    <n v="0"/>
    <n v="0"/>
    <s v="AM"/>
    <n v="27037"/>
    <n v="0"/>
    <n v="3005"/>
    <n v="30042"/>
    <n v="27037"/>
    <n v="0"/>
    <m/>
    <n v="27037"/>
    <x v="55"/>
  </r>
  <r>
    <s v="CUAJENCO PRIMERA SECCION"/>
    <s v="GONZALEZ"/>
    <s v="MORALES"/>
    <s v="JUANA"/>
    <x v="0"/>
    <x v="1"/>
    <x v="55"/>
    <s v="SILO METALICO GALVANIZADO"/>
    <s v="GENERACIÓN DE INGRESOS"/>
    <n v="0"/>
    <n v="0"/>
    <n v="0"/>
    <s v="AM"/>
    <n v="13095"/>
    <n v="0"/>
    <n v="1455"/>
    <n v="14550"/>
    <n v="13095"/>
    <n v="0"/>
    <m/>
    <n v="13095"/>
    <x v="55"/>
  </r>
  <r>
    <s v="CUAJENCO PRIMERA SECCION"/>
    <s v="GONZALEZ"/>
    <s v="MORALES"/>
    <s v="JUANA"/>
    <x v="0"/>
    <x v="1"/>
    <x v="55"/>
    <s v="INFRAESTRUCTURA Y EQUIPO PARA LA PROTECCION Y MANEJO DE LAS AVES"/>
    <s v="PRODUCCIÓN DE ALIMENTOS"/>
    <n v="0"/>
    <n v="0"/>
    <n v="0"/>
    <s v="AM"/>
    <n v="4362"/>
    <n v="0"/>
    <n v="1536"/>
    <n v="5898"/>
    <n v="4362"/>
    <n v="0"/>
    <m/>
    <n v="4362"/>
    <x v="55"/>
  </r>
  <r>
    <s v="CUAJENCO PRIMERA SECCION"/>
    <s v="GONZALEZ"/>
    <s v="MORALES"/>
    <s v="JUANA"/>
    <x v="0"/>
    <x v="1"/>
    <x v="55"/>
    <s v="TRAPICHE"/>
    <s v="GENERACIÓN DE INGRESOS"/>
    <n v="0"/>
    <n v="0"/>
    <n v="0"/>
    <s v="AM"/>
    <n v="21060"/>
    <n v="0"/>
    <n v="2340"/>
    <n v="23400"/>
    <n v="21060"/>
    <n v="0"/>
    <m/>
    <n v="21060"/>
    <x v="55"/>
  </r>
  <r>
    <s v="CUAJENCO PRIMERA SECCION"/>
    <s v="GONZALEZ"/>
    <s v="MORALES"/>
    <s v="JUANA"/>
    <x v="0"/>
    <x v="1"/>
    <x v="55"/>
    <s v="TRAPICHE"/>
    <s v="GENERACIÓN DE INGRESOS"/>
    <n v="0"/>
    <n v="0"/>
    <n v="0"/>
    <s v="AM"/>
    <n v="13673"/>
    <n v="0"/>
    <n v="1520"/>
    <n v="15193"/>
    <n v="13673"/>
    <n v="0"/>
    <m/>
    <n v="13673"/>
    <x v="55"/>
  </r>
  <r>
    <s v="GRUPO DE PRODUCTORES DE EL MANTE"/>
    <s v="JOSE"/>
    <s v="ALBERTA"/>
    <s v="FRANCISCO"/>
    <x v="6"/>
    <x v="0"/>
    <x v="56"/>
    <s v="TRAPICHE"/>
    <s v="GENERACIÓN DE INGRESOS"/>
    <n v="13"/>
    <n v="2"/>
    <n v="15"/>
    <s v="AM"/>
    <n v="30240"/>
    <n v="0"/>
    <n v="3360"/>
    <n v="33600"/>
    <n v="30240"/>
    <n v="0"/>
    <m/>
    <n v="30240"/>
    <x v="56"/>
  </r>
  <r>
    <s v="GRUPO DE PRODUCTORES DE EL MANTE"/>
    <s v="JOSE"/>
    <s v="ALBERTA"/>
    <s v="FRANCISCO"/>
    <x v="6"/>
    <x v="0"/>
    <x v="56"/>
    <s v="TRAPICHE"/>
    <s v="GENERACIÓN DE INGRESOS"/>
    <n v="0"/>
    <n v="0"/>
    <n v="0"/>
    <s v="AM"/>
    <n v="8100"/>
    <n v="0"/>
    <n v="900"/>
    <n v="9000"/>
    <n v="8100"/>
    <n v="0"/>
    <m/>
    <n v="8100"/>
    <x v="56"/>
  </r>
  <r>
    <s v="GRUPO DE PRODUCTORES DE EL MANTE"/>
    <s v="JOSE"/>
    <s v="ALBERTA"/>
    <s v="FRANCISCO"/>
    <x v="6"/>
    <x v="0"/>
    <x v="56"/>
    <s v="TRAPICHE"/>
    <s v="GENERACIÓN DE INGRESOS"/>
    <n v="0"/>
    <n v="0"/>
    <n v="0"/>
    <s v="AM"/>
    <n v="5175"/>
    <n v="0"/>
    <n v="575"/>
    <n v="5750"/>
    <n v="5147"/>
    <n v="0"/>
    <m/>
    <n v="5147"/>
    <x v="56"/>
  </r>
  <r>
    <s v="GRUPO DE PRODUCTORES DE EL MANTE"/>
    <s v="JOSE"/>
    <s v="ALBERTA"/>
    <s v="FRANCISCO"/>
    <x v="6"/>
    <x v="0"/>
    <x v="56"/>
    <s v="INFRAESTRUCTURA Y EQUIPO PARA LA PRODUCCION DE CERDOS"/>
    <s v="GENERACIÓN DE INGRESOS"/>
    <n v="0"/>
    <n v="0"/>
    <n v="0"/>
    <s v="AM"/>
    <n v="6787"/>
    <n v="0"/>
    <n v="1537"/>
    <n v="8324"/>
    <n v="6787"/>
    <n v="0"/>
    <m/>
    <n v="6787"/>
    <x v="56"/>
  </r>
  <r>
    <s v="GRUPO DE PRODUCTORES DE EL MANTE"/>
    <s v="JOSE"/>
    <s v="ALBERTA"/>
    <s v="FRANCISCO"/>
    <x v="6"/>
    <x v="0"/>
    <x v="56"/>
    <s v="INFRAESTRUCTURA Y EQUIPO PARA LA PROTECCION Y MANEJO DE LAS AVES"/>
    <s v="PRODUCCIÓN DE ALIMENTOS"/>
    <n v="0"/>
    <n v="0"/>
    <n v="0"/>
    <s v="AM"/>
    <n v="21812"/>
    <n v="0"/>
    <n v="7682"/>
    <n v="29494"/>
    <n v="21812"/>
    <n v="0"/>
    <m/>
    <n v="21812"/>
    <x v="56"/>
  </r>
  <r>
    <s v="GRUPO DE PRODUCTORES DE EL MANTE"/>
    <s v="JOSE"/>
    <s v="ALBERTA"/>
    <s v="FRANCISCO"/>
    <x v="6"/>
    <x v="0"/>
    <x v="56"/>
    <s v="INFRAESTRUCTURA Y EQUIPO PARA LA PRODUCCION DE HORTALIZAS A CIELO ABIERTO"/>
    <s v="PRODUCCIÓN DE ALIMENTOS"/>
    <n v="0"/>
    <n v="0"/>
    <n v="0"/>
    <s v="AM"/>
    <n v="5147"/>
    <n v="0"/>
    <n v="571.89000000000033"/>
    <n v="5718.89"/>
    <n v="5175"/>
    <n v="0"/>
    <m/>
    <n v="5175"/>
    <x v="56"/>
  </r>
  <r>
    <s v="GRUPO DE PRODUCTORES DE EL MANTE"/>
    <s v="JOSE"/>
    <s v="ALBERTA"/>
    <s v="FRANCISCO"/>
    <x v="6"/>
    <x v="0"/>
    <x v="56"/>
    <s v="TRAPICHE"/>
    <s v="GENERACIÓN DE INGRESOS"/>
    <n v="0"/>
    <n v="0"/>
    <n v="0"/>
    <s v="AM"/>
    <n v="15300"/>
    <n v="0"/>
    <n v="1700"/>
    <n v="17000"/>
    <n v="15300"/>
    <n v="0"/>
    <m/>
    <n v="15300"/>
    <x v="56"/>
  </r>
  <r>
    <s v="GRUPO DE PRODUCTORES DE EL MANTE"/>
    <s v="JOSE"/>
    <s v="ALBERTA"/>
    <s v="FRANCISCO"/>
    <x v="6"/>
    <x v="0"/>
    <x v="56"/>
    <s v="TRAPICHE"/>
    <s v="GENERACIÓN DE INGRESOS"/>
    <n v="0"/>
    <n v="0"/>
    <n v="0"/>
    <s v="AM"/>
    <n v="13673"/>
    <n v="0"/>
    <n v="1520"/>
    <n v="15193"/>
    <n v="13673"/>
    <n v="0"/>
    <m/>
    <n v="13673"/>
    <x v="56"/>
  </r>
  <r>
    <s v="LOS TULIPANES"/>
    <s v="MARTINEZ"/>
    <s v="MENDOZA"/>
    <s v="MIGUELA"/>
    <x v="5"/>
    <x v="0"/>
    <x v="57"/>
    <s v="INFRAESTRUCTURA Y EQUIPO PARA LA PRODUCCION DE CERDOS"/>
    <s v="GENERACIÓN DE INGRESOS"/>
    <n v="12"/>
    <n v="0"/>
    <n v="12"/>
    <s v="AM"/>
    <n v="48880"/>
    <n v="0"/>
    <n v="5432"/>
    <n v="54312"/>
    <n v="48880"/>
    <n v="0"/>
    <m/>
    <n v="48880"/>
    <x v="57"/>
  </r>
  <r>
    <s v="LOS TULIPANES"/>
    <s v="MARTINEZ"/>
    <s v="MENDOZA"/>
    <s v="MIGUELA"/>
    <x v="5"/>
    <x v="0"/>
    <x v="57"/>
    <s v="INFRAESTRUCTURA Y EQUIPO PARA LA PRODUCCION DE CERDOS"/>
    <s v="GENERACIÓN DE INGRESOS"/>
    <n v="0"/>
    <n v="0"/>
    <n v="0"/>
    <s v="AM"/>
    <n v="40722"/>
    <n v="0"/>
    <n v="9222"/>
    <n v="49944"/>
    <n v="40722"/>
    <n v="0"/>
    <m/>
    <n v="40722"/>
    <x v="57"/>
  </r>
  <r>
    <s v="LOS TULIPANES"/>
    <s v="MARTINEZ"/>
    <s v="MENDOZA"/>
    <s v="MIGUELA"/>
    <x v="5"/>
    <x v="0"/>
    <x v="57"/>
    <s v="SILO METALICO GALVANIZADO"/>
    <s v="GENERACIÓN DE INGRESOS"/>
    <n v="0"/>
    <n v="0"/>
    <n v="0"/>
    <s v="AM"/>
    <n v="4365"/>
    <n v="0"/>
    <n v="485"/>
    <n v="4850"/>
    <n v="4365"/>
    <n v="0"/>
    <m/>
    <n v="4365"/>
    <x v="57"/>
  </r>
  <r>
    <s v="LOS TULIPANES"/>
    <s v="MARTINEZ"/>
    <s v="MENDOZA"/>
    <s v="MIGUELA"/>
    <x v="5"/>
    <x v="0"/>
    <x v="57"/>
    <s v="INFRAESTRUCTURA Y EQUIPO PARA LA PROTECCION Y MANEJO DE LAS AVES"/>
    <s v="PRODUCCIÓN DE ALIMENTOS"/>
    <n v="0"/>
    <n v="0"/>
    <n v="0"/>
    <s v="AM"/>
    <n v="29836"/>
    <n v="0"/>
    <n v="5418"/>
    <n v="35254"/>
    <n v="29836"/>
    <n v="0"/>
    <m/>
    <n v="29836"/>
    <x v="57"/>
  </r>
  <r>
    <s v="LA PILA"/>
    <s v="RIVERA"/>
    <s v="JUANA"/>
    <s v="VICENTE"/>
    <x v="5"/>
    <x v="0"/>
    <x v="58"/>
    <s v="SILO METALICO GALVANIZADO"/>
    <s v="GENERACIÓN DE INGRESOS"/>
    <n v="6"/>
    <n v="11"/>
    <n v="17"/>
    <s v="AM"/>
    <n v="17460"/>
    <n v="0"/>
    <n v="1940"/>
    <n v="19400"/>
    <n v="17460"/>
    <n v="0"/>
    <m/>
    <n v="17460"/>
    <x v="58"/>
  </r>
  <r>
    <s v="LA PILA"/>
    <s v="RIVERA"/>
    <s v="JUANA"/>
    <s v="VICENTE"/>
    <x v="5"/>
    <x v="0"/>
    <x v="58"/>
    <s v="INFRAESTRUCTURA Y EQUIPO PARA LA PROTECCION Y MANEJO DE LAS AVES"/>
    <s v="PRODUCCIÓN DE ALIMENTOS"/>
    <n v="0"/>
    <n v="0"/>
    <n v="0"/>
    <s v="AM"/>
    <n v="59672"/>
    <n v="0"/>
    <n v="10836"/>
    <n v="70508"/>
    <n v="59672"/>
    <n v="0"/>
    <m/>
    <n v="59672"/>
    <x v="58"/>
  </r>
  <r>
    <s v="LA PILA"/>
    <s v="RIVERA"/>
    <s v="JUANA"/>
    <s v="VICENTE"/>
    <x v="5"/>
    <x v="0"/>
    <x v="58"/>
    <s v="INFRAESTRUCTURA Y EQUIPO PARA LA PRODUCCION DE CERDOS"/>
    <s v="GENERACIÓN DE INGRESOS"/>
    <n v="0"/>
    <n v="0"/>
    <n v="0"/>
    <s v="AM"/>
    <n v="48880"/>
    <n v="0"/>
    <n v="5432"/>
    <n v="54312"/>
    <n v="48880"/>
    <n v="0"/>
    <m/>
    <n v="48880"/>
    <x v="58"/>
  </r>
  <r>
    <s v="LA PILA"/>
    <s v="RIVERA"/>
    <s v="JUANA"/>
    <s v="VICENTE"/>
    <x v="5"/>
    <x v="0"/>
    <x v="58"/>
    <s v="INFRAESTRUCTURA Y EQUIPO PARA LA PRODUCCION DE CERDOS"/>
    <s v="GENERACIÓN DE INGRESOS"/>
    <n v="0"/>
    <n v="0"/>
    <n v="0"/>
    <s v="AM"/>
    <n v="27148"/>
    <n v="0"/>
    <n v="6148"/>
    <n v="33296"/>
    <n v="27148"/>
    <n v="0"/>
    <m/>
    <n v="27148"/>
    <x v="58"/>
  </r>
  <r>
    <s v="LOS ROSALES"/>
    <s v="HERNANDEZ"/>
    <s v="MARTINEZ"/>
    <s v="DOMINGO"/>
    <x v="5"/>
    <x v="0"/>
    <x v="59"/>
    <s v="INFRAESTRUCTURA Y EQUIPO PARA LA PRODUCCION DE CERDOS"/>
    <s v="GENERACIÓN DE INGRESOS"/>
    <n v="8"/>
    <n v="9"/>
    <n v="17"/>
    <s v="AM"/>
    <n v="52026"/>
    <n v="0"/>
    <n v="8130"/>
    <n v="60156"/>
    <n v="52026"/>
    <n v="0"/>
    <m/>
    <n v="52026"/>
    <x v="59"/>
  </r>
  <r>
    <s v="LOS ROSALES"/>
    <s v="HERNANDEZ"/>
    <s v="MARTINEZ"/>
    <s v="DOMINGO"/>
    <x v="5"/>
    <x v="0"/>
    <x v="59"/>
    <s v="INFRAESTRUCTURA Y EQUIPO PARA LA PRODUCCION DE CERDOS"/>
    <s v="GENERACIÓN DE INGRESOS"/>
    <n v="0"/>
    <n v="0"/>
    <n v="0"/>
    <s v="AM"/>
    <n v="20361"/>
    <n v="0"/>
    <n v="4611"/>
    <n v="24972"/>
    <n v="20361"/>
    <n v="0"/>
    <m/>
    <n v="20361"/>
    <x v="59"/>
  </r>
  <r>
    <s v="LOS ROSALES"/>
    <s v="HERNANDEZ"/>
    <s v="MARTINEZ"/>
    <s v="DOMINGO"/>
    <x v="5"/>
    <x v="0"/>
    <x v="59"/>
    <s v="INFRAESTRUCTURA Y EQUIPO PARA LA PROTECCION Y MANEJO DE LAS AVES"/>
    <s v="PRODUCCIÓN DE ALIMENTOS"/>
    <n v="0"/>
    <n v="0"/>
    <n v="0"/>
    <s v="AM"/>
    <n v="44754"/>
    <n v="0"/>
    <n v="8127"/>
    <n v="52881"/>
    <n v="44754"/>
    <n v="0"/>
    <m/>
    <n v="44754"/>
    <x v="59"/>
  </r>
  <r>
    <s v="LOS ROSALES"/>
    <s v="HERNANDEZ"/>
    <s v="MARTINEZ"/>
    <s v="DOMINGO"/>
    <x v="5"/>
    <x v="0"/>
    <x v="59"/>
    <s v="SILO METALICO GALVANIZADO"/>
    <s v="GENERACIÓN DE INGRESOS"/>
    <n v="0"/>
    <n v="0"/>
    <n v="0"/>
    <s v="AM"/>
    <n v="13095"/>
    <n v="0"/>
    <n v="1455"/>
    <n v="14550"/>
    <n v="13095"/>
    <n v="0"/>
    <m/>
    <n v="13095"/>
    <x v="59"/>
  </r>
  <r>
    <s v="LOS ROSALES"/>
    <s v="HERNANDEZ"/>
    <s v="MARTINEZ"/>
    <s v="DOMINGO"/>
    <x v="5"/>
    <x v="0"/>
    <x v="59"/>
    <s v="EQUIPO PARA LA CONSERVACION DE ALIMENTOS VEGETALES"/>
    <s v="GENERACIÓN DE INGRESOS"/>
    <n v="0"/>
    <n v="0"/>
    <n v="0"/>
    <s v="AM"/>
    <n v="10840"/>
    <n v="0"/>
    <n v="1205"/>
    <n v="12045"/>
    <n v="10840"/>
    <n v="0"/>
    <m/>
    <n v="10840"/>
    <x v="59"/>
  </r>
  <r>
    <s v="LOS ROSALES"/>
    <s v="HERNANDEZ"/>
    <s v="MARTINEZ"/>
    <s v="DOMINGO"/>
    <x v="5"/>
    <x v="0"/>
    <x v="59"/>
    <s v="INFRAESTRUCTURA Y EQUIPO PARA LA PRODUCCION DE CERDOS"/>
    <s v="GENERACIÓN DE INGRESOS"/>
    <n v="0"/>
    <n v="0"/>
    <n v="0"/>
    <s v="AM"/>
    <n v="29888"/>
    <n v="0"/>
    <n v="5120"/>
    <n v="35008"/>
    <n v="29888"/>
    <n v="0"/>
    <m/>
    <n v="29888"/>
    <x v="59"/>
  </r>
  <r>
    <s v="LA HERRADURA"/>
    <s v="GUZMAN"/>
    <s v="SANTIAGO"/>
    <s v="GABRIELA"/>
    <x v="4"/>
    <x v="0"/>
    <x v="60"/>
    <s v="INCUBADORA"/>
    <s v="GENERACIÓN DE INGRESOS"/>
    <n v="15"/>
    <n v="0"/>
    <n v="15"/>
    <s v="AM"/>
    <n v="8959"/>
    <n v="0"/>
    <n v="996"/>
    <n v="9955"/>
    <n v="8959"/>
    <n v="0"/>
    <m/>
    <n v="8959"/>
    <x v="60"/>
  </r>
  <r>
    <s v="LA HERRADURA"/>
    <s v="GUZMAN"/>
    <s v="SANTIAGO"/>
    <s v="GABRIELA"/>
    <x v="4"/>
    <x v="0"/>
    <x v="60"/>
    <s v="INFRAESTRUCTURA Y EQUIPO PARA LA PROTECCION Y MANEJO DE LAS AVES"/>
    <s v="PRODUCCIÓN DE ALIMENTOS"/>
    <n v="0"/>
    <n v="0"/>
    <n v="0"/>
    <s v="AM"/>
    <n v="27222"/>
    <n v="0"/>
    <n v="4608"/>
    <n v="31830"/>
    <n v="27222"/>
    <n v="0"/>
    <m/>
    <n v="27222"/>
    <x v="60"/>
  </r>
  <r>
    <s v="LA HERRADURA"/>
    <s v="GUZMAN"/>
    <s v="SANTIAGO"/>
    <s v="GABRIELA"/>
    <x v="4"/>
    <x v="0"/>
    <x v="60"/>
    <s v="ARBOLES FRUTALES"/>
    <s v="PRODUCCIÓN DE ALIMENTOS"/>
    <n v="0"/>
    <n v="0"/>
    <n v="0"/>
    <s v="AM"/>
    <n v="7510"/>
    <n v="0"/>
    <n v="1707"/>
    <n v="9217"/>
    <n v="7510"/>
    <n v="0"/>
    <m/>
    <n v="7510"/>
    <x v="60"/>
  </r>
  <r>
    <s v="LA HERRADURA"/>
    <s v="GUZMAN"/>
    <s v="SANTIAGO"/>
    <s v="GABRIELA"/>
    <x v="4"/>
    <x v="0"/>
    <x v="60"/>
    <s v="CAJONES, ALZA Y BASTIDORES"/>
    <s v="GENERACIÓN DE INGRESOS"/>
    <n v="0"/>
    <n v="0"/>
    <n v="0"/>
    <s v="AM"/>
    <n v="84312"/>
    <n v="0"/>
    <n v="9369"/>
    <n v="93681"/>
    <n v="84312"/>
    <n v="0"/>
    <m/>
    <n v="84312"/>
    <x v="60"/>
  </r>
  <r>
    <s v="LA HERRADURA"/>
    <s v="GUZMAN"/>
    <s v="SANTIAGO"/>
    <s v="GABRIELA"/>
    <x v="4"/>
    <x v="0"/>
    <x v="60"/>
    <s v="CAJONES, ALZA Y BASTIDORES"/>
    <s v="GENERACIÓN DE INGRESOS"/>
    <n v="0"/>
    <n v="0"/>
    <n v="0"/>
    <s v="AM"/>
    <n v="24777"/>
    <n v="0"/>
    <n v="2753"/>
    <n v="27530"/>
    <n v="24777"/>
    <n v="0"/>
    <m/>
    <n v="24777"/>
    <x v="60"/>
  </r>
  <r>
    <s v="LAS PALOMAS"/>
    <s v="AGUILLON"/>
    <s v="ZUÑIGA"/>
    <s v="LUCINA"/>
    <x v="4"/>
    <x v="0"/>
    <x v="61"/>
    <s v="EQUIPO DE COCCION"/>
    <s v="GENERACIÓN DE INGRESOS"/>
    <n v="17"/>
    <n v="0"/>
    <n v="17"/>
    <s v="AM"/>
    <n v="6318"/>
    <n v="0"/>
    <n v="703"/>
    <n v="7021"/>
    <n v="6318"/>
    <n v="0"/>
    <m/>
    <n v="6318"/>
    <x v="61"/>
  </r>
  <r>
    <s v="LAS PALOMAS"/>
    <s v="AGUILLON"/>
    <s v="ZUÑIGA"/>
    <s v="LUCINA"/>
    <x v="4"/>
    <x v="0"/>
    <x v="61"/>
    <s v="CAJONES, ALZA Y BASTIDORES"/>
    <s v="GENERACIÓN DE INGRESOS"/>
    <n v="0"/>
    <n v="0"/>
    <n v="0"/>
    <s v="AM"/>
    <n v="37472"/>
    <n v="0"/>
    <n v="4164"/>
    <n v="41636"/>
    <n v="37472"/>
    <n v="0"/>
    <m/>
    <n v="37472"/>
    <x v="61"/>
  </r>
  <r>
    <s v="LAS PALOMAS"/>
    <s v="AGUILLON"/>
    <s v="ZUÑIGA"/>
    <s v="LUCINA"/>
    <x v="4"/>
    <x v="0"/>
    <x v="61"/>
    <s v="CAJONES, ALZA Y BASTIDORES"/>
    <s v="GENERACIÓN DE INGRESOS"/>
    <n v="0"/>
    <n v="0"/>
    <n v="0"/>
    <s v="AM"/>
    <n v="24777"/>
    <n v="0"/>
    <n v="2753"/>
    <n v="27530"/>
    <n v="24777"/>
    <n v="0"/>
    <m/>
    <n v="24777"/>
    <x v="61"/>
  </r>
  <r>
    <s v="LAS PALOMAS"/>
    <s v="AGUILLON"/>
    <s v="ZUÑIGA"/>
    <s v="LUCINA"/>
    <x v="4"/>
    <x v="0"/>
    <x v="61"/>
    <s v="INCUBADORA"/>
    <s v="GENERACIÓN DE INGRESOS"/>
    <n v="0"/>
    <n v="0"/>
    <n v="0"/>
    <s v="AM"/>
    <n v="8959"/>
    <n v="0"/>
    <n v="996"/>
    <n v="9955"/>
    <n v="8959"/>
    <n v="0"/>
    <m/>
    <n v="8959"/>
    <x v="61"/>
  </r>
  <r>
    <s v="LAS PALOMAS"/>
    <s v="AGUILLON"/>
    <s v="ZUÑIGA"/>
    <s v="LUCINA"/>
    <x v="4"/>
    <x v="0"/>
    <x v="61"/>
    <s v="INFRAESTRUCTURA Y EQUIPO PARA LA PROTECCION Y MANEJO DE LAS AVES"/>
    <s v="PRODUCCIÓN DE ALIMENTOS"/>
    <n v="0"/>
    <n v="0"/>
    <n v="0"/>
    <s v="AM"/>
    <n v="90740"/>
    <n v="0"/>
    <n v="15360"/>
    <n v="106100"/>
    <n v="90740"/>
    <n v="0"/>
    <m/>
    <n v="90740"/>
    <x v="61"/>
  </r>
  <r>
    <s v="PESA CHAPALAMEL"/>
    <s v="RAMOS"/>
    <s v="REYES"/>
    <s v="EMILIA"/>
    <x v="0"/>
    <x v="1"/>
    <x v="62"/>
    <s v="TRAPICHE"/>
    <s v="GENERACIÓN DE INGRESOS"/>
    <n v="11"/>
    <n v="4"/>
    <n v="15"/>
    <s v="AM"/>
    <n v="1710"/>
    <n v="0"/>
    <n v="190"/>
    <n v="1900"/>
    <n v="1710"/>
    <n v="0"/>
    <m/>
    <n v="1710"/>
    <x v="62"/>
  </r>
  <r>
    <s v="PESA CHAPALAMEL"/>
    <s v="RAMOS"/>
    <s v="REYES"/>
    <s v="EMILIA"/>
    <x v="0"/>
    <x v="1"/>
    <x v="62"/>
    <s v="TRAPICHE"/>
    <s v="GENERACIÓN DE INGRESOS"/>
    <n v="0"/>
    <n v="0"/>
    <n v="0"/>
    <s v="AM"/>
    <n v="1620"/>
    <n v="0"/>
    <n v="180"/>
    <n v="1800"/>
    <n v="1620"/>
    <n v="0"/>
    <m/>
    <n v="1620"/>
    <x v="62"/>
  </r>
  <r>
    <s v="PESA CHAPALAMEL"/>
    <s v="RAMOS"/>
    <s v="REYES"/>
    <s v="EMILIA"/>
    <x v="0"/>
    <x v="1"/>
    <x v="62"/>
    <s v="TRAPICHE"/>
    <s v="GENERACIÓN DE INGRESOS"/>
    <n v="0"/>
    <n v="0"/>
    <n v="0"/>
    <s v="AM"/>
    <n v="7020"/>
    <n v="0"/>
    <n v="780"/>
    <n v="7800"/>
    <n v="7020"/>
    <n v="0"/>
    <m/>
    <n v="7020"/>
    <x v="62"/>
  </r>
  <r>
    <s v="PESA CHAPALAMEL"/>
    <s v="RAMOS"/>
    <s v="REYES"/>
    <s v="EMILIA"/>
    <x v="0"/>
    <x v="1"/>
    <x v="62"/>
    <s v="INFRAESTRUCTURA Y EQUIPO PARA LA PRODUCCION DE HORTALIZAS A CIELO ABIERTO"/>
    <s v="PRODUCCIÓN DE ALIMENTOS"/>
    <n v="0"/>
    <n v="0"/>
    <n v="0"/>
    <s v="AM"/>
    <n v="8889"/>
    <n v="0"/>
    <n v="990"/>
    <n v="9879"/>
    <n v="8889"/>
    <n v="0"/>
    <m/>
    <n v="8889"/>
    <x v="62"/>
  </r>
  <r>
    <s v="PESA CHAPALAMEL"/>
    <s v="RAMOS"/>
    <s v="REYES"/>
    <s v="EMILIA"/>
    <x v="0"/>
    <x v="1"/>
    <x v="62"/>
    <s v="INFRAESTRUCTURA Y EQUIPO PARA LA PRODUCCION DE HORTALIZAS A CIELO ABIERTO"/>
    <s v="PRODUCCIÓN DE ALIMENTOS"/>
    <n v="0"/>
    <n v="0"/>
    <n v="0"/>
    <s v="AM"/>
    <n v="78502"/>
    <n v="0"/>
    <n v="8723"/>
    <n v="87225"/>
    <n v="78502"/>
    <n v="0"/>
    <m/>
    <n v="78502"/>
    <x v="62"/>
  </r>
  <r>
    <s v="PESA CHAPALAMEL"/>
    <s v="RAMOS"/>
    <s v="REYES"/>
    <s v="EMILIA"/>
    <x v="0"/>
    <x v="1"/>
    <x v="62"/>
    <s v="INFRAESTRUCTURA Y EQUIPO PARA LA PRODUCCION DE HORTALIZAS A CIELO ABIERTO"/>
    <s v="PRODUCCIÓN DE ALIMENTOS"/>
    <n v="0"/>
    <n v="0"/>
    <n v="0"/>
    <s v="AM"/>
    <n v="15441"/>
    <n v="0"/>
    <n v="1716"/>
    <n v="17157"/>
    <n v="15441"/>
    <n v="0"/>
    <m/>
    <n v="15441"/>
    <x v="62"/>
  </r>
  <r>
    <s v="PESA CHAPALAMEL"/>
    <s v="RAMOS"/>
    <s v="REYES"/>
    <s v="EMILIA"/>
    <x v="0"/>
    <x v="1"/>
    <x v="62"/>
    <s v="INFRAESTRUCTURA Y EQUIPO PARA LA PROTECCION Y MANEJO DE LAS AVES"/>
    <s v="PRODUCCIÓN DE ALIMENTOS"/>
    <n v="0"/>
    <n v="0"/>
    <n v="0"/>
    <s v="AM"/>
    <n v="8724"/>
    <n v="0"/>
    <n v="3072"/>
    <n v="11796"/>
    <n v="8724"/>
    <n v="0"/>
    <m/>
    <n v="8724"/>
    <x v="62"/>
  </r>
  <r>
    <s v="PESA CHAPALAMEL"/>
    <s v="RAMOS"/>
    <s v="REYES"/>
    <s v="EMILIA"/>
    <x v="0"/>
    <x v="1"/>
    <x v="62"/>
    <s v="SILO METALICO GALVANIZADO"/>
    <s v="GENERACIÓN DE INGRESOS"/>
    <n v="0"/>
    <n v="0"/>
    <n v="0"/>
    <s v="AM"/>
    <n v="4365"/>
    <n v="0"/>
    <n v="485"/>
    <n v="4850"/>
    <n v="4365"/>
    <n v="0"/>
    <m/>
    <n v="4365"/>
    <x v="62"/>
  </r>
  <r>
    <s v="PESA LAS MARIPOSAS"/>
    <s v="MARTINEZ"/>
    <s v="FELIX"/>
    <s v="JOAQUINA"/>
    <x v="0"/>
    <x v="1"/>
    <x v="63"/>
    <s v="TRAPICHE"/>
    <s v="GENERACIÓN DE INGRESOS"/>
    <n v="23"/>
    <n v="3"/>
    <n v="26"/>
    <s v="AM"/>
    <n v="28080"/>
    <n v="0"/>
    <n v="3120"/>
    <n v="31200"/>
    <n v="28080"/>
    <n v="0"/>
    <m/>
    <n v="28080"/>
    <x v="63"/>
  </r>
  <r>
    <s v="PESA LAS MARIPOSAS"/>
    <s v="MARTINEZ"/>
    <s v="FELIX"/>
    <s v="JOAQUINA"/>
    <x v="0"/>
    <x v="1"/>
    <x v="63"/>
    <s v="TRAPICHE"/>
    <s v="GENERACIÓN DE INGRESOS"/>
    <n v="0"/>
    <n v="0"/>
    <n v="0"/>
    <s v="AM"/>
    <n v="6840"/>
    <n v="0"/>
    <n v="760"/>
    <n v="7600"/>
    <n v="6840"/>
    <n v="0"/>
    <m/>
    <n v="6840"/>
    <x v="63"/>
  </r>
  <r>
    <s v="PESA LAS MARIPOSAS"/>
    <s v="MARTINEZ"/>
    <s v="FELIX"/>
    <s v="JOAQUINA"/>
    <x v="0"/>
    <x v="1"/>
    <x v="63"/>
    <s v="TRAPICHE"/>
    <s v="GENERACIÓN DE INGRESOS"/>
    <n v="0"/>
    <n v="0"/>
    <n v="0"/>
    <s v="AM"/>
    <n v="6480"/>
    <n v="0"/>
    <n v="720"/>
    <n v="7200"/>
    <n v="6480"/>
    <n v="0"/>
    <m/>
    <n v="6480"/>
    <x v="63"/>
  </r>
  <r>
    <s v="PESA LAS MARIPOSAS"/>
    <s v="MARTINEZ"/>
    <s v="FELIX"/>
    <s v="JOAQUINA"/>
    <x v="0"/>
    <x v="1"/>
    <x v="63"/>
    <s v="TRAPICHE"/>
    <s v="GENERACIÓN DE INGRESOS"/>
    <n v="0"/>
    <n v="0"/>
    <n v="0"/>
    <s v="AM"/>
    <n v="13673"/>
    <n v="0"/>
    <n v="1520"/>
    <n v="15193"/>
    <n v="13673"/>
    <n v="0"/>
    <m/>
    <n v="13673"/>
    <x v="63"/>
  </r>
  <r>
    <s v="PESA LAS MARIPOSAS"/>
    <s v="MARTINEZ"/>
    <s v="FELIX"/>
    <s v="JOAQUINA"/>
    <x v="0"/>
    <x v="1"/>
    <x v="63"/>
    <s v="CAJONES, ALZA Y BASTIDORES"/>
    <s v="GENERACIÓN DE INGRESOS"/>
    <n v="0"/>
    <n v="0"/>
    <n v="0"/>
    <s v="AM"/>
    <n v="49554"/>
    <n v="0"/>
    <n v="5506"/>
    <n v="55060"/>
    <n v="49554"/>
    <n v="0"/>
    <m/>
    <n v="49554"/>
    <x v="63"/>
  </r>
  <r>
    <s v="PESA LAS MARIPOSAS"/>
    <s v="MARTINEZ"/>
    <s v="FELIX"/>
    <s v="JOAQUINA"/>
    <x v="0"/>
    <x v="1"/>
    <x v="63"/>
    <s v="INFRAESTRUCTURA Y EQUIPO PARA LA PRODUCCION DE HORTALIZAS A CIELO ABIERTO"/>
    <s v="PRODUCCIÓN DE ALIMENTOS"/>
    <n v="0"/>
    <n v="0"/>
    <n v="0"/>
    <s v="AM"/>
    <n v="8889"/>
    <n v="0"/>
    <n v="990"/>
    <n v="9879"/>
    <n v="8889"/>
    <n v="0"/>
    <m/>
    <n v="8889"/>
    <x v="63"/>
  </r>
  <r>
    <s v="PESA LAS MARIPOSAS"/>
    <s v="MARTINEZ"/>
    <s v="FELIX"/>
    <s v="JOAQUINA"/>
    <x v="0"/>
    <x v="1"/>
    <x v="63"/>
    <s v="INFRAESTRUCTURA Y EQUIPO PARA LA PRODUCCION DE HORTALIZAS A CIELO ABIERTO"/>
    <s v="PRODUCCIÓN DE ALIMENTOS"/>
    <n v="0"/>
    <n v="0"/>
    <n v="0"/>
    <s v="AM"/>
    <n v="13518"/>
    <n v="0"/>
    <n v="1503"/>
    <n v="15021"/>
    <n v="13518"/>
    <n v="0"/>
    <m/>
    <n v="13518"/>
    <x v="63"/>
  </r>
  <r>
    <s v="PESA LAS MARIPOSAS"/>
    <s v="MARTINEZ"/>
    <s v="FELIX"/>
    <s v="JOAQUINA"/>
    <x v="0"/>
    <x v="1"/>
    <x v="63"/>
    <s v="INFRAESTRUCTURA Y EQUIPO PARA LA PROTECCION Y MANEJO DE LAS AVES"/>
    <s v="PRODUCCIÓN DE ALIMENTOS"/>
    <n v="0"/>
    <n v="0"/>
    <n v="0"/>
    <s v="AM"/>
    <n v="34896"/>
    <n v="0"/>
    <n v="12288"/>
    <n v="47184"/>
    <n v="34896"/>
    <n v="0"/>
    <m/>
    <n v="34896"/>
    <x v="63"/>
  </r>
  <r>
    <s v="PESA LAS MARIPOSAS"/>
    <s v="MARTINEZ"/>
    <s v="FELIX"/>
    <s v="JOAQUINA"/>
    <x v="0"/>
    <x v="1"/>
    <x v="63"/>
    <s v="INFRAESTRUCTURA Y EQUIPO PARA LA PRODUCCION DE HORTALIZAS A CIELO ABIERTO"/>
    <s v="PRODUCCIÓN DE ALIMENTOS"/>
    <n v="0"/>
    <n v="0"/>
    <n v="0"/>
    <s v="AM"/>
    <n v="36029"/>
    <n v="0"/>
    <n v="4004"/>
    <n v="40033"/>
    <n v="36029"/>
    <n v="0"/>
    <m/>
    <n v="36029"/>
    <x v="63"/>
  </r>
  <r>
    <s v="PESA LAS MARIPOSAS"/>
    <s v="MARTINEZ"/>
    <s v="FELIX"/>
    <s v="JOAQUINA"/>
    <x v="0"/>
    <x v="1"/>
    <x v="63"/>
    <s v="INCUBADORA"/>
    <s v="GENERACIÓN DE INGRESOS"/>
    <n v="0"/>
    <n v="0"/>
    <n v="0"/>
    <s v="AM"/>
    <n v="11500"/>
    <n v="0"/>
    <n v="1500"/>
    <n v="13000"/>
    <n v="11500"/>
    <n v="0"/>
    <m/>
    <n v="11500"/>
    <x v="63"/>
  </r>
  <r>
    <s v="TZINEJA II"/>
    <s v="MARTINEZ"/>
    <s v="MARTINEZ"/>
    <s v="SENTOLIA"/>
    <x v="5"/>
    <x v="0"/>
    <x v="64"/>
    <s v="INFRAESTRUCTURA Y EQUIPO PARA LA PROTECCION Y MANEJO DE LAS AVES"/>
    <s v="PRODUCCIÓN DE ALIMENTOS"/>
    <n v="6"/>
    <n v="5"/>
    <n v="11"/>
    <s v="AM"/>
    <n v="14918"/>
    <n v="0"/>
    <n v="2709"/>
    <n v="17627"/>
    <n v="14918"/>
    <n v="0"/>
    <m/>
    <n v="14918"/>
    <x v="64"/>
  </r>
  <r>
    <s v="TZINEJA II"/>
    <s v="MARTINEZ"/>
    <s v="MARTINEZ"/>
    <s v="SENTOLIA"/>
    <x v="5"/>
    <x v="0"/>
    <x v="64"/>
    <s v="TRAPICHE"/>
    <s v="GENERACIÓN DE INGRESOS"/>
    <n v="0"/>
    <n v="0"/>
    <n v="0"/>
    <s v="AM"/>
    <n v="132650"/>
    <n v="0"/>
    <n v="14740"/>
    <n v="147390"/>
    <n v="132650"/>
    <n v="0"/>
    <m/>
    <n v="132650"/>
    <x v="64"/>
  </r>
  <r>
    <s v="TZINEJA II"/>
    <s v="MARTINEZ"/>
    <s v="MARTINEZ"/>
    <s v="SENTOLIA"/>
    <x v="5"/>
    <x v="0"/>
    <x v="64"/>
    <s v="SILO METALICO GALVANIZADO"/>
    <s v="GENERACIÓN DE INGRESOS"/>
    <n v="0"/>
    <n v="0"/>
    <n v="0"/>
    <s v="AM"/>
    <n v="4365"/>
    <n v="0"/>
    <n v="485"/>
    <n v="4850"/>
    <n v="4365"/>
    <n v="0"/>
    <m/>
    <n v="4365"/>
    <x v="64"/>
  </r>
  <r>
    <s v="TZINEJA II"/>
    <s v="MARTINEZ"/>
    <s v="MARTINEZ"/>
    <s v="SENTOLIA"/>
    <x v="5"/>
    <x v="0"/>
    <x v="64"/>
    <s v="INFRAESTRUCTURA Y EQUIPO PARA LA PRODUCCION DE CERDOS"/>
    <s v="GENERACIÓN DE INGRESOS"/>
    <n v="0"/>
    <n v="0"/>
    <n v="0"/>
    <s v="AM"/>
    <n v="27148"/>
    <n v="0"/>
    <n v="6148"/>
    <n v="33296"/>
    <n v="27148"/>
    <n v="0"/>
    <m/>
    <n v="27148"/>
    <x v="64"/>
  </r>
  <r>
    <s v="BUGAMBILIAS"/>
    <s v="ALBERTO"/>
    <s v="ESPINOZA"/>
    <s v="MARIA FLORA"/>
    <x v="5"/>
    <x v="0"/>
    <x v="65"/>
    <s v="INFRAESTRUCTURA Y EQUIPO PARA LA PRODUCCION DE CERDOS"/>
    <s v="GENERACIÓN DE INGRESOS"/>
    <n v="31"/>
    <n v="6"/>
    <n v="37"/>
    <s v="AM"/>
    <n v="149314"/>
    <n v="0"/>
    <n v="33814"/>
    <n v="183128"/>
    <n v="149314"/>
    <n v="0"/>
    <m/>
    <n v="149314"/>
    <x v="65"/>
  </r>
  <r>
    <s v="BUGAMBILIAS"/>
    <s v="ALBERTO"/>
    <s v="ESPINOZA"/>
    <s v="MARIA FLORA"/>
    <x v="5"/>
    <x v="0"/>
    <x v="65"/>
    <s v="INFRAESTRUCTURA Y EQUIPO PARA LA PROTECCION Y MANEJO DE LAS AVES"/>
    <s v="PRODUCCIÓN DE ALIMENTOS"/>
    <n v="0"/>
    <n v="0"/>
    <n v="0"/>
    <s v="AM"/>
    <n v="43655"/>
    <n v="0"/>
    <n v="4851"/>
    <n v="48506"/>
    <n v="43655"/>
    <n v="0"/>
    <m/>
    <n v="43655"/>
    <x v="65"/>
  </r>
  <r>
    <s v="BUGAMBILIAS"/>
    <s v="ALBERTO"/>
    <s v="ESPINOZA"/>
    <s v="MARIA FLORA"/>
    <x v="5"/>
    <x v="0"/>
    <x v="65"/>
    <s v="TRAPICHE"/>
    <s v="GENERACIÓN DE INGRESOS"/>
    <n v="0"/>
    <n v="0"/>
    <n v="0"/>
    <s v="AM"/>
    <n v="159180"/>
    <n v="0"/>
    <n v="17688"/>
    <n v="176868"/>
    <n v="159180"/>
    <n v="0"/>
    <m/>
    <n v="159180"/>
    <x v="65"/>
  </r>
  <r>
    <s v="BUGAMBILIAS"/>
    <s v="ALBERTO"/>
    <s v="ESPINOZA"/>
    <s v="MARIA FLORA"/>
    <x v="5"/>
    <x v="0"/>
    <x v="65"/>
    <s v="INFRAESTRUCTURA Y EQUIPO PARA LA PROTECCION Y MANEJO DE LAS AVES"/>
    <s v="PRODUCCIÓN DE ALIMENTOS"/>
    <n v="0"/>
    <n v="0"/>
    <n v="0"/>
    <s v="AM"/>
    <n v="74590"/>
    <n v="0"/>
    <n v="13545"/>
    <n v="88135"/>
    <n v="74590"/>
    <n v="0"/>
    <m/>
    <n v="74590"/>
    <x v="65"/>
  </r>
  <r>
    <s v="TENEK"/>
    <s v="SANTOS"/>
    <s v="MARCIAL"/>
    <s v="PABLO"/>
    <x v="5"/>
    <x v="0"/>
    <x v="66"/>
    <s v="INFRAESTRUCTURA Y EQUIPO PARA LA PRODUCCION DE HORTALIZAS A CIELO ABIERTO"/>
    <s v="PRODUCCIÓN DE ALIMENTOS"/>
    <n v="6"/>
    <n v="9"/>
    <n v="15"/>
    <s v="AM"/>
    <n v="8976"/>
    <n v="0"/>
    <n v="2388"/>
    <n v="11364"/>
    <n v="8976"/>
    <n v="0"/>
    <m/>
    <n v="8976"/>
    <x v="66"/>
  </r>
  <r>
    <s v="TENEK"/>
    <s v="SANTOS"/>
    <s v="MARCIAL"/>
    <s v="PABLO"/>
    <x v="5"/>
    <x v="0"/>
    <x v="66"/>
    <s v="SILO METALICO GALVANIZADO"/>
    <s v="GENERACIÓN DE INGRESOS"/>
    <n v="0"/>
    <n v="0"/>
    <n v="0"/>
    <s v="AM"/>
    <n v="21825"/>
    <n v="0"/>
    <n v="2425"/>
    <n v="24250"/>
    <n v="21825"/>
    <n v="0"/>
    <m/>
    <n v="21825"/>
    <x v="66"/>
  </r>
  <r>
    <s v="TENEK"/>
    <s v="SANTOS"/>
    <s v="MARCIAL"/>
    <s v="PABLO"/>
    <x v="5"/>
    <x v="0"/>
    <x v="66"/>
    <s v="INFRAESTRUCTURA Y EQUIPO PARA LA PRODUCCION DE CERDOS"/>
    <s v="GENERACIÓN DE INGRESOS"/>
    <n v="0"/>
    <n v="0"/>
    <n v="0"/>
    <s v="AM"/>
    <n v="34684"/>
    <n v="0"/>
    <n v="5420"/>
    <n v="40104"/>
    <n v="34684"/>
    <n v="0"/>
    <m/>
    <n v="34684"/>
    <x v="66"/>
  </r>
  <r>
    <s v="TENEK"/>
    <s v="SANTOS"/>
    <s v="MARCIAL"/>
    <s v="PABLO"/>
    <x v="5"/>
    <x v="0"/>
    <x v="66"/>
    <s v="INFRAESTRUCTURA Y EQUIPO PARA LA PRODUCCION DE CERDOS"/>
    <s v="GENERACIÓN DE INGRESOS"/>
    <n v="0"/>
    <n v="0"/>
    <n v="0"/>
    <s v="AM"/>
    <n v="20361"/>
    <n v="0"/>
    <n v="4611"/>
    <n v="24972"/>
    <n v="20361"/>
    <n v="0"/>
    <m/>
    <n v="20361"/>
    <x v="66"/>
  </r>
  <r>
    <s v="TENEK"/>
    <s v="SANTOS"/>
    <s v="MARCIAL"/>
    <s v="PABLO"/>
    <x v="5"/>
    <x v="0"/>
    <x v="66"/>
    <s v="INFRAESTRUCTURA Y EQUIPO PARA LA PRODUCCION DE CERDOS"/>
    <s v="GENERACIÓN DE INGRESOS"/>
    <n v="0"/>
    <n v="0"/>
    <n v="0"/>
    <s v="AM"/>
    <n v="14944"/>
    <n v="0"/>
    <n v="2560"/>
    <n v="17504"/>
    <n v="14944"/>
    <n v="0"/>
    <m/>
    <n v="14944"/>
    <x v="66"/>
  </r>
  <r>
    <s v="TENEK"/>
    <s v="SANTOS"/>
    <s v="MARCIAL"/>
    <s v="PABLO"/>
    <x v="5"/>
    <x v="0"/>
    <x v="66"/>
    <s v="INFRAESTRUCTURA Y EQUIPO PARA LA PROTECCION Y MANEJO DE LAS AVES"/>
    <s v="PRODUCCIÓN DE ALIMENTOS"/>
    <n v="0"/>
    <n v="0"/>
    <n v="0"/>
    <s v="AM"/>
    <n v="29836"/>
    <n v="0"/>
    <n v="5418"/>
    <n v="35254"/>
    <n v="29836"/>
    <n v="0"/>
    <m/>
    <n v="29836"/>
    <x v="66"/>
  </r>
  <r>
    <s v="NUEVO AMANECER"/>
    <s v="HERNANDEZ"/>
    <s v="NAVARRETE"/>
    <s v="IVAN"/>
    <x v="4"/>
    <x v="0"/>
    <x v="67"/>
    <s v="INFRAESTRUCTURA Y EQUIPO PARA LA PROTECCION Y MANEJO DE LAS AVES"/>
    <s v="PRODUCCIÓN DE ALIMENTOS"/>
    <n v="10"/>
    <n v="6"/>
    <n v="16"/>
    <s v="AM"/>
    <n v="72592"/>
    <n v="0"/>
    <n v="12288"/>
    <n v="84880"/>
    <n v="72592"/>
    <n v="0"/>
    <m/>
    <n v="72592"/>
    <x v="67"/>
  </r>
  <r>
    <s v="NUEVO AMANECER"/>
    <s v="HERNANDEZ"/>
    <s v="NAVARRETE"/>
    <s v="IVAN"/>
    <x v="4"/>
    <x v="0"/>
    <x v="67"/>
    <s v="EQUIPO DE COCCION"/>
    <s v="GENERACIÓN DE INGRESOS"/>
    <n v="0"/>
    <n v="0"/>
    <n v="0"/>
    <s v="AM"/>
    <n v="50551"/>
    <n v="0"/>
    <n v="5617"/>
    <n v="56168"/>
    <n v="50551"/>
    <n v="0"/>
    <m/>
    <n v="50551"/>
    <x v="67"/>
  </r>
  <r>
    <s v="SECCION TRES"/>
    <s v="VICENTE"/>
    <m/>
    <s v="SANTOS"/>
    <x v="5"/>
    <x v="0"/>
    <x v="68"/>
    <s v="SILO METALICO GALVANIZADO"/>
    <s v="GENERACIÓN DE INGRESOS"/>
    <n v="4"/>
    <n v="2"/>
    <n v="6"/>
    <s v="AM"/>
    <n v="8730"/>
    <n v="0"/>
    <n v="970"/>
    <n v="9700"/>
    <n v="8730"/>
    <n v="0"/>
    <m/>
    <n v="8730"/>
    <x v="68"/>
  </r>
  <r>
    <s v="SECCION TRES"/>
    <s v="VICENTE"/>
    <m/>
    <s v="SANTOS"/>
    <x v="5"/>
    <x v="0"/>
    <x v="68"/>
    <s v="INFRAESTRUCTURA Y EQUIPO PARA LA PRODUCCION DE CERDOS"/>
    <s v="GENERACIÓN DE INGRESOS"/>
    <n v="0"/>
    <n v="0"/>
    <n v="0"/>
    <s v="AM"/>
    <n v="6787"/>
    <n v="0"/>
    <n v="1537"/>
    <n v="8324"/>
    <n v="6787"/>
    <n v="0"/>
    <m/>
    <n v="6787"/>
    <x v="68"/>
  </r>
  <r>
    <s v="SECCION TRES"/>
    <s v="VICENTE"/>
    <m/>
    <s v="SANTOS"/>
    <x v="5"/>
    <x v="0"/>
    <x v="68"/>
    <s v="INCUBADORA"/>
    <s v="GENERACIÓN DE INGRESOS"/>
    <n v="0"/>
    <n v="0"/>
    <n v="0"/>
    <s v="AM"/>
    <n v="11500"/>
    <n v="0"/>
    <n v="1500"/>
    <n v="13000"/>
    <n v="11500"/>
    <n v="0"/>
    <m/>
    <n v="11500"/>
    <x v="68"/>
  </r>
  <r>
    <s v="GRUPO MARCIAL"/>
    <s v="DIEGO"/>
    <s v="ORTIZ"/>
    <s v="FLORENCIO"/>
    <x v="5"/>
    <x v="0"/>
    <x v="69"/>
    <s v="INFRAESTRUCTURA Y EQUIPO PARA LA PROTECCION Y MANEJO DE LAS AVES"/>
    <s v="PRODUCCIÓN DE ALIMENTOS"/>
    <n v="4"/>
    <n v="3"/>
    <n v="7"/>
    <s v="AM"/>
    <n v="14918"/>
    <n v="0"/>
    <n v="2709"/>
    <n v="17627"/>
    <n v="14918"/>
    <n v="0"/>
    <m/>
    <n v="14918"/>
    <x v="69"/>
  </r>
  <r>
    <s v="GRUPO MARCIAL"/>
    <s v="DIEGO"/>
    <s v="ORTIZ"/>
    <s v="FLORENCIO"/>
    <x v="5"/>
    <x v="0"/>
    <x v="69"/>
    <s v="INFRAESTRUCTURA Y EQUIPO PARA LA PROTECCION Y MANEJO DE LAS AVES"/>
    <s v="PRODUCCIÓN DE ALIMENTOS"/>
    <n v="0"/>
    <n v="0"/>
    <n v="0"/>
    <s v="AM"/>
    <n v="13086"/>
    <n v="0"/>
    <n v="4608"/>
    <n v="17694"/>
    <n v="13086"/>
    <n v="0"/>
    <m/>
    <n v="13086"/>
    <x v="69"/>
  </r>
  <r>
    <s v="GRUPO MARCIAL"/>
    <s v="DIEGO"/>
    <s v="ORTIZ"/>
    <s v="FLORENCIO"/>
    <x v="5"/>
    <x v="0"/>
    <x v="69"/>
    <s v="INFRAESTRUCTURA Y EQUIPO PARA LA PRODUCCION DE CERDOS"/>
    <s v="GENERACIÓN DE INGRESOS"/>
    <n v="0"/>
    <n v="0"/>
    <n v="0"/>
    <s v="AM"/>
    <n v="27148"/>
    <n v="0"/>
    <n v="6148"/>
    <n v="33296"/>
    <n v="27148"/>
    <n v="0"/>
    <m/>
    <n v="27148"/>
    <x v="69"/>
  </r>
  <r>
    <s v="MARIA DEL REFUGIO"/>
    <s v="HERNANDEZ"/>
    <s v="HERNANDEZ"/>
    <s v="SALUSTRIA"/>
    <x v="4"/>
    <x v="0"/>
    <x v="70"/>
    <s v="INFRAESTRUCTURA PARA POSTPRODUCCION DE CAFE"/>
    <s v="GENERACIÓN DE INGRESOS"/>
    <n v="10"/>
    <n v="5"/>
    <n v="15"/>
    <s v="AM"/>
    <n v="16254"/>
    <n v="0"/>
    <n v="5121"/>
    <n v="21375"/>
    <n v="16254"/>
    <n v="0"/>
    <m/>
    <n v="16254"/>
    <x v="70"/>
  </r>
  <r>
    <s v="MARIA DEL REFUGIO"/>
    <s v="HERNANDEZ"/>
    <s v="HERNANDEZ"/>
    <s v="SALUSTRIA"/>
    <x v="4"/>
    <x v="0"/>
    <x v="70"/>
    <s v="INFRAESTRUCTURA Y EQUIPO PARA LA PROTECCION Y MANEJO DE LAS AVES"/>
    <s v="PRODUCCIÓN DE ALIMENTOS"/>
    <n v="0"/>
    <n v="0"/>
    <n v="0"/>
    <s v="AM"/>
    <n v="99814"/>
    <n v="0"/>
    <n v="16896"/>
    <n v="116710"/>
    <n v="99814"/>
    <n v="0"/>
    <m/>
    <n v="99814"/>
    <x v="70"/>
  </r>
  <r>
    <s v="MARIA DEL REFUGIO"/>
    <s v="HERNANDEZ"/>
    <s v="HERNANDEZ"/>
    <s v="SALUSTRIA"/>
    <x v="4"/>
    <x v="0"/>
    <x v="70"/>
    <s v="EQUIPO DE COCCION"/>
    <s v="GENERACIÓN DE INGRESOS"/>
    <n v="0"/>
    <n v="0"/>
    <n v="0"/>
    <s v="AM"/>
    <n v="6318"/>
    <n v="0"/>
    <n v="703"/>
    <n v="7021"/>
    <n v="6318"/>
    <n v="0"/>
    <m/>
    <n v="6318"/>
    <x v="70"/>
  </r>
  <r>
    <s v="LA GARDENIA"/>
    <s v="BAUTISTA"/>
    <s v="HERNANDEZ"/>
    <s v="RAUL"/>
    <x v="5"/>
    <x v="0"/>
    <x v="71"/>
    <s v="EQUIPO PARA LA CONSERVACION DE ALIMENTOS CARNICOS"/>
    <s v="GENERACIÓN DE INGRESOS"/>
    <n v="5"/>
    <n v="1"/>
    <n v="6"/>
    <s v="AM"/>
    <n v="26370"/>
    <n v="0"/>
    <n v="2930"/>
    <n v="29300"/>
    <n v="26370"/>
    <n v="0"/>
    <m/>
    <n v="26370"/>
    <x v="71"/>
  </r>
  <r>
    <s v="EL HIGUERON"/>
    <s v="HERNANDEZ"/>
    <s v="HERNANDEZ"/>
    <s v="PEDRO"/>
    <x v="5"/>
    <x v="0"/>
    <x v="72"/>
    <s v="EQUIPO PARA LA CONSERVACION DE ALIMENTOS VEGETALES"/>
    <s v="GENERACIÓN DE INGRESOS"/>
    <n v="5"/>
    <n v="1"/>
    <n v="6"/>
    <s v="AM"/>
    <n v="3613"/>
    <n v="0"/>
    <n v="402"/>
    <n v="4015"/>
    <n v="3613"/>
    <n v="0"/>
    <m/>
    <n v="3613"/>
    <x v="72"/>
  </r>
  <r>
    <s v="EL HIGUERON"/>
    <s v="HERNANDEZ"/>
    <s v="HERNANDEZ"/>
    <s v="PEDRO"/>
    <x v="5"/>
    <x v="0"/>
    <x v="72"/>
    <s v="INFRAESTRUCTURA Y EQUIPO PARA LA PROTECCION Y MANEJO DE LAS AVES"/>
    <s v="PRODUCCIÓN DE ALIMENTOS"/>
    <n v="0"/>
    <n v="0"/>
    <n v="0"/>
    <s v="AM"/>
    <n v="14918"/>
    <n v="0"/>
    <n v="2709"/>
    <n v="17627"/>
    <n v="14918"/>
    <n v="0"/>
    <m/>
    <n v="14918"/>
    <x v="72"/>
  </r>
  <r>
    <s v="EL HIGUERON"/>
    <s v="HERNANDEZ"/>
    <s v="HERNANDEZ"/>
    <s v="PEDRO"/>
    <x v="5"/>
    <x v="0"/>
    <x v="72"/>
    <s v="INFRAESTRUCTURA Y EQUIPO PARA LA PROTECCION Y MANEJO DE LAS AVES"/>
    <s v="PRODUCCIÓN DE ALIMENTOS"/>
    <n v="0"/>
    <n v="0"/>
    <n v="0"/>
    <s v="AM"/>
    <n v="8724"/>
    <n v="0"/>
    <n v="3072"/>
    <n v="11796"/>
    <n v="8724"/>
    <n v="0"/>
    <m/>
    <n v="8724"/>
    <x v="72"/>
  </r>
  <r>
    <s v="EL HIGUERON"/>
    <s v="HERNANDEZ"/>
    <s v="HERNANDEZ"/>
    <s v="PEDRO"/>
    <x v="5"/>
    <x v="0"/>
    <x v="72"/>
    <s v="INFRAESTRUCTURA Y EQUIPO PARA LA PRODUCCION DE HORTALIZAS A CIELO ABIERTO"/>
    <s v="PRODUCCIÓN DE ALIMENTOS"/>
    <n v="0"/>
    <n v="0"/>
    <n v="0"/>
    <s v="AM"/>
    <n v="8976"/>
    <n v="0"/>
    <n v="2388"/>
    <n v="11364"/>
    <n v="8976"/>
    <n v="0"/>
    <m/>
    <n v="8976"/>
    <x v="72"/>
  </r>
  <r>
    <s v="SAN FELIPE - INFRA"/>
    <s v="HERNANDEZ"/>
    <m/>
    <s v="FRANCISCO"/>
    <x v="5"/>
    <x v="0"/>
    <x v="73"/>
    <s v="INFRAESTRUCTURA Y EQUIPO PARA LA PRODUCCION DE CERDOS"/>
    <s v="GENERACIÓN DE INGRESOS"/>
    <n v="3"/>
    <n v="3"/>
    <n v="6"/>
    <s v="AM"/>
    <n v="17342"/>
    <n v="0"/>
    <n v="2710"/>
    <n v="20052"/>
    <n v="17342"/>
    <n v="0"/>
    <m/>
    <n v="17342"/>
    <x v="73"/>
  </r>
  <r>
    <s v="SAN FELIPE - INFRA"/>
    <s v="HERNANDEZ"/>
    <m/>
    <s v="FRANCISCO"/>
    <x v="5"/>
    <x v="0"/>
    <x v="73"/>
    <s v="INFRAESTRUCTURA Y EQUIPO PARA LA PRODUCCION DE CERDOS"/>
    <s v="GENERACIÓN DE INGRESOS"/>
    <n v="0"/>
    <n v="0"/>
    <n v="0"/>
    <s v="AM"/>
    <n v="27148"/>
    <n v="0"/>
    <n v="6148"/>
    <n v="33296"/>
    <n v="27148"/>
    <n v="0"/>
    <m/>
    <n v="27148"/>
    <x v="73"/>
  </r>
  <r>
    <s v="SAN FELIPE - INFRA"/>
    <s v="HERNANDEZ"/>
    <m/>
    <s v="FRANCISCO"/>
    <x v="5"/>
    <x v="0"/>
    <x v="73"/>
    <s v="SILO METALICO GALVANIZADO"/>
    <s v="GENERACIÓN DE INGRESOS"/>
    <n v="0"/>
    <n v="0"/>
    <n v="0"/>
    <s v="AM"/>
    <n v="4365"/>
    <n v="0"/>
    <n v="485"/>
    <n v="4850"/>
    <n v="4365"/>
    <n v="0"/>
    <m/>
    <n v="4365"/>
    <x v="73"/>
  </r>
  <r>
    <s v="SAN FELIPE - INFRA"/>
    <s v="HERNANDEZ"/>
    <m/>
    <s v="FRANCISCO"/>
    <x v="5"/>
    <x v="0"/>
    <x v="73"/>
    <s v="INFRAESTRUCTURA Y EQUIPO PARA LA PROTECCION Y MANEJO DE LAS AVES"/>
    <s v="PRODUCCIÓN DE ALIMENTOS"/>
    <n v="0"/>
    <n v="0"/>
    <n v="0"/>
    <s v="AM"/>
    <n v="29836"/>
    <n v="0"/>
    <n v="5418"/>
    <n v="35254"/>
    <n v="29836"/>
    <n v="0"/>
    <m/>
    <n v="29836"/>
    <x v="73"/>
  </r>
  <r>
    <s v="OCTZEN"/>
    <s v="SANDOYA"/>
    <s v="MARTINEZ"/>
    <s v="BENITO"/>
    <x v="0"/>
    <x v="1"/>
    <x v="74"/>
    <s v="ARBOLES FRUTALES"/>
    <s v="PRODUCCIÓN DE ALIMENTOS"/>
    <n v="4"/>
    <n v="4"/>
    <n v="8"/>
    <s v="AM"/>
    <n v="5280"/>
    <n v="0"/>
    <n v="1707"/>
    <n v="6987"/>
    <n v="5280"/>
    <n v="0"/>
    <m/>
    <n v="5280"/>
    <x v="74"/>
  </r>
  <r>
    <s v="OCTZEN"/>
    <s v="SANDOYA"/>
    <s v="MARTINEZ"/>
    <s v="BENITO"/>
    <x v="0"/>
    <x v="1"/>
    <x v="74"/>
    <s v="INFRAESTRUCTURA Y EQUIPO PARA LA PROTECCION Y MANEJO DE LAS AVES"/>
    <s v="PRODUCCIÓN DE ALIMENTOS"/>
    <n v="0"/>
    <n v="0"/>
    <n v="0"/>
    <s v="AM"/>
    <n v="4362"/>
    <n v="0"/>
    <n v="1536"/>
    <n v="5898"/>
    <n v="4362"/>
    <n v="0"/>
    <m/>
    <n v="4362"/>
    <x v="74"/>
  </r>
  <r>
    <s v="OCTZEN"/>
    <s v="SANDOYA"/>
    <s v="MARTINEZ"/>
    <s v="BENITO"/>
    <x v="0"/>
    <x v="1"/>
    <x v="74"/>
    <s v="EQUIPO PARA LA CONSERVACION DE ALIMENTOS VEGETALES"/>
    <s v="GENERACIÓN DE INGRESOS"/>
    <n v="0"/>
    <n v="0"/>
    <n v="0"/>
    <s v="AM"/>
    <n v="3613"/>
    <n v="0"/>
    <n v="402"/>
    <n v="4015"/>
    <n v="3613"/>
    <n v="0"/>
    <m/>
    <n v="3613"/>
    <x v="74"/>
  </r>
  <r>
    <s v="OCTZEN"/>
    <s v="SANDOYA"/>
    <s v="MARTINEZ"/>
    <s v="BENITO"/>
    <x v="0"/>
    <x v="1"/>
    <x v="74"/>
    <s v="INFRAESTRUCTURA Y EQUIPO PARA LA PRODUCCION DE CERDOS"/>
    <s v="GENERACIÓN DE INGRESOS"/>
    <n v="0"/>
    <n v="0"/>
    <n v="0"/>
    <s v="AM"/>
    <n v="48880"/>
    <n v="0"/>
    <n v="5432"/>
    <n v="54312"/>
    <n v="48880"/>
    <n v="0"/>
    <m/>
    <n v="48880"/>
    <x v="74"/>
  </r>
  <r>
    <s v="LAS MARAVILLAS"/>
    <s v="PIO"/>
    <s v="MARTINEZ"/>
    <s v="REGINA"/>
    <x v="0"/>
    <x v="1"/>
    <x v="75"/>
    <s v="INFRAESTRUCTURA Y EQUIPO PARA LA PRODUCCION DE CERDOS"/>
    <s v="GENERACIÓN DE INGRESOS"/>
    <n v="4"/>
    <n v="4"/>
    <n v="8"/>
    <s v="AM"/>
    <n v="17342"/>
    <n v="0"/>
    <n v="2710"/>
    <n v="20052"/>
    <n v="17342"/>
    <n v="0"/>
    <m/>
    <n v="17342"/>
    <x v="75"/>
  </r>
  <r>
    <s v="LAS MARAVILLAS"/>
    <s v="PIO"/>
    <s v="MARTINEZ"/>
    <s v="REGINA"/>
    <x v="0"/>
    <x v="1"/>
    <x v="75"/>
    <s v="INFRAESTRUCTURA Y EQUIPO PARA LA PRODUCCION DE CERDOS"/>
    <s v="GENERACIÓN DE INGRESOS"/>
    <n v="0"/>
    <n v="0"/>
    <n v="0"/>
    <s v="AM"/>
    <n v="13574"/>
    <n v="0"/>
    <n v="3074"/>
    <n v="16648"/>
    <n v="13574"/>
    <n v="0"/>
    <m/>
    <n v="13574"/>
    <x v="75"/>
  </r>
  <r>
    <s v="LAS MARAVILLAS"/>
    <s v="PIO"/>
    <s v="MARTINEZ"/>
    <s v="REGINA"/>
    <x v="0"/>
    <x v="1"/>
    <x v="75"/>
    <s v="INFRAESTRUCTURA Y EQUIPO PARA LA PRODUCCION DE CERDOS"/>
    <s v="GENERACIÓN DE INGRESOS"/>
    <n v="0"/>
    <n v="0"/>
    <n v="0"/>
    <s v="AM"/>
    <n v="14944"/>
    <n v="0"/>
    <n v="2560"/>
    <n v="17504"/>
    <n v="14944"/>
    <n v="0"/>
    <m/>
    <n v="14944"/>
    <x v="75"/>
  </r>
  <r>
    <s v="LAS MARAVILLAS"/>
    <s v="PIO"/>
    <s v="MARTINEZ"/>
    <s v="REGINA"/>
    <x v="0"/>
    <x v="1"/>
    <x v="75"/>
    <s v="INFRAESTRUCTURA Y EQUIPO PARA LA PROTECCION Y MANEJO DE LAS AVES"/>
    <s v="PRODUCCIÓN DE ALIMENTOS"/>
    <n v="0"/>
    <n v="0"/>
    <n v="0"/>
    <s v="AM"/>
    <n v="44754"/>
    <n v="0"/>
    <n v="8127"/>
    <n v="52881"/>
    <n v="44754"/>
    <n v="0"/>
    <m/>
    <n v="44754"/>
    <x v="75"/>
  </r>
  <r>
    <s v="LAS MARAVILLAS"/>
    <s v="PIO"/>
    <s v="MARTINEZ"/>
    <s v="REGINA"/>
    <x v="0"/>
    <x v="1"/>
    <x v="75"/>
    <s v="TRAPICHE"/>
    <s v="GENERACIÓN DE INGRESOS"/>
    <n v="0"/>
    <n v="0"/>
    <n v="0"/>
    <s v="AM"/>
    <n v="26530"/>
    <n v="0"/>
    <n v="2948"/>
    <n v="29478"/>
    <n v="26530"/>
    <n v="0"/>
    <m/>
    <n v="26530"/>
    <x v="75"/>
  </r>
  <r>
    <s v="SAN FELIPE"/>
    <s v="MORAN"/>
    <s v="PASCUAL"/>
    <s v="ALFONSO"/>
    <x v="0"/>
    <x v="1"/>
    <x v="76"/>
    <s v="ARBOLES FRUTALES"/>
    <s v="PRODUCCIÓN DE ALIMENTOS"/>
    <n v="7"/>
    <n v="4"/>
    <n v="11"/>
    <s v="AM"/>
    <n v="21120"/>
    <n v="0"/>
    <n v="6828"/>
    <n v="27948"/>
    <n v="21120"/>
    <n v="0"/>
    <m/>
    <n v="21120"/>
    <x v="76"/>
  </r>
  <r>
    <s v="SAN FELIPE"/>
    <s v="MORAN"/>
    <s v="PASCUAL"/>
    <s v="ALFONSO"/>
    <x v="0"/>
    <x v="1"/>
    <x v="76"/>
    <s v="INFRAESTRUCTURA Y EQUIPO PARA LA PROTECCION Y MANEJO DE LAS AVES"/>
    <s v="PRODUCCIÓN DE ALIMENTOS"/>
    <n v="0"/>
    <n v="0"/>
    <n v="0"/>
    <s v="AM"/>
    <n v="13086"/>
    <n v="0"/>
    <n v="4608"/>
    <n v="17694"/>
    <n v="13086"/>
    <n v="0"/>
    <m/>
    <n v="13086"/>
    <x v="76"/>
  </r>
  <r>
    <s v="SAN FELIPE"/>
    <s v="MORAN"/>
    <s v="PASCUAL"/>
    <s v="ALFONSO"/>
    <x v="0"/>
    <x v="1"/>
    <x v="76"/>
    <s v="INFRAESTRUCTURA Y EQUIPO PARA LA PROTECCION Y MANEJO DE LAS AVES"/>
    <s v="PRODUCCIÓN DE ALIMENTOS"/>
    <n v="0"/>
    <n v="0"/>
    <n v="0"/>
    <s v="AM"/>
    <n v="29836"/>
    <n v="0"/>
    <n v="5418"/>
    <n v="35254"/>
    <n v="29836"/>
    <n v="0"/>
    <m/>
    <n v="29836"/>
    <x v="76"/>
  </r>
  <r>
    <s v="SAN FELIPE"/>
    <s v="MORAN"/>
    <s v="PASCUAL"/>
    <s v="ALFONSO"/>
    <x v="0"/>
    <x v="1"/>
    <x v="76"/>
    <s v="SILO METALICO GALVANIZADO"/>
    <s v="GENERACIÓN DE INGRESOS"/>
    <n v="0"/>
    <n v="0"/>
    <n v="0"/>
    <s v="AM"/>
    <n v="8730"/>
    <n v="0"/>
    <n v="970"/>
    <n v="9700"/>
    <n v="8730"/>
    <n v="0"/>
    <m/>
    <n v="8730"/>
    <x v="76"/>
  </r>
  <r>
    <s v="SAN FELIPE"/>
    <s v="MORAN"/>
    <s v="PASCUAL"/>
    <s v="ALFONSO"/>
    <x v="0"/>
    <x v="1"/>
    <x v="76"/>
    <s v="INFRAESTRUCTURA Y EQUIPO PARA LA PRODUCCION DE CERDOS"/>
    <s v="GENERACIÓN DE INGRESOS"/>
    <n v="0"/>
    <n v="0"/>
    <n v="0"/>
    <s v="AM"/>
    <n v="17342"/>
    <n v="0"/>
    <n v="2710"/>
    <n v="20052"/>
    <n v="17342"/>
    <n v="0"/>
    <m/>
    <n v="17342"/>
    <x v="76"/>
  </r>
  <r>
    <s v="TZINEJA 1"/>
    <s v="MEDINA"/>
    <m/>
    <s v="JORGE ALBERTO"/>
    <x v="5"/>
    <x v="0"/>
    <x v="77"/>
    <s v="TRAPICHE"/>
    <s v="GENERACIÓN DE INGRESOS"/>
    <n v="12"/>
    <n v="3"/>
    <n v="15"/>
    <s v="AM"/>
    <n v="53060"/>
    <n v="0"/>
    <n v="5896"/>
    <n v="58956"/>
    <n v="53060"/>
    <n v="0"/>
    <m/>
    <n v="53060"/>
    <x v="77"/>
  </r>
  <r>
    <s v="TZINEJA 1"/>
    <s v="MEDINA"/>
    <m/>
    <s v="JORGE ALBERTO"/>
    <x v="5"/>
    <x v="0"/>
    <x v="77"/>
    <s v="INFRAESTRUCTURA Y EQUIPO PARA LA PRODUCCION DE CERDOS"/>
    <s v="GENERACIÓN DE INGRESOS"/>
    <n v="0"/>
    <n v="0"/>
    <n v="0"/>
    <s v="AM"/>
    <n v="27148"/>
    <n v="0"/>
    <n v="6148"/>
    <n v="33296"/>
    <n v="27148"/>
    <n v="0"/>
    <m/>
    <n v="27148"/>
    <x v="77"/>
  </r>
  <r>
    <s v="TZINEJA 1"/>
    <s v="MEDINA"/>
    <m/>
    <s v="JORGE ALBERTO"/>
    <x v="5"/>
    <x v="0"/>
    <x v="77"/>
    <s v="EQUIPO PARA LA CONSERVACION DE ALIMENTOS VEGETALES"/>
    <s v="GENERACIÓN DE INGRESOS"/>
    <n v="0"/>
    <n v="0"/>
    <n v="0"/>
    <s v="AM"/>
    <n v="7227"/>
    <n v="0"/>
    <n v="803"/>
    <n v="8030"/>
    <n v="7227"/>
    <n v="0"/>
    <m/>
    <n v="7227"/>
    <x v="77"/>
  </r>
  <r>
    <s v="TZINEJA 1"/>
    <s v="MEDINA"/>
    <m/>
    <s v="JORGE ALBERTO"/>
    <x v="5"/>
    <x v="0"/>
    <x v="77"/>
    <s v="INCUBADORA"/>
    <s v="GENERACIÓN DE INGRESOS"/>
    <n v="0"/>
    <n v="0"/>
    <n v="0"/>
    <s v="AM"/>
    <n v="11500"/>
    <n v="0"/>
    <n v="1500"/>
    <n v="13000"/>
    <n v="11500"/>
    <n v="0"/>
    <m/>
    <n v="11500"/>
    <x v="77"/>
  </r>
  <r>
    <s v="TZINEJA 1"/>
    <s v="MEDINA"/>
    <m/>
    <s v="JORGE ALBERTO"/>
    <x v="5"/>
    <x v="0"/>
    <x v="77"/>
    <s v="INFRAESTRUCTURA Y EQUIPO PARA LA PROTECCION Y MANEJO DE LAS AVES"/>
    <s v="PRODUCCIÓN DE ALIMENTOS"/>
    <n v="0"/>
    <n v="0"/>
    <n v="0"/>
    <s v="AM"/>
    <n v="59672"/>
    <n v="0"/>
    <n v="10836"/>
    <n v="70508"/>
    <n v="59672"/>
    <n v="0"/>
    <m/>
    <n v="59672"/>
    <x v="77"/>
  </r>
  <r>
    <s v="LAS VOLADORAS"/>
    <s v="GONZALEZ"/>
    <s v="MARTINEZ"/>
    <s v="ROSA"/>
    <x v="0"/>
    <x v="1"/>
    <x v="78"/>
    <s v="INFRAESTRUCTURA Y EQUIPO PARA LA PRODUCCION DE CERDOS"/>
    <s v="GENERACIÓN DE INGRESOS"/>
    <n v="9"/>
    <n v="1"/>
    <n v="10"/>
    <s v="AM"/>
    <n v="52026"/>
    <n v="0"/>
    <n v="8130"/>
    <n v="60156"/>
    <n v="52026"/>
    <n v="0"/>
    <m/>
    <n v="52026"/>
    <x v="78"/>
  </r>
  <r>
    <s v="LAS VOLADORAS"/>
    <s v="GONZALEZ"/>
    <s v="MARTINEZ"/>
    <s v="ROSA"/>
    <x v="0"/>
    <x v="1"/>
    <x v="78"/>
    <s v="INFRAESTRUCTURA Y EQUIPO PARA LA PROTECCION Y MANEJO DE LAS AVES"/>
    <s v="PRODUCCIÓN DE ALIMENTOS"/>
    <n v="0"/>
    <n v="0"/>
    <n v="0"/>
    <s v="AM"/>
    <n v="14918"/>
    <n v="0"/>
    <n v="2709"/>
    <n v="17627"/>
    <n v="14918"/>
    <n v="0"/>
    <m/>
    <n v="14918"/>
    <x v="78"/>
  </r>
  <r>
    <s v="LAS VOLADORAS"/>
    <s v="GONZALEZ"/>
    <s v="MARTINEZ"/>
    <s v="ROSA"/>
    <x v="0"/>
    <x v="1"/>
    <x v="78"/>
    <s v="INFRAESTRUCTURA Y EQUIPO PARA LA PROTECCION Y MANEJO DE LAS AVES"/>
    <s v="PRODUCCIÓN DE ALIMENTOS"/>
    <n v="0"/>
    <n v="0"/>
    <n v="0"/>
    <s v="AM"/>
    <n v="8724"/>
    <n v="0"/>
    <n v="3072"/>
    <n v="11796"/>
    <n v="8724"/>
    <n v="0"/>
    <m/>
    <n v="8724"/>
    <x v="78"/>
  </r>
  <r>
    <s v="LAS VOLADORAS"/>
    <s v="GONZALEZ"/>
    <s v="MARTINEZ"/>
    <s v="ROSA"/>
    <x v="0"/>
    <x v="1"/>
    <x v="78"/>
    <s v="INFRAESTRUCTURA Y EQUIPO PARA LA PRODUCCION DE CERDOS"/>
    <s v="GENERACIÓN DE INGRESOS"/>
    <n v="0"/>
    <n v="0"/>
    <n v="0"/>
    <s v="AM"/>
    <n v="27148"/>
    <n v="0"/>
    <n v="6148"/>
    <n v="33296"/>
    <n v="27148"/>
    <n v="0"/>
    <m/>
    <n v="27148"/>
    <x v="78"/>
  </r>
  <r>
    <s v="NUEVA ORGANIZACION"/>
    <s v="RAMIREZ"/>
    <s v="GONZALEZ"/>
    <s v="JOSE"/>
    <x v="4"/>
    <x v="0"/>
    <x v="79"/>
    <s v="EQUIPO DE COCCION"/>
    <s v="GENERACIÓN DE INGRESOS"/>
    <n v="7"/>
    <n v="9"/>
    <n v="16"/>
    <s v="AM"/>
    <n v="25275"/>
    <n v="0"/>
    <n v="2809"/>
    <n v="28084"/>
    <n v="25275"/>
    <n v="0"/>
    <m/>
    <n v="25275"/>
    <x v="79"/>
  </r>
  <r>
    <s v="NUEVA ORGANIZACION"/>
    <s v="RAMIREZ"/>
    <s v="GONZALEZ"/>
    <s v="JOSE"/>
    <x v="4"/>
    <x v="0"/>
    <x v="79"/>
    <s v="INFRAESTRUCTURA Y EQUIPO PARA LA PROTECCION Y MANEJO DE LAS AVES"/>
    <s v="PRODUCCIÓN DE ALIMENTOS"/>
    <n v="0"/>
    <n v="0"/>
    <n v="0"/>
    <s v="AM"/>
    <n v="108888"/>
    <n v="0"/>
    <n v="18432"/>
    <n v="127320"/>
    <n v="108888"/>
    <n v="0"/>
    <m/>
    <n v="108888"/>
    <x v="79"/>
  </r>
  <r>
    <s v="GOLONDRINAS"/>
    <s v="HERNANDEZ"/>
    <s v="SALINAS"/>
    <s v="MARIA DOLORES"/>
    <x v="4"/>
    <x v="0"/>
    <x v="80"/>
    <s v="INFRAESTRUCTURA Y EQUIPO PARA LA PROTECCION Y MANEJO DE LAS AVES"/>
    <s v="PRODUCCIÓN DE ALIMENTOS"/>
    <n v="11"/>
    <n v="1"/>
    <n v="12"/>
    <s v="AM"/>
    <n v="27222"/>
    <n v="0"/>
    <n v="4608"/>
    <n v="31830"/>
    <n v="27222"/>
    <n v="0"/>
    <m/>
    <n v="27222"/>
    <x v="80"/>
  </r>
  <r>
    <s v="GOLONDRINAS"/>
    <s v="HERNANDEZ"/>
    <s v="SALINAS"/>
    <s v="MARIA DOLORES"/>
    <x v="4"/>
    <x v="0"/>
    <x v="80"/>
    <s v="ARBOLES FRUTALES"/>
    <s v="PRODUCCIÓN DE ALIMENTOS"/>
    <n v="0"/>
    <n v="0"/>
    <n v="0"/>
    <s v="AM"/>
    <n v="22530"/>
    <n v="0"/>
    <n v="5121"/>
    <n v="27651"/>
    <n v="22530"/>
    <n v="0"/>
    <m/>
    <n v="22530"/>
    <x v="80"/>
  </r>
  <r>
    <s v="GOLONDRINAS"/>
    <s v="HERNANDEZ"/>
    <s v="SALINAS"/>
    <s v="MARIA DOLORES"/>
    <x v="4"/>
    <x v="0"/>
    <x v="80"/>
    <s v="EQUIPO DE COCCION"/>
    <s v="GENERACIÓN DE INGRESOS"/>
    <n v="0"/>
    <n v="0"/>
    <n v="0"/>
    <s v="AM"/>
    <n v="31594"/>
    <n v="0"/>
    <n v="3511"/>
    <n v="35105"/>
    <n v="31594"/>
    <n v="0"/>
    <m/>
    <n v="31594"/>
    <x v="80"/>
  </r>
  <r>
    <s v="GOLONDRINAS"/>
    <s v="HERNANDEZ"/>
    <s v="SALINAS"/>
    <s v="MARIA DOLORES"/>
    <x v="4"/>
    <x v="0"/>
    <x v="80"/>
    <s v="INCUBADORA"/>
    <s v="GENERACIÓN DE INGRESOS"/>
    <n v="0"/>
    <n v="0"/>
    <n v="0"/>
    <s v="AM"/>
    <n v="8959"/>
    <n v="0"/>
    <n v="996"/>
    <n v="9955"/>
    <n v="8959"/>
    <n v="0"/>
    <m/>
    <n v="8959"/>
    <x v="80"/>
  </r>
  <r>
    <s v="LAS COLMENAS"/>
    <s v="SANTIAGO"/>
    <s v="JOSE"/>
    <s v="ROGELIO"/>
    <x v="4"/>
    <x v="0"/>
    <x v="81"/>
    <s v="INFRAESTRUCTURA PARA POSTPRODUCCION DE CAFE"/>
    <s v="GENERACIÓN DE INGRESOS"/>
    <n v="15"/>
    <n v="3"/>
    <n v="18"/>
    <s v="AM"/>
    <n v="16254"/>
    <n v="0"/>
    <n v="5121"/>
    <n v="21375"/>
    <n v="16254"/>
    <n v="0"/>
    <m/>
    <n v="16254"/>
    <x v="81"/>
  </r>
  <r>
    <s v="LAS COLMENAS"/>
    <s v="SANTIAGO"/>
    <s v="JOSE"/>
    <s v="ROGELIO"/>
    <x v="4"/>
    <x v="0"/>
    <x v="81"/>
    <s v="EQUIPO DE COCCION"/>
    <s v="GENERACIÓN DE INGRESOS"/>
    <n v="0"/>
    <n v="0"/>
    <n v="0"/>
    <s v="AM"/>
    <n v="31594"/>
    <n v="0"/>
    <n v="3511"/>
    <n v="35105"/>
    <n v="31594"/>
    <n v="0"/>
    <m/>
    <n v="31594"/>
    <x v="81"/>
  </r>
  <r>
    <s v="LAS COLMENAS"/>
    <s v="SANTIAGO"/>
    <s v="JOSE"/>
    <s v="ROGELIO"/>
    <x v="4"/>
    <x v="0"/>
    <x v="81"/>
    <s v="INFRAESTRUCTURA Y EQUIPO PARA LA PROTECCION Y MANEJO DE LAS AVES"/>
    <s v="PRODUCCIÓN DE ALIMENTOS"/>
    <n v="0"/>
    <n v="0"/>
    <n v="0"/>
    <s v="AM"/>
    <n v="81666"/>
    <n v="0"/>
    <n v="13824"/>
    <n v="95490"/>
    <n v="81666"/>
    <n v="0"/>
    <m/>
    <n v="81666"/>
    <x v="81"/>
  </r>
  <r>
    <s v="LAS COLMENAS"/>
    <s v="SANTIAGO"/>
    <s v="JOSE"/>
    <s v="ROGELIO"/>
    <x v="4"/>
    <x v="0"/>
    <x v="81"/>
    <s v="INCUBADORA"/>
    <s v="GENERACIÓN DE INGRESOS"/>
    <n v="0"/>
    <n v="0"/>
    <n v="0"/>
    <s v="AM"/>
    <n v="8959"/>
    <n v="0"/>
    <n v="996"/>
    <n v="9955"/>
    <n v="8959"/>
    <n v="0"/>
    <m/>
    <n v="8959"/>
    <x v="81"/>
  </r>
  <r>
    <s v="GRUPO SAN ANTONIO"/>
    <s v="MARTINEZ"/>
    <s v="GARCIA"/>
    <s v="LEONARDO"/>
    <x v="4"/>
    <x v="0"/>
    <x v="82"/>
    <s v="EQUIPO DE COCCION"/>
    <s v="GENERACIÓN DE INGRESOS"/>
    <n v="10"/>
    <n v="3"/>
    <n v="13"/>
    <s v="AM"/>
    <n v="31594"/>
    <n v="0"/>
    <n v="3511"/>
    <n v="35105"/>
    <n v="31594"/>
    <n v="0"/>
    <m/>
    <n v="31594"/>
    <x v="82"/>
  </r>
  <r>
    <s v="GRUPO SAN ANTONIO"/>
    <s v="MARTINEZ"/>
    <s v="GARCIA"/>
    <s v="LEONARDO"/>
    <x v="4"/>
    <x v="0"/>
    <x v="82"/>
    <s v="CAJONES, ALZA Y BASTIDORES"/>
    <s v="GENERACIÓN DE INGRESOS"/>
    <n v="0"/>
    <n v="0"/>
    <n v="0"/>
    <s v="AM"/>
    <n v="18736"/>
    <n v="0"/>
    <n v="2082"/>
    <n v="20818"/>
    <n v="18736"/>
    <n v="0"/>
    <m/>
    <n v="18736"/>
    <x v="82"/>
  </r>
  <r>
    <s v="GRUPO SAN ANTONIO"/>
    <s v="MARTINEZ"/>
    <s v="GARCIA"/>
    <s v="LEONARDO"/>
    <x v="4"/>
    <x v="0"/>
    <x v="82"/>
    <s v="CAJONES, ALZA Y BASTIDORES"/>
    <s v="GENERACIÓN DE INGRESOS"/>
    <n v="0"/>
    <n v="0"/>
    <n v="0"/>
    <s v="AM"/>
    <n v="49554"/>
    <n v="0"/>
    <n v="5506"/>
    <n v="55060"/>
    <n v="49554"/>
    <n v="0"/>
    <m/>
    <n v="49554"/>
    <x v="82"/>
  </r>
  <r>
    <s v="GRUPO SAN ANTONIO"/>
    <s v="MARTINEZ"/>
    <s v="GARCIA"/>
    <s v="LEONARDO"/>
    <x v="4"/>
    <x v="0"/>
    <x v="82"/>
    <s v="INFRAESTRUCTURA Y EQUIPO PARA LA PROTECCION Y MANEJO DE LAS AVES"/>
    <s v="PRODUCCIÓN DE ALIMENTOS"/>
    <n v="0"/>
    <n v="0"/>
    <n v="0"/>
    <s v="AM"/>
    <n v="36296"/>
    <n v="0"/>
    <n v="6144"/>
    <n v="42440"/>
    <n v="36296"/>
    <n v="0"/>
    <m/>
    <n v="36296"/>
    <x v="82"/>
  </r>
  <r>
    <s v="FUERZA UNIDA AVANZA"/>
    <s v="GARCIA"/>
    <s v="MALDONADO"/>
    <s v="CATALINA"/>
    <x v="4"/>
    <x v="0"/>
    <x v="83"/>
    <s v="INFRAESTRUCTURA Y EQUIPO PARA LA PROTECCION Y MANEJO DE LAS AVES"/>
    <s v="PRODUCCIÓN DE ALIMENTOS"/>
    <n v="11"/>
    <n v="2"/>
    <n v="13"/>
    <s v="AM"/>
    <n v="63518"/>
    <n v="0"/>
    <n v="10752"/>
    <n v="74270"/>
    <n v="63518"/>
    <n v="0"/>
    <m/>
    <n v="63518"/>
    <x v="83"/>
  </r>
  <r>
    <s v="FUERZA UNIDA AVANZA"/>
    <s v="GARCIA"/>
    <s v="MALDONADO"/>
    <s v="CATALINA"/>
    <x v="4"/>
    <x v="0"/>
    <x v="83"/>
    <s v="INCUBADORA"/>
    <s v="GENERACIÓN DE INGRESOS"/>
    <n v="0"/>
    <n v="0"/>
    <n v="0"/>
    <s v="AM"/>
    <n v="8959"/>
    <n v="0"/>
    <n v="996"/>
    <n v="9955"/>
    <n v="8959"/>
    <n v="0"/>
    <m/>
    <n v="8959"/>
    <x v="83"/>
  </r>
  <r>
    <s v="FUERZA UNIDA AVANZA"/>
    <s v="GARCIA"/>
    <s v="MALDONADO"/>
    <s v="CATALINA"/>
    <x v="4"/>
    <x v="0"/>
    <x v="83"/>
    <s v="INFRAESTRUCTURA PARA POSTPRODUCCION DE CAFE"/>
    <s v="GENERACIÓN DE INGRESOS"/>
    <n v="0"/>
    <n v="0"/>
    <n v="0"/>
    <s v="AM"/>
    <n v="27090"/>
    <n v="0"/>
    <n v="8535"/>
    <n v="35625"/>
    <n v="27090"/>
    <n v="0"/>
    <m/>
    <n v="27090"/>
    <x v="83"/>
  </r>
  <r>
    <s v="CUANETZITZI"/>
    <s v="RAMIREZ"/>
    <s v="CATARINA"/>
    <s v="OFELIO"/>
    <x v="4"/>
    <x v="0"/>
    <x v="84"/>
    <s v="ARBOLES FRUTALES"/>
    <s v="PRODUCCIÓN DE ALIMENTOS"/>
    <n v="12"/>
    <n v="5"/>
    <n v="17"/>
    <s v="AM"/>
    <n v="30040"/>
    <n v="0"/>
    <n v="6828"/>
    <n v="36868"/>
    <n v="30040"/>
    <n v="0"/>
    <m/>
    <n v="30040"/>
    <x v="84"/>
  </r>
  <r>
    <s v="CUANETZITZI"/>
    <s v="RAMIREZ"/>
    <s v="CATARINA"/>
    <s v="OFELIO"/>
    <x v="4"/>
    <x v="0"/>
    <x v="84"/>
    <s v="INFRAESTRUCTURA PARA POSTPRODUCCION DE CAFE"/>
    <s v="GENERACIÓN DE INGRESOS"/>
    <n v="0"/>
    <n v="0"/>
    <n v="0"/>
    <s v="AM"/>
    <n v="16254"/>
    <n v="0"/>
    <n v="5121"/>
    <n v="21375"/>
    <n v="16254"/>
    <n v="0"/>
    <m/>
    <n v="16254"/>
    <x v="84"/>
  </r>
  <r>
    <s v="CUANETZITZI"/>
    <s v="RAMIREZ"/>
    <s v="CATARINA"/>
    <s v="OFELIO"/>
    <x v="4"/>
    <x v="0"/>
    <x v="84"/>
    <s v="INFRAESTRUCTURA Y EQUIPO PARA LA PROTECCION Y MANEJO DE LAS AVES"/>
    <s v="PRODUCCIÓN DE ALIMENTOS"/>
    <n v="0"/>
    <n v="0"/>
    <n v="0"/>
    <s v="AM"/>
    <n v="72592"/>
    <n v="0"/>
    <n v="12288"/>
    <n v="84880"/>
    <n v="72592"/>
    <n v="0"/>
    <m/>
    <n v="72592"/>
    <x v="84"/>
  </r>
  <r>
    <s v="CUANETZITZI"/>
    <s v="RAMIREZ"/>
    <s v="CATARINA"/>
    <s v="OFELIO"/>
    <x v="4"/>
    <x v="0"/>
    <x v="84"/>
    <s v="INCUBADORA"/>
    <s v="GENERACIÓN DE INGRESOS"/>
    <n v="0"/>
    <n v="0"/>
    <n v="0"/>
    <s v="AM"/>
    <n v="17919"/>
    <n v="0"/>
    <n v="1991"/>
    <n v="19910"/>
    <n v="17919"/>
    <n v="0"/>
    <m/>
    <n v="17919"/>
    <x v="84"/>
  </r>
  <r>
    <s v="HUAXUCO"/>
    <s v="SEGURA"/>
    <s v="HERNANDEZ"/>
    <s v="MARCELA"/>
    <x v="4"/>
    <x v="0"/>
    <x v="85"/>
    <s v="INFRAESTRUCTURA Y EQUIPO PARA LA PROTECCION Y MANEJO DE LAS AVES"/>
    <s v="PRODUCCIÓN DE ALIMENTOS"/>
    <n v="12"/>
    <n v="4"/>
    <n v="16"/>
    <s v="AM"/>
    <n v="108888"/>
    <n v="0"/>
    <n v="18432"/>
    <n v="127320"/>
    <n v="108888"/>
    <n v="0"/>
    <m/>
    <n v="108888"/>
    <x v="85"/>
  </r>
  <r>
    <s v="HUAXUCO"/>
    <s v="SEGURA"/>
    <s v="HERNANDEZ"/>
    <s v="MARCELA"/>
    <x v="4"/>
    <x v="0"/>
    <x v="85"/>
    <s v="CAJONES, ALZA Y BASTIDORES"/>
    <s v="GENERACIÓN DE INGRESOS"/>
    <n v="0"/>
    <n v="0"/>
    <n v="0"/>
    <s v="AM"/>
    <n v="49554"/>
    <n v="0"/>
    <n v="5506"/>
    <n v="55060"/>
    <n v="49554"/>
    <n v="0"/>
    <m/>
    <n v="49554"/>
    <x v="85"/>
  </r>
  <r>
    <s v="HUAXUCO"/>
    <s v="SEGURA"/>
    <s v="HERNANDEZ"/>
    <s v="MARCELA"/>
    <x v="4"/>
    <x v="0"/>
    <x v="85"/>
    <s v="CAJONES, ALZA Y BASTIDORES"/>
    <s v="GENERACIÓN DE INGRESOS"/>
    <n v="0"/>
    <n v="0"/>
    <n v="0"/>
    <s v="AM"/>
    <n v="9368"/>
    <n v="0"/>
    <n v="1041"/>
    <n v="10409"/>
    <n v="9368"/>
    <n v="0"/>
    <m/>
    <n v="9368"/>
    <x v="85"/>
  </r>
  <r>
    <s v="HUAXUCO"/>
    <s v="SEGURA"/>
    <s v="HERNANDEZ"/>
    <s v="MARCELA"/>
    <x v="4"/>
    <x v="0"/>
    <x v="85"/>
    <s v="INCUBADORA"/>
    <s v="GENERACIÓN DE INGRESOS"/>
    <n v="0"/>
    <n v="0"/>
    <n v="0"/>
    <s v="AM"/>
    <n v="8959"/>
    <n v="0"/>
    <n v="996"/>
    <n v="9955"/>
    <n v="8959"/>
    <n v="0"/>
    <m/>
    <n v="8959"/>
    <x v="85"/>
  </r>
  <r>
    <s v="CUAJENCO SEGUNDA SECCION"/>
    <s v="MARTINEZ"/>
    <s v="MARTINEZ"/>
    <s v="SANTIAGO APOLINAR"/>
    <x v="0"/>
    <x v="1"/>
    <x v="86"/>
    <s v="INFRAESTRUCTURA Y EQUIPO PARA LA PROTECCION Y MANEJO DE LAS AVES"/>
    <s v="PRODUCCIÓN DE ALIMENTOS"/>
    <n v="13"/>
    <n v="8"/>
    <n v="21"/>
    <s v="AM"/>
    <n v="4362"/>
    <n v="0"/>
    <n v="1536"/>
    <n v="5898"/>
    <n v="4362"/>
    <n v="0"/>
    <m/>
    <n v="4362"/>
    <x v="86"/>
  </r>
  <r>
    <s v="CUAJENCO SEGUNDA SECCION"/>
    <s v="MARTINEZ"/>
    <s v="MARTINEZ"/>
    <s v="SANTIAGO APOLINAR"/>
    <x v="0"/>
    <x v="1"/>
    <x v="86"/>
    <s v="INCUBADORA"/>
    <s v="GENERACIÓN DE INGRESOS"/>
    <n v="0"/>
    <n v="0"/>
    <n v="0"/>
    <s v="AM"/>
    <n v="11500"/>
    <n v="0"/>
    <n v="1500"/>
    <n v="13000"/>
    <n v="11500"/>
    <n v="0"/>
    <m/>
    <n v="11500"/>
    <x v="86"/>
  </r>
  <r>
    <s v="CUAJENCO SEGUNDA SECCION"/>
    <s v="MARTINEZ"/>
    <s v="MARTINEZ"/>
    <s v="SANTIAGO APOLINAR"/>
    <x v="0"/>
    <x v="1"/>
    <x v="86"/>
    <s v="INFRAESTRUCTURA Y EQUIPO PARA LA PRODUCCION DE CERDOS"/>
    <s v="GENERACIÓN DE INGRESOS"/>
    <n v="0"/>
    <n v="0"/>
    <n v="0"/>
    <s v="AM"/>
    <n v="6787"/>
    <n v="0"/>
    <n v="1537"/>
    <n v="8324"/>
    <n v="6787"/>
    <n v="0"/>
    <m/>
    <n v="6787"/>
    <x v="86"/>
  </r>
  <r>
    <s v="CUAJENCO SEGUNDA SECCION"/>
    <s v="MARTINEZ"/>
    <s v="MARTINEZ"/>
    <s v="SANTIAGO APOLINAR"/>
    <x v="0"/>
    <x v="1"/>
    <x v="86"/>
    <s v="TRAPICHE"/>
    <s v="GENERACIÓN DE INGRESOS"/>
    <n v="0"/>
    <n v="0"/>
    <n v="0"/>
    <s v="AM"/>
    <n v="1710"/>
    <n v="0"/>
    <n v="190"/>
    <n v="1900"/>
    <n v="1710"/>
    <n v="0"/>
    <m/>
    <n v="1710"/>
    <x v="86"/>
  </r>
  <r>
    <s v="CUAJENCO SEGUNDA SECCION"/>
    <s v="MARTINEZ"/>
    <s v="MARTINEZ"/>
    <s v="SANTIAGO APOLINAR"/>
    <x v="0"/>
    <x v="1"/>
    <x v="86"/>
    <s v="TRAPICHE"/>
    <s v="GENERACIÓN DE INGRESOS"/>
    <n v="0"/>
    <n v="0"/>
    <n v="0"/>
    <s v="AM"/>
    <n v="7020"/>
    <n v="0"/>
    <n v="780"/>
    <n v="7800"/>
    <n v="7020"/>
    <n v="0"/>
    <m/>
    <n v="7020"/>
    <x v="86"/>
  </r>
  <r>
    <s v="CUAJENCO SEGUNDA SECCION"/>
    <s v="MARTINEZ"/>
    <s v="MARTINEZ"/>
    <s v="SANTIAGO APOLINAR"/>
    <x v="0"/>
    <x v="1"/>
    <x v="86"/>
    <s v="TRAPICHE"/>
    <s v="GENERACIÓN DE INGRESOS"/>
    <n v="0"/>
    <n v="0"/>
    <n v="0"/>
    <s v="AM"/>
    <n v="13673"/>
    <n v="0"/>
    <n v="1520"/>
    <n v="15193"/>
    <n v="13673"/>
    <n v="0"/>
    <m/>
    <n v="13673"/>
    <x v="86"/>
  </r>
  <r>
    <s v="CUAJENCO SEGUNDA SECCION"/>
    <s v="MARTINEZ"/>
    <s v="MARTINEZ"/>
    <s v="SANTIAGO APOLINAR"/>
    <x v="0"/>
    <x v="1"/>
    <x v="86"/>
    <s v="TRAPICHE"/>
    <s v="GENERACIÓN DE INGRESOS"/>
    <n v="0"/>
    <n v="0"/>
    <n v="0"/>
    <s v="AM"/>
    <n v="1620"/>
    <n v="0"/>
    <n v="180"/>
    <n v="1800"/>
    <n v="1620"/>
    <n v="0"/>
    <m/>
    <n v="1620"/>
    <x v="86"/>
  </r>
  <r>
    <s v="CUAJENCO SEGUNDA SECCION"/>
    <s v="MARTINEZ"/>
    <s v="MARTINEZ"/>
    <s v="SANTIAGO APOLINAR"/>
    <x v="0"/>
    <x v="1"/>
    <x v="86"/>
    <s v="SILO METALICO GALVANIZADO"/>
    <s v="GENERACIÓN DE INGRESOS"/>
    <n v="0"/>
    <n v="0"/>
    <n v="0"/>
    <s v="AM"/>
    <n v="13095"/>
    <n v="0"/>
    <n v="1455"/>
    <n v="14550"/>
    <n v="13095"/>
    <n v="0"/>
    <m/>
    <n v="13095"/>
    <x v="86"/>
  </r>
  <r>
    <s v="CUAJENCO SEGUNDA SECCION"/>
    <s v="MARTINEZ"/>
    <s v="MARTINEZ"/>
    <s v="SANTIAGO APOLINAR"/>
    <x v="0"/>
    <x v="1"/>
    <x v="86"/>
    <s v="INFRAESTRUCTURA Y EQUIPO PARA LA PRODUCCION DE HORTALIZAS A CIELO ABIERTO"/>
    <s v="PRODUCCIÓN DE ALIMENTOS"/>
    <n v="0"/>
    <n v="0"/>
    <n v="0"/>
    <s v="AM"/>
    <n v="15700"/>
    <n v="0"/>
    <n v="1745"/>
    <n v="17445"/>
    <n v="15700"/>
    <n v="0"/>
    <m/>
    <n v="15700"/>
    <x v="86"/>
  </r>
  <r>
    <s v="CUAJENCO SEGUNDA SECCION"/>
    <s v="MARTINEZ"/>
    <s v="MARTINEZ"/>
    <s v="SANTIAGO APOLINAR"/>
    <x v="0"/>
    <x v="1"/>
    <x v="86"/>
    <s v="INFRAESTRUCTURA Y EQUIPO PARA LA PRODUCCION DE HORTALIZAS A CIELO ABIERTO"/>
    <s v="PRODUCCIÓN DE ALIMENTOS"/>
    <n v="0"/>
    <n v="0"/>
    <n v="0"/>
    <s v="AM"/>
    <n v="15441"/>
    <n v="0"/>
    <n v="1716"/>
    <n v="17157"/>
    <n v="15441"/>
    <n v="0"/>
    <m/>
    <n v="15441"/>
    <x v="86"/>
  </r>
  <r>
    <s v="CUAJENCO SEGUNDA SECCION"/>
    <s v="MARTINEZ"/>
    <s v="MARTINEZ"/>
    <s v="SANTIAGO APOLINAR"/>
    <x v="0"/>
    <x v="1"/>
    <x v="86"/>
    <s v="INFRAESTRUCTURA Y EQUIPO PARA LA PRODUCCION DE HORTALIZAS A CIELO ABIERTO"/>
    <s v="PRODUCCIÓN DE ALIMENTOS"/>
    <n v="0"/>
    <n v="0"/>
    <n v="0"/>
    <s v="AM"/>
    <n v="14815"/>
    <n v="0"/>
    <n v="1650"/>
    <n v="16465"/>
    <n v="14815"/>
    <n v="0"/>
    <m/>
    <n v="14815"/>
    <x v="86"/>
  </r>
  <r>
    <s v="CUAJENCO SEGUNDA SECCION"/>
    <s v="MARTINEZ"/>
    <s v="MARTINEZ"/>
    <s v="SANTIAGO APOLINAR"/>
    <x v="0"/>
    <x v="1"/>
    <x v="86"/>
    <s v="INFRAESTRUCTURA Y EQUIPO PARA LA PRODUCCION DE HORTALIZAS A CIELO ABIERTO"/>
    <s v="PRODUCCIÓN DE ALIMENTOS"/>
    <n v="0"/>
    <n v="0"/>
    <n v="0"/>
    <s v="AM"/>
    <n v="27037"/>
    <n v="0"/>
    <n v="3005"/>
    <n v="30042"/>
    <n v="27037"/>
    <n v="0"/>
    <m/>
    <n v="27037"/>
    <x v="86"/>
  </r>
  <r>
    <s v="PESA UNUP JUK"/>
    <s v="HERNANDEZ"/>
    <s v="GARCIA"/>
    <s v="MINERVA"/>
    <x v="0"/>
    <x v="1"/>
    <x v="87"/>
    <s v="TRAPICHE"/>
    <s v="GENERACIÓN DE INGRESOS"/>
    <n v="15"/>
    <n v="2"/>
    <n v="17"/>
    <s v="MAM"/>
    <n v="14040"/>
    <n v="0"/>
    <n v="1560"/>
    <n v="15600"/>
    <n v="14040"/>
    <n v="0"/>
    <m/>
    <n v="14040"/>
    <x v="87"/>
  </r>
  <r>
    <s v="PESA UNUP JUK"/>
    <s v="HERNANDEZ"/>
    <s v="GARCIA"/>
    <s v="MINERVA"/>
    <x v="0"/>
    <x v="1"/>
    <x v="87"/>
    <s v="INFRAESTRUCTURA Y EQUIPO PARA LA PRODUCCION DE HORTALIZAS A CIELO ABIERTO"/>
    <s v="PRODUCCIÓN DE ALIMENTOS"/>
    <n v="0"/>
    <n v="0"/>
    <n v="0"/>
    <s v="MAM"/>
    <n v="29630"/>
    <n v="0"/>
    <n v="3300"/>
    <n v="32930"/>
    <n v="29630"/>
    <n v="0"/>
    <m/>
    <n v="29630"/>
    <x v="87"/>
  </r>
  <r>
    <s v="PESA UNUP JUK"/>
    <s v="HERNANDEZ"/>
    <s v="GARCIA"/>
    <s v="MINERVA"/>
    <x v="0"/>
    <x v="1"/>
    <x v="87"/>
    <s v="INFRAESTRUCTURA Y EQUIPO PARA LA PRODUCCION DE HORTALIZAS A CIELO ABIERTO"/>
    <s v="PRODUCCIÓN DE ALIMENTOS"/>
    <n v="0"/>
    <n v="0"/>
    <n v="0"/>
    <s v="MAM"/>
    <n v="10294"/>
    <n v="0"/>
    <n v="1144"/>
    <n v="11438"/>
    <n v="10294"/>
    <n v="0"/>
    <m/>
    <n v="10294"/>
    <x v="87"/>
  </r>
  <r>
    <s v="PESA UNUP JUK"/>
    <s v="HERNANDEZ"/>
    <s v="GARCIA"/>
    <s v="MINERVA"/>
    <x v="0"/>
    <x v="1"/>
    <x v="87"/>
    <s v="INFRAESTRUCTURA Y EQUIPO PARA LA PRODUCCION DE CERDOS"/>
    <s v="GENERACIÓN DE INGRESOS"/>
    <n v="0"/>
    <n v="0"/>
    <n v="0"/>
    <s v="MAM"/>
    <n v="13574"/>
    <n v="0"/>
    <n v="3074"/>
    <n v="16648"/>
    <n v="13574"/>
    <n v="0"/>
    <m/>
    <n v="13574"/>
    <x v="87"/>
  </r>
  <r>
    <s v="PESA UNUP JUK"/>
    <s v="HERNANDEZ"/>
    <s v="GARCIA"/>
    <s v="MINERVA"/>
    <x v="0"/>
    <x v="1"/>
    <x v="87"/>
    <s v="TRAPICHE"/>
    <s v="GENERACIÓN DE INGRESOS"/>
    <n v="0"/>
    <n v="0"/>
    <n v="0"/>
    <s v="MAM"/>
    <n v="3240"/>
    <n v="0"/>
    <n v="360"/>
    <n v="3600"/>
    <n v="3240"/>
    <n v="0"/>
    <m/>
    <n v="3240"/>
    <x v="87"/>
  </r>
  <r>
    <s v="PESA UNUP JUK"/>
    <s v="HERNANDEZ"/>
    <s v="GARCIA"/>
    <s v="MINERVA"/>
    <x v="0"/>
    <x v="1"/>
    <x v="87"/>
    <s v="TRAPICHE"/>
    <s v="GENERACIÓN DE INGRESOS"/>
    <n v="0"/>
    <n v="0"/>
    <n v="0"/>
    <s v="MAM"/>
    <n v="8550"/>
    <n v="0"/>
    <n v="950"/>
    <n v="9500"/>
    <n v="8550"/>
    <n v="0"/>
    <m/>
    <n v="8550"/>
    <x v="87"/>
  </r>
  <r>
    <s v="PESA UNUP JUK"/>
    <s v="HERNANDEZ"/>
    <s v="GARCIA"/>
    <s v="MINERVA"/>
    <x v="0"/>
    <x v="1"/>
    <x v="87"/>
    <s v="TRAPICHE"/>
    <s v="GENERACIÓN DE INGRESOS"/>
    <n v="0"/>
    <n v="0"/>
    <n v="0"/>
    <s v="MAM"/>
    <n v="41021"/>
    <n v="0"/>
    <n v="4558"/>
    <n v="45579"/>
    <n v="41021"/>
    <n v="0"/>
    <m/>
    <n v="41021"/>
    <x v="87"/>
  </r>
  <r>
    <s v="PESA HAC MOM"/>
    <s v="ARGUELLES"/>
    <s v="PEREZ"/>
    <s v="MIGUEL"/>
    <x v="0"/>
    <x v="1"/>
    <x v="88"/>
    <s v="INFRAESTRUCTURA Y EQUIPO PARA LA PROTECCION Y MANEJO DE LAS AVES"/>
    <s v="PRODUCCIÓN DE ALIMENTOS"/>
    <n v="12"/>
    <n v="7"/>
    <n v="19"/>
    <s v="MAM"/>
    <n v="21810"/>
    <n v="0"/>
    <n v="7680"/>
    <n v="29490"/>
    <n v="21810"/>
    <n v="0"/>
    <m/>
    <n v="21810"/>
    <x v="88"/>
  </r>
  <r>
    <s v="PESA HAC MOM"/>
    <s v="ARGUELLES"/>
    <s v="PEREZ"/>
    <s v="MIGUEL"/>
    <x v="0"/>
    <x v="1"/>
    <x v="88"/>
    <s v="INFRAESTRUCTURA Y EQUIPO PARA LA PRODUCCION DE HORTALIZAS A CIELO ABIERTO"/>
    <s v="PRODUCCIÓN DE ALIMENTOS"/>
    <n v="0"/>
    <n v="0"/>
    <n v="0"/>
    <s v="MAM"/>
    <n v="5147"/>
    <n v="0"/>
    <n v="572"/>
    <n v="5719"/>
    <n v="5147"/>
    <n v="0"/>
    <m/>
    <n v="5147"/>
    <x v="88"/>
  </r>
  <r>
    <s v="PESA HAC MOM"/>
    <s v="ARGUELLES"/>
    <s v="PEREZ"/>
    <s v="MIGUEL"/>
    <x v="0"/>
    <x v="1"/>
    <x v="88"/>
    <s v="INFRAESTRUCTURA Y EQUIPO PARA LA PRODUCCION DE HORTALIZAS A CIELO ABIERTO"/>
    <s v="PRODUCCIÓN DE ALIMENTOS"/>
    <n v="0"/>
    <n v="0"/>
    <n v="0"/>
    <s v="MAM"/>
    <n v="35556"/>
    <n v="0"/>
    <n v="3960"/>
    <n v="39516"/>
    <n v="35556"/>
    <n v="0"/>
    <m/>
    <n v="35556"/>
    <x v="88"/>
  </r>
  <r>
    <s v="PESA HAC MOM"/>
    <s v="ARGUELLES"/>
    <s v="PEREZ"/>
    <s v="MIGUEL"/>
    <x v="0"/>
    <x v="1"/>
    <x v="88"/>
    <s v="INFRAESTRUCTURA Y EQUIPO PARA LA PRODUCCION DE CERDOS"/>
    <s v="GENERACIÓN DE INGRESOS"/>
    <n v="0"/>
    <n v="0"/>
    <n v="0"/>
    <s v="MAM"/>
    <n v="6787"/>
    <n v="0"/>
    <n v="1537"/>
    <n v="8324"/>
    <n v="6787"/>
    <n v="0"/>
    <m/>
    <n v="6787"/>
    <x v="88"/>
  </r>
  <r>
    <s v="PESA HAC MOM"/>
    <s v="ARGUELLES"/>
    <s v="PEREZ"/>
    <s v="MIGUEL"/>
    <x v="0"/>
    <x v="1"/>
    <x v="88"/>
    <s v="INCUBADORA"/>
    <s v="GENERACIÓN DE INGRESOS"/>
    <n v="0"/>
    <n v="0"/>
    <n v="0"/>
    <s v="MAM"/>
    <n v="11500"/>
    <n v="0"/>
    <n v="1500"/>
    <n v="13000"/>
    <n v="11500"/>
    <n v="0"/>
    <m/>
    <n v="11500"/>
    <x v="88"/>
  </r>
  <r>
    <s v="GRUPO PESA TZAPICTE"/>
    <s v="HERNANDEZ"/>
    <s v="SOLIS"/>
    <s v="JOSE LEONARDO"/>
    <x v="0"/>
    <x v="1"/>
    <x v="89"/>
    <s v="TRAPICHE"/>
    <s v="GENERACIÓN DE INGRESOS"/>
    <n v="13"/>
    <n v="15"/>
    <n v="28"/>
    <s v="AM"/>
    <n v="12960"/>
    <n v="0"/>
    <n v="1440"/>
    <n v="14400"/>
    <n v="12960"/>
    <n v="0"/>
    <m/>
    <n v="12960"/>
    <x v="89"/>
  </r>
  <r>
    <s v="GRUPO PESA TZAPICTE"/>
    <s v="HERNANDEZ"/>
    <s v="SOLIS"/>
    <s v="JOSE LEONARDO"/>
    <x v="0"/>
    <x v="1"/>
    <x v="89"/>
    <s v="TRAPICHE"/>
    <s v="GENERACIÓN DE INGRESOS"/>
    <n v="0"/>
    <n v="0"/>
    <n v="0"/>
    <s v="AM"/>
    <n v="13673"/>
    <n v="0"/>
    <n v="1520"/>
    <n v="15193"/>
    <n v="13673"/>
    <n v="0"/>
    <m/>
    <n v="13673"/>
    <x v="89"/>
  </r>
  <r>
    <s v="GRUPO PESA TZAPICTE"/>
    <s v="HERNANDEZ"/>
    <s v="SOLIS"/>
    <s v="JOSE LEONARDO"/>
    <x v="0"/>
    <x v="1"/>
    <x v="89"/>
    <s v="TRAPICHE"/>
    <s v="GENERACIÓN DE INGRESOS"/>
    <n v="0"/>
    <n v="0"/>
    <n v="0"/>
    <s v="AM"/>
    <n v="15390"/>
    <n v="0"/>
    <n v="1710"/>
    <n v="17100"/>
    <n v="15390"/>
    <n v="0"/>
    <m/>
    <n v="15390"/>
    <x v="89"/>
  </r>
  <r>
    <s v="GRUPO PESA TZAPICTE"/>
    <s v="HERNANDEZ"/>
    <s v="SOLIS"/>
    <s v="JOSE LEONARDO"/>
    <x v="0"/>
    <x v="1"/>
    <x v="89"/>
    <s v="TRAPICHE"/>
    <s v="GENERACIÓN DE INGRESOS"/>
    <n v="0"/>
    <n v="0"/>
    <n v="0"/>
    <s v="AM"/>
    <n v="56160"/>
    <n v="0"/>
    <n v="6240"/>
    <n v="62400"/>
    <n v="56160"/>
    <n v="0"/>
    <m/>
    <n v="56160"/>
    <x v="89"/>
  </r>
  <r>
    <s v="GRUPO PESA TZAPICTE"/>
    <s v="HERNANDEZ"/>
    <s v="SOLIS"/>
    <s v="JOSE LEONARDO"/>
    <x v="0"/>
    <x v="1"/>
    <x v="89"/>
    <s v="INFRAESTRUCTURA Y EQUIPO PARA LA PRODUCCION DE HORTALIZAS A CIELO ABIERTO"/>
    <s v="PRODUCCIÓN DE ALIMENTOS"/>
    <n v="0"/>
    <n v="0"/>
    <n v="0"/>
    <s v="AM"/>
    <n v="5926"/>
    <n v="0"/>
    <n v="660"/>
    <n v="6586"/>
    <n v="5926"/>
    <n v="0"/>
    <m/>
    <n v="5926"/>
    <x v="89"/>
  </r>
  <r>
    <s v="GRUPO PESA TZAPICTE"/>
    <s v="HERNANDEZ"/>
    <s v="SOLIS"/>
    <s v="JOSE LEONARDO"/>
    <x v="0"/>
    <x v="1"/>
    <x v="89"/>
    <s v="INFRAESTRUCTURA Y EQUIPO PARA LA PROTECCION Y MANEJO DE LAS AVES"/>
    <s v="PRODUCCIÓN DE ALIMENTOS"/>
    <n v="0"/>
    <n v="0"/>
    <n v="0"/>
    <s v="AM"/>
    <n v="78516"/>
    <n v="0"/>
    <n v="27648"/>
    <n v="106164"/>
    <n v="78516"/>
    <n v="0"/>
    <m/>
    <n v="78516"/>
    <x v="89"/>
  </r>
  <r>
    <s v="GRUPO DE TRABAJO DE TAMARINDO HUASTECO"/>
    <s v="HERNANDEZ"/>
    <s v="DE LA CRUZ"/>
    <s v="ALEJANDRA"/>
    <x v="1"/>
    <x v="0"/>
    <x v="90"/>
    <s v="CONSERVACION"/>
    <s v="GENERACIÓN DE INGRESOS"/>
    <n v="10"/>
    <n v="4"/>
    <n v="14"/>
    <s v="AM"/>
    <n v="4528"/>
    <n v="0"/>
    <n v="504"/>
    <n v="5032"/>
    <n v="4528"/>
    <n v="0"/>
    <m/>
    <n v="4528"/>
    <x v="90"/>
  </r>
  <r>
    <s v="GRUPO DE TRABAJO DE TAMARINDO HUASTECO"/>
    <s v="HERNANDEZ"/>
    <s v="DE LA CRUZ"/>
    <s v="ALEJANDRA"/>
    <x v="1"/>
    <x v="0"/>
    <x v="90"/>
    <s v="INFRAESTRUCTURA Y EQUIPO PARA LA PROTECCION Y MANEJO DE LAS AVES"/>
    <s v="PRODUCCIÓN DE ALIMENTOS"/>
    <n v="0"/>
    <n v="0"/>
    <n v="0"/>
    <s v="AM"/>
    <n v="8820"/>
    <n v="0"/>
    <n v="980"/>
    <n v="9800"/>
    <n v="8820"/>
    <n v="0"/>
    <m/>
    <n v="8820"/>
    <x v="90"/>
  </r>
  <r>
    <s v="GRUPO DE TRABAJO DE TAMARINDO HUASTECO"/>
    <s v="HERNANDEZ"/>
    <s v="DE LA CRUZ"/>
    <s v="ALEJANDRA"/>
    <x v="1"/>
    <x v="0"/>
    <x v="90"/>
    <s v="TRAPICHE"/>
    <s v="GENERACIÓN DE INGRESOS"/>
    <n v="0"/>
    <n v="0"/>
    <n v="0"/>
    <s v="AM"/>
    <n v="27000"/>
    <n v="0"/>
    <n v="3000"/>
    <n v="30000"/>
    <n v="27000"/>
    <n v="0"/>
    <m/>
    <n v="27000"/>
    <x v="90"/>
  </r>
  <r>
    <s v="GRUPO DE TRABAJO DE TAMARINDO HUASTECO"/>
    <s v="HERNANDEZ"/>
    <s v="DE LA CRUZ"/>
    <s v="ALEJANDRA"/>
    <x v="1"/>
    <x v="0"/>
    <x v="90"/>
    <s v="INFRAESTRUCTURA Y EQUIPO PARA LA PRODUCCION DE CERDOS"/>
    <s v="GENERACIÓN DE INGRESOS"/>
    <n v="0"/>
    <n v="0"/>
    <n v="0"/>
    <s v="AM"/>
    <n v="80100"/>
    <n v="0"/>
    <n v="8900"/>
    <n v="89000"/>
    <n v="80100"/>
    <n v="0"/>
    <m/>
    <n v="80100"/>
    <x v="90"/>
  </r>
  <r>
    <s v="GRUPO DE TRABAJO DE TAMARINDO HUASTECO"/>
    <s v="HERNANDEZ"/>
    <s v="DE LA CRUZ"/>
    <s v="ALEJANDRA"/>
    <x v="1"/>
    <x v="0"/>
    <x v="90"/>
    <s v="INFRAESTRUCTURA Y EQUIPO PARA LA PRODUCCION DE CERDOS"/>
    <s v="GENERACIÓN DE INGRESOS"/>
    <n v="0"/>
    <n v="0"/>
    <n v="0"/>
    <s v="AM"/>
    <n v="25632"/>
    <n v="0"/>
    <n v="2848"/>
    <n v="28480"/>
    <n v="25632"/>
    <n v="0"/>
    <m/>
    <n v="25632"/>
    <x v="90"/>
  </r>
  <r>
    <s v="PESA TANCOLTZE PRIMERA SECCION"/>
    <s v="HERNANDEZ"/>
    <s v="MARTINEZ"/>
    <s v="ESTEBAN"/>
    <x v="0"/>
    <x v="1"/>
    <x v="91"/>
    <s v="INFRAESTRUCTURA Y EQUIPO PARA LA PRODUCCION DE HORTALIZAS A CIELO ABIERTO"/>
    <s v="PRODUCCIÓN DE ALIMENTOS"/>
    <n v="11"/>
    <n v="6"/>
    <n v="17"/>
    <s v="AM"/>
    <n v="29630"/>
    <n v="0"/>
    <n v="3300"/>
    <n v="32930"/>
    <n v="29630"/>
    <n v="0"/>
    <m/>
    <n v="29630"/>
    <x v="91"/>
  </r>
  <r>
    <s v="PESA TANCOLTZE PRIMERA SECCION"/>
    <s v="HERNANDEZ"/>
    <s v="MARTINEZ"/>
    <s v="ESTEBAN"/>
    <x v="0"/>
    <x v="1"/>
    <x v="91"/>
    <s v="INFRAESTRUCTURA Y EQUIPO PARA LA PRODUCCION DE HORTALIZAS A CIELO ABIERTO"/>
    <s v="PRODUCCIÓN DE ALIMENTOS"/>
    <n v="0"/>
    <n v="0"/>
    <n v="0"/>
    <s v="AM"/>
    <n v="47101"/>
    <n v="0"/>
    <n v="5234"/>
    <n v="52335"/>
    <n v="47101"/>
    <n v="0"/>
    <m/>
    <n v="47101"/>
    <x v="91"/>
  </r>
  <r>
    <s v="PESA TANCOLTZE PRIMERA SECCION"/>
    <s v="HERNANDEZ"/>
    <s v="MARTINEZ"/>
    <s v="ESTEBAN"/>
    <x v="0"/>
    <x v="1"/>
    <x v="91"/>
    <s v="INFRAESTRUCTURA Y EQUIPO PARA LA PROTECCION Y MANEJO DE LAS AVES"/>
    <s v="PRODUCCIÓN DE ALIMENTOS"/>
    <n v="0"/>
    <n v="0"/>
    <n v="0"/>
    <s v="AM"/>
    <n v="13086"/>
    <n v="0"/>
    <n v="4608"/>
    <n v="17694"/>
    <n v="13086"/>
    <n v="0"/>
    <m/>
    <n v="13086"/>
    <x v="91"/>
  </r>
  <r>
    <s v="PESA TANCOLTZE PRIMERA SECCION"/>
    <s v="HERNANDEZ"/>
    <s v="MARTINEZ"/>
    <s v="ESTEBAN"/>
    <x v="0"/>
    <x v="1"/>
    <x v="91"/>
    <s v="INFRAESTRUCTURA Y EQUIPO PARA LA PRODUCCION DE HORTALIZAS A CIELO ABIERTO"/>
    <s v="PRODUCCIÓN DE ALIMENTOS"/>
    <n v="0"/>
    <n v="0"/>
    <n v="0"/>
    <s v="AM"/>
    <n v="5147"/>
    <n v="0"/>
    <n v="572"/>
    <n v="5719"/>
    <n v="5147"/>
    <n v="0"/>
    <m/>
    <n v="5147"/>
    <x v="91"/>
  </r>
  <r>
    <s v="ZENTIK TLATOKACE"/>
    <s v="PORRAS"/>
    <s v="SALAZAR"/>
    <s v="AGUSTIN"/>
    <x v="0"/>
    <x v="1"/>
    <x v="92"/>
    <s v="INFRAESTRUCTURA Y EQUIPO PARA LA PROTECCION Y MANEJO DE LAS AVES"/>
    <s v="PRODUCCIÓN DE ALIMENTOS"/>
    <n v="3"/>
    <n v="3"/>
    <n v="6"/>
    <s v="AM"/>
    <n v="13086"/>
    <n v="0"/>
    <n v="4608"/>
    <n v="17694"/>
    <n v="13086"/>
    <n v="0"/>
    <m/>
    <n v="13086"/>
    <x v="92"/>
  </r>
  <r>
    <s v="ZENTIK TLATOKACE"/>
    <s v="PORRAS"/>
    <s v="SALAZAR"/>
    <s v="AGUSTIN"/>
    <x v="0"/>
    <x v="1"/>
    <x v="92"/>
    <s v="SILO METALICO GALVANIZADO"/>
    <s v="GENERACIÓN DE INGRESOS"/>
    <n v="0"/>
    <n v="0"/>
    <n v="0"/>
    <s v="AM"/>
    <n v="4365"/>
    <n v="0"/>
    <n v="485"/>
    <n v="4850"/>
    <n v="4365"/>
    <n v="0"/>
    <m/>
    <n v="4365"/>
    <x v="92"/>
  </r>
  <r>
    <s v="ZENTIK TLATOKACE"/>
    <s v="PORRAS"/>
    <s v="SALAZAR"/>
    <s v="AGUSTIN"/>
    <x v="0"/>
    <x v="1"/>
    <x v="92"/>
    <s v="INFRAESTRUCTURA Y EQUIPO PARA LA PRODUCCION DE HORTALIZAS A CIELO ABIERTO"/>
    <s v="PRODUCCIÓN DE ALIMENTOS"/>
    <n v="0"/>
    <n v="0"/>
    <n v="0"/>
    <s v="AM"/>
    <n v="47101"/>
    <n v="0"/>
    <n v="5234"/>
    <n v="52335"/>
    <n v="47101"/>
    <n v="0"/>
    <m/>
    <n v="47101"/>
    <x v="92"/>
  </r>
  <r>
    <s v="ZENTIK TLATOKACE"/>
    <s v="PORRAS"/>
    <s v="SALAZAR"/>
    <s v="AGUSTIN"/>
    <x v="0"/>
    <x v="1"/>
    <x v="92"/>
    <s v="INFRAESTRUCTURA Y EQUIPO PARA LA PRODUCCION DE HORTALIZAS A CIELO ABIERTO"/>
    <s v="PRODUCCIÓN DE ALIMENTOS"/>
    <n v="0"/>
    <n v="0"/>
    <n v="0"/>
    <s v="AM"/>
    <n v="2963"/>
    <n v="0"/>
    <n v="330"/>
    <n v="3293"/>
    <n v="2963"/>
    <n v="0"/>
    <m/>
    <n v="2963"/>
    <x v="92"/>
  </r>
  <r>
    <s v="GRUPO DE TRABAJO EL MONEC"/>
    <s v="MARTINEZ"/>
    <s v="MARTINEZ"/>
    <s v="CESAR"/>
    <x v="6"/>
    <x v="0"/>
    <x v="93"/>
    <s v="TRAPICHE"/>
    <s v="GENERACIÓN DE INGRESOS"/>
    <n v="5"/>
    <n v="11"/>
    <n v="16"/>
    <s v="AM"/>
    <n v="24300"/>
    <n v="0"/>
    <n v="2700"/>
    <n v="27000"/>
    <n v="24300"/>
    <n v="0"/>
    <m/>
    <n v="24300"/>
    <x v="93"/>
  </r>
  <r>
    <s v="GRUPO DE TRABAJO EL MONEC"/>
    <s v="MARTINEZ"/>
    <s v="MARTINEZ"/>
    <s v="CESAR"/>
    <x v="6"/>
    <x v="0"/>
    <x v="93"/>
    <s v="TRAPICHE"/>
    <s v="GENERACIÓN DE INGRESOS"/>
    <n v="0"/>
    <n v="0"/>
    <n v="0"/>
    <s v="AM"/>
    <n v="78624"/>
    <n v="0"/>
    <n v="8736"/>
    <n v="87360"/>
    <n v="78624"/>
    <n v="0"/>
    <m/>
    <n v="78624"/>
    <x v="93"/>
  </r>
  <r>
    <s v="GRUPO DE TRABAJO EL MONEC"/>
    <s v="MARTINEZ"/>
    <s v="MARTINEZ"/>
    <s v="CESAR"/>
    <x v="6"/>
    <x v="0"/>
    <x v="93"/>
    <s v="TRAPICHE"/>
    <s v="GENERACIÓN DE INGRESOS"/>
    <n v="0"/>
    <n v="0"/>
    <n v="0"/>
    <s v="AM"/>
    <n v="14040"/>
    <n v="0"/>
    <n v="1560"/>
    <n v="15600"/>
    <n v="14040"/>
    <n v="0"/>
    <m/>
    <n v="14040"/>
    <x v="93"/>
  </r>
  <r>
    <s v="GRUPO DE TRABAJO EL MONEC"/>
    <s v="MARTINEZ"/>
    <s v="MARTINEZ"/>
    <s v="CESAR"/>
    <x v="6"/>
    <x v="0"/>
    <x v="93"/>
    <s v="INFRAESTRUCTURA Y EQUIPO PARA LA PRODUCCION DE CULTIVOS ALTERNATIVOS O NO TRADICIONALES PARA VENTA"/>
    <s v="GENERACIÓN DE INGRESOS"/>
    <n v="0"/>
    <n v="0"/>
    <n v="0"/>
    <s v="AM"/>
    <n v="2963"/>
    <n v="0"/>
    <n v="330"/>
    <n v="3293"/>
    <n v="2963"/>
    <n v="0"/>
    <m/>
    <n v="2963"/>
    <x v="93"/>
  </r>
  <r>
    <s v="GRUPO DE TRABAJO EL MONEC"/>
    <s v="MARTINEZ"/>
    <s v="MARTINEZ"/>
    <s v="CESAR"/>
    <x v="6"/>
    <x v="0"/>
    <x v="93"/>
    <s v="TRAPICHE"/>
    <s v="GENERACIÓN DE INGRESOS"/>
    <n v="0"/>
    <n v="0"/>
    <n v="0"/>
    <s v="AM"/>
    <n v="13455"/>
    <n v="0"/>
    <n v="1495"/>
    <n v="14950"/>
    <n v="13455"/>
    <n v="0"/>
    <m/>
    <n v="13455"/>
    <x v="93"/>
  </r>
  <r>
    <s v="GRUPO DE PRODUCTORES JOMTE"/>
    <s v="RODRIGUEZ"/>
    <s v="SANTIAGO"/>
    <s v="BENEDICTO"/>
    <x v="6"/>
    <x v="0"/>
    <x v="94"/>
    <s v="EQUIPO PARA SELECCION Y EMPAQUE"/>
    <s v="GENERACIÓN DE INGRESOS"/>
    <n v="7"/>
    <n v="10"/>
    <n v="17"/>
    <s v="AM"/>
    <n v="26118"/>
    <n v="0"/>
    <n v="2902"/>
    <n v="29020"/>
    <n v="26118"/>
    <n v="0"/>
    <m/>
    <n v="26118"/>
    <x v="94"/>
  </r>
  <r>
    <s v="GRUPO DE PRODUCTORES JOMTE"/>
    <s v="RODRIGUEZ"/>
    <s v="SANTIAGO"/>
    <s v="BENEDICTO"/>
    <x v="6"/>
    <x v="0"/>
    <x v="94"/>
    <s v="TRAPICHE"/>
    <s v="GENERACIÓN DE INGRESOS"/>
    <n v="0"/>
    <n v="0"/>
    <n v="0"/>
    <s v="AM"/>
    <n v="49581"/>
    <n v="0"/>
    <n v="5509"/>
    <n v="55090"/>
    <n v="49581"/>
    <n v="0"/>
    <m/>
    <n v="49581"/>
    <x v="94"/>
  </r>
  <r>
    <s v="GRUPO DE PRODUCTORES JOMTE"/>
    <s v="RODRIGUEZ"/>
    <s v="SANTIAGO"/>
    <s v="BENEDICTO"/>
    <x v="6"/>
    <x v="0"/>
    <x v="94"/>
    <s v="TRAPICHE"/>
    <s v="GENERACIÓN DE INGRESOS"/>
    <n v="0"/>
    <n v="0"/>
    <n v="0"/>
    <s v="AM"/>
    <n v="13673"/>
    <n v="0"/>
    <n v="1520"/>
    <n v="15193"/>
    <n v="13673"/>
    <n v="0"/>
    <m/>
    <n v="13673"/>
    <x v="94"/>
  </r>
  <r>
    <s v="GRUPO DE PRODUCTORES JOMTE"/>
    <s v="RODRIGUEZ"/>
    <s v="SANTIAGO"/>
    <s v="BENEDICTO"/>
    <x v="6"/>
    <x v="0"/>
    <x v="94"/>
    <s v="TRAPICHE"/>
    <s v="GENERACIÓN DE INGRESOS"/>
    <n v="0"/>
    <n v="0"/>
    <n v="0"/>
    <s v="AM"/>
    <n v="2070"/>
    <n v="0"/>
    <n v="230"/>
    <n v="2300"/>
    <n v="2070"/>
    <n v="0"/>
    <m/>
    <n v="2070"/>
    <x v="94"/>
  </r>
  <r>
    <s v="GRUPO DE PRODUCTORES JOMTE"/>
    <s v="RODRIGUEZ"/>
    <s v="SANTIAGO"/>
    <s v="BENEDICTO"/>
    <x v="6"/>
    <x v="0"/>
    <x v="94"/>
    <s v="INFRAESTRUCTURA Y EQUIPO PARA LA PROTECCION Y MANEJO DE LAS AVES"/>
    <s v="PRODUCCIÓN DE ALIMENTOS"/>
    <n v="0"/>
    <n v="0"/>
    <n v="0"/>
    <s v="AM"/>
    <n v="21812"/>
    <n v="0"/>
    <n v="7682"/>
    <n v="29494"/>
    <n v="21812"/>
    <n v="0"/>
    <m/>
    <n v="21812"/>
    <x v="94"/>
  </r>
  <r>
    <s v="GRUPO DE PRODUCTORES JOMTE"/>
    <s v="RODRIGUEZ"/>
    <s v="SANTIAGO"/>
    <s v="BENEDICTO"/>
    <x v="6"/>
    <x v="0"/>
    <x v="94"/>
    <s v="TRAPICHE"/>
    <s v="GENERACIÓN DE INGRESOS"/>
    <n v="0"/>
    <n v="0"/>
    <n v="0"/>
    <s v="AM"/>
    <n v="7650"/>
    <n v="0"/>
    <n v="850"/>
    <n v="8500"/>
    <n v="7650"/>
    <n v="0"/>
    <m/>
    <n v="7650"/>
    <x v="94"/>
  </r>
  <r>
    <s v="LAS AGUILAS"/>
    <s v="PEREZ"/>
    <s v="MARTINEZ"/>
    <s v="AZUCENA TERESA"/>
    <x v="4"/>
    <x v="0"/>
    <x v="95"/>
    <s v="INFRAESTRUCTURA PARA POSTPRODUCCION DE CAFE"/>
    <s v="GENERACIÓN DE INGRESOS"/>
    <n v="11"/>
    <n v="5"/>
    <n v="16"/>
    <s v="AM"/>
    <n v="27090"/>
    <n v="0"/>
    <n v="8535"/>
    <n v="35625"/>
    <n v="27090"/>
    <n v="0"/>
    <m/>
    <n v="27090"/>
    <x v="95"/>
  </r>
  <r>
    <s v="LAS AGUILAS"/>
    <s v="PEREZ"/>
    <s v="MARTINEZ"/>
    <s v="AZUCENA TERESA"/>
    <x v="4"/>
    <x v="0"/>
    <x v="95"/>
    <s v="CAJONES, ALZA Y BASTIDORES"/>
    <s v="GENERACIÓN DE INGRESOS"/>
    <n v="0"/>
    <n v="0"/>
    <n v="0"/>
    <s v="AM"/>
    <n v="24777"/>
    <n v="0"/>
    <n v="2753"/>
    <n v="27530"/>
    <n v="24777"/>
    <n v="0"/>
    <m/>
    <n v="24777"/>
    <x v="95"/>
  </r>
  <r>
    <s v="LAS AGUILAS"/>
    <s v="PEREZ"/>
    <s v="MARTINEZ"/>
    <s v="AZUCENA TERESA"/>
    <x v="4"/>
    <x v="0"/>
    <x v="95"/>
    <s v="EQUIPO DE COCCION"/>
    <s v="GENERACIÓN DE INGRESOS"/>
    <n v="0"/>
    <n v="0"/>
    <n v="0"/>
    <s v="AM"/>
    <n v="37913"/>
    <n v="0"/>
    <n v="4213"/>
    <n v="42126"/>
    <n v="37913"/>
    <n v="0"/>
    <m/>
    <n v="37913"/>
    <x v="95"/>
  </r>
  <r>
    <s v="LAS AGUILAS"/>
    <s v="PEREZ"/>
    <s v="MARTINEZ"/>
    <s v="AZUCENA TERESA"/>
    <x v="4"/>
    <x v="0"/>
    <x v="95"/>
    <s v="ARBOLES FRUTALES"/>
    <s v="PRODUCCIÓN DE ALIMENTOS"/>
    <n v="0"/>
    <n v="0"/>
    <n v="0"/>
    <s v="AM"/>
    <n v="22530"/>
    <n v="0"/>
    <n v="5121"/>
    <n v="27651"/>
    <n v="22530"/>
    <n v="0"/>
    <m/>
    <n v="22530"/>
    <x v="95"/>
  </r>
  <r>
    <s v="LAS AGUILAS"/>
    <s v="PEREZ"/>
    <s v="MARTINEZ"/>
    <s v="AZUCENA TERESA"/>
    <x v="4"/>
    <x v="0"/>
    <x v="95"/>
    <s v="INFRAESTRUCTURA Y EQUIPO PARA LA PROTECCION Y MANEJO DE LAS AVES"/>
    <s v="PRODUCCIÓN DE ALIMENTOS"/>
    <n v="0"/>
    <n v="0"/>
    <n v="0"/>
    <s v="AM"/>
    <n v="9074"/>
    <n v="0"/>
    <n v="1536"/>
    <n v="10610"/>
    <n v="9074"/>
    <n v="0"/>
    <m/>
    <n v="9074"/>
    <x v="95"/>
  </r>
  <r>
    <s v="LA ESCALERA"/>
    <s v="HERNANDEZ"/>
    <s v="HERNANDEZ"/>
    <s v="MA. SUSANA"/>
    <x v="4"/>
    <x v="0"/>
    <x v="96"/>
    <s v="CAJONES, ALZA Y BASTIDORES"/>
    <s v="GENERACIÓN DE INGRESOS"/>
    <n v="11"/>
    <n v="0"/>
    <n v="11"/>
    <s v="AM"/>
    <n v="9368"/>
    <n v="0"/>
    <n v="1041"/>
    <n v="10409"/>
    <n v="9368"/>
    <n v="0"/>
    <m/>
    <n v="9368"/>
    <x v="96"/>
  </r>
  <r>
    <s v="LA ESCALERA"/>
    <s v="HERNANDEZ"/>
    <s v="HERNANDEZ"/>
    <s v="MA. SUSANA"/>
    <x v="4"/>
    <x v="0"/>
    <x v="96"/>
    <s v="INCUBADORA"/>
    <s v="GENERACIÓN DE INGRESOS"/>
    <n v="0"/>
    <n v="0"/>
    <n v="0"/>
    <s v="AM"/>
    <n v="8959"/>
    <n v="0"/>
    <n v="996"/>
    <n v="9955"/>
    <n v="8959"/>
    <n v="0"/>
    <m/>
    <n v="8959"/>
    <x v="96"/>
  </r>
  <r>
    <s v="LA ESCALERA"/>
    <s v="HERNANDEZ"/>
    <s v="HERNANDEZ"/>
    <s v="MA. SUSANA"/>
    <x v="4"/>
    <x v="0"/>
    <x v="96"/>
    <s v="EQUIPO DE COCCION"/>
    <s v="GENERACIÓN DE INGRESOS"/>
    <n v="0"/>
    <n v="0"/>
    <n v="0"/>
    <s v="AM"/>
    <n v="25275"/>
    <n v="0"/>
    <n v="2809"/>
    <n v="28084"/>
    <n v="25275"/>
    <n v="0"/>
    <m/>
    <n v="25275"/>
    <x v="96"/>
  </r>
  <r>
    <s v="LA ESCALERA"/>
    <s v="HERNANDEZ"/>
    <s v="HERNANDEZ"/>
    <s v="MA. SUSANA"/>
    <x v="4"/>
    <x v="0"/>
    <x v="96"/>
    <s v="INFRAESTRUCTURA Y EQUIPO PARA LA PROTECCION Y MANEJO DE LAS AVES"/>
    <s v="PRODUCCIÓN DE ALIMENTOS"/>
    <n v="0"/>
    <n v="0"/>
    <n v="0"/>
    <s v="AM"/>
    <n v="45370"/>
    <n v="0"/>
    <n v="7680"/>
    <n v="53050"/>
    <n v="45370"/>
    <n v="0"/>
    <m/>
    <n v="45370"/>
    <x v="96"/>
  </r>
  <r>
    <s v="LA COSECHA"/>
    <s v="MANUEL"/>
    <s v="MANUEL"/>
    <s v="FLORENCIANO"/>
    <x v="4"/>
    <x v="0"/>
    <x v="97"/>
    <s v="INFRAESTRUCTURA Y EQUIPO PARA LA PROTECCION Y MANEJO DE LAS AVES"/>
    <s v="PRODUCCIÓN DE ALIMENTOS"/>
    <n v="10"/>
    <n v="4"/>
    <n v="14"/>
    <s v="AM"/>
    <n v="90740"/>
    <n v="0"/>
    <n v="15360"/>
    <n v="106100"/>
    <n v="90740"/>
    <n v="0"/>
    <m/>
    <n v="90740"/>
    <x v="97"/>
  </r>
  <r>
    <s v="LA COSECHA"/>
    <s v="MANUEL"/>
    <s v="MANUEL"/>
    <s v="FLORENCIANO"/>
    <x v="4"/>
    <x v="0"/>
    <x v="97"/>
    <s v="INFRAESTRUCTURA PARA POSTPRODUCCION DE CAFE"/>
    <s v="GENERACIÓN DE INGRESOS"/>
    <n v="0"/>
    <n v="0"/>
    <n v="0"/>
    <s v="AM"/>
    <n v="5418"/>
    <n v="0"/>
    <n v="1707"/>
    <n v="7125"/>
    <n v="5418"/>
    <n v="0"/>
    <m/>
    <n v="5418"/>
    <x v="97"/>
  </r>
  <r>
    <s v="LA COSECHA"/>
    <s v="MANUEL"/>
    <s v="MANUEL"/>
    <s v="FLORENCIANO"/>
    <x v="4"/>
    <x v="0"/>
    <x v="97"/>
    <s v="EQUIPO DE COCCION"/>
    <s v="GENERACIÓN DE INGRESOS"/>
    <n v="0"/>
    <n v="0"/>
    <n v="0"/>
    <s v="AM"/>
    <n v="18956"/>
    <n v="0"/>
    <n v="2107"/>
    <n v="21063"/>
    <n v="18956"/>
    <n v="0"/>
    <m/>
    <n v="18956"/>
    <x v="97"/>
  </r>
  <r>
    <s v="PESA CRUZTUJUB"/>
    <s v="VELARDE"/>
    <s v="BAUTISTA"/>
    <s v="ALEJANDRA"/>
    <x v="0"/>
    <x v="1"/>
    <x v="98"/>
    <s v="TRAPICHE"/>
    <s v="GENERACIÓN DE INGRESOS"/>
    <n v="8"/>
    <n v="3"/>
    <n v="11"/>
    <s v="AM"/>
    <n v="17100"/>
    <n v="0"/>
    <n v="1900"/>
    <n v="19000"/>
    <n v="17100"/>
    <n v="0"/>
    <m/>
    <n v="17100"/>
    <x v="98"/>
  </r>
  <r>
    <s v="PESA CRUZTUJUB"/>
    <s v="VELARDE"/>
    <s v="BAUTISTA"/>
    <s v="ALEJANDRA"/>
    <x v="0"/>
    <x v="1"/>
    <x v="98"/>
    <s v="TRAPICHE"/>
    <s v="GENERACIÓN DE INGRESOS"/>
    <n v="0"/>
    <n v="0"/>
    <n v="0"/>
    <s v="AM"/>
    <n v="16200"/>
    <n v="0"/>
    <n v="1800"/>
    <n v="18000"/>
    <n v="16200"/>
    <n v="0"/>
    <m/>
    <n v="16200"/>
    <x v="98"/>
  </r>
  <r>
    <s v="PESA CRUZTUJUB"/>
    <s v="VELARDE"/>
    <s v="BAUTISTA"/>
    <s v="ALEJANDRA"/>
    <x v="0"/>
    <x v="1"/>
    <x v="98"/>
    <s v="TRAPICHE"/>
    <s v="GENERACIÓN DE INGRESOS"/>
    <n v="0"/>
    <n v="0"/>
    <n v="0"/>
    <s v="AM"/>
    <n v="70200"/>
    <n v="0"/>
    <n v="7800"/>
    <n v="78000"/>
    <n v="70200"/>
    <n v="0"/>
    <m/>
    <n v="70200"/>
    <x v="98"/>
  </r>
  <r>
    <s v="PESA CRUZTUJUB"/>
    <s v="VELARDE"/>
    <s v="BAUTISTA"/>
    <s v="ALEJANDRA"/>
    <x v="0"/>
    <x v="1"/>
    <x v="98"/>
    <s v="CAJONES, ALZA Y BASTIDORES"/>
    <s v="GENERACIÓN DE INGRESOS"/>
    <n v="0"/>
    <n v="0"/>
    <n v="0"/>
    <s v="AM"/>
    <n v="24777"/>
    <n v="0"/>
    <n v="2753"/>
    <n v="27530"/>
    <n v="24777"/>
    <n v="0"/>
    <m/>
    <n v="24777"/>
    <x v="98"/>
  </r>
  <r>
    <s v="RENACIMIENTO"/>
    <s v="FELIX"/>
    <s v="HERNANDEZ"/>
    <s v="LEOBARDO"/>
    <x v="4"/>
    <x v="0"/>
    <x v="99"/>
    <s v="INCUBADORA"/>
    <s v="GENERACIÓN DE INGRESOS"/>
    <n v="13"/>
    <n v="3"/>
    <n v="16"/>
    <s v="AM"/>
    <n v="8959"/>
    <n v="0"/>
    <n v="996"/>
    <n v="9955"/>
    <n v="8959"/>
    <n v="0"/>
    <m/>
    <n v="8959"/>
    <x v="99"/>
  </r>
  <r>
    <s v="RENACIMIENTO"/>
    <s v="FELIX"/>
    <s v="HERNANDEZ"/>
    <s v="LEOBARDO"/>
    <x v="4"/>
    <x v="0"/>
    <x v="99"/>
    <s v="INFRAESTRUCTURA Y EQUIPO PARA LA PROTECCION Y MANEJO DE LAS AVES"/>
    <s v="PRODUCCIÓN DE ALIMENTOS"/>
    <n v="0"/>
    <n v="0"/>
    <n v="0"/>
    <s v="AM"/>
    <n v="45370"/>
    <n v="0"/>
    <n v="7680"/>
    <n v="53050"/>
    <n v="45370"/>
    <n v="0"/>
    <m/>
    <n v="45370"/>
    <x v="99"/>
  </r>
  <r>
    <s v="RENACIMIENTO"/>
    <s v="FELIX"/>
    <s v="HERNANDEZ"/>
    <s v="LEOBARDO"/>
    <x v="4"/>
    <x v="0"/>
    <x v="99"/>
    <s v="INFRAESTRUCTURA PARA POSTPRODUCCION DE CAFE"/>
    <s v="GENERACIÓN DE INGRESOS"/>
    <n v="0"/>
    <n v="0"/>
    <n v="0"/>
    <s v="AM"/>
    <n v="5418"/>
    <n v="0"/>
    <n v="1707"/>
    <n v="7125"/>
    <n v="5418"/>
    <n v="0"/>
    <m/>
    <n v="5418"/>
    <x v="99"/>
  </r>
  <r>
    <s v="RENACIMIENTO"/>
    <s v="FELIX"/>
    <s v="HERNANDEZ"/>
    <s v="LEOBARDO"/>
    <x v="4"/>
    <x v="0"/>
    <x v="99"/>
    <s v="EQUIPO DE COCCION"/>
    <s v="GENERACIÓN DE INGRESOS"/>
    <n v="0"/>
    <n v="0"/>
    <n v="0"/>
    <s v="AM"/>
    <n v="44232"/>
    <n v="0"/>
    <n v="4915"/>
    <n v="49147"/>
    <n v="44232"/>
    <n v="0"/>
    <m/>
    <n v="44232"/>
    <x v="99"/>
  </r>
  <r>
    <s v="RENACIMIENTO"/>
    <s v="FELIX"/>
    <s v="HERNANDEZ"/>
    <s v="LEOBARDO"/>
    <x v="4"/>
    <x v="0"/>
    <x v="99"/>
    <s v="CAJONES, ALZA Y BASTIDORES"/>
    <s v="GENERACIÓN DE INGRESOS"/>
    <n v="0"/>
    <n v="0"/>
    <n v="0"/>
    <s v="AM"/>
    <n v="49554"/>
    <n v="0"/>
    <n v="5506"/>
    <n v="55060"/>
    <n v="49554"/>
    <n v="0"/>
    <m/>
    <n v="49554"/>
    <x v="99"/>
  </r>
  <r>
    <s v="XILOSUCHICO"/>
    <s v="FELIX"/>
    <s v="RUBIO"/>
    <s v="BERNARDINA"/>
    <x v="4"/>
    <x v="0"/>
    <x v="100"/>
    <s v="INFRAESTRUCTURA Y EQUIPO PARA LA PROTECCION Y MANEJO DE LAS AVES"/>
    <s v="PRODUCCIÓN DE ALIMENTOS"/>
    <n v="8"/>
    <n v="4"/>
    <n v="12"/>
    <s v="AM"/>
    <n v="18148"/>
    <n v="0"/>
    <n v="3072"/>
    <n v="21220"/>
    <n v="18148"/>
    <n v="0"/>
    <m/>
    <n v="18148"/>
    <x v="100"/>
  </r>
  <r>
    <s v="XILOSUCHICO"/>
    <s v="FELIX"/>
    <s v="RUBIO"/>
    <s v="BERNARDINA"/>
    <x v="4"/>
    <x v="0"/>
    <x v="100"/>
    <s v="INFRAESTRUCTURA PARA POSTPRODUCCION DE CAFE"/>
    <s v="GENERACIÓN DE INGRESOS"/>
    <n v="0"/>
    <n v="0"/>
    <n v="0"/>
    <s v="AM"/>
    <n v="27090"/>
    <n v="0"/>
    <n v="8535"/>
    <n v="35625"/>
    <n v="27090"/>
    <n v="0"/>
    <m/>
    <n v="27090"/>
    <x v="100"/>
  </r>
  <r>
    <s v="XILOSUCHICO"/>
    <s v="FELIX"/>
    <s v="RUBIO"/>
    <s v="BERNARDINA"/>
    <x v="4"/>
    <x v="0"/>
    <x v="100"/>
    <s v="EQUIPO DE COCCION"/>
    <s v="GENERACIÓN DE INGRESOS"/>
    <n v="0"/>
    <n v="0"/>
    <n v="0"/>
    <s v="AM"/>
    <n v="6318"/>
    <n v="0"/>
    <n v="703"/>
    <n v="7021"/>
    <n v="6318"/>
    <n v="0"/>
    <m/>
    <n v="6318"/>
    <x v="100"/>
  </r>
  <r>
    <s v="XILOSUCHICO"/>
    <s v="FELIX"/>
    <s v="RUBIO"/>
    <s v="BERNARDINA"/>
    <x v="4"/>
    <x v="0"/>
    <x v="100"/>
    <s v="CAJONES, ALZA Y BASTIDORES"/>
    <s v="GENERACIÓN DE INGRESOS"/>
    <n v="0"/>
    <n v="0"/>
    <n v="0"/>
    <s v="AM"/>
    <n v="74331"/>
    <n v="0"/>
    <n v="8259"/>
    <n v="82590"/>
    <n v="74331"/>
    <n v="0"/>
    <m/>
    <n v="74331"/>
    <x v="100"/>
  </r>
  <r>
    <s v="XILOSUCHICO"/>
    <s v="FELIX"/>
    <s v="RUBIO"/>
    <s v="BERNARDINA"/>
    <x v="4"/>
    <x v="0"/>
    <x v="100"/>
    <s v="CAJONES, ALZA Y BASTIDORES"/>
    <s v="GENERACIÓN DE INGRESOS"/>
    <n v="0"/>
    <n v="0"/>
    <n v="0"/>
    <s v="AM"/>
    <n v="9368"/>
    <n v="0"/>
    <n v="1041"/>
    <n v="10409"/>
    <n v="9368"/>
    <n v="0"/>
    <m/>
    <n v="9368"/>
    <x v="100"/>
  </r>
  <r>
    <s v="PRODUCTORES PAITZAN"/>
    <s v="MARTINEZ"/>
    <s v="DIONICIO"/>
    <s v="MARIA TOMASA"/>
    <x v="6"/>
    <x v="0"/>
    <x v="101"/>
    <s v="TRAPICHE"/>
    <s v="GENERACIÓN DE INGRESOS"/>
    <n v="11"/>
    <n v="12"/>
    <n v="23"/>
    <s v="AM"/>
    <n v="7245"/>
    <n v="0"/>
    <n v="805"/>
    <n v="8050"/>
    <n v="7650"/>
    <n v="0"/>
    <m/>
    <n v="7650"/>
    <x v="101"/>
  </r>
  <r>
    <s v="PRODUCTORES PAITZAN"/>
    <s v="MARTINEZ"/>
    <s v="DIONICIO"/>
    <s v="MARIA TOMASA"/>
    <x v="6"/>
    <x v="0"/>
    <x v="101"/>
    <s v="TRAPICHE"/>
    <s v="GENERACIÓN DE INGRESOS"/>
    <n v="0"/>
    <n v="0"/>
    <n v="0"/>
    <s v="AM"/>
    <n v="82042"/>
    <n v="0"/>
    <n v="9116"/>
    <n v="91158"/>
    <n v="82042"/>
    <n v="0"/>
    <m/>
    <n v="82042"/>
    <x v="101"/>
  </r>
  <r>
    <s v="PRODUCTORES PAITZAN"/>
    <s v="MARTINEZ"/>
    <s v="DIONICIO"/>
    <s v="MARIA TOMASA"/>
    <x v="6"/>
    <x v="0"/>
    <x v="101"/>
    <s v="TRAPICHE"/>
    <s v="GENERACIÓN DE INGRESOS"/>
    <n v="0"/>
    <n v="0"/>
    <n v="0"/>
    <s v="AM"/>
    <n v="7650"/>
    <n v="0"/>
    <n v="850"/>
    <n v="8500"/>
    <n v="7245"/>
    <n v="0"/>
    <m/>
    <n v="7245"/>
    <x v="101"/>
  </r>
  <r>
    <s v="PRODUCTORES PAITZAN"/>
    <s v="MARTINEZ"/>
    <s v="DIONICIO"/>
    <s v="MARIA TOMASA"/>
    <x v="6"/>
    <x v="0"/>
    <x v="101"/>
    <s v="INFRAESTRUCTURA Y EQUIPO PARA LA PROTECCION Y MANEJO DE LAS AVES"/>
    <s v="PRODUCCIÓN DE ALIMENTOS"/>
    <n v="0"/>
    <n v="0"/>
    <n v="0"/>
    <s v="AM"/>
    <n v="39262"/>
    <n v="0"/>
    <n v="13827.199999999997"/>
    <n v="53089.2"/>
    <n v="39262"/>
    <n v="0"/>
    <m/>
    <n v="39262"/>
    <x v="101"/>
  </r>
  <r>
    <s v="TLANESKI"/>
    <s v="MATIAS"/>
    <s v="HERNANDEZ"/>
    <s v="EVODIO"/>
    <x v="4"/>
    <x v="0"/>
    <x v="102"/>
    <s v="INCUBADORA"/>
    <s v="GENERACIÓN DE INGRESOS"/>
    <n v="16"/>
    <n v="2"/>
    <n v="18"/>
    <s v="AM"/>
    <n v="8959"/>
    <n v="0"/>
    <n v="996"/>
    <n v="9955"/>
    <n v="8959"/>
    <n v="0"/>
    <m/>
    <n v="8959"/>
    <x v="102"/>
  </r>
  <r>
    <s v="TLANESKI"/>
    <s v="MATIAS"/>
    <s v="HERNANDEZ"/>
    <s v="EVODIO"/>
    <x v="4"/>
    <x v="0"/>
    <x v="102"/>
    <s v="ARBOLES FRUTALES"/>
    <s v="PRODUCCIÓN DE ALIMENTOS"/>
    <n v="0"/>
    <n v="0"/>
    <n v="0"/>
    <s v="AM"/>
    <n v="15020"/>
    <n v="0"/>
    <n v="3414"/>
    <n v="18434"/>
    <n v="15020"/>
    <n v="0"/>
    <m/>
    <n v="15020"/>
    <x v="102"/>
  </r>
  <r>
    <s v="TLANESKI"/>
    <s v="MATIAS"/>
    <s v="HERNANDEZ"/>
    <s v="EVODIO"/>
    <x v="4"/>
    <x v="0"/>
    <x v="102"/>
    <s v="EQUIPO DE COCCION"/>
    <s v="GENERACIÓN DE INGRESOS"/>
    <n v="0"/>
    <n v="0"/>
    <n v="0"/>
    <s v="AM"/>
    <n v="25275"/>
    <n v="0"/>
    <n v="2809"/>
    <n v="28084"/>
    <n v="25275"/>
    <n v="0"/>
    <m/>
    <n v="25275"/>
    <x v="102"/>
  </r>
  <r>
    <s v="TLANESKI"/>
    <s v="MATIAS"/>
    <s v="HERNANDEZ"/>
    <s v="EVODIO"/>
    <x v="4"/>
    <x v="0"/>
    <x v="102"/>
    <s v="INFRAESTRUCTURA Y EQUIPO PARA LA PROTECCION Y MANEJO DE LAS AVES"/>
    <s v="PRODUCCIÓN DE ALIMENTOS"/>
    <n v="0"/>
    <n v="0"/>
    <n v="0"/>
    <s v="AM"/>
    <n v="99814"/>
    <n v="0"/>
    <n v="16896"/>
    <n v="116710"/>
    <n v="99814"/>
    <n v="0"/>
    <m/>
    <n v="99814"/>
    <x v="102"/>
  </r>
  <r>
    <s v="LA PALIZADA"/>
    <s v="MARTINEZ"/>
    <s v="LOPEZ"/>
    <s v="MUCIO"/>
    <x v="4"/>
    <x v="0"/>
    <x v="103"/>
    <s v="CAJONES, ALZA Y BASTIDORES"/>
    <s v="GENERACIÓN DE INGRESOS"/>
    <n v="6"/>
    <n v="11"/>
    <n v="17"/>
    <s v="MAM"/>
    <n v="24777"/>
    <n v="0"/>
    <n v="2753"/>
    <n v="27530"/>
    <n v="24777"/>
    <n v="0"/>
    <m/>
    <n v="24777"/>
    <x v="103"/>
  </r>
  <r>
    <s v="LA PALIZADA"/>
    <s v="MARTINEZ"/>
    <s v="LOPEZ"/>
    <s v="MUCIO"/>
    <x v="4"/>
    <x v="0"/>
    <x v="103"/>
    <s v="ARBOLES FRUTALES"/>
    <s v="PRODUCCIÓN DE ALIMENTOS"/>
    <n v="0"/>
    <n v="0"/>
    <n v="0"/>
    <s v="MAM"/>
    <n v="37550"/>
    <n v="0"/>
    <n v="8535"/>
    <n v="46085"/>
    <n v="37550"/>
    <n v="0"/>
    <m/>
    <n v="37550"/>
    <x v="103"/>
  </r>
  <r>
    <s v="LA PALIZADA"/>
    <s v="MARTINEZ"/>
    <s v="LOPEZ"/>
    <s v="MUCIO"/>
    <x v="4"/>
    <x v="0"/>
    <x v="103"/>
    <s v="INFRAESTRUCTURA Y EQUIPO PARA LA PROTECCION Y MANEJO DE LAS AVES"/>
    <s v="PRODUCCIÓN DE ALIMENTOS"/>
    <n v="0"/>
    <n v="0"/>
    <n v="0"/>
    <s v="MAM"/>
    <n v="81666"/>
    <n v="0"/>
    <n v="13824"/>
    <n v="95490"/>
    <n v="81666"/>
    <n v="0"/>
    <m/>
    <n v="81666"/>
    <x v="103"/>
  </r>
  <r>
    <s v="LA PALIZADA"/>
    <s v="MARTINEZ"/>
    <s v="LOPEZ"/>
    <s v="MUCIO"/>
    <x v="4"/>
    <x v="0"/>
    <x v="103"/>
    <s v="CAJONES, ALZA Y BASTIDORES"/>
    <s v="GENERACIÓN DE INGRESOS"/>
    <n v="0"/>
    <n v="0"/>
    <n v="0"/>
    <s v="MAM"/>
    <n v="18736"/>
    <n v="0"/>
    <n v="2082"/>
    <n v="20818"/>
    <n v="18736"/>
    <n v="0"/>
    <m/>
    <n v="18736"/>
    <x v="103"/>
  </r>
  <r>
    <s v="GRUPO  PESA  TZEPACAB"/>
    <s v="MENDOZA"/>
    <s v="MARTINEZ"/>
    <s v="AGUSTIN"/>
    <x v="0"/>
    <x v="1"/>
    <x v="104"/>
    <s v="TRAPICHE"/>
    <s v="GENERACIÓN DE INGRESOS"/>
    <n v="12"/>
    <n v="7"/>
    <n v="19"/>
    <s v="AM"/>
    <n v="12960"/>
    <n v="0"/>
    <n v="1440"/>
    <n v="14400"/>
    <n v="12960"/>
    <n v="0"/>
    <m/>
    <n v="12960"/>
    <x v="104"/>
  </r>
  <r>
    <s v="GRUPO  PESA  TZEPACAB"/>
    <s v="MENDOZA"/>
    <s v="MARTINEZ"/>
    <s v="AGUSTIN"/>
    <x v="0"/>
    <x v="1"/>
    <x v="104"/>
    <s v="INFRAESTRUCTURA Y EQUIPO PARA LA PRODUCCION DE CERDOS"/>
    <s v="GENERACIÓN DE INGRESOS"/>
    <n v="0"/>
    <n v="0"/>
    <n v="0"/>
    <s v="AM"/>
    <n v="27148"/>
    <n v="0"/>
    <n v="6148"/>
    <n v="33296"/>
    <n v="27148"/>
    <n v="0"/>
    <m/>
    <n v="27148"/>
    <x v="104"/>
  </r>
  <r>
    <s v="GRUPO  PESA  TZEPACAB"/>
    <s v="MENDOZA"/>
    <s v="MARTINEZ"/>
    <s v="AGUSTIN"/>
    <x v="0"/>
    <x v="1"/>
    <x v="104"/>
    <s v="INFRAESTRUCTURA Y EQUIPO PARA LA PROTECCION Y MANEJO DE LAS AVES"/>
    <s v="PRODUCCIÓN DE ALIMENTOS"/>
    <n v="0"/>
    <n v="0"/>
    <n v="0"/>
    <s v="AM"/>
    <n v="13086"/>
    <n v="0"/>
    <n v="4608"/>
    <n v="17694"/>
    <n v="13086"/>
    <n v="0"/>
    <m/>
    <n v="13086"/>
    <x v="104"/>
  </r>
  <r>
    <s v="GRUPO  PESA  TZEPACAB"/>
    <s v="MENDOZA"/>
    <s v="MARTINEZ"/>
    <s v="AGUSTIN"/>
    <x v="0"/>
    <x v="1"/>
    <x v="104"/>
    <s v="SILO METALICO GALVANIZADO"/>
    <s v="GENERACIÓN DE INGRESOS"/>
    <n v="0"/>
    <n v="0"/>
    <n v="0"/>
    <s v="AM"/>
    <n v="4365"/>
    <n v="0"/>
    <n v="485"/>
    <n v="4850"/>
    <n v="4365"/>
    <n v="0"/>
    <m/>
    <n v="4365"/>
    <x v="104"/>
  </r>
  <r>
    <s v="GRUPO  PESA  TZEPACAB"/>
    <s v="MENDOZA"/>
    <s v="MARTINEZ"/>
    <s v="AGUSTIN"/>
    <x v="0"/>
    <x v="1"/>
    <x v="104"/>
    <s v="INFRAESTRUCTURA Y EQUIPO PARA LA PRODUCCION DE HORTALIZAS A CIELO ABIERTO"/>
    <s v="PRODUCCIÓN DE ALIMENTOS"/>
    <n v="0"/>
    <n v="0"/>
    <n v="0"/>
    <s v="AM"/>
    <n v="2963"/>
    <n v="0"/>
    <n v="330"/>
    <n v="3293"/>
    <n v="2963"/>
    <n v="0"/>
    <m/>
    <n v="2963"/>
    <x v="104"/>
  </r>
  <r>
    <s v="GRUPO  PESA  TZEPACAB"/>
    <s v="MENDOZA"/>
    <s v="MARTINEZ"/>
    <s v="AGUSTIN"/>
    <x v="0"/>
    <x v="1"/>
    <x v="104"/>
    <s v="TRAPICHE"/>
    <s v="GENERACIÓN DE INGRESOS"/>
    <n v="0"/>
    <n v="0"/>
    <n v="0"/>
    <s v="AM"/>
    <n v="56160"/>
    <n v="0"/>
    <n v="6240"/>
    <n v="62400"/>
    <n v="56160"/>
    <n v="0"/>
    <m/>
    <n v="56160"/>
    <x v="104"/>
  </r>
  <r>
    <s v="GRUPO  PESA  TZEPACAB"/>
    <s v="MENDOZA"/>
    <s v="MARTINEZ"/>
    <s v="AGUSTIN"/>
    <x v="0"/>
    <x v="1"/>
    <x v="104"/>
    <s v="TRAPICHE"/>
    <s v="GENERACIÓN DE INGRESOS"/>
    <n v="0"/>
    <n v="0"/>
    <n v="0"/>
    <s v="AM"/>
    <n v="15390"/>
    <n v="0"/>
    <n v="1710"/>
    <n v="17100"/>
    <n v="15390"/>
    <n v="0"/>
    <m/>
    <n v="15390"/>
    <x v="104"/>
  </r>
  <r>
    <s v="GRUPO  PESA  TZEPACAB"/>
    <s v="MENDOZA"/>
    <s v="MARTINEZ"/>
    <s v="AGUSTIN"/>
    <x v="0"/>
    <x v="1"/>
    <x v="104"/>
    <s v="TRAPICHE"/>
    <s v="GENERACIÓN DE INGRESOS"/>
    <n v="0"/>
    <n v="0"/>
    <n v="0"/>
    <s v="AM"/>
    <n v="13673"/>
    <n v="0"/>
    <n v="1520"/>
    <n v="15193"/>
    <n v="13673"/>
    <n v="0"/>
    <m/>
    <n v="13673"/>
    <x v="104"/>
  </r>
  <r>
    <s v="GRUPO  PESA  TZEPACAB"/>
    <s v="MENDOZA"/>
    <s v="MARTINEZ"/>
    <s v="AGUSTIN"/>
    <x v="0"/>
    <x v="1"/>
    <x v="104"/>
    <s v="INFRAESTRUCTURA Y EQUIPO PARA LA PRODUCCION DE HORTALIZAS A CIELO ABIERTO"/>
    <s v="PRODUCCIÓN DE ALIMENTOS"/>
    <n v="0"/>
    <n v="0"/>
    <n v="0"/>
    <s v="AM"/>
    <n v="10294"/>
    <n v="0"/>
    <n v="1144"/>
    <n v="11438"/>
    <n v="10294"/>
    <n v="0"/>
    <m/>
    <n v="10294"/>
    <x v="104"/>
  </r>
  <r>
    <s v="TLAMAYA  TLAELILTIYANI"/>
    <s v="HERNANDEZ"/>
    <s v="REYES"/>
    <s v="HERIBERTO"/>
    <x v="0"/>
    <x v="1"/>
    <x v="105"/>
    <s v="TRAPICHE"/>
    <s v="GENERACIÓN DE INGRESOS"/>
    <n v="2"/>
    <n v="7"/>
    <n v="9"/>
    <s v="AM"/>
    <n v="3420"/>
    <n v="0"/>
    <n v="380"/>
    <n v="3800"/>
    <n v="3420"/>
    <n v="0"/>
    <m/>
    <n v="3420"/>
    <x v="105"/>
  </r>
  <r>
    <s v="TLAMAYA  TLAELILTIYANI"/>
    <s v="HERNANDEZ"/>
    <s v="REYES"/>
    <s v="HERIBERTO"/>
    <x v="0"/>
    <x v="1"/>
    <x v="105"/>
    <s v="INFRAESTRUCTURA Y EQUIPO PARA LA PRODUCCION DE CERDOS"/>
    <s v="GENERACIÓN DE INGRESOS"/>
    <n v="0"/>
    <n v="0"/>
    <n v="0"/>
    <s v="AM"/>
    <n v="40722"/>
    <n v="0"/>
    <n v="9222"/>
    <n v="49944"/>
    <n v="40722"/>
    <n v="0"/>
    <m/>
    <n v="40722"/>
    <x v="105"/>
  </r>
  <r>
    <s v="TLAMAYA  TLAELILTIYANI"/>
    <s v="HERNANDEZ"/>
    <s v="REYES"/>
    <s v="HERIBERTO"/>
    <x v="0"/>
    <x v="1"/>
    <x v="105"/>
    <s v="INFRAESTRUCTURA Y EQUIPO PARA LA PROTECCION Y MANEJO DE LAS AVES"/>
    <s v="PRODUCCIÓN DE ALIMENTOS"/>
    <n v="0"/>
    <n v="0"/>
    <n v="0"/>
    <s v="AM"/>
    <n v="4362"/>
    <n v="0"/>
    <n v="1536"/>
    <n v="5898"/>
    <n v="4362"/>
    <n v="0"/>
    <m/>
    <n v="4362"/>
    <x v="105"/>
  </r>
  <r>
    <s v="TLAMAYA  TLAELILTIYANI"/>
    <s v="HERNANDEZ"/>
    <s v="REYES"/>
    <s v="HERIBERTO"/>
    <x v="0"/>
    <x v="1"/>
    <x v="105"/>
    <s v="TRAPICHE"/>
    <s v="GENERACIÓN DE INGRESOS"/>
    <n v="0"/>
    <n v="0"/>
    <n v="0"/>
    <s v="AM"/>
    <n v="14040"/>
    <n v="0"/>
    <n v="1560"/>
    <n v="15600"/>
    <n v="14040"/>
    <n v="0"/>
    <m/>
    <n v="14040"/>
    <x v="105"/>
  </r>
  <r>
    <s v="TLAMAYA  TLAELILTIYANI"/>
    <s v="HERNANDEZ"/>
    <s v="REYES"/>
    <s v="HERIBERTO"/>
    <x v="0"/>
    <x v="1"/>
    <x v="105"/>
    <s v="TRAPICHE"/>
    <s v="GENERACIÓN DE INGRESOS"/>
    <n v="0"/>
    <n v="0"/>
    <n v="0"/>
    <s v="AM"/>
    <n v="3240"/>
    <n v="0"/>
    <n v="360"/>
    <n v="3600"/>
    <n v="3240"/>
    <n v="0"/>
    <m/>
    <n v="3240"/>
    <x v="105"/>
  </r>
  <r>
    <s v="GRUPO DE PRODUCTORES DE CUITZABZEN"/>
    <s v="SANTIAGO"/>
    <s v="VIRGINIA"/>
    <s v="JOSE"/>
    <x v="6"/>
    <x v="0"/>
    <x v="106"/>
    <s v="INFRAESTRUCTURA Y EQUIPO PARA LA PRODUCCION DE CERDOS"/>
    <s v="GENERACIÓN DE INGRESOS"/>
    <n v="2"/>
    <n v="12"/>
    <n v="14"/>
    <s v="AM"/>
    <n v="6787"/>
    <n v="0"/>
    <n v="1537"/>
    <n v="8324"/>
    <n v="6787"/>
    <n v="0"/>
    <m/>
    <n v="6787"/>
    <x v="106"/>
  </r>
  <r>
    <s v="GRUPO DE PRODUCTORES DE CUITZABZEN"/>
    <s v="SANTIAGO"/>
    <s v="VIRGINIA"/>
    <s v="JOSE"/>
    <x v="6"/>
    <x v="0"/>
    <x v="106"/>
    <s v="INFRAESTRUCTURA Y EQUIPO PARA LA PROTECCION Y MANEJO DE LAS AVES"/>
    <s v="PRODUCCIÓN DE ALIMENTOS"/>
    <n v="0"/>
    <n v="0"/>
    <n v="0"/>
    <s v="AM"/>
    <n v="8725"/>
    <n v="0"/>
    <n v="3072.6000000000004"/>
    <n v="11797.6"/>
    <n v="8725"/>
    <n v="0"/>
    <m/>
    <n v="8725"/>
    <x v="106"/>
  </r>
  <r>
    <s v="GRUPO DE PRODUCTORES DE CUITZABZEN"/>
    <s v="SANTIAGO"/>
    <s v="VIRGINIA"/>
    <s v="JOSE"/>
    <x v="6"/>
    <x v="0"/>
    <x v="106"/>
    <s v="TRAPICHE"/>
    <s v="GENERACIÓN DE INGRESOS"/>
    <n v="0"/>
    <n v="0"/>
    <n v="0"/>
    <s v="AM"/>
    <n v="13673"/>
    <n v="0"/>
    <n v="1520"/>
    <n v="15193"/>
    <n v="13673"/>
    <n v="0"/>
    <m/>
    <n v="13673"/>
    <x v="106"/>
  </r>
  <r>
    <s v="GRUPO DE PRODUCTORES DE CUITZABZEN"/>
    <s v="SANTIAGO"/>
    <s v="VIRGINIA"/>
    <s v="JOSE"/>
    <x v="6"/>
    <x v="0"/>
    <x v="106"/>
    <s v="TRAPICHE"/>
    <s v="GENERACIÓN DE INGRESOS"/>
    <n v="0"/>
    <n v="0"/>
    <n v="0"/>
    <s v="AM"/>
    <n v="56664"/>
    <n v="0"/>
    <n v="6296"/>
    <n v="62960"/>
    <n v="56664"/>
    <n v="0"/>
    <m/>
    <n v="56664"/>
    <x v="106"/>
  </r>
  <r>
    <s v="GRUPO DE PRODUCTORES DE CUITZABZEN"/>
    <s v="SANTIAGO"/>
    <s v="VIRGINIA"/>
    <s v="JOSE"/>
    <x v="6"/>
    <x v="0"/>
    <x v="106"/>
    <s v="TRAPICHE"/>
    <s v="GENERACIÓN DE INGRESOS"/>
    <n v="0"/>
    <n v="0"/>
    <n v="0"/>
    <s v="AM"/>
    <n v="22950"/>
    <n v="0"/>
    <n v="2550"/>
    <n v="25500"/>
    <n v="22950"/>
    <n v="0"/>
    <m/>
    <n v="22950"/>
    <x v="106"/>
  </r>
  <r>
    <s v="GRUPO DE PRODUCTORES DE CUITZABZEN"/>
    <s v="SANTIAGO"/>
    <s v="VIRGINIA"/>
    <s v="JOSE"/>
    <x v="6"/>
    <x v="0"/>
    <x v="106"/>
    <s v="TRAPICHE"/>
    <s v="GENERACIÓN DE INGRESOS"/>
    <n v="0"/>
    <n v="0"/>
    <n v="0"/>
    <s v="AM"/>
    <n v="2147"/>
    <n v="0"/>
    <n v="239.19999999999982"/>
    <n v="2386.1999999999998"/>
    <n v="2147"/>
    <n v="0"/>
    <m/>
    <n v="2147"/>
    <x v="106"/>
  </r>
  <r>
    <s v="PESA CHACATITLA PRIMERA SECCION"/>
    <s v="HERNANDEZ"/>
    <s v="MEDINA"/>
    <s v="ENEDINA"/>
    <x v="0"/>
    <x v="1"/>
    <x v="107"/>
    <s v="INFRAESTRUCTURA Y EQUIPO PARA LA PRODUCCION DE HORTALIZAS A CIELO ABIERTO"/>
    <s v="PRODUCCIÓN DE ALIMENTOS"/>
    <n v="7"/>
    <n v="1"/>
    <n v="8"/>
    <s v="AM"/>
    <n v="25735"/>
    <n v="0"/>
    <n v="2860"/>
    <n v="28595"/>
    <n v="25735"/>
    <n v="0"/>
    <m/>
    <n v="25735"/>
    <x v="107"/>
  </r>
  <r>
    <s v="PESA CHACATITLA PRIMERA SECCION"/>
    <s v="HERNANDEZ"/>
    <s v="MEDINA"/>
    <s v="ENEDINA"/>
    <x v="0"/>
    <x v="1"/>
    <x v="107"/>
    <s v="EQUIPO PARA LA CONSERVACION DE ALIMENTOS VEGETALES"/>
    <s v="GENERACIÓN DE INGRESOS"/>
    <n v="0"/>
    <n v="0"/>
    <n v="0"/>
    <s v="AM"/>
    <n v="3613"/>
    <n v="0"/>
    <n v="402"/>
    <n v="4015"/>
    <n v="3613"/>
    <n v="0"/>
    <m/>
    <n v="3613"/>
    <x v="107"/>
  </r>
  <r>
    <s v="PESA CHACATITLA PRIMERA SECCION"/>
    <s v="HERNANDEZ"/>
    <s v="MEDINA"/>
    <s v="ENEDINA"/>
    <x v="0"/>
    <x v="1"/>
    <x v="107"/>
    <s v="INFRAESTRUCTURA Y EQUIPO PARA LA PROTECCION Y MANEJO DE LAS AVES"/>
    <s v="PRODUCCIÓN DE ALIMENTOS"/>
    <n v="0"/>
    <n v="0"/>
    <n v="0"/>
    <s v="AM"/>
    <n v="4362"/>
    <n v="0"/>
    <n v="1536"/>
    <n v="5898"/>
    <n v="4362"/>
    <n v="0"/>
    <m/>
    <n v="4362"/>
    <x v="107"/>
  </r>
  <r>
    <s v="PESA CHACATITLA PRIMERA SECCION"/>
    <s v="HERNANDEZ"/>
    <s v="MEDINA"/>
    <s v="ENEDINA"/>
    <x v="0"/>
    <x v="1"/>
    <x v="107"/>
    <s v="INFRAESTRUCTURA Y EQUIPO PARA LA PRODUCCION DE HORTALIZAS A CIELO ABIERTO"/>
    <s v="PRODUCCIÓN DE ALIMENTOS"/>
    <n v="0"/>
    <n v="0"/>
    <n v="0"/>
    <s v="AM"/>
    <n v="5926"/>
    <n v="0"/>
    <n v="660"/>
    <n v="6586"/>
    <n v="5926"/>
    <n v="0"/>
    <m/>
    <n v="5926"/>
    <x v="107"/>
  </r>
  <r>
    <s v="GRUPO DE PRODUCTORES TRES CRUCES"/>
    <s v="MARTINEZ"/>
    <s v="HERNANDEZ"/>
    <s v="FEDERICO"/>
    <x v="6"/>
    <x v="0"/>
    <x v="108"/>
    <s v="TRAPICHE"/>
    <s v="GENERACIÓN DE INGRESOS"/>
    <n v="9"/>
    <n v="14"/>
    <n v="23"/>
    <s v="AM"/>
    <n v="15300"/>
    <n v="0"/>
    <n v="1700"/>
    <n v="17000"/>
    <n v="15300"/>
    <n v="0"/>
    <m/>
    <n v="15300"/>
    <x v="108"/>
  </r>
  <r>
    <s v="GRUPO DE PRODUCTORES TRES CRUCES"/>
    <s v="MARTINEZ"/>
    <s v="HERNANDEZ"/>
    <s v="FEDERICO"/>
    <x v="6"/>
    <x v="0"/>
    <x v="108"/>
    <s v="TRAPICHE"/>
    <s v="GENERACIÓN DE INGRESOS"/>
    <n v="0"/>
    <n v="0"/>
    <n v="0"/>
    <s v="AM"/>
    <n v="92079"/>
    <n v="0"/>
    <n v="10231"/>
    <n v="102310"/>
    <n v="92079"/>
    <n v="0"/>
    <m/>
    <n v="92079"/>
    <x v="108"/>
  </r>
  <r>
    <s v="GRUPO DE PRODUCTORES TRES CRUCES"/>
    <s v="MARTINEZ"/>
    <s v="HERNANDEZ"/>
    <s v="FEDERICO"/>
    <x v="6"/>
    <x v="0"/>
    <x v="108"/>
    <s v="TRAPICHE"/>
    <s v="GENERACIÓN DE INGRESOS"/>
    <n v="0"/>
    <n v="0"/>
    <n v="0"/>
    <s v="AM"/>
    <n v="2147"/>
    <n v="0"/>
    <n v="239.19999999999982"/>
    <n v="2386.1999999999998"/>
    <n v="2147"/>
    <n v="0"/>
    <m/>
    <n v="2147"/>
    <x v="108"/>
  </r>
  <r>
    <s v="GRUPO DE PRODUCTORES TRES CRUCES"/>
    <s v="MARTINEZ"/>
    <s v="HERNANDEZ"/>
    <s v="FEDERICO"/>
    <x v="6"/>
    <x v="0"/>
    <x v="108"/>
    <s v="TRAPICHE"/>
    <s v="GENERACIÓN DE INGRESOS"/>
    <n v="0"/>
    <n v="0"/>
    <n v="0"/>
    <s v="AM"/>
    <n v="1035"/>
    <n v="0"/>
    <n v="115"/>
    <n v="1150"/>
    <n v="1035"/>
    <n v="0"/>
    <m/>
    <n v="1035"/>
    <x v="108"/>
  </r>
  <r>
    <s v="GRUPO DE PRODUCTORES TRES CRUCES"/>
    <s v="MARTINEZ"/>
    <s v="HERNANDEZ"/>
    <s v="FEDERICO"/>
    <x v="6"/>
    <x v="0"/>
    <x v="108"/>
    <s v="INFRAESTRUCTURA Y EQUIPO PARA LA PRODUCCION DE HORTALIZAS A CIELO ABIERTO"/>
    <s v="PRODUCCIÓN DE ALIMENTOS"/>
    <n v="0"/>
    <n v="0"/>
    <n v="0"/>
    <s v="AM"/>
    <n v="5147"/>
    <n v="0"/>
    <n v="571.89000000000033"/>
    <n v="5718.89"/>
    <n v="5147"/>
    <n v="0"/>
    <m/>
    <n v="5147"/>
    <x v="108"/>
  </r>
  <r>
    <s v="GRUPO DE PRODUCTORES TRES CRUCES"/>
    <s v="MARTINEZ"/>
    <s v="HERNANDEZ"/>
    <s v="FEDERICO"/>
    <x v="6"/>
    <x v="0"/>
    <x v="108"/>
    <s v="INFRAESTRUCTURA Y EQUIPO PARA LA PROTECCION Y MANEJO DE LAS AVES"/>
    <s v="PRODUCCIÓN DE ALIMENTOS"/>
    <n v="0"/>
    <n v="0"/>
    <n v="0"/>
    <s v="AM"/>
    <n v="26175"/>
    <n v="0"/>
    <n v="9217.8000000000029"/>
    <n v="35392.800000000003"/>
    <n v="26175"/>
    <n v="0"/>
    <m/>
    <n v="26175"/>
    <x v="108"/>
  </r>
  <r>
    <s v="GRUPO DE PRODUCTORES TRES CRUCES"/>
    <s v="MARTINEZ"/>
    <s v="HERNANDEZ"/>
    <s v="FEDERICO"/>
    <x v="6"/>
    <x v="0"/>
    <x v="108"/>
    <s v="INFRAESTRUCTURA Y EQUIPO PARA LA PRODUCCION DE CERDOS"/>
    <s v="GENERACIÓN DE INGRESOS"/>
    <n v="0"/>
    <n v="0"/>
    <n v="0"/>
    <s v="AM"/>
    <n v="27150"/>
    <n v="0"/>
    <n v="6146"/>
    <n v="33296"/>
    <n v="27150"/>
    <n v="0"/>
    <m/>
    <n v="27150"/>
    <x v="108"/>
  </r>
  <r>
    <s v="PESA ZOJUALO"/>
    <s v="GONZALEZ"/>
    <s v="SANTIAGO"/>
    <s v="CONCEPCION"/>
    <x v="0"/>
    <x v="1"/>
    <x v="109"/>
    <s v="INFRAESTRUCTURA Y EQUIPO PARA LA PRODUCCION DE HORTALIZAS A CIELO ABIERTO"/>
    <s v="PRODUCCIÓN DE ALIMENTOS"/>
    <n v="14"/>
    <n v="7"/>
    <n v="21"/>
    <s v="AM"/>
    <n v="13518"/>
    <n v="0"/>
    <n v="1503"/>
    <n v="15021"/>
    <n v="13518"/>
    <n v="0"/>
    <m/>
    <n v="13518"/>
    <x v="109"/>
  </r>
  <r>
    <s v="PESA ZOJUALO"/>
    <s v="GONZALEZ"/>
    <s v="SANTIAGO"/>
    <s v="CONCEPCION"/>
    <x v="0"/>
    <x v="1"/>
    <x v="109"/>
    <s v="INFRAESTRUCTURA Y EQUIPO PARA LA PRODUCCION DE HORTALIZAS A CIELO ABIERTO"/>
    <s v="PRODUCCIÓN DE ALIMENTOS"/>
    <n v="0"/>
    <n v="0"/>
    <n v="0"/>
    <s v="AM"/>
    <n v="47101"/>
    <n v="0"/>
    <n v="5234"/>
    <n v="52335"/>
    <n v="47101"/>
    <n v="0"/>
    <m/>
    <n v="47101"/>
    <x v="109"/>
  </r>
  <r>
    <s v="PESA ZOJUALO"/>
    <s v="GONZALEZ"/>
    <s v="SANTIAGO"/>
    <s v="CONCEPCION"/>
    <x v="0"/>
    <x v="1"/>
    <x v="109"/>
    <s v="INFRAESTRUCTURA Y EQUIPO PARA LA PRODUCCION DE HORTALIZAS A CIELO ABIERTO"/>
    <s v="PRODUCCIÓN DE ALIMENTOS"/>
    <n v="0"/>
    <n v="0"/>
    <n v="0"/>
    <s v="AM"/>
    <n v="46323"/>
    <n v="0"/>
    <n v="5148"/>
    <n v="51471"/>
    <n v="46323"/>
    <n v="0"/>
    <m/>
    <n v="46323"/>
    <x v="109"/>
  </r>
  <r>
    <s v="PESA ZOJUALO"/>
    <s v="GONZALEZ"/>
    <s v="SANTIAGO"/>
    <s v="CONCEPCION"/>
    <x v="0"/>
    <x v="1"/>
    <x v="109"/>
    <s v="INFRAESTRUCTURA Y EQUIPO PARA LA PRODUCCION DE CERDOS"/>
    <s v="GENERACIÓN DE INGRESOS"/>
    <n v="0"/>
    <n v="0"/>
    <n v="0"/>
    <s v="AM"/>
    <n v="13574"/>
    <n v="0"/>
    <n v="3074"/>
    <n v="16648"/>
    <n v="13574"/>
    <n v="0"/>
    <m/>
    <n v="13574"/>
    <x v="109"/>
  </r>
  <r>
    <s v="PESA ZOJUALO"/>
    <s v="GONZALEZ"/>
    <s v="SANTIAGO"/>
    <s v="CONCEPCION"/>
    <x v="0"/>
    <x v="1"/>
    <x v="109"/>
    <s v="INFRAESTRUCTURA Y EQUIPO PARA LA PROTECCION Y MANEJO DE LAS AVES"/>
    <s v="PRODUCCIÓN DE ALIMENTOS"/>
    <n v="0"/>
    <n v="0"/>
    <n v="0"/>
    <s v="AM"/>
    <n v="26172"/>
    <n v="0"/>
    <n v="9216"/>
    <n v="35388"/>
    <n v="26172"/>
    <n v="0"/>
    <m/>
    <n v="26172"/>
    <x v="109"/>
  </r>
  <r>
    <s v="PESA JOPOYMON PRIMERA SECCION"/>
    <s v="FUENTES"/>
    <s v="MARTINEZ"/>
    <s v="FELIPE"/>
    <x v="0"/>
    <x v="1"/>
    <x v="110"/>
    <s v="EQUIPO PARA LA CONSERVACION DE ALIMENTOS CARNICOS"/>
    <s v="GENERACIÓN DE INGRESOS"/>
    <n v="7"/>
    <n v="12"/>
    <n v="19"/>
    <s v="AM"/>
    <n v="52236"/>
    <n v="0"/>
    <n v="5804"/>
    <n v="58040"/>
    <n v="52236"/>
    <n v="0"/>
    <m/>
    <n v="52236"/>
    <x v="110"/>
  </r>
  <r>
    <s v="PESA JOPOYMON PRIMERA SECCION"/>
    <s v="FUENTES"/>
    <s v="MARTINEZ"/>
    <s v="FELIPE"/>
    <x v="0"/>
    <x v="1"/>
    <x v="110"/>
    <s v="INCUBADORA"/>
    <s v="GENERACIÓN DE INGRESOS"/>
    <n v="0"/>
    <n v="0"/>
    <n v="0"/>
    <s v="AM"/>
    <n v="11500"/>
    <n v="0"/>
    <n v="1500"/>
    <n v="13000"/>
    <n v="11500"/>
    <n v="0"/>
    <m/>
    <n v="11500"/>
    <x v="110"/>
  </r>
  <r>
    <s v="PESA JOPOYMON PRIMERA SECCION"/>
    <s v="FUENTES"/>
    <s v="MARTINEZ"/>
    <s v="FELIPE"/>
    <x v="0"/>
    <x v="1"/>
    <x v="110"/>
    <s v="INFRAESTRUCTURA Y EQUIPO PARA LA PROTECCION Y MANEJO DE LAS AVES"/>
    <s v="PRODUCCIÓN DE ALIMENTOS"/>
    <n v="0"/>
    <n v="0"/>
    <n v="0"/>
    <s v="AM"/>
    <n v="21810"/>
    <n v="0"/>
    <n v="7680"/>
    <n v="29490"/>
    <n v="21810"/>
    <n v="0"/>
    <m/>
    <n v="21810"/>
    <x v="110"/>
  </r>
  <r>
    <s v="PESA JOPOYMON PRIMERA SECCION"/>
    <s v="FUENTES"/>
    <s v="MARTINEZ"/>
    <s v="FELIPE"/>
    <x v="0"/>
    <x v="1"/>
    <x v="110"/>
    <s v="INFRAESTRUCTURA Y EQUIPO PARA LA PRODUCCION DE HORTALIZAS A CIELO ABIERTO"/>
    <s v="PRODUCCIÓN DE ALIMENTOS"/>
    <n v="0"/>
    <n v="0"/>
    <n v="0"/>
    <s v="AM"/>
    <n v="15700"/>
    <n v="0"/>
    <n v="1745"/>
    <n v="17445"/>
    <n v="15700"/>
    <n v="0"/>
    <m/>
    <n v="15700"/>
    <x v="110"/>
  </r>
  <r>
    <s v="PESA JOPOYMON PRIMERA SECCION"/>
    <s v="FUENTES"/>
    <s v="MARTINEZ"/>
    <s v="FELIPE"/>
    <x v="0"/>
    <x v="1"/>
    <x v="110"/>
    <s v="TRAPICHE"/>
    <s v="GENERACIÓN DE INGRESOS"/>
    <n v="0"/>
    <n v="0"/>
    <n v="0"/>
    <s v="AM"/>
    <n v="49140"/>
    <n v="0"/>
    <n v="5460"/>
    <n v="54600"/>
    <n v="49140"/>
    <n v="0"/>
    <m/>
    <n v="49140"/>
    <x v="110"/>
  </r>
  <r>
    <s v="PESA JOPOYMON PRIMERA SECCION"/>
    <s v="FUENTES"/>
    <s v="MARTINEZ"/>
    <s v="FELIPE"/>
    <x v="0"/>
    <x v="1"/>
    <x v="110"/>
    <s v="TRAPICHE"/>
    <s v="GENERACIÓN DE INGRESOS"/>
    <n v="0"/>
    <n v="0"/>
    <n v="0"/>
    <s v="AM"/>
    <n v="11970"/>
    <n v="0"/>
    <n v="1330"/>
    <n v="13300"/>
    <n v="11970"/>
    <n v="0"/>
    <m/>
    <n v="11970"/>
    <x v="110"/>
  </r>
  <r>
    <s v="PESA JOPOYMON PRIMERA SECCION"/>
    <s v="FUENTES"/>
    <s v="MARTINEZ"/>
    <s v="FELIPE"/>
    <x v="0"/>
    <x v="1"/>
    <x v="110"/>
    <s v="TRAPICHE"/>
    <s v="GENERACIÓN DE INGRESOS"/>
    <n v="0"/>
    <n v="0"/>
    <n v="0"/>
    <s v="AM"/>
    <n v="11340"/>
    <n v="0"/>
    <n v="1260"/>
    <n v="12600"/>
    <n v="11340"/>
    <n v="0"/>
    <m/>
    <n v="11340"/>
    <x v="110"/>
  </r>
  <r>
    <s v="GRUPO DE PRODUCTORES DEL BARRIO CUAYTZEN, TANLAJAS, S.L.P."/>
    <s v="MARTINEZ"/>
    <s v="JUANA"/>
    <s v="MERCEDES"/>
    <x v="6"/>
    <x v="0"/>
    <x v="111"/>
    <s v="INFRAESTRUCTURA Y EQUIPO PARA LA PRODUCCION DE CERDOS"/>
    <s v="GENERACIÓN DE INGRESOS"/>
    <n v="14"/>
    <n v="2"/>
    <n v="16"/>
    <s v="AM"/>
    <n v="6787"/>
    <n v="0"/>
    <n v="1537"/>
    <n v="8324"/>
    <n v="6787"/>
    <n v="0"/>
    <m/>
    <n v="6787"/>
    <x v="111"/>
  </r>
  <r>
    <s v="GRUPO DE PRODUCTORES DEL BARRIO CUAYTZEN, TANLAJAS, S.L.P."/>
    <s v="MARTINEZ"/>
    <s v="JUANA"/>
    <s v="MERCEDES"/>
    <x v="6"/>
    <x v="0"/>
    <x v="111"/>
    <s v="INFRAESTRUCTURA Y EQUIPO PARA LA PRODUCCION DE CULTIVOS ALTERNATIVOS O NO TRADICIONALES PARA VENTA"/>
    <s v="GENERACIÓN DE INGRESOS"/>
    <n v="0"/>
    <n v="0"/>
    <n v="0"/>
    <s v="AM"/>
    <n v="8891"/>
    <n v="0"/>
    <n v="988"/>
    <n v="9879"/>
    <n v="8891"/>
    <n v="0"/>
    <m/>
    <n v="8891"/>
    <x v="111"/>
  </r>
  <r>
    <s v="GRUPO DE PRODUCTORES DEL BARRIO CUAYTZEN, TANLAJAS, S.L.P."/>
    <s v="MARTINEZ"/>
    <s v="JUANA"/>
    <s v="MERCEDES"/>
    <x v="6"/>
    <x v="0"/>
    <x v="111"/>
    <s v="TRAPICHE"/>
    <s v="GENERACIÓN DE INGRESOS"/>
    <n v="0"/>
    <n v="0"/>
    <n v="0"/>
    <s v="AM"/>
    <n v="62270"/>
    <n v="0"/>
    <n v="6919"/>
    <n v="69189"/>
    <n v="62270"/>
    <n v="0"/>
    <m/>
    <n v="62270"/>
    <x v="111"/>
  </r>
  <r>
    <s v="GRUPO DE PRODUCTORES DEL BARRIO CUAYTZEN, TANLAJAS, S.L.P."/>
    <s v="MARTINEZ"/>
    <s v="JUANA"/>
    <s v="MERCEDES"/>
    <x v="6"/>
    <x v="0"/>
    <x v="111"/>
    <s v="TRAPICHE"/>
    <s v="GENERACIÓN DE INGRESOS"/>
    <n v="0"/>
    <n v="0"/>
    <n v="0"/>
    <s v="AM"/>
    <n v="1035"/>
    <n v="0"/>
    <n v="115"/>
    <n v="1150"/>
    <n v="1035"/>
    <n v="0"/>
    <m/>
    <n v="1035"/>
    <x v="111"/>
  </r>
  <r>
    <s v="GRUPO DE PRODUCTORES DEL BARRIO CUAYTZEN, TANLAJAS, S.L.P."/>
    <s v="MARTINEZ"/>
    <s v="JUANA"/>
    <s v="MERCEDES"/>
    <x v="6"/>
    <x v="0"/>
    <x v="111"/>
    <s v="INFRAESTRUCTURA Y EQUIPO PARA LA PRODUCCION DE HORTALIZAS A CIELO ABIERTO"/>
    <s v="PRODUCCIÓN DE ALIMENTOS"/>
    <n v="0"/>
    <n v="0"/>
    <n v="0"/>
    <s v="AM"/>
    <n v="18738"/>
    <n v="0"/>
    <n v="2082.5800000000017"/>
    <n v="20820.580000000002"/>
    <n v="18738"/>
    <n v="0"/>
    <m/>
    <n v="18738"/>
    <x v="111"/>
  </r>
  <r>
    <s v="GRUPO DE PRODUCTORES DEL BARRIO CUAYTZEN, TANLAJAS, S.L.P."/>
    <s v="MARTINEZ"/>
    <s v="JUANA"/>
    <s v="MERCEDES"/>
    <x v="6"/>
    <x v="0"/>
    <x v="111"/>
    <s v="INFRAESTRUCTURA Y EQUIPO PARA LA PROTECCION Y MANEJO DE LAS AVES"/>
    <s v="PRODUCCIÓN DE ALIMENTOS"/>
    <n v="0"/>
    <n v="0"/>
    <n v="0"/>
    <s v="AM"/>
    <n v="17450"/>
    <n v="0"/>
    <n v="6145.2000000000007"/>
    <n v="23595.200000000001"/>
    <n v="17450"/>
    <n v="0"/>
    <m/>
    <n v="17450"/>
    <x v="111"/>
  </r>
  <r>
    <s v="LAS ESTRELLAS"/>
    <s v="FELIX"/>
    <s v="MEDINA"/>
    <s v="MIGUEL SANTIAGO"/>
    <x v="0"/>
    <x v="1"/>
    <x v="112"/>
    <s v="INFRAESTRUCTURA Y EQUIPO PARA LA PRODUCCION DE HORTALIZAS A CIELO ABIERTO"/>
    <s v="PRODUCCIÓN DE ALIMENTOS"/>
    <n v="25"/>
    <n v="3"/>
    <n v="28"/>
    <s v="MAM"/>
    <n v="5926"/>
    <n v="0"/>
    <n v="660"/>
    <n v="6586"/>
    <n v="5926"/>
    <n v="0"/>
    <m/>
    <n v="5926"/>
    <x v="112"/>
  </r>
  <r>
    <s v="LAS ESTRELLAS"/>
    <s v="FELIX"/>
    <s v="MEDINA"/>
    <s v="MIGUEL SANTIAGO"/>
    <x v="0"/>
    <x v="1"/>
    <x v="112"/>
    <s v="TRAPICHE"/>
    <s v="GENERACIÓN DE INGRESOS"/>
    <n v="0"/>
    <n v="0"/>
    <n v="0"/>
    <s v="MAM"/>
    <n v="1620"/>
    <n v="0"/>
    <n v="180"/>
    <n v="1800"/>
    <n v="1620"/>
    <n v="0"/>
    <m/>
    <n v="1620"/>
    <x v="112"/>
  </r>
  <r>
    <s v="LAS ESTRELLAS"/>
    <s v="FELIX"/>
    <s v="MEDINA"/>
    <s v="MIGUEL SANTIAGO"/>
    <x v="0"/>
    <x v="1"/>
    <x v="112"/>
    <s v="INCUBADORA"/>
    <s v="GENERACIÓN DE INGRESOS"/>
    <n v="0"/>
    <n v="0"/>
    <n v="0"/>
    <s v="MAM"/>
    <n v="11500"/>
    <n v="0"/>
    <n v="1500"/>
    <n v="13000"/>
    <n v="11500"/>
    <n v="0"/>
    <m/>
    <n v="11500"/>
    <x v="112"/>
  </r>
  <r>
    <s v="LAS ESTRELLAS"/>
    <s v="FELIX"/>
    <s v="MEDINA"/>
    <s v="MIGUEL SANTIAGO"/>
    <x v="0"/>
    <x v="1"/>
    <x v="112"/>
    <s v="TRAPICHE"/>
    <s v="GENERACIÓN DE INGRESOS"/>
    <n v="0"/>
    <n v="0"/>
    <n v="0"/>
    <s v="MAM"/>
    <n v="1710"/>
    <n v="0"/>
    <n v="190"/>
    <n v="1900"/>
    <n v="1710"/>
    <n v="0"/>
    <m/>
    <n v="1710"/>
    <x v="112"/>
  </r>
  <r>
    <s v="LAS ESTRELLAS"/>
    <s v="FELIX"/>
    <s v="MEDINA"/>
    <s v="MIGUEL SANTIAGO"/>
    <x v="0"/>
    <x v="1"/>
    <x v="112"/>
    <s v="INFRAESTRUCTURA Y EQUIPO PARA LA PRODUCCION DE CERDOS"/>
    <s v="GENERACIÓN DE INGRESOS"/>
    <n v="0"/>
    <n v="0"/>
    <n v="0"/>
    <s v="MAM"/>
    <n v="33935"/>
    <n v="0"/>
    <n v="7685"/>
    <n v="41620"/>
    <n v="33935"/>
    <n v="0"/>
    <m/>
    <n v="33935"/>
    <x v="112"/>
  </r>
  <r>
    <s v="LAS ESTRELLAS"/>
    <s v="FELIX"/>
    <s v="MEDINA"/>
    <s v="MIGUEL SANTIAGO"/>
    <x v="0"/>
    <x v="1"/>
    <x v="112"/>
    <s v="TRAPICHE"/>
    <s v="GENERACIÓN DE INGRESOS"/>
    <n v="0"/>
    <n v="0"/>
    <n v="0"/>
    <s v="MAM"/>
    <n v="7020"/>
    <n v="0"/>
    <n v="780"/>
    <n v="7800"/>
    <n v="7020"/>
    <n v="0"/>
    <m/>
    <n v="7020"/>
    <x v="112"/>
  </r>
  <r>
    <s v="LAS ESTRELLAS"/>
    <s v="FELIX"/>
    <s v="MEDINA"/>
    <s v="MIGUEL SANTIAGO"/>
    <x v="0"/>
    <x v="1"/>
    <x v="112"/>
    <s v="TRAPICHE"/>
    <s v="GENERACIÓN DE INGRESOS"/>
    <n v="0"/>
    <n v="0"/>
    <n v="0"/>
    <s v="MAM"/>
    <n v="13673"/>
    <n v="0"/>
    <n v="1520"/>
    <n v="15193"/>
    <n v="13673"/>
    <n v="0"/>
    <m/>
    <n v="13673"/>
    <x v="112"/>
  </r>
  <r>
    <s v="LAS ESTRELLAS"/>
    <s v="FELIX"/>
    <s v="MEDINA"/>
    <s v="MIGUEL SANTIAGO"/>
    <x v="0"/>
    <x v="1"/>
    <x v="112"/>
    <s v="SILO METALICO GALVANIZADO"/>
    <s v="GENERACIÓN DE INGRESOS"/>
    <n v="0"/>
    <n v="0"/>
    <n v="0"/>
    <s v="MAM"/>
    <n v="4365"/>
    <n v="0"/>
    <n v="485"/>
    <n v="4850"/>
    <n v="4365"/>
    <n v="0"/>
    <m/>
    <n v="4365"/>
    <x v="112"/>
  </r>
  <r>
    <s v="PESA LINARES"/>
    <s v="HERNANDEZ"/>
    <s v="HERNANDEZ"/>
    <s v="RAMIRO"/>
    <x v="0"/>
    <x v="1"/>
    <x v="113"/>
    <s v="INFRAESTRUCTURA Y EQUIPO PARA LA PRODUCCION DE HORTALIZAS A CIELO ABIERTO"/>
    <s v="PRODUCCIÓN DE ALIMENTOS"/>
    <n v="6"/>
    <n v="5"/>
    <n v="11"/>
    <s v="AM"/>
    <n v="8889"/>
    <n v="0"/>
    <n v="990"/>
    <n v="9879"/>
    <n v="8889"/>
    <n v="0"/>
    <m/>
    <n v="8889"/>
    <x v="113"/>
  </r>
  <r>
    <s v="PESA LINARES"/>
    <s v="HERNANDEZ"/>
    <s v="HERNANDEZ"/>
    <s v="RAMIRO"/>
    <x v="0"/>
    <x v="1"/>
    <x v="113"/>
    <s v="TRAPICHE"/>
    <s v="GENERACIÓN DE INGRESOS"/>
    <n v="0"/>
    <n v="0"/>
    <n v="0"/>
    <s v="AM"/>
    <n v="41021"/>
    <n v="0"/>
    <n v="4558"/>
    <n v="45579"/>
    <n v="41021"/>
    <n v="0"/>
    <m/>
    <n v="41021"/>
    <x v="113"/>
  </r>
  <r>
    <s v="PESA LINARES"/>
    <s v="HERNANDEZ"/>
    <s v="HERNANDEZ"/>
    <s v="RAMIRO"/>
    <x v="0"/>
    <x v="1"/>
    <x v="113"/>
    <s v="TRAPICHE"/>
    <s v="GENERACIÓN DE INGRESOS"/>
    <n v="0"/>
    <n v="0"/>
    <n v="0"/>
    <s v="AM"/>
    <n v="28080"/>
    <n v="0"/>
    <n v="3120"/>
    <n v="31200"/>
    <n v="28080"/>
    <n v="0"/>
    <m/>
    <n v="28080"/>
    <x v="113"/>
  </r>
  <r>
    <s v="PESA LINARES"/>
    <s v="HERNANDEZ"/>
    <s v="HERNANDEZ"/>
    <s v="RAMIRO"/>
    <x v="0"/>
    <x v="1"/>
    <x v="113"/>
    <s v="TRAPICHE"/>
    <s v="GENERACIÓN DE INGRESOS"/>
    <n v="0"/>
    <n v="0"/>
    <n v="0"/>
    <s v="AM"/>
    <n v="13680"/>
    <n v="0"/>
    <n v="1520"/>
    <n v="15200"/>
    <n v="13680"/>
    <n v="0"/>
    <m/>
    <n v="13680"/>
    <x v="113"/>
  </r>
  <r>
    <s v="PESA LINARES"/>
    <s v="HERNANDEZ"/>
    <s v="HERNANDEZ"/>
    <s v="RAMIRO"/>
    <x v="0"/>
    <x v="1"/>
    <x v="113"/>
    <s v="TRAPICHE"/>
    <s v="GENERACIÓN DE INGRESOS"/>
    <n v="0"/>
    <n v="0"/>
    <n v="0"/>
    <s v="AM"/>
    <n v="8100"/>
    <n v="0"/>
    <n v="900"/>
    <n v="9000"/>
    <n v="8100"/>
    <n v="0"/>
    <m/>
    <n v="8100"/>
    <x v="113"/>
  </r>
  <r>
    <s v="GRUPO DE PRODUCTORES QUELABITADZ"/>
    <s v="BERNARDINO"/>
    <s v="SANCHEZ"/>
    <s v="RUFINO"/>
    <x v="6"/>
    <x v="0"/>
    <x v="114"/>
    <s v="TRAPICHE"/>
    <s v="GENERACIÓN DE INGRESOS"/>
    <n v="16"/>
    <n v="5"/>
    <n v="21"/>
    <s v="AM"/>
    <n v="95715"/>
    <n v="0"/>
    <n v="10636"/>
    <n v="106351"/>
    <n v="95715"/>
    <n v="0"/>
    <m/>
    <n v="95715"/>
    <x v="114"/>
  </r>
  <r>
    <s v="GRUPO DE PRODUCTORES QUELABITADZ"/>
    <s v="BERNARDINO"/>
    <s v="SANCHEZ"/>
    <s v="RUFINO"/>
    <x v="6"/>
    <x v="0"/>
    <x v="114"/>
    <s v="INFRAESTRUCTURA Y EQUIPO PARA LA PROTECCION Y MANEJO DE LAS AVES"/>
    <s v="PRODUCCIÓN DE ALIMENTOS"/>
    <n v="0"/>
    <n v="0"/>
    <n v="0"/>
    <s v="AM"/>
    <n v="21812"/>
    <n v="0"/>
    <n v="7682"/>
    <n v="29494"/>
    <n v="21812"/>
    <n v="0"/>
    <m/>
    <n v="21812"/>
    <x v="114"/>
  </r>
  <r>
    <s v="GRUPO DE PRODUCTORES QUELABITADZ"/>
    <s v="BERNARDINO"/>
    <s v="SANCHEZ"/>
    <s v="RUFINO"/>
    <x v="6"/>
    <x v="0"/>
    <x v="114"/>
    <s v="TRAPICHE"/>
    <s v="GENERACIÓN DE INGRESOS"/>
    <n v="0"/>
    <n v="0"/>
    <n v="0"/>
    <s v="AM"/>
    <n v="5040"/>
    <n v="0"/>
    <n v="560"/>
    <n v="5600"/>
    <n v="5040"/>
    <n v="0"/>
    <m/>
    <n v="5040"/>
    <x v="114"/>
  </r>
  <r>
    <s v="GRUPO DE PRODUCTORES QUELABITADZ"/>
    <s v="BERNARDINO"/>
    <s v="SANCHEZ"/>
    <s v="RUFINO"/>
    <x v="6"/>
    <x v="0"/>
    <x v="114"/>
    <s v="TRAPICHE"/>
    <s v="GENERACIÓN DE INGRESOS"/>
    <n v="0"/>
    <n v="0"/>
    <n v="0"/>
    <s v="AM"/>
    <n v="63747"/>
    <n v="0"/>
    <n v="7083"/>
    <n v="70830"/>
    <n v="63747"/>
    <n v="0"/>
    <m/>
    <n v="63747"/>
    <x v="114"/>
  </r>
  <r>
    <s v="PRODUCTORES DEL TIYOU"/>
    <s v="MARTINEZ"/>
    <s v="JOSEFA"/>
    <s v="AGUSTIN"/>
    <x v="6"/>
    <x v="0"/>
    <x v="115"/>
    <s v="TRAPICHE"/>
    <s v="GENERACIÓN DE INGRESOS"/>
    <n v="0"/>
    <n v="12"/>
    <n v="12"/>
    <s v="AM"/>
    <n v="2147"/>
    <n v="0"/>
    <n v="239.19999999999982"/>
    <n v="2386.1999999999998"/>
    <n v="2147"/>
    <n v="0"/>
    <m/>
    <n v="2147"/>
    <x v="115"/>
  </r>
  <r>
    <s v="PRODUCTORES DEL TIYOU"/>
    <s v="MARTINEZ"/>
    <s v="JOSEFA"/>
    <s v="AGUSTIN"/>
    <x v="6"/>
    <x v="0"/>
    <x v="115"/>
    <s v="TRAPICHE"/>
    <s v="GENERACIÓN DE INGRESOS"/>
    <n v="0"/>
    <n v="0"/>
    <n v="0"/>
    <s v="AM"/>
    <n v="56664"/>
    <n v="0"/>
    <n v="6296"/>
    <n v="62960"/>
    <n v="56664"/>
    <n v="0"/>
    <m/>
    <n v="56664"/>
    <x v="115"/>
  </r>
  <r>
    <s v="PRODUCTORES DEL TIYOU"/>
    <s v="MARTINEZ"/>
    <s v="JOSEFA"/>
    <s v="AGUSTIN"/>
    <x v="6"/>
    <x v="0"/>
    <x v="115"/>
    <s v="INFRAESTRUCTURA Y EQUIPO PARA LA PROTECCION Y MANEJO DE LAS AVES"/>
    <s v="PRODUCCIÓN DE ALIMENTOS"/>
    <n v="0"/>
    <n v="0"/>
    <n v="0"/>
    <s v="AM"/>
    <n v="4362"/>
    <n v="0"/>
    <n v="1536.8000000000002"/>
    <n v="5898.8"/>
    <n v="4362"/>
    <n v="0"/>
    <m/>
    <n v="4362"/>
    <x v="115"/>
  </r>
  <r>
    <s v="PRODUCTORES DEL TIYOU"/>
    <s v="MARTINEZ"/>
    <s v="JOSEFA"/>
    <s v="AGUSTIN"/>
    <x v="6"/>
    <x v="0"/>
    <x v="115"/>
    <s v="INFRAESTRUCTURA Y EQUIPO PARA LA PRODUCCION DE HORTALIZAS A CIELO ABIERTO"/>
    <s v="PRODUCCIÓN DE ALIMENTOS"/>
    <n v="0"/>
    <n v="0"/>
    <n v="0"/>
    <s v="AM"/>
    <n v="18738"/>
    <n v="0"/>
    <n v="2082.5800000000017"/>
    <n v="20820.580000000002"/>
    <n v="18738"/>
    <n v="0"/>
    <m/>
    <n v="18738"/>
    <x v="115"/>
  </r>
  <r>
    <s v="PRODUCTORES DEL TIYOU"/>
    <s v="MARTINEZ"/>
    <s v="JOSEFA"/>
    <s v="AGUSTIN"/>
    <x v="6"/>
    <x v="0"/>
    <x v="115"/>
    <s v="TRAPICHE"/>
    <s v="GENERACIÓN DE INGRESOS"/>
    <n v="0"/>
    <n v="0"/>
    <n v="0"/>
    <s v="AM"/>
    <n v="7650"/>
    <n v="0"/>
    <n v="850"/>
    <n v="8500"/>
    <n v="7650"/>
    <n v="0"/>
    <m/>
    <n v="7650"/>
    <x v="115"/>
  </r>
  <r>
    <s v="PRODUCTORES DEL TIYOU"/>
    <s v="MARTINEZ"/>
    <s v="JOSEFA"/>
    <s v="AGUSTIN"/>
    <x v="6"/>
    <x v="0"/>
    <x v="115"/>
    <s v="INFRAESTRUCTURA Y EQUIPO PARA LA PRODUCCION DE CULTIVOS ALTERNATIVOS O NO TRADICIONALES PARA VENTA"/>
    <s v="GENERACIÓN DE INGRESOS"/>
    <n v="0"/>
    <n v="0"/>
    <n v="0"/>
    <s v="AM"/>
    <n v="2963"/>
    <n v="0"/>
    <n v="330"/>
    <n v="3293"/>
    <n v="2963"/>
    <n v="0"/>
    <m/>
    <n v="2963"/>
    <x v="115"/>
  </r>
  <r>
    <s v="PESA GUADALUPE VICTORIA"/>
    <s v="ENRIQUEZ"/>
    <s v="HERNANDEZ"/>
    <s v="MARIO"/>
    <x v="0"/>
    <x v="1"/>
    <x v="116"/>
    <s v="INFRAESTRUCTURA Y EQUIPO PARA LA PRODUCCION DE CERDOS"/>
    <s v="GENERACIÓN DE INGRESOS"/>
    <n v="7"/>
    <n v="5"/>
    <n v="12"/>
    <s v="AM"/>
    <n v="13574"/>
    <n v="0"/>
    <n v="3074"/>
    <n v="16648"/>
    <n v="13574"/>
    <n v="0"/>
    <m/>
    <n v="13574"/>
    <x v="116"/>
  </r>
  <r>
    <s v="PESA GUADALUPE VICTORIA"/>
    <s v="ENRIQUEZ"/>
    <s v="HERNANDEZ"/>
    <s v="MARIO"/>
    <x v="0"/>
    <x v="1"/>
    <x v="116"/>
    <s v="INFRAESTRUCTURA Y EQUIPO PARA LA PROTECCION Y MANEJO DE LAS AVES"/>
    <s v="PRODUCCIÓN DE ALIMENTOS"/>
    <n v="0"/>
    <n v="0"/>
    <n v="0"/>
    <s v="AM"/>
    <n v="8724"/>
    <n v="0"/>
    <n v="3072"/>
    <n v="11796"/>
    <n v="8724"/>
    <n v="0"/>
    <m/>
    <n v="8724"/>
    <x v="116"/>
  </r>
  <r>
    <s v="PESA GUADALUPE VICTORIA"/>
    <s v="ENRIQUEZ"/>
    <s v="HERNANDEZ"/>
    <s v="MARIO"/>
    <x v="0"/>
    <x v="1"/>
    <x v="116"/>
    <s v="INCUBADORA"/>
    <s v="GENERACIÓN DE INGRESOS"/>
    <n v="0"/>
    <n v="0"/>
    <n v="0"/>
    <s v="AM"/>
    <n v="11500"/>
    <n v="0"/>
    <n v="1500"/>
    <n v="13000"/>
    <n v="11500"/>
    <n v="0"/>
    <m/>
    <n v="11500"/>
    <x v="116"/>
  </r>
  <r>
    <s v="PESA GUADALUPE VICTORIA"/>
    <s v="ENRIQUEZ"/>
    <s v="HERNANDEZ"/>
    <s v="MARIO"/>
    <x v="0"/>
    <x v="1"/>
    <x v="116"/>
    <s v="INFRAESTRUCTURA Y EQUIPO PARA LA PRODUCCION DE HORTALIZAS A CIELO ABIERTO"/>
    <s v="PRODUCCIÓN DE ALIMENTOS"/>
    <n v="0"/>
    <n v="0"/>
    <n v="0"/>
    <s v="AM"/>
    <n v="11852"/>
    <n v="0"/>
    <n v="1320"/>
    <n v="13172"/>
    <n v="11852"/>
    <n v="0"/>
    <m/>
    <n v="11852"/>
    <x v="116"/>
  </r>
  <r>
    <s v="GRUPO DE PRODUCTORES DHOKOB"/>
    <s v="MARTINEZ"/>
    <s v="LUCIA"/>
    <s v="PEDRO"/>
    <x v="6"/>
    <x v="0"/>
    <x v="117"/>
    <s v="INFRAESTRUCTURA Y EQUIPO PARA LA PROTECCION Y MANEJO DE LAS AVES"/>
    <s v="PRODUCCIÓN DE ALIMENTOS"/>
    <n v="10"/>
    <n v="16"/>
    <n v="26"/>
    <s v="AM"/>
    <n v="13087"/>
    <n v="0"/>
    <n v="4609.4000000000015"/>
    <n v="17696.400000000001"/>
    <n v="13087"/>
    <n v="0"/>
    <m/>
    <n v="13087"/>
    <x v="117"/>
  </r>
  <r>
    <s v="GRUPO DE PRODUCTORES DHOKOB"/>
    <s v="MARTINEZ"/>
    <s v="LUCIA"/>
    <s v="PEDRO"/>
    <x v="6"/>
    <x v="0"/>
    <x v="117"/>
    <s v="TRAPICHE"/>
    <s v="GENERACIÓN DE INGRESOS"/>
    <n v="0"/>
    <n v="0"/>
    <n v="0"/>
    <s v="AM"/>
    <n v="127494"/>
    <n v="0"/>
    <n v="14166"/>
    <n v="141660"/>
    <n v="127494"/>
    <n v="0"/>
    <m/>
    <n v="127494"/>
    <x v="117"/>
  </r>
  <r>
    <s v="GRUPO DE PRODUCTORES DHOKOB"/>
    <s v="MARTINEZ"/>
    <s v="LUCIA"/>
    <s v="PEDRO"/>
    <x v="6"/>
    <x v="0"/>
    <x v="117"/>
    <s v="TRAPICHE"/>
    <s v="GENERACIÓN DE INGRESOS"/>
    <n v="0"/>
    <n v="0"/>
    <n v="0"/>
    <s v="AM"/>
    <n v="1890"/>
    <n v="0"/>
    <n v="210"/>
    <n v="2100"/>
    <n v="1890"/>
    <n v="0"/>
    <m/>
    <n v="1890"/>
    <x v="117"/>
  </r>
  <r>
    <s v="GRUPO DE PRODUCTORES DHOKOB"/>
    <s v="MARTINEZ"/>
    <s v="LUCIA"/>
    <s v="PEDRO"/>
    <x v="6"/>
    <x v="0"/>
    <x v="117"/>
    <s v="TRAPICHE"/>
    <s v="GENERACIÓN DE INGRESOS"/>
    <n v="0"/>
    <n v="0"/>
    <n v="0"/>
    <s v="AM"/>
    <n v="15300"/>
    <n v="0"/>
    <n v="1700"/>
    <n v="17000"/>
    <n v="15300"/>
    <n v="0"/>
    <m/>
    <n v="15300"/>
    <x v="117"/>
  </r>
  <r>
    <s v="TLATOCANI"/>
    <s v="HERNANDEZ"/>
    <s v="MARTINEZ"/>
    <s v="IGNACIO"/>
    <x v="7"/>
    <x v="0"/>
    <x v="118"/>
    <s v="CAJONES, ALZA Y BASTIDORES"/>
    <s v="GENERACIÓN DE INGRESOS"/>
    <n v="3"/>
    <n v="7"/>
    <n v="10"/>
    <s v="AM"/>
    <n v="40059"/>
    <n v="0"/>
    <n v="4451"/>
    <n v="44510"/>
    <n v="40059"/>
    <n v="0"/>
    <m/>
    <n v="40059"/>
    <x v="118"/>
  </r>
  <r>
    <s v="TLATOCANI"/>
    <s v="HERNANDEZ"/>
    <s v="MARTINEZ"/>
    <s v="IGNACIO"/>
    <x v="7"/>
    <x v="0"/>
    <x v="118"/>
    <s v="CAJONES, ALZA Y BASTIDORES"/>
    <s v="GENERACIÓN DE INGRESOS"/>
    <n v="0"/>
    <n v="0"/>
    <n v="0"/>
    <s v="AM"/>
    <n v="34956"/>
    <n v="0"/>
    <n v="3884"/>
    <n v="38840"/>
    <n v="34956"/>
    <n v="0"/>
    <m/>
    <n v="34956"/>
    <x v="118"/>
  </r>
  <r>
    <s v="TLATOCANI"/>
    <s v="HERNANDEZ"/>
    <s v="MARTINEZ"/>
    <s v="IGNACIO"/>
    <x v="7"/>
    <x v="0"/>
    <x v="118"/>
    <s v="CAJONES, ALZA Y BASTIDORES"/>
    <s v="GENERACIÓN DE INGRESOS"/>
    <n v="0"/>
    <n v="0"/>
    <n v="0"/>
    <s v="AM"/>
    <n v="23026"/>
    <n v="0"/>
    <n v="2559"/>
    <n v="25585"/>
    <n v="23026"/>
    <n v="0"/>
    <m/>
    <n v="23026"/>
    <x v="118"/>
  </r>
  <r>
    <s v="TLATOCANI"/>
    <s v="HERNANDEZ"/>
    <s v="MARTINEZ"/>
    <s v="IGNACIO"/>
    <x v="7"/>
    <x v="0"/>
    <x v="118"/>
    <s v="INCUBADORA"/>
    <s v="GENERACIÓN DE INGRESOS"/>
    <n v="0"/>
    <n v="0"/>
    <n v="0"/>
    <s v="AM"/>
    <n v="11700"/>
    <n v="0"/>
    <n v="1300"/>
    <n v="13000"/>
    <n v="11700"/>
    <n v="0"/>
    <m/>
    <n v="11700"/>
    <x v="118"/>
  </r>
  <r>
    <s v="TLATOCANI"/>
    <s v="HERNANDEZ"/>
    <s v="MARTINEZ"/>
    <s v="IGNACIO"/>
    <x v="7"/>
    <x v="0"/>
    <x v="118"/>
    <s v="INFRAESTRUCTURA Y EQUIPO PARA LA PROTECCION Y MANEJO DE LAS AVES"/>
    <s v="PRODUCCIÓN DE ALIMENTOS"/>
    <n v="0"/>
    <n v="0"/>
    <n v="0"/>
    <s v="AM"/>
    <n v="4698"/>
    <n v="0"/>
    <n v="522"/>
    <n v="5220"/>
    <n v="4698"/>
    <n v="0"/>
    <m/>
    <n v="4698"/>
    <x v="118"/>
  </r>
  <r>
    <s v="TLATOCANI"/>
    <s v="HERNANDEZ"/>
    <s v="MARTINEZ"/>
    <s v="IGNACIO"/>
    <x v="7"/>
    <x v="0"/>
    <x v="118"/>
    <s v="ARBOLES FRUTALES"/>
    <s v="PRODUCCIÓN DE ALIMENTOS"/>
    <n v="0"/>
    <n v="0"/>
    <n v="0"/>
    <s v="AM"/>
    <n v="1935"/>
    <n v="0"/>
    <n v="215"/>
    <n v="2150"/>
    <n v="1935"/>
    <n v="0"/>
    <m/>
    <n v="1935"/>
    <x v="118"/>
  </r>
  <r>
    <s v="TLATOCANI"/>
    <s v="HERNANDEZ"/>
    <s v="MARTINEZ"/>
    <s v="IGNACIO"/>
    <x v="7"/>
    <x v="0"/>
    <x v="118"/>
    <s v="INFRAESTRUCTURA Y EQUIPO PARA LA PRODUCCION DE CERDOS"/>
    <s v="GENERACIÓN DE INGRESOS"/>
    <n v="0"/>
    <n v="0"/>
    <n v="0"/>
    <s v="AM"/>
    <n v="12816"/>
    <n v="0"/>
    <n v="1424"/>
    <n v="14240"/>
    <n v="12816"/>
    <n v="0"/>
    <m/>
    <n v="12816"/>
    <x v="118"/>
  </r>
  <r>
    <s v="PRODUCTORES DE OJOX"/>
    <s v="SALVADOR"/>
    <s v="RAMOS"/>
    <s v="ELOISA"/>
    <x v="6"/>
    <x v="0"/>
    <x v="119"/>
    <s v="INFRAESTRUCTURA Y EQUIPO PARA LA PROTECCION Y MANEJO DE LAS AVES"/>
    <s v="PRODUCCIÓN DE ALIMENTOS"/>
    <n v="13"/>
    <n v="7"/>
    <n v="20"/>
    <s v="AM"/>
    <n v="30537"/>
    <n v="0"/>
    <n v="10754.599999999999"/>
    <n v="41291.599999999999"/>
    <n v="30537"/>
    <n v="0"/>
    <m/>
    <n v="30537"/>
    <x v="119"/>
  </r>
  <r>
    <s v="PRODUCTORES DE OJOX"/>
    <s v="SALVADOR"/>
    <s v="RAMOS"/>
    <s v="ELOISA"/>
    <x v="6"/>
    <x v="0"/>
    <x v="119"/>
    <s v="TRAPICHE"/>
    <s v="GENERACIÓN DE INGRESOS"/>
    <n v="0"/>
    <n v="0"/>
    <n v="0"/>
    <s v="AM"/>
    <n v="35415"/>
    <n v="0"/>
    <n v="3935"/>
    <n v="39350"/>
    <n v="35415"/>
    <n v="0"/>
    <m/>
    <n v="35415"/>
    <x v="119"/>
  </r>
  <r>
    <s v="PRODUCTORES DE OJOX"/>
    <s v="SALVADOR"/>
    <s v="RAMOS"/>
    <s v="ELOISA"/>
    <x v="6"/>
    <x v="0"/>
    <x v="119"/>
    <s v="TRAPICHE"/>
    <s v="GENERACIÓN DE INGRESOS"/>
    <n v="0"/>
    <n v="0"/>
    <n v="0"/>
    <s v="AM"/>
    <n v="7650"/>
    <n v="0"/>
    <n v="850"/>
    <n v="8500"/>
    <n v="7650"/>
    <n v="0"/>
    <m/>
    <n v="7650"/>
    <x v="119"/>
  </r>
  <r>
    <s v="PRODUCTORES DE OJOX"/>
    <s v="SALVADOR"/>
    <s v="RAMOS"/>
    <s v="ELOISA"/>
    <x v="6"/>
    <x v="0"/>
    <x v="119"/>
    <s v="INFRAESTRUCTURA Y EQUIPO PARA LA PRODUCCION DE CERDOS"/>
    <s v="GENERACIÓN DE INGRESOS"/>
    <n v="0"/>
    <n v="0"/>
    <n v="0"/>
    <s v="AM"/>
    <n v="47512"/>
    <n v="0"/>
    <n v="10756"/>
    <n v="58268"/>
    <n v="47512"/>
    <n v="0"/>
    <m/>
    <n v="47512"/>
    <x v="119"/>
  </r>
  <r>
    <s v="GRUPO DE PRODUCTORES DE SAN JOSE XILATZEN"/>
    <s v="MACARIO"/>
    <s v="RAMIREZ"/>
    <s v="HERMINIO"/>
    <x v="6"/>
    <x v="0"/>
    <x v="120"/>
    <s v="INFRAESTRUCTURA Y EQUIPO PARA LA PRODUCCION DE HORTALIZAS A CIELO ABIERTO"/>
    <s v="PRODUCCIÓN DE ALIMENTOS"/>
    <n v="18"/>
    <n v="14"/>
    <n v="32"/>
    <s v="AM"/>
    <n v="56215"/>
    <n v="0"/>
    <n v="6246.739999999998"/>
    <n v="62461.74"/>
    <n v="56215"/>
    <n v="0"/>
    <m/>
    <n v="56215"/>
    <x v="120"/>
  </r>
  <r>
    <s v="GRUPO DE PRODUCTORES DE SAN JOSE XILATZEN"/>
    <s v="MACARIO"/>
    <s v="RAMIREZ"/>
    <s v="HERMINIO"/>
    <x v="6"/>
    <x v="0"/>
    <x v="120"/>
    <s v="INFRAESTRUCTURA Y EQUIPO PARA LA PROTECCION Y MANEJO DE LAS AVES"/>
    <s v="PRODUCCIÓN DE ALIMENTOS"/>
    <n v="0"/>
    <n v="0"/>
    <n v="0"/>
    <s v="AM"/>
    <n v="56712"/>
    <n v="0"/>
    <n v="19972.399999999994"/>
    <n v="76684.399999999994"/>
    <n v="56712"/>
    <n v="0"/>
    <m/>
    <n v="56712"/>
    <x v="120"/>
  </r>
  <r>
    <s v="GRUPO DE PRODUCTORES DE SAN JOSE XILATZEN"/>
    <s v="MACARIO"/>
    <s v="RAMIREZ"/>
    <s v="HERMINIO"/>
    <x v="6"/>
    <x v="0"/>
    <x v="120"/>
    <s v="INFRAESTRUCTURA Y EQUIPO PARA LA PRODUCCION DE CULTIVOS ALTERNATIVOS O NO TRADICIONALES PARA VENTA"/>
    <s v="GENERACIÓN DE INGRESOS"/>
    <n v="0"/>
    <n v="0"/>
    <n v="0"/>
    <s v="AM"/>
    <n v="2963"/>
    <n v="0"/>
    <n v="330"/>
    <n v="3293"/>
    <n v="2963"/>
    <n v="0"/>
    <m/>
    <n v="2963"/>
    <x v="120"/>
  </r>
  <r>
    <s v="GRUPO DE PRODUCTORES DE SAN JOSE XILATZEN"/>
    <s v="MACARIO"/>
    <s v="RAMIREZ"/>
    <s v="HERMINIO"/>
    <x v="6"/>
    <x v="0"/>
    <x v="120"/>
    <s v="TRAPICHE"/>
    <s v="GENERACIÓN DE INGRESOS"/>
    <n v="0"/>
    <n v="0"/>
    <n v="0"/>
    <s v="AM"/>
    <n v="2147"/>
    <n v="0"/>
    <n v="239.19999999999982"/>
    <n v="2386.1999999999998"/>
    <n v="2147"/>
    <n v="0"/>
    <m/>
    <n v="2147"/>
    <x v="120"/>
  </r>
  <r>
    <s v="GRUPO DE PRODUCTORES DE SAN JOSE XILATZEN"/>
    <s v="MACARIO"/>
    <s v="RAMIREZ"/>
    <s v="HERMINIO"/>
    <x v="6"/>
    <x v="0"/>
    <x v="120"/>
    <s v="TRAPICHE"/>
    <s v="GENERACIÓN DE INGRESOS"/>
    <n v="0"/>
    <n v="0"/>
    <n v="0"/>
    <s v="AM"/>
    <n v="92079"/>
    <n v="0"/>
    <n v="10231"/>
    <n v="102310"/>
    <n v="92079"/>
    <n v="0"/>
    <m/>
    <n v="92079"/>
    <x v="120"/>
  </r>
  <r>
    <s v="GRUPO DE PRODUCTORES DE SAN JOSE XILATZEN"/>
    <s v="MACARIO"/>
    <s v="RAMIREZ"/>
    <s v="HERMINIO"/>
    <x v="6"/>
    <x v="0"/>
    <x v="120"/>
    <s v="TRAPICHE"/>
    <s v="GENERACIÓN DE INGRESOS"/>
    <n v="0"/>
    <n v="0"/>
    <n v="0"/>
    <s v="AM"/>
    <n v="3240"/>
    <n v="0"/>
    <n v="360"/>
    <n v="3600"/>
    <n v="3240"/>
    <n v="0"/>
    <m/>
    <n v="3240"/>
    <x v="120"/>
  </r>
  <r>
    <s v="GRUPO DE PRODUCTORES DE SAN JOSE XILATZEN"/>
    <s v="MACARIO"/>
    <s v="RAMIREZ"/>
    <s v="HERMINIO"/>
    <x v="6"/>
    <x v="0"/>
    <x v="120"/>
    <s v="TRAPICHE"/>
    <s v="GENERACIÓN DE INGRESOS"/>
    <n v="0"/>
    <n v="0"/>
    <n v="0"/>
    <s v="AM"/>
    <n v="2070"/>
    <n v="0"/>
    <n v="230"/>
    <n v="2300"/>
    <n v="2070"/>
    <n v="0"/>
    <m/>
    <n v="2070"/>
    <x v="120"/>
  </r>
  <r>
    <s v="GRUPO DE PRODUCTORES DE SAN JOSE XILATZEN"/>
    <s v="MACARIO"/>
    <s v="RAMIREZ"/>
    <s v="HERMINIO"/>
    <x v="6"/>
    <x v="0"/>
    <x v="120"/>
    <s v="TRAPICHE"/>
    <s v="GENERACIÓN DE INGRESOS"/>
    <n v="0"/>
    <n v="0"/>
    <n v="0"/>
    <s v="AM"/>
    <n v="7650"/>
    <n v="0"/>
    <n v="850"/>
    <n v="8500"/>
    <n v="7650"/>
    <n v="0"/>
    <m/>
    <n v="7650"/>
    <x v="120"/>
  </r>
  <r>
    <s v="GRUPO DE PRODUCTORES DE SAN JOSE XILATZEN"/>
    <s v="MACARIO"/>
    <s v="RAMIREZ"/>
    <s v="HERMINIO"/>
    <x v="6"/>
    <x v="0"/>
    <x v="120"/>
    <s v="INFRAESTRUCTURA Y EQUIPO PARA LA PRODUCCION DE CERDOS"/>
    <s v="GENERACIÓN DE INGRESOS"/>
    <n v="0"/>
    <n v="0"/>
    <n v="0"/>
    <s v="AM"/>
    <n v="27150"/>
    <n v="0"/>
    <n v="6146"/>
    <n v="33296"/>
    <n v="27150"/>
    <n v="0"/>
    <m/>
    <n v="27150"/>
    <x v="120"/>
  </r>
  <r>
    <s v="GRUPO DE TRABAJO PETLACOYO"/>
    <s v="MAYORGA"/>
    <s v="CATARINA"/>
    <s v="SABINO"/>
    <x v="7"/>
    <x v="0"/>
    <x v="121"/>
    <s v="CAJONES, ALZA Y BASTIDORES"/>
    <s v="GENERACIÓN DE INGRESOS"/>
    <n v="5"/>
    <n v="10"/>
    <n v="15"/>
    <s v="AM"/>
    <n v="6889"/>
    <n v="0"/>
    <n v="766"/>
    <n v="7655"/>
    <n v="6889"/>
    <n v="0"/>
    <m/>
    <n v="6889"/>
    <x v="121"/>
  </r>
  <r>
    <s v="GRUPO DE TRABAJO PETLACOYO"/>
    <s v="MAYORGA"/>
    <s v="CATARINA"/>
    <s v="SABINO"/>
    <x v="7"/>
    <x v="0"/>
    <x v="121"/>
    <s v="ARBOLES FRUTALES"/>
    <s v="PRODUCCIÓN DE ALIMENTOS"/>
    <n v="0"/>
    <n v="0"/>
    <n v="0"/>
    <s v="AM"/>
    <n v="5976"/>
    <n v="0"/>
    <n v="664"/>
    <n v="6640"/>
    <n v="5976"/>
    <n v="0"/>
    <m/>
    <n v="5976"/>
    <x v="121"/>
  </r>
  <r>
    <s v="GRUPO DE TRABAJO PETLACOYO"/>
    <s v="MAYORGA"/>
    <s v="CATARINA"/>
    <s v="SABINO"/>
    <x v="7"/>
    <x v="0"/>
    <x v="121"/>
    <s v="SILO METALICO GALVANIZADO"/>
    <s v="GENERACIÓN DE INGRESOS"/>
    <n v="0"/>
    <n v="0"/>
    <n v="0"/>
    <s v="AM"/>
    <n v="10620"/>
    <n v="0"/>
    <n v="1180"/>
    <n v="11800"/>
    <n v="10620"/>
    <n v="0"/>
    <m/>
    <n v="10620"/>
    <x v="121"/>
  </r>
  <r>
    <s v="GRUPO DE TRABAJO PETLACOYO"/>
    <s v="MAYORGA"/>
    <s v="CATARINA"/>
    <s v="SABINO"/>
    <x v="7"/>
    <x v="0"/>
    <x v="121"/>
    <s v="ARBOLES FRUTALES"/>
    <s v="PRODUCCIÓN DE ALIMENTOS"/>
    <n v="0"/>
    <n v="0"/>
    <n v="0"/>
    <s v="AM"/>
    <n v="33516"/>
    <n v="0"/>
    <n v="3724"/>
    <n v="37240"/>
    <n v="33516"/>
    <n v="0"/>
    <m/>
    <n v="33516"/>
    <x v="121"/>
  </r>
  <r>
    <s v="GRUPO DE TRABAJO PETLACOYO"/>
    <s v="MAYORGA"/>
    <s v="CATARINA"/>
    <s v="SABINO"/>
    <x v="7"/>
    <x v="0"/>
    <x v="121"/>
    <s v="INCUBADORA"/>
    <s v="GENERACIÓN DE INGRESOS"/>
    <n v="0"/>
    <n v="0"/>
    <n v="0"/>
    <s v="AM"/>
    <n v="11700"/>
    <n v="0"/>
    <n v="1300"/>
    <n v="13000"/>
    <n v="11700"/>
    <n v="0"/>
    <m/>
    <n v="11700"/>
    <x v="121"/>
  </r>
  <r>
    <s v="GRUPO DE TRABAJO PETLACOYO"/>
    <s v="MAYORGA"/>
    <s v="CATARINA"/>
    <s v="SABINO"/>
    <x v="7"/>
    <x v="0"/>
    <x v="121"/>
    <s v="ARBOLES FRUTALES"/>
    <s v="PRODUCCIÓN DE ALIMENTOS"/>
    <n v="0"/>
    <n v="0"/>
    <n v="0"/>
    <s v="AM"/>
    <n v="24651"/>
    <n v="0"/>
    <n v="2739"/>
    <n v="27390"/>
    <n v="24651"/>
    <n v="0"/>
    <m/>
    <n v="24651"/>
    <x v="121"/>
  </r>
  <r>
    <s v="IXPATLACH"/>
    <s v="GONZALEZ"/>
    <s v="HERNANDEZ"/>
    <s v="CONSTANTINO"/>
    <x v="7"/>
    <x v="0"/>
    <x v="122"/>
    <s v="ARBOLES FRUTALES"/>
    <s v="PRODUCCIÓN DE ALIMENTOS"/>
    <n v="5"/>
    <n v="5"/>
    <n v="10"/>
    <s v="AM"/>
    <n v="9576"/>
    <n v="0"/>
    <n v="1064"/>
    <n v="10640"/>
    <n v="9576"/>
    <n v="0"/>
    <m/>
    <n v="9576"/>
    <x v="122"/>
  </r>
  <r>
    <s v="IXPATLACH"/>
    <s v="GONZALEZ"/>
    <s v="HERNANDEZ"/>
    <s v="CONSTANTINO"/>
    <x v="7"/>
    <x v="0"/>
    <x v="122"/>
    <s v="CAJONES, ALZA Y BASTIDORES"/>
    <s v="GENERACIÓN DE INGRESOS"/>
    <n v="0"/>
    <n v="0"/>
    <n v="0"/>
    <s v="AM"/>
    <n v="52434"/>
    <n v="0"/>
    <n v="5826"/>
    <n v="58260"/>
    <n v="52434"/>
    <n v="0"/>
    <m/>
    <n v="52434"/>
    <x v="122"/>
  </r>
  <r>
    <s v="IXPATLACH"/>
    <s v="GONZALEZ"/>
    <s v="HERNANDEZ"/>
    <s v="CONSTANTINO"/>
    <x v="7"/>
    <x v="0"/>
    <x v="122"/>
    <s v="CAJONES, ALZA Y BASTIDORES"/>
    <s v="GENERACIÓN DE INGRESOS"/>
    <n v="0"/>
    <n v="0"/>
    <n v="0"/>
    <s v="AM"/>
    <n v="6889"/>
    <n v="0"/>
    <n v="766"/>
    <n v="7655"/>
    <n v="6889"/>
    <n v="0"/>
    <m/>
    <n v="6889"/>
    <x v="122"/>
  </r>
  <r>
    <s v="IXPATLACH"/>
    <s v="GONZALEZ"/>
    <s v="HERNANDEZ"/>
    <s v="CONSTANTINO"/>
    <x v="7"/>
    <x v="0"/>
    <x v="122"/>
    <s v="INFRAESTRUCTURA Y EQUIPO PARA LA PROTECCION Y MANEJO DE LAS AVES"/>
    <s v="PRODUCCIÓN DE ALIMENTOS"/>
    <n v="0"/>
    <n v="0"/>
    <n v="0"/>
    <s v="AM"/>
    <n v="9396"/>
    <n v="0"/>
    <n v="1044"/>
    <n v="10440"/>
    <n v="9396"/>
    <n v="0"/>
    <m/>
    <n v="9396"/>
    <x v="122"/>
  </r>
  <r>
    <s v="IXPATLACH"/>
    <s v="GONZALEZ"/>
    <s v="HERNANDEZ"/>
    <s v="CONSTANTINO"/>
    <x v="7"/>
    <x v="0"/>
    <x v="122"/>
    <s v="INFRAESTRUCTURA Y EQUIPO PARA LA PRODUCCION DE CERDOS"/>
    <s v="GENERACIÓN DE INGRESOS"/>
    <n v="0"/>
    <n v="0"/>
    <n v="0"/>
    <s v="AM"/>
    <n v="6408"/>
    <n v="0"/>
    <n v="712"/>
    <n v="7120"/>
    <n v="6408"/>
    <n v="0"/>
    <m/>
    <n v="6408"/>
    <x v="122"/>
  </r>
  <r>
    <s v="IXPATLACH"/>
    <s v="GONZALEZ"/>
    <s v="HERNANDEZ"/>
    <s v="CONSTANTINO"/>
    <x v="7"/>
    <x v="0"/>
    <x v="122"/>
    <s v="INFRAESTRUCTURA Y EQUIPO PARA LA PRODUCCION DE CERDOS"/>
    <s v="GENERACIÓN DE INGRESOS"/>
    <n v="0"/>
    <n v="0"/>
    <n v="0"/>
    <s v="AM"/>
    <n v="17608"/>
    <n v="0"/>
    <n v="1957"/>
    <n v="19565"/>
    <n v="17608"/>
    <n v="0"/>
    <m/>
    <n v="17608"/>
    <x v="122"/>
  </r>
  <r>
    <s v="TAMPUCHON"/>
    <s v="GONZALEZ"/>
    <s v="GARCIA"/>
    <s v="GUSTAVO"/>
    <x v="7"/>
    <x v="0"/>
    <x v="123"/>
    <s v="ARBOLES FRUTALES"/>
    <s v="PRODUCCIÓN DE ALIMENTOS"/>
    <n v="10"/>
    <n v="5"/>
    <n v="15"/>
    <s v="AM"/>
    <n v="1935"/>
    <n v="0"/>
    <n v="215"/>
    <n v="2150"/>
    <n v="1935"/>
    <n v="0"/>
    <m/>
    <n v="1935"/>
    <x v="123"/>
  </r>
  <r>
    <s v="TAMPUCHON"/>
    <s v="GONZALEZ"/>
    <s v="GARCIA"/>
    <s v="GUSTAVO"/>
    <x v="7"/>
    <x v="0"/>
    <x v="123"/>
    <s v="TRAPICHE"/>
    <s v="GENERACIÓN DE INGRESOS"/>
    <n v="0"/>
    <n v="0"/>
    <n v="0"/>
    <s v="AM"/>
    <n v="27180"/>
    <n v="0"/>
    <n v="3020"/>
    <n v="30200"/>
    <n v="27180"/>
    <n v="0"/>
    <m/>
    <n v="27180"/>
    <x v="123"/>
  </r>
  <r>
    <s v="TAMPUCHON"/>
    <s v="GONZALEZ"/>
    <s v="GARCIA"/>
    <s v="GUSTAVO"/>
    <x v="7"/>
    <x v="0"/>
    <x v="123"/>
    <s v="INFRAESTRUCTURA Y EQUIPO PARA LA PROTECCION Y MANEJO DE LAS AVES"/>
    <s v="PRODUCCIÓN DE ALIMENTOS"/>
    <n v="0"/>
    <n v="0"/>
    <n v="0"/>
    <s v="AM"/>
    <n v="4698"/>
    <n v="0"/>
    <n v="522"/>
    <n v="5220"/>
    <n v="4698"/>
    <n v="0"/>
    <m/>
    <n v="4698"/>
    <x v="123"/>
  </r>
  <r>
    <s v="TAMPUCHON"/>
    <s v="GONZALEZ"/>
    <s v="GARCIA"/>
    <s v="GUSTAVO"/>
    <x v="7"/>
    <x v="0"/>
    <x v="123"/>
    <s v="INFRAESTRUCTURA Y EQUIPO PARA LA PRODUCCION DE CERDOS"/>
    <s v="GENERACIÓN DE INGRESOS"/>
    <n v="0"/>
    <n v="0"/>
    <n v="0"/>
    <s v="AM"/>
    <n v="17608"/>
    <n v="0"/>
    <n v="1957"/>
    <n v="19565"/>
    <n v="17608"/>
    <n v="0"/>
    <m/>
    <n v="17608"/>
    <x v="123"/>
  </r>
  <r>
    <s v="TAMPUCHON"/>
    <s v="GONZALEZ"/>
    <s v="GARCIA"/>
    <s v="GUSTAVO"/>
    <x v="7"/>
    <x v="0"/>
    <x v="123"/>
    <s v="INFRAESTRUCTURA Y EQUIPO PARA LA PRODUCCION DE CERDOS"/>
    <s v="GENERACIÓN DE INGRESOS"/>
    <n v="0"/>
    <n v="0"/>
    <n v="0"/>
    <s v="AM"/>
    <n v="19224"/>
    <n v="0"/>
    <n v="2136"/>
    <n v="21360"/>
    <n v="19224"/>
    <n v="0"/>
    <m/>
    <n v="19224"/>
    <x v="123"/>
  </r>
  <r>
    <s v="TAMPUCHON"/>
    <s v="GONZALEZ"/>
    <s v="GARCIA"/>
    <s v="GUSTAVO"/>
    <x v="7"/>
    <x v="0"/>
    <x v="123"/>
    <s v="SILO METALICO GALVANIZADO"/>
    <s v="GENERACIÓN DE INGRESOS"/>
    <n v="0"/>
    <n v="0"/>
    <n v="0"/>
    <s v="AM"/>
    <n v="10620"/>
    <n v="0"/>
    <n v="1180"/>
    <n v="11800"/>
    <n v="10620"/>
    <n v="0"/>
    <m/>
    <n v="10620"/>
    <x v="123"/>
  </r>
  <r>
    <s v="TAMPUCHON"/>
    <s v="GONZALEZ"/>
    <s v="GARCIA"/>
    <s v="GUSTAVO"/>
    <x v="7"/>
    <x v="0"/>
    <x v="123"/>
    <s v="ARBOLES FRUTALES"/>
    <s v="PRODUCCIÓN DE ALIMENTOS"/>
    <n v="0"/>
    <n v="0"/>
    <n v="0"/>
    <s v="AM"/>
    <n v="4788"/>
    <n v="0"/>
    <n v="532"/>
    <n v="5320"/>
    <n v="4788"/>
    <n v="0"/>
    <m/>
    <n v="4788"/>
    <x v="123"/>
  </r>
  <r>
    <s v="TAMPUCHON"/>
    <s v="GONZALEZ"/>
    <s v="GARCIA"/>
    <s v="GUSTAVO"/>
    <x v="7"/>
    <x v="0"/>
    <x v="123"/>
    <s v="INFRAESTRUCTURA Y EQUIPO PARA LA PROTECCION Y MANEJO DE LAS AVES"/>
    <s v="PRODUCCIÓN DE ALIMENTOS"/>
    <n v="0"/>
    <n v="0"/>
    <n v="0"/>
    <s v="AM"/>
    <n v="79492"/>
    <n v="0"/>
    <n v="8833"/>
    <n v="88325"/>
    <n v="79492"/>
    <n v="0"/>
    <m/>
    <n v="79492"/>
    <x v="123"/>
  </r>
  <r>
    <s v="EJEKATL"/>
    <s v="VELAZQUEZ"/>
    <s v="HERNANDEZ"/>
    <s v="RAFAEL"/>
    <x v="7"/>
    <x v="0"/>
    <x v="124"/>
    <s v="CAJONES, ALZA Y BASTIDORES"/>
    <s v="GENERACIÓN DE INGRESOS"/>
    <n v="13"/>
    <n v="7"/>
    <n v="20"/>
    <s v="AM"/>
    <n v="6889"/>
    <n v="0"/>
    <n v="766"/>
    <n v="7655"/>
    <n v="6889"/>
    <n v="0"/>
    <m/>
    <n v="6889"/>
    <x v="124"/>
  </r>
  <r>
    <s v="EJEKATL"/>
    <s v="VELAZQUEZ"/>
    <s v="HERNANDEZ"/>
    <s v="RAFAEL"/>
    <x v="7"/>
    <x v="0"/>
    <x v="124"/>
    <s v="CAJONES, ALZA Y BASTIDORES"/>
    <s v="GENERACIÓN DE INGRESOS"/>
    <n v="0"/>
    <n v="0"/>
    <n v="0"/>
    <s v="AM"/>
    <n v="20029"/>
    <n v="0"/>
    <n v="2226"/>
    <n v="22255"/>
    <n v="20029"/>
    <n v="0"/>
    <m/>
    <n v="20029"/>
    <x v="124"/>
  </r>
  <r>
    <s v="EJEKATL"/>
    <s v="VELAZQUEZ"/>
    <s v="HERNANDEZ"/>
    <s v="RAFAEL"/>
    <x v="7"/>
    <x v="0"/>
    <x v="124"/>
    <s v="INFRAESTRUCTURA Y EQUIPO PARA LA PRODUCCION DE CERDOS"/>
    <s v="GENERACIÓN DE INGRESOS"/>
    <n v="0"/>
    <n v="0"/>
    <n v="0"/>
    <s v="AM"/>
    <n v="80100"/>
    <n v="0"/>
    <n v="8900"/>
    <n v="89000"/>
    <n v="80100"/>
    <n v="0"/>
    <m/>
    <n v="80100"/>
    <x v="124"/>
  </r>
  <r>
    <s v="EJEKATL"/>
    <s v="VELAZQUEZ"/>
    <s v="HERNANDEZ"/>
    <s v="RAFAEL"/>
    <x v="7"/>
    <x v="0"/>
    <x v="124"/>
    <s v="INFRAESTRUCTURA Y EQUIPO PARA LA PRODUCCION DE CERDOS"/>
    <s v="GENERACIÓN DE INGRESOS"/>
    <n v="0"/>
    <n v="0"/>
    <n v="0"/>
    <s v="AM"/>
    <n v="25632"/>
    <n v="0"/>
    <n v="2848"/>
    <n v="28480"/>
    <n v="25632"/>
    <n v="0"/>
    <m/>
    <n v="25632"/>
    <x v="124"/>
  </r>
  <r>
    <s v="EJEKATL"/>
    <s v="VELAZQUEZ"/>
    <s v="HERNANDEZ"/>
    <s v="RAFAEL"/>
    <x v="7"/>
    <x v="0"/>
    <x v="124"/>
    <s v="INFRAESTRUCTURA Y EQUIPO PARA LA PROTECCION Y MANEJO DE LAS AVES"/>
    <s v="PRODUCCIÓN DE ALIMENTOS"/>
    <n v="0"/>
    <n v="0"/>
    <n v="0"/>
    <s v="AM"/>
    <n v="14094"/>
    <n v="0"/>
    <n v="1566"/>
    <n v="15660"/>
    <n v="14094"/>
    <n v="0"/>
    <m/>
    <n v="14094"/>
    <x v="124"/>
  </r>
  <r>
    <s v="EJEKATL"/>
    <s v="VELAZQUEZ"/>
    <s v="HERNANDEZ"/>
    <s v="RAFAEL"/>
    <x v="7"/>
    <x v="0"/>
    <x v="124"/>
    <s v="ARBOLES FRUTALES"/>
    <s v="PRODUCCIÓN DE ALIMENTOS"/>
    <n v="0"/>
    <n v="0"/>
    <n v="0"/>
    <s v="AM"/>
    <n v="28728"/>
    <n v="0"/>
    <n v="3192"/>
    <n v="31920"/>
    <n v="28728"/>
    <n v="0"/>
    <m/>
    <n v="28728"/>
    <x v="124"/>
  </r>
  <r>
    <s v="EJEKATL"/>
    <s v="VELAZQUEZ"/>
    <s v="HERNANDEZ"/>
    <s v="RAFAEL"/>
    <x v="7"/>
    <x v="0"/>
    <x v="124"/>
    <s v="ARBOLES FRUTALES"/>
    <s v="PRODUCCIÓN DE ALIMENTOS"/>
    <n v="0"/>
    <n v="0"/>
    <n v="0"/>
    <s v="AM"/>
    <n v="8217"/>
    <n v="0"/>
    <n v="913"/>
    <n v="9130"/>
    <n v="8217"/>
    <n v="0"/>
    <m/>
    <n v="8217"/>
    <x v="124"/>
  </r>
  <r>
    <s v="EJEKATL"/>
    <s v="VELAZQUEZ"/>
    <s v="HERNANDEZ"/>
    <s v="RAFAEL"/>
    <x v="7"/>
    <x v="0"/>
    <x v="124"/>
    <s v="ARBOLES FRUTALES"/>
    <s v="PRODUCCIÓN DE ALIMENTOS"/>
    <n v="0"/>
    <n v="0"/>
    <n v="0"/>
    <s v="AM"/>
    <n v="3870"/>
    <n v="0"/>
    <n v="430"/>
    <n v="4300"/>
    <n v="3870"/>
    <n v="0"/>
    <m/>
    <n v="3870"/>
    <x v="124"/>
  </r>
  <r>
    <s v="TIOAMEL"/>
    <s v="VIDALES"/>
    <s v="LOPEZ"/>
    <s v="CRISOFORO"/>
    <x v="7"/>
    <x v="0"/>
    <x v="125"/>
    <s v="INFRAESTRUCTURA Y EQUIPO PARA LA PRODUCCION DE CERDOS"/>
    <s v="GENERACIÓN DE INGRESOS"/>
    <n v="8"/>
    <n v="7"/>
    <n v="15"/>
    <s v="AM"/>
    <n v="6408"/>
    <n v="0"/>
    <n v="712"/>
    <n v="7120"/>
    <n v="6408"/>
    <n v="0"/>
    <m/>
    <n v="6408"/>
    <x v="125"/>
  </r>
  <r>
    <s v="TIOAMEL"/>
    <s v="VIDALES"/>
    <s v="LOPEZ"/>
    <s v="CRISOFORO"/>
    <x v="7"/>
    <x v="0"/>
    <x v="125"/>
    <s v="ARBOLES FRUTALES"/>
    <s v="PRODUCCIÓN DE ALIMENTOS"/>
    <n v="0"/>
    <n v="0"/>
    <n v="0"/>
    <s v="AM"/>
    <n v="9576"/>
    <n v="0"/>
    <n v="1064"/>
    <n v="10640"/>
    <n v="9576"/>
    <n v="0"/>
    <m/>
    <n v="9576"/>
    <x v="125"/>
  </r>
  <r>
    <s v="TIOAMEL"/>
    <s v="VIDALES"/>
    <s v="LOPEZ"/>
    <s v="CRISOFORO"/>
    <x v="7"/>
    <x v="0"/>
    <x v="125"/>
    <s v="ARBOLES FRUTALES"/>
    <s v="PRODUCCIÓN DE ALIMENTOS"/>
    <n v="0"/>
    <n v="0"/>
    <n v="0"/>
    <s v="AM"/>
    <n v="13135"/>
    <n v="0"/>
    <n v="1460"/>
    <n v="14595"/>
    <n v="13135"/>
    <n v="0"/>
    <m/>
    <n v="13135"/>
    <x v="125"/>
  </r>
  <r>
    <s v="TIOAMEL"/>
    <s v="VIDALES"/>
    <s v="LOPEZ"/>
    <s v="CRISOFORO"/>
    <x v="7"/>
    <x v="0"/>
    <x v="125"/>
    <s v="INFRAESTRUCTURA Y EQUIPO PARA LA PRODUCCION HORTICOLA AGRICULTURA PROTEGIDA"/>
    <s v="PRODUCCIÓN DE ALIMENTOS"/>
    <n v="0"/>
    <n v="0"/>
    <n v="0"/>
    <s v="AM"/>
    <n v="36495"/>
    <n v="0"/>
    <n v="4055"/>
    <n v="40550"/>
    <n v="36495"/>
    <n v="0"/>
    <m/>
    <n v="36495"/>
    <x v="125"/>
  </r>
  <r>
    <s v="TIOAMEL"/>
    <s v="VIDALES"/>
    <s v="LOPEZ"/>
    <s v="CRISOFORO"/>
    <x v="7"/>
    <x v="0"/>
    <x v="125"/>
    <s v="INFRAESTRUCTURA Y EQUIPO PARA LA PRODUCCION DE CERDOS"/>
    <s v="GENERACIÓN DE INGRESOS"/>
    <n v="0"/>
    <n v="0"/>
    <n v="0"/>
    <s v="AM"/>
    <n v="35217"/>
    <n v="0"/>
    <n v="3913"/>
    <n v="39130"/>
    <n v="35217"/>
    <n v="0"/>
    <m/>
    <n v="35217"/>
    <x v="125"/>
  </r>
  <r>
    <s v="TIOAMEL"/>
    <s v="VIDALES"/>
    <s v="LOPEZ"/>
    <s v="CRISOFORO"/>
    <x v="7"/>
    <x v="0"/>
    <x v="125"/>
    <s v="ARBOLES FRUTALES"/>
    <s v="PRODUCCIÓN DE ALIMENTOS"/>
    <n v="0"/>
    <n v="0"/>
    <n v="0"/>
    <s v="AM"/>
    <n v="9162"/>
    <n v="0"/>
    <n v="1018"/>
    <n v="10180"/>
    <n v="9162"/>
    <n v="0"/>
    <m/>
    <n v="9162"/>
    <x v="125"/>
  </r>
  <r>
    <s v="TIOAMEL"/>
    <s v="VIDALES"/>
    <s v="LOPEZ"/>
    <s v="CRISOFORO"/>
    <x v="7"/>
    <x v="0"/>
    <x v="125"/>
    <s v="ARBOLES FRUTALES"/>
    <s v="PRODUCCIÓN DE ALIMENTOS"/>
    <n v="0"/>
    <n v="0"/>
    <n v="0"/>
    <s v="AM"/>
    <n v="5976"/>
    <n v="0"/>
    <n v="664"/>
    <n v="6640"/>
    <n v="5976"/>
    <n v="0"/>
    <m/>
    <n v="5976"/>
    <x v="125"/>
  </r>
  <r>
    <s v="TIOAMEL"/>
    <s v="VIDALES"/>
    <s v="LOPEZ"/>
    <s v="CRISOFORO"/>
    <x v="7"/>
    <x v="0"/>
    <x v="125"/>
    <s v="INFRAESTRUCTURA Y EQUIPO PARA LA PROTECCION Y MANEJO DE LAS AVES"/>
    <s v="PRODUCCIÓN DE ALIMENTOS"/>
    <n v="0"/>
    <n v="0"/>
    <n v="0"/>
    <s v="AM"/>
    <n v="14094"/>
    <n v="0"/>
    <n v="1566"/>
    <n v="15660"/>
    <n v="14094"/>
    <n v="0"/>
    <m/>
    <n v="14094"/>
    <x v="125"/>
  </r>
  <r>
    <s v="TIOAMEL"/>
    <s v="VIDALES"/>
    <s v="LOPEZ"/>
    <s v="CRISOFORO"/>
    <x v="7"/>
    <x v="0"/>
    <x v="125"/>
    <s v="CAJONES, ALZA Y BASTIDORES"/>
    <s v="GENERACIÓN DE INGRESOS"/>
    <n v="0"/>
    <n v="0"/>
    <n v="0"/>
    <s v="AM"/>
    <n v="23026"/>
    <n v="0"/>
    <n v="2559"/>
    <n v="25585"/>
    <n v="23026"/>
    <n v="0"/>
    <m/>
    <n v="23026"/>
    <x v="125"/>
  </r>
  <r>
    <s v="GRUPO DE TRABAJO MOYOTLA"/>
    <s v="HERNANDEZ"/>
    <s v="HERNANDEZ"/>
    <s v="EZEQUIEL"/>
    <x v="7"/>
    <x v="0"/>
    <x v="126"/>
    <s v="INFRAESTRUCTURA Y EQUIPO PARA LA PRODUCCION DE CERDOS"/>
    <s v="GENERACIÓN DE INGRESOS"/>
    <n v="11"/>
    <n v="3"/>
    <n v="14"/>
    <s v="AM"/>
    <n v="19224"/>
    <n v="0"/>
    <n v="2136"/>
    <n v="21360"/>
    <n v="19224"/>
    <n v="0"/>
    <m/>
    <n v="19224"/>
    <x v="126"/>
  </r>
  <r>
    <s v="GRUPO DE TRABAJO MOYOTLA"/>
    <s v="HERNANDEZ"/>
    <s v="HERNANDEZ"/>
    <s v="EZEQUIEL"/>
    <x v="7"/>
    <x v="0"/>
    <x v="126"/>
    <s v="CAJONES, ALZA Y BASTIDORES"/>
    <s v="GENERACIÓN DE INGRESOS"/>
    <n v="0"/>
    <n v="0"/>
    <n v="0"/>
    <s v="AM"/>
    <n v="40059"/>
    <n v="0"/>
    <n v="4451"/>
    <n v="44510"/>
    <n v="40059"/>
    <n v="0"/>
    <m/>
    <n v="40059"/>
    <x v="126"/>
  </r>
  <r>
    <s v="GRUPO DE TRABAJO MOYOTLA"/>
    <s v="HERNANDEZ"/>
    <s v="HERNANDEZ"/>
    <s v="EZEQUIEL"/>
    <x v="7"/>
    <x v="0"/>
    <x v="126"/>
    <s v="INFRAESTRUCTURA Y EQUIPO PARA LA PRODUCCION HORTICOLA AGRICULTURA PROTEGIDA"/>
    <s v="PRODUCCIÓN DE ALIMENTOS"/>
    <n v="0"/>
    <n v="0"/>
    <n v="0"/>
    <s v="AM"/>
    <n v="7047"/>
    <n v="0"/>
    <n v="783"/>
    <n v="7830"/>
    <n v="7047"/>
    <n v="0"/>
    <m/>
    <n v="7047"/>
    <x v="126"/>
  </r>
  <r>
    <s v="GRUPO DE TRABAJO MOYOTLA"/>
    <s v="HERNANDEZ"/>
    <s v="HERNANDEZ"/>
    <s v="EZEQUIEL"/>
    <x v="7"/>
    <x v="0"/>
    <x v="126"/>
    <s v="INFRAESTRUCTURA Y EQUIPO PARA LA PRODUCCION HORTICOLA AGRICULTURA PROTEGIDA"/>
    <s v="PRODUCCIÓN DE ALIMENTOS"/>
    <n v="0"/>
    <n v="0"/>
    <n v="0"/>
    <s v="AM"/>
    <n v="18247"/>
    <n v="0"/>
    <n v="2028"/>
    <n v="20275"/>
    <n v="18247"/>
    <n v="0"/>
    <m/>
    <n v="18247"/>
    <x v="126"/>
  </r>
  <r>
    <s v="GRUPO DE TRABAJO MOYOTLA"/>
    <s v="HERNANDEZ"/>
    <s v="HERNANDEZ"/>
    <s v="EZEQUIEL"/>
    <x v="7"/>
    <x v="0"/>
    <x v="126"/>
    <s v="ARBOLES FRUTALES"/>
    <s v="PRODUCCIÓN DE ALIMENTOS"/>
    <n v="0"/>
    <n v="0"/>
    <n v="0"/>
    <s v="AM"/>
    <n v="4788"/>
    <n v="0"/>
    <n v="532"/>
    <n v="5320"/>
    <n v="4788"/>
    <n v="0"/>
    <m/>
    <n v="4788"/>
    <x v="126"/>
  </r>
  <r>
    <s v="GRUPO DE TRABAJO MOYOTLA"/>
    <s v="HERNANDEZ"/>
    <s v="HERNANDEZ"/>
    <s v="EZEQUIEL"/>
    <x v="7"/>
    <x v="0"/>
    <x v="126"/>
    <s v="ARBOLES FRUTALES"/>
    <s v="PRODUCCIÓN DE ALIMENTOS"/>
    <n v="0"/>
    <n v="0"/>
    <n v="0"/>
    <s v="AM"/>
    <n v="5805"/>
    <n v="0"/>
    <n v="645"/>
    <n v="6450"/>
    <n v="5805"/>
    <n v="0"/>
    <m/>
    <n v="5805"/>
    <x v="126"/>
  </r>
  <r>
    <s v="GRUPO DE TRABAJO MOYOTLA"/>
    <s v="HERNANDEZ"/>
    <s v="HERNANDEZ"/>
    <s v="EZEQUIEL"/>
    <x v="7"/>
    <x v="0"/>
    <x v="126"/>
    <s v="INFRAESTRUCTURA Y EQUIPO PARA LA PROTECCION Y MANEJO DE LAS AVES"/>
    <s v="PRODUCCIÓN DE ALIMENTOS"/>
    <n v="0"/>
    <n v="0"/>
    <n v="0"/>
    <s v="AM"/>
    <n v="4698"/>
    <n v="0"/>
    <n v="522"/>
    <n v="5220"/>
    <n v="4698"/>
    <n v="0"/>
    <m/>
    <n v="4698"/>
    <x v="126"/>
  </r>
  <r>
    <s v="GRUPO DE TRABAJO MOYOTLA"/>
    <s v="HERNANDEZ"/>
    <s v="HERNANDEZ"/>
    <s v="EZEQUIEL"/>
    <x v="7"/>
    <x v="0"/>
    <x v="126"/>
    <s v="INFRAESTRUCTURA Y EQUIPO PARA LA PRODUCCION DE CERDOS"/>
    <s v="GENERACIÓN DE INGRESOS"/>
    <n v="0"/>
    <n v="0"/>
    <n v="0"/>
    <s v="AM"/>
    <n v="17608"/>
    <n v="0"/>
    <n v="1957"/>
    <n v="19565"/>
    <n v="17608"/>
    <n v="0"/>
    <m/>
    <n v="17608"/>
    <x v="126"/>
  </r>
  <r>
    <s v="GRUPO DE TRABAJO MOYOTLA"/>
    <s v="HERNANDEZ"/>
    <s v="HERNANDEZ"/>
    <s v="EZEQUIEL"/>
    <x v="7"/>
    <x v="0"/>
    <x v="126"/>
    <s v="INFRAESTRUCTURA Y EQUIPO PARA LA PRODUCCION DE CERDOS"/>
    <s v="GENERACIÓN DE INGRESOS"/>
    <n v="0"/>
    <n v="0"/>
    <n v="0"/>
    <s v="AM"/>
    <n v="40050"/>
    <n v="0"/>
    <n v="4450"/>
    <n v="44500"/>
    <n v="40050"/>
    <n v="0"/>
    <m/>
    <n v="40050"/>
    <x v="126"/>
  </r>
  <r>
    <s v="EL SABINO"/>
    <s v="HERNANDEZ"/>
    <m/>
    <s v="JUAN"/>
    <x v="7"/>
    <x v="0"/>
    <x v="127"/>
    <s v="ARBOLES FRUTALES"/>
    <s v="PRODUCCIÓN DE ALIMENTOS"/>
    <n v="14"/>
    <n v="1"/>
    <n v="15"/>
    <s v="AM"/>
    <n v="1935"/>
    <n v="0"/>
    <n v="215"/>
    <n v="2150"/>
    <n v="1935"/>
    <n v="0"/>
    <m/>
    <n v="1935"/>
    <x v="127"/>
  </r>
  <r>
    <s v="EL SABINO"/>
    <s v="HERNANDEZ"/>
    <m/>
    <s v="JUAN"/>
    <x v="7"/>
    <x v="0"/>
    <x v="127"/>
    <s v="INFRAESTRUCTURA Y EQUIPO PARA LA PRODUCCION DE CERDOS"/>
    <s v="GENERACIÓN DE INGRESOS"/>
    <n v="0"/>
    <n v="0"/>
    <n v="0"/>
    <s v="AM"/>
    <n v="17608"/>
    <n v="0"/>
    <n v="1957"/>
    <n v="19565"/>
    <n v="17608"/>
    <n v="0"/>
    <m/>
    <n v="17608"/>
    <x v="127"/>
  </r>
  <r>
    <s v="EL SABINO"/>
    <s v="HERNANDEZ"/>
    <m/>
    <s v="JUAN"/>
    <x v="7"/>
    <x v="0"/>
    <x v="127"/>
    <s v="INFRAESTRUCTURA Y EQUIPO PARA LA PROTECCION Y MANEJO DE LAS AVES"/>
    <s v="PRODUCCIÓN DE ALIMENTOS"/>
    <n v="0"/>
    <n v="0"/>
    <n v="0"/>
    <s v="AM"/>
    <n v="14094"/>
    <n v="0"/>
    <n v="1566"/>
    <n v="15660"/>
    <n v="14094"/>
    <n v="0"/>
    <m/>
    <n v="14094"/>
    <x v="127"/>
  </r>
  <r>
    <s v="EL SABINO"/>
    <s v="HERNANDEZ"/>
    <m/>
    <s v="JUAN"/>
    <x v="7"/>
    <x v="0"/>
    <x v="127"/>
    <s v="INFRAESTRUCTURA Y EQUIPO PARA LA PRODUCCION DE CERDOS"/>
    <s v="GENERACIÓN DE INGRESOS"/>
    <n v="0"/>
    <n v="0"/>
    <n v="0"/>
    <s v="AM"/>
    <n v="6408"/>
    <n v="0"/>
    <n v="712"/>
    <n v="7120"/>
    <n v="6408"/>
    <n v="0"/>
    <m/>
    <n v="6408"/>
    <x v="127"/>
  </r>
  <r>
    <s v="EL SABINO"/>
    <s v="HERNANDEZ"/>
    <m/>
    <s v="JUAN"/>
    <x v="7"/>
    <x v="0"/>
    <x v="127"/>
    <s v="INFRAESTRUCTURA Y EQUIPO PARA LA PRODUCCION HORTICOLA AGRICULTURA PROTEGIDA"/>
    <s v="PRODUCCIÓN DE ALIMENTOS"/>
    <n v="0"/>
    <n v="0"/>
    <n v="0"/>
    <s v="AM"/>
    <n v="7047"/>
    <n v="0"/>
    <n v="783"/>
    <n v="7830"/>
    <n v="7047"/>
    <n v="0"/>
    <m/>
    <n v="7047"/>
    <x v="127"/>
  </r>
  <r>
    <s v="EL SABINO"/>
    <s v="HERNANDEZ"/>
    <m/>
    <s v="JUAN"/>
    <x v="7"/>
    <x v="0"/>
    <x v="127"/>
    <s v="ARBOLES FRUTALES"/>
    <s v="PRODUCCIÓN DE ALIMENTOS"/>
    <n v="0"/>
    <n v="0"/>
    <n v="0"/>
    <s v="AM"/>
    <n v="33516"/>
    <n v="0"/>
    <n v="3724"/>
    <n v="37240"/>
    <n v="33516"/>
    <n v="0"/>
    <m/>
    <n v="33516"/>
    <x v="127"/>
  </r>
  <r>
    <s v="EL SABINO"/>
    <s v="HERNANDEZ"/>
    <m/>
    <s v="JUAN"/>
    <x v="7"/>
    <x v="0"/>
    <x v="127"/>
    <s v="INFRAESTRUCTURA Y EQUIPO PARA LA PROTECCION Y MANEJO DE LAS AVES"/>
    <s v="PRODUCCIÓN DE ALIMENTOS"/>
    <n v="0"/>
    <n v="0"/>
    <n v="0"/>
    <s v="AM"/>
    <n v="15898"/>
    <n v="0"/>
    <n v="1767"/>
    <n v="17665"/>
    <n v="15898"/>
    <n v="0"/>
    <m/>
    <n v="15898"/>
    <x v="127"/>
  </r>
  <r>
    <s v="GRUPO DE TRABAJO AMAXAC"/>
    <s v="HERNANDEZ"/>
    <s v="MANUEL"/>
    <s v="FLORENCIO"/>
    <x v="7"/>
    <x v="0"/>
    <x v="128"/>
    <s v="TRAPICHE"/>
    <s v="GENERACIÓN DE INGRESOS"/>
    <n v="3"/>
    <n v="11"/>
    <n v="14"/>
    <s v="AM"/>
    <n v="27180"/>
    <n v="0"/>
    <n v="3020"/>
    <n v="30200"/>
    <n v="27180"/>
    <n v="0"/>
    <m/>
    <n v="27180"/>
    <x v="128"/>
  </r>
  <r>
    <s v="GRUPO DE TRABAJO AMAXAC"/>
    <s v="HERNANDEZ"/>
    <s v="MANUEL"/>
    <s v="FLORENCIO"/>
    <x v="7"/>
    <x v="0"/>
    <x v="128"/>
    <s v="INFRAESTRUCTURA Y EQUIPO PARA LA PROTECCION Y MANEJO DE LAS AVES"/>
    <s v="PRODUCCIÓN DE ALIMENTOS"/>
    <n v="0"/>
    <n v="0"/>
    <n v="0"/>
    <s v="AM"/>
    <n v="31797"/>
    <n v="0"/>
    <n v="3533"/>
    <n v="35330"/>
    <n v="31797"/>
    <n v="0"/>
    <m/>
    <n v="31797"/>
    <x v="128"/>
  </r>
  <r>
    <s v="GRUPO DE TRABAJO AMAXAC"/>
    <s v="HERNANDEZ"/>
    <s v="MANUEL"/>
    <s v="FLORENCIO"/>
    <x v="7"/>
    <x v="0"/>
    <x v="128"/>
    <s v="INFRAESTRUCTURA Y EQUIPO PARA LA PRODUCCION DE CERDOS"/>
    <s v="GENERACIÓN DE INGRESOS"/>
    <n v="0"/>
    <n v="0"/>
    <n v="0"/>
    <s v="AM"/>
    <n v="17608"/>
    <n v="0"/>
    <n v="1957"/>
    <n v="19565"/>
    <n v="17608"/>
    <n v="0"/>
    <m/>
    <n v="17608"/>
    <x v="128"/>
  </r>
  <r>
    <s v="GRUPO DE TRABAJO AMAXAC"/>
    <s v="HERNANDEZ"/>
    <s v="MANUEL"/>
    <s v="FLORENCIO"/>
    <x v="7"/>
    <x v="0"/>
    <x v="128"/>
    <s v="INFRAESTRUCTURA Y EQUIPO PARA LA PRODUCCION DE CERDOS"/>
    <s v="GENERACIÓN DE INGRESOS"/>
    <n v="0"/>
    <n v="0"/>
    <n v="0"/>
    <s v="AM"/>
    <n v="6408"/>
    <n v="0"/>
    <n v="712"/>
    <n v="7120"/>
    <n v="6408"/>
    <n v="0"/>
    <m/>
    <n v="6408"/>
    <x v="128"/>
  </r>
  <r>
    <s v="GRUPO DE TRABAJO AMAXAC"/>
    <s v="HERNANDEZ"/>
    <s v="MANUEL"/>
    <s v="FLORENCIO"/>
    <x v="7"/>
    <x v="0"/>
    <x v="128"/>
    <s v="ARBOLES FRUTALES"/>
    <s v="PRODUCCIÓN DE ALIMENTOS"/>
    <n v="0"/>
    <n v="0"/>
    <n v="0"/>
    <s v="AM"/>
    <n v="16434"/>
    <n v="0"/>
    <n v="1826"/>
    <n v="18260"/>
    <n v="16434"/>
    <n v="0"/>
    <m/>
    <n v="16434"/>
    <x v="128"/>
  </r>
  <r>
    <s v="GRUPO DE TRABAJO AMAXAC"/>
    <s v="HERNANDEZ"/>
    <s v="MANUEL"/>
    <s v="FLORENCIO"/>
    <x v="7"/>
    <x v="0"/>
    <x v="128"/>
    <s v="ARBOLES FRUTALES"/>
    <s v="PRODUCCIÓN DE ALIMENTOS"/>
    <n v="0"/>
    <n v="0"/>
    <n v="0"/>
    <s v="AM"/>
    <n v="19152"/>
    <n v="0"/>
    <n v="2128"/>
    <n v="21280"/>
    <n v="19152"/>
    <n v="0"/>
    <m/>
    <n v="19152"/>
    <x v="128"/>
  </r>
  <r>
    <s v="GRUPO DE TRABAJO AMAXAC"/>
    <s v="HERNANDEZ"/>
    <s v="MANUEL"/>
    <s v="FLORENCIO"/>
    <x v="7"/>
    <x v="0"/>
    <x v="128"/>
    <s v="ARBOLES FRUTALES"/>
    <s v="PRODUCCIÓN DE ALIMENTOS"/>
    <n v="0"/>
    <n v="0"/>
    <n v="0"/>
    <s v="AM"/>
    <n v="1935"/>
    <n v="0"/>
    <n v="215"/>
    <n v="2150"/>
    <n v="1935"/>
    <n v="0"/>
    <m/>
    <n v="1935"/>
    <x v="128"/>
  </r>
  <r>
    <s v="GRUPO DE TRABAJO AMAXAC"/>
    <s v="HERNANDEZ"/>
    <s v="MANUEL"/>
    <s v="FLORENCIO"/>
    <x v="7"/>
    <x v="0"/>
    <x v="128"/>
    <s v="INFRAESTRUCTURA Y EQUIPO PARA LA PROTECCION Y MANEJO DE LAS AVES"/>
    <s v="PRODUCCIÓN DE ALIMENTOS"/>
    <n v="0"/>
    <n v="0"/>
    <n v="0"/>
    <s v="AM"/>
    <n v="9396"/>
    <n v="0"/>
    <n v="1044"/>
    <n v="10440"/>
    <n v="9396"/>
    <n v="0"/>
    <m/>
    <n v="9396"/>
    <x v="128"/>
  </r>
  <r>
    <s v="EL KUAUTLI"/>
    <s v="GONZALEZ"/>
    <s v="HERNANDEZ"/>
    <s v="FAUSTINO"/>
    <x v="7"/>
    <x v="0"/>
    <x v="129"/>
    <s v="INFRAESTRUCTURA Y EQUIPO PARA LA PRODUCCION DE CERDOS"/>
    <s v="GENERACIÓN DE INGRESOS"/>
    <n v="10"/>
    <n v="4"/>
    <n v="14"/>
    <s v="AM"/>
    <n v="32040"/>
    <n v="0"/>
    <n v="3560"/>
    <n v="35600"/>
    <n v="32040"/>
    <n v="0"/>
    <m/>
    <n v="32040"/>
    <x v="129"/>
  </r>
  <r>
    <s v="EL KUAUTLI"/>
    <s v="GONZALEZ"/>
    <s v="HERNANDEZ"/>
    <s v="FAUSTINO"/>
    <x v="7"/>
    <x v="0"/>
    <x v="129"/>
    <s v="INFRAESTRUCTURA Y EQUIPO PARA LA PRODUCCION DE CERDOS"/>
    <s v="GENERACIÓN DE INGRESOS"/>
    <n v="0"/>
    <n v="0"/>
    <n v="0"/>
    <s v="AM"/>
    <n v="17608"/>
    <n v="0"/>
    <n v="1957"/>
    <n v="19565"/>
    <n v="17608"/>
    <n v="0"/>
    <m/>
    <n v="17608"/>
    <x v="129"/>
  </r>
  <r>
    <s v="EL KUAUTLI"/>
    <s v="GONZALEZ"/>
    <s v="HERNANDEZ"/>
    <s v="FAUSTINO"/>
    <x v="7"/>
    <x v="0"/>
    <x v="129"/>
    <s v="CAJONES, ALZA Y BASTIDORES"/>
    <s v="GENERACIÓN DE INGRESOS"/>
    <n v="0"/>
    <n v="0"/>
    <n v="0"/>
    <s v="AM"/>
    <n v="23026"/>
    <n v="0"/>
    <n v="2559"/>
    <n v="25585"/>
    <n v="23026"/>
    <n v="0"/>
    <m/>
    <n v="23026"/>
    <x v="129"/>
  </r>
  <r>
    <s v="EL KUAUTLI"/>
    <s v="GONZALEZ"/>
    <s v="HERNANDEZ"/>
    <s v="FAUSTINO"/>
    <x v="7"/>
    <x v="0"/>
    <x v="129"/>
    <s v="TRAPICHE"/>
    <s v="GENERACIÓN DE INGRESOS"/>
    <n v="0"/>
    <n v="0"/>
    <n v="0"/>
    <s v="AM"/>
    <n v="27180"/>
    <n v="0"/>
    <n v="3020"/>
    <n v="30200"/>
    <n v="27180"/>
    <n v="0"/>
    <m/>
    <n v="27180"/>
    <x v="129"/>
  </r>
  <r>
    <s v="EL KUAUTLI"/>
    <s v="GONZALEZ"/>
    <s v="HERNANDEZ"/>
    <s v="FAUSTINO"/>
    <x v="7"/>
    <x v="0"/>
    <x v="129"/>
    <s v="ARBOLES FRUTALES"/>
    <s v="PRODUCCIÓN DE ALIMENTOS"/>
    <n v="0"/>
    <n v="0"/>
    <n v="0"/>
    <s v="AM"/>
    <n v="4788"/>
    <n v="0"/>
    <n v="532"/>
    <n v="5320"/>
    <n v="4788"/>
    <n v="0"/>
    <m/>
    <n v="4788"/>
    <x v="129"/>
  </r>
  <r>
    <s v="EL KUAUTLI"/>
    <s v="GONZALEZ"/>
    <s v="HERNANDEZ"/>
    <s v="FAUSTINO"/>
    <x v="7"/>
    <x v="0"/>
    <x v="129"/>
    <s v="INFRAESTRUCTURA Y EQUIPO PARA LA PROTECCION Y MANEJO DE LAS AVES"/>
    <s v="PRODUCCIÓN DE ALIMENTOS"/>
    <n v="0"/>
    <n v="0"/>
    <n v="0"/>
    <s v="AM"/>
    <n v="23490"/>
    <n v="0"/>
    <n v="2610"/>
    <n v="26100"/>
    <n v="23490"/>
    <n v="0"/>
    <m/>
    <n v="23490"/>
    <x v="129"/>
  </r>
  <r>
    <s v="EL KUAUITL"/>
    <s v="SANTIAGO"/>
    <s v="REYES"/>
    <s v="JOSE"/>
    <x v="7"/>
    <x v="0"/>
    <x v="130"/>
    <s v="CAJONES, ALZA Y BASTIDORES"/>
    <s v="GENERACIÓN DE INGRESOS"/>
    <n v="8"/>
    <n v="9"/>
    <n v="17"/>
    <s v="AM"/>
    <n v="23026"/>
    <n v="0"/>
    <n v="2559"/>
    <n v="25585"/>
    <n v="23026"/>
    <n v="0"/>
    <m/>
    <n v="23026"/>
    <x v="130"/>
  </r>
  <r>
    <s v="EL KUAUITL"/>
    <s v="SANTIAGO"/>
    <s v="REYES"/>
    <s v="JOSE"/>
    <x v="7"/>
    <x v="0"/>
    <x v="130"/>
    <s v="INFRAESTRUCTURA Y EQUIPO PARA LA PRODUCCION DE CERDOS"/>
    <s v="GENERACIÓN DE INGRESOS"/>
    <n v="0"/>
    <n v="0"/>
    <n v="0"/>
    <s v="AM"/>
    <n v="12816"/>
    <n v="0"/>
    <n v="1424"/>
    <n v="14240"/>
    <n v="12816"/>
    <n v="0"/>
    <m/>
    <n v="12816"/>
    <x v="130"/>
  </r>
  <r>
    <s v="EL KUAUITL"/>
    <s v="SANTIAGO"/>
    <s v="REYES"/>
    <s v="JOSE"/>
    <x v="7"/>
    <x v="0"/>
    <x v="130"/>
    <s v="INFRAESTRUCTURA Y EQUIPO PARA LA PRODUCCION DE CERDOS"/>
    <s v="GENERACIÓN DE INGRESOS"/>
    <n v="0"/>
    <n v="0"/>
    <n v="0"/>
    <s v="AM"/>
    <n v="40050"/>
    <n v="0"/>
    <n v="4450"/>
    <n v="44500"/>
    <n v="40050"/>
    <n v="0"/>
    <m/>
    <n v="40050"/>
    <x v="130"/>
  </r>
  <r>
    <s v="EL KUAUITL"/>
    <s v="SANTIAGO"/>
    <s v="REYES"/>
    <s v="JOSE"/>
    <x v="7"/>
    <x v="0"/>
    <x v="130"/>
    <s v="CAJONES, ALZA Y BASTIDORES"/>
    <s v="GENERACIÓN DE INGRESOS"/>
    <n v="0"/>
    <n v="0"/>
    <n v="0"/>
    <s v="AM"/>
    <n v="40059"/>
    <n v="0"/>
    <n v="4451"/>
    <n v="44510"/>
    <n v="40059"/>
    <n v="0"/>
    <m/>
    <n v="40059"/>
    <x v="130"/>
  </r>
  <r>
    <s v="EL KUAUITL"/>
    <s v="SANTIAGO"/>
    <s v="REYES"/>
    <s v="JOSE"/>
    <x v="7"/>
    <x v="0"/>
    <x v="130"/>
    <s v="INFRAESTRUCTURA Y EQUIPO PARA LA PROTECCION Y MANEJO DE LAS AVES"/>
    <s v="PRODUCCIÓN DE ALIMENTOS"/>
    <n v="0"/>
    <n v="0"/>
    <n v="0"/>
    <s v="AM"/>
    <n v="18792"/>
    <n v="0"/>
    <n v="2088"/>
    <n v="20880"/>
    <n v="18792"/>
    <n v="0"/>
    <m/>
    <n v="18792"/>
    <x v="130"/>
  </r>
  <r>
    <s v="EL KUAUITL"/>
    <s v="SANTIAGO"/>
    <s v="REYES"/>
    <s v="JOSE"/>
    <x v="7"/>
    <x v="0"/>
    <x v="130"/>
    <s v="ARBOLES FRUTALES"/>
    <s v="PRODUCCIÓN DE ALIMENTOS"/>
    <n v="0"/>
    <n v="0"/>
    <n v="0"/>
    <s v="AM"/>
    <n v="23940"/>
    <n v="0"/>
    <n v="2660"/>
    <n v="26600"/>
    <n v="23940"/>
    <n v="0"/>
    <m/>
    <n v="23940"/>
    <x v="130"/>
  </r>
  <r>
    <s v="EL KUAUITL"/>
    <s v="SANTIAGO"/>
    <s v="REYES"/>
    <s v="JOSE"/>
    <x v="7"/>
    <x v="0"/>
    <x v="130"/>
    <s v="INFRAESTRUCTURA Y EQUIPO PARA LA PRODUCCION DE CERDOS"/>
    <s v="GENERACIÓN DE INGRESOS"/>
    <n v="0"/>
    <n v="0"/>
    <n v="0"/>
    <s v="AM"/>
    <n v="17608"/>
    <n v="0"/>
    <n v="1957"/>
    <n v="19565"/>
    <n v="17608"/>
    <n v="0"/>
    <m/>
    <n v="17608"/>
    <x v="130"/>
  </r>
  <r>
    <s v="EL KUAUITL"/>
    <s v="SANTIAGO"/>
    <s v="REYES"/>
    <s v="JOSE"/>
    <x v="7"/>
    <x v="0"/>
    <x v="130"/>
    <s v="CAJONES, ALZA Y BASTIDORES"/>
    <s v="GENERACIÓN DE INGRESOS"/>
    <n v="0"/>
    <n v="0"/>
    <n v="0"/>
    <s v="AM"/>
    <n v="6889"/>
    <n v="0"/>
    <n v="766"/>
    <n v="7655"/>
    <n v="6889"/>
    <n v="0"/>
    <m/>
    <n v="6889"/>
    <x v="130"/>
  </r>
  <r>
    <s v="TLAPANI"/>
    <s v="GARCIA"/>
    <s v="HERNANDEZ"/>
    <s v="NICOLAS"/>
    <x v="7"/>
    <x v="0"/>
    <x v="131"/>
    <s v="ARBOLES FRUTALES"/>
    <s v="PRODUCCIÓN DE ALIMENTOS"/>
    <n v="9"/>
    <n v="1"/>
    <n v="10"/>
    <s v="AM"/>
    <n v="4788"/>
    <n v="0"/>
    <n v="532"/>
    <n v="5320"/>
    <n v="4788"/>
    <n v="0"/>
    <m/>
    <n v="4788"/>
    <x v="131"/>
  </r>
  <r>
    <s v="TLAPANI"/>
    <s v="GARCIA"/>
    <s v="HERNANDEZ"/>
    <s v="NICOLAS"/>
    <x v="7"/>
    <x v="0"/>
    <x v="131"/>
    <s v="INFRAESTRUCTURA Y EQUIPO PARA LA PRODUCCION DE CERDOS"/>
    <s v="GENERACIÓN DE INGRESOS"/>
    <n v="0"/>
    <n v="0"/>
    <n v="0"/>
    <s v="AM"/>
    <n v="17608"/>
    <n v="0"/>
    <n v="1957"/>
    <n v="19565"/>
    <n v="17608"/>
    <n v="0"/>
    <m/>
    <n v="17608"/>
    <x v="131"/>
  </r>
  <r>
    <s v="TLAPANI"/>
    <s v="GARCIA"/>
    <s v="HERNANDEZ"/>
    <s v="NICOLAS"/>
    <x v="7"/>
    <x v="0"/>
    <x v="131"/>
    <s v="INFRAESTRUCTURA Y EQUIPO PARA LA PRODUCCION DE CERDOS"/>
    <s v="GENERACIÓN DE INGRESOS"/>
    <n v="0"/>
    <n v="0"/>
    <n v="0"/>
    <s v="AM"/>
    <n v="25632"/>
    <n v="0"/>
    <n v="2848"/>
    <n v="28480"/>
    <n v="25632"/>
    <n v="0"/>
    <m/>
    <n v="25632"/>
    <x v="131"/>
  </r>
  <r>
    <s v="TLAPANI"/>
    <s v="GARCIA"/>
    <s v="HERNANDEZ"/>
    <s v="NICOLAS"/>
    <x v="7"/>
    <x v="0"/>
    <x v="131"/>
    <s v="ARBOLES FRUTALES"/>
    <s v="PRODUCCIÓN DE ALIMENTOS"/>
    <n v="0"/>
    <n v="0"/>
    <n v="0"/>
    <s v="AM"/>
    <n v="7740"/>
    <n v="0"/>
    <n v="860"/>
    <n v="8600"/>
    <n v="7740"/>
    <n v="0"/>
    <m/>
    <n v="7740"/>
    <x v="131"/>
  </r>
  <r>
    <s v="EL JOPOY 1"/>
    <s v="SONI"/>
    <s v="HERNANDEZ"/>
    <s v="TRANQUILINO"/>
    <x v="7"/>
    <x v="0"/>
    <x v="132"/>
    <s v="INFRAESTRUCTURA Y EQUIPO PARA LA PRODUCCION DE CERDOS"/>
    <s v="GENERACIÓN DE INGRESOS"/>
    <n v="5"/>
    <n v="6"/>
    <n v="11"/>
    <s v="AM"/>
    <n v="6408"/>
    <n v="0"/>
    <n v="712"/>
    <n v="7120"/>
    <n v="6408"/>
    <n v="0"/>
    <m/>
    <n v="6408"/>
    <x v="132"/>
  </r>
  <r>
    <s v="EL JOPOY 1"/>
    <s v="SONI"/>
    <s v="HERNANDEZ"/>
    <s v="TRANQUILINO"/>
    <x v="7"/>
    <x v="0"/>
    <x v="132"/>
    <s v="SILO METALICO GALVANIZADO"/>
    <s v="GENERACIÓN DE INGRESOS"/>
    <n v="0"/>
    <n v="0"/>
    <n v="0"/>
    <s v="AM"/>
    <n v="31860"/>
    <n v="0"/>
    <n v="3540"/>
    <n v="35400"/>
    <n v="31860"/>
    <n v="0"/>
    <m/>
    <n v="31860"/>
    <x v="132"/>
  </r>
  <r>
    <s v="EL JOPOY 1"/>
    <s v="SONI"/>
    <s v="HERNANDEZ"/>
    <s v="TRANQUILINO"/>
    <x v="7"/>
    <x v="0"/>
    <x v="132"/>
    <s v="ARBOLES FRUTALES"/>
    <s v="PRODUCCIÓN DE ALIMENTOS"/>
    <n v="0"/>
    <n v="0"/>
    <n v="0"/>
    <s v="AM"/>
    <n v="3870"/>
    <n v="0"/>
    <n v="430"/>
    <n v="4300"/>
    <n v="3870"/>
    <n v="0"/>
    <m/>
    <n v="3870"/>
    <x v="132"/>
  </r>
  <r>
    <s v="EL JOPOY 1"/>
    <s v="SONI"/>
    <s v="HERNANDEZ"/>
    <s v="TRANQUILINO"/>
    <x v="7"/>
    <x v="0"/>
    <x v="132"/>
    <s v="INFRAESTRUCTURA Y EQUIPO PARA LA PRODUCCION HORTICOLA AGRICULTURA PROTEGIDA"/>
    <s v="PRODUCCIÓN DE ALIMENTOS"/>
    <n v="0"/>
    <n v="0"/>
    <n v="0"/>
    <s v="AM"/>
    <n v="18247"/>
    <n v="0"/>
    <n v="2028"/>
    <n v="20275"/>
    <n v="18247"/>
    <n v="0"/>
    <m/>
    <n v="18247"/>
    <x v="132"/>
  </r>
  <r>
    <s v="EL JOPOY 1"/>
    <s v="SONI"/>
    <s v="HERNANDEZ"/>
    <s v="TRANQUILINO"/>
    <x v="7"/>
    <x v="0"/>
    <x v="132"/>
    <s v="INFRAESTRUCTURA Y EQUIPO PARA LA PROTECCION Y MANEJO DE LAS AVES"/>
    <s v="PRODUCCIÓN DE ALIMENTOS"/>
    <n v="0"/>
    <n v="0"/>
    <n v="0"/>
    <s v="AM"/>
    <n v="15898"/>
    <n v="0"/>
    <n v="1767"/>
    <n v="17665"/>
    <n v="15898"/>
    <n v="0"/>
    <m/>
    <n v="15898"/>
    <x v="132"/>
  </r>
  <r>
    <s v="GRUPO DE TRABAJO TANJASNEC"/>
    <s v="MARTINEZ"/>
    <s v="MARTINEZ"/>
    <s v="NICEFORO"/>
    <x v="3"/>
    <x v="0"/>
    <x v="133"/>
    <s v="TRAPICHE"/>
    <s v="GENERACIÓN DE INGRESOS"/>
    <n v="11"/>
    <n v="5"/>
    <n v="16"/>
    <s v="AM"/>
    <n v="15300"/>
    <n v="0"/>
    <n v="1700"/>
    <n v="17000"/>
    <n v="15300"/>
    <n v="0"/>
    <m/>
    <n v="15300"/>
    <x v="133"/>
  </r>
  <r>
    <s v="GRUPO DE TRABAJO TANJASNEC"/>
    <s v="MARTINEZ"/>
    <s v="MARTINEZ"/>
    <s v="NICEFORO"/>
    <x v="3"/>
    <x v="0"/>
    <x v="133"/>
    <s v="INFRAESTRUCTURA Y EQUIPO PARA LA PRODUCCION DE HORTALIZAS A CIELO ABIERTO"/>
    <s v="PRODUCCIÓN DE ALIMENTOS"/>
    <n v="0"/>
    <n v="0"/>
    <n v="0"/>
    <s v="AM"/>
    <n v="25735"/>
    <n v="0"/>
    <n v="2859.4500000000007"/>
    <n v="28594.45"/>
    <n v="25735"/>
    <n v="0"/>
    <m/>
    <n v="25735"/>
    <x v="133"/>
  </r>
  <r>
    <s v="GRUPO DE TRABAJO TANJASNEC"/>
    <s v="MARTINEZ"/>
    <s v="MARTINEZ"/>
    <s v="NICEFORO"/>
    <x v="3"/>
    <x v="0"/>
    <x v="133"/>
    <s v="INFRAESTRUCTURA Y EQUIPO PARA LA PROTECCION Y MANEJO DE LAS AVES"/>
    <s v="PRODUCCIÓN DE ALIMENTOS"/>
    <n v="0"/>
    <n v="0"/>
    <n v="0"/>
    <s v="AM"/>
    <n v="4362"/>
    <n v="0"/>
    <n v="1536.8000000000002"/>
    <n v="5898.8"/>
    <n v="4362"/>
    <n v="0"/>
    <m/>
    <n v="4362"/>
    <x v="133"/>
  </r>
  <r>
    <s v="GRUPO DE TRABAJO TANJASNEC"/>
    <s v="MARTINEZ"/>
    <s v="MARTINEZ"/>
    <s v="NICEFORO"/>
    <x v="3"/>
    <x v="0"/>
    <x v="133"/>
    <s v="TRAPICHE"/>
    <s v="GENERACIÓN DE INGRESOS"/>
    <n v="0"/>
    <n v="0"/>
    <n v="0"/>
    <s v="AM"/>
    <n v="7083"/>
    <n v="0"/>
    <n v="787"/>
    <n v="7870"/>
    <n v="7083"/>
    <n v="0"/>
    <m/>
    <n v="7083"/>
    <x v="133"/>
  </r>
  <r>
    <s v="GRUPO DE TRABAJO TANJASNEC"/>
    <s v="MARTINEZ"/>
    <s v="MARTINEZ"/>
    <s v="NICEFORO"/>
    <x v="3"/>
    <x v="0"/>
    <x v="133"/>
    <s v="TRAPICHE"/>
    <s v="GENERACIÓN DE INGRESOS"/>
    <n v="0"/>
    <n v="0"/>
    <n v="0"/>
    <s v="AM"/>
    <n v="54694"/>
    <n v="0"/>
    <n v="6078"/>
    <n v="60772"/>
    <n v="54694"/>
    <n v="0"/>
    <m/>
    <n v="54694"/>
    <x v="133"/>
  </r>
  <r>
    <s v="GRUPO DE TRABAJO TANJASNEC"/>
    <s v="MARTINEZ"/>
    <s v="MARTINEZ"/>
    <s v="NICEFORO"/>
    <x v="3"/>
    <x v="0"/>
    <x v="133"/>
    <s v="INFRAESTRUCTURA Y EQUIPO PARA LA PRODUCCION DE CERDOS"/>
    <s v="GENERACIÓN DE INGRESOS"/>
    <n v="0"/>
    <n v="0"/>
    <n v="0"/>
    <s v="AM"/>
    <n v="20362"/>
    <n v="0"/>
    <n v="4610"/>
    <n v="24972"/>
    <n v="20362"/>
    <n v="0"/>
    <m/>
    <n v="20362"/>
    <x v="133"/>
  </r>
  <r>
    <s v="TOCOY"/>
    <s v="MEDINA"/>
    <s v="MARTINEZ"/>
    <s v="MARIA ISIDRA"/>
    <x v="3"/>
    <x v="0"/>
    <x v="134"/>
    <s v="TRAPICHE"/>
    <s v="GENERACIÓN DE INGRESOS"/>
    <n v="25"/>
    <n v="7"/>
    <n v="32"/>
    <s v="AM"/>
    <n v="61200"/>
    <n v="0"/>
    <n v="6800"/>
    <n v="68000"/>
    <n v="61200"/>
    <n v="0"/>
    <m/>
    <n v="61200"/>
    <x v="134"/>
  </r>
  <r>
    <s v="TOCOY"/>
    <s v="MEDINA"/>
    <s v="MARTINEZ"/>
    <s v="MARIA ISIDRA"/>
    <x v="3"/>
    <x v="0"/>
    <x v="134"/>
    <s v="TRAPICHE"/>
    <s v="GENERACIÓN DE INGRESOS"/>
    <n v="0"/>
    <n v="0"/>
    <n v="0"/>
    <s v="AM"/>
    <n v="95715"/>
    <n v="0"/>
    <n v="10636"/>
    <n v="106351"/>
    <n v="95715"/>
    <n v="0"/>
    <m/>
    <n v="95715"/>
    <x v="134"/>
  </r>
  <r>
    <s v="TOCOY"/>
    <s v="MEDINA"/>
    <s v="MARTINEZ"/>
    <s v="MARIA ISIDRA"/>
    <x v="3"/>
    <x v="0"/>
    <x v="134"/>
    <s v="TRAPICHE"/>
    <s v="GENERACIÓN DE INGRESOS"/>
    <n v="0"/>
    <n v="0"/>
    <n v="0"/>
    <s v="AM"/>
    <n v="113328"/>
    <n v="0"/>
    <n v="12592"/>
    <n v="125920"/>
    <n v="113328"/>
    <n v="0"/>
    <m/>
    <n v="113328"/>
    <x v="134"/>
  </r>
  <r>
    <s v="TOCOY"/>
    <s v="MEDINA"/>
    <s v="MARTINEZ"/>
    <s v="MARIA ISIDRA"/>
    <x v="3"/>
    <x v="0"/>
    <x v="134"/>
    <s v="INFRAESTRUCTURA Y EQUIPO PARA LA PRODUCCION DE CERDOS"/>
    <s v="GENERACIÓN DE INGRESOS"/>
    <n v="0"/>
    <n v="0"/>
    <n v="0"/>
    <s v="AM"/>
    <n v="6787"/>
    <n v="0"/>
    <n v="1537"/>
    <n v="8324"/>
    <n v="6787"/>
    <n v="0"/>
    <m/>
    <n v="6787"/>
    <x v="134"/>
  </r>
  <r>
    <s v="GRUPO DE TRABAJO XOLOL"/>
    <s v="NEPONUCENO"/>
    <s v="SANTIAGO"/>
    <s v="MARTIMIANA"/>
    <x v="3"/>
    <x v="0"/>
    <x v="135"/>
    <s v="TRAPICHE"/>
    <s v="GENERACIÓN DE INGRESOS"/>
    <n v="9"/>
    <n v="8"/>
    <n v="17"/>
    <s v="AM"/>
    <n v="7083"/>
    <n v="0"/>
    <n v="787"/>
    <n v="7870"/>
    <n v="7083"/>
    <n v="0"/>
    <m/>
    <n v="7083"/>
    <x v="135"/>
  </r>
  <r>
    <s v="GRUPO DE TRABAJO XOLOL"/>
    <s v="NEPONUCENO"/>
    <s v="SANTIAGO"/>
    <s v="MARTIMIANA"/>
    <x v="3"/>
    <x v="0"/>
    <x v="135"/>
    <s v="INFRAESTRUCTURA Y EQUIPO PARA LA PROTECCION Y MANEJO DE LAS AVES"/>
    <s v="PRODUCCIÓN DE ALIMENTOS"/>
    <n v="0"/>
    <n v="0"/>
    <n v="0"/>
    <s v="AM"/>
    <n v="26175"/>
    <n v="0"/>
    <n v="9217.8000000000029"/>
    <n v="35392.800000000003"/>
    <n v="26175"/>
    <n v="0"/>
    <m/>
    <n v="26175"/>
    <x v="135"/>
  </r>
  <r>
    <s v="GRUPO DE TRABAJO XOLOL"/>
    <s v="NEPONUCENO"/>
    <s v="SANTIAGO"/>
    <s v="MARTIMIANA"/>
    <x v="3"/>
    <x v="0"/>
    <x v="135"/>
    <s v="INFRAESTRUCTURA Y EQUIPO PARA LA PRODUCCION DE HORTALIZAS A CIELO ABIERTO"/>
    <s v="PRODUCCIÓN DE ALIMENTOS"/>
    <n v="0"/>
    <n v="0"/>
    <n v="0"/>
    <s v="AM"/>
    <n v="5147"/>
    <n v="0"/>
    <n v="571.89000000000033"/>
    <n v="5718.89"/>
    <n v="5147"/>
    <n v="0"/>
    <m/>
    <n v="5147"/>
    <x v="135"/>
  </r>
  <r>
    <s v="GRUPO DE TRABAJO XOLOL"/>
    <s v="NEPONUCENO"/>
    <s v="SANTIAGO"/>
    <s v="MARTIMIANA"/>
    <x v="3"/>
    <x v="0"/>
    <x v="135"/>
    <s v="TRAPICHE"/>
    <s v="GENERACIÓN DE INGRESOS"/>
    <n v="0"/>
    <n v="0"/>
    <n v="0"/>
    <s v="AM"/>
    <n v="38250"/>
    <n v="0"/>
    <n v="4250"/>
    <n v="42500"/>
    <n v="38250"/>
    <n v="0"/>
    <m/>
    <n v="38250"/>
    <x v="135"/>
  </r>
  <r>
    <s v="GRUPO DE TRABAJO XOLOL"/>
    <s v="NEPONUCENO"/>
    <s v="SANTIAGO"/>
    <s v="MARTIMIANA"/>
    <x v="3"/>
    <x v="0"/>
    <x v="135"/>
    <s v="TRAPICHE"/>
    <s v="GENERACIÓN DE INGRESOS"/>
    <n v="0"/>
    <n v="0"/>
    <n v="0"/>
    <s v="AM"/>
    <n v="41021"/>
    <n v="0"/>
    <n v="4558"/>
    <n v="45579"/>
    <n v="41021"/>
    <n v="0"/>
    <m/>
    <n v="41021"/>
    <x v="135"/>
  </r>
  <r>
    <s v="GRUPO DE TRABAJO XOLOL"/>
    <s v="NEPONUCENO"/>
    <s v="SANTIAGO"/>
    <s v="MARTIMIANA"/>
    <x v="3"/>
    <x v="0"/>
    <x v="135"/>
    <s v="TRAPICHE"/>
    <s v="GENERACIÓN DE INGRESOS"/>
    <n v="0"/>
    <n v="0"/>
    <n v="0"/>
    <s v="AM"/>
    <n v="2147"/>
    <n v="0"/>
    <n v="239.19999999999982"/>
    <n v="2386.1999999999998"/>
    <n v="2147"/>
    <n v="0"/>
    <m/>
    <n v="2147"/>
    <x v="135"/>
  </r>
  <r>
    <s v="GRUPO DE PRODUCTORES DE SAN PEDRO, SAN ANTONIO, S.L.P."/>
    <s v="DE LA CRUZ"/>
    <s v="FELICIANA"/>
    <s v="J. NATIVIDAD"/>
    <x v="3"/>
    <x v="0"/>
    <x v="136"/>
    <s v="INFRAESTRUCTURA Y EQUIPO PARA LA PRODUCCION DE HORTALIZAS A CIELO ABIERTO"/>
    <s v="PRODUCCIÓN DE ALIMENTOS"/>
    <n v="10"/>
    <n v="9"/>
    <n v="19"/>
    <s v="AM"/>
    <n v="5147"/>
    <n v="0"/>
    <n v="571.89000000000033"/>
    <n v="5718.89"/>
    <n v="5147"/>
    <n v="0"/>
    <m/>
    <n v="5147"/>
    <x v="136"/>
  </r>
  <r>
    <s v="GRUPO DE PRODUCTORES DE SAN PEDRO, SAN ANTONIO, S.L.P."/>
    <s v="DE LA CRUZ"/>
    <s v="FELICIANA"/>
    <s v="J. NATIVIDAD"/>
    <x v="3"/>
    <x v="0"/>
    <x v="136"/>
    <s v="SILO METALICO GALVANIZADO"/>
    <s v="GENERACIÓN DE INGRESOS"/>
    <n v="0"/>
    <n v="0"/>
    <n v="0"/>
    <s v="AM"/>
    <n v="21600"/>
    <n v="0"/>
    <n v="2400"/>
    <n v="24000"/>
    <n v="21600"/>
    <n v="0"/>
    <m/>
    <n v="21600"/>
    <x v="136"/>
  </r>
  <r>
    <s v="GRUPO DE PRODUCTORES DE SAN PEDRO, SAN ANTONIO, S.L.P."/>
    <s v="DE LA CRUZ"/>
    <s v="FELICIANA"/>
    <s v="J. NATIVIDAD"/>
    <x v="3"/>
    <x v="0"/>
    <x v="136"/>
    <s v="INFRAESTRUCTURA Y EQUIPO PARA LA PROTECCION Y MANEJO DE LAS AVES"/>
    <s v="PRODUCCIÓN DE ALIMENTOS"/>
    <n v="0"/>
    <n v="0"/>
    <n v="0"/>
    <s v="AM"/>
    <n v="13087"/>
    <n v="0"/>
    <n v="4609.4000000000015"/>
    <n v="17696.400000000001"/>
    <n v="13087"/>
    <n v="0"/>
    <m/>
    <n v="13087"/>
    <x v="136"/>
  </r>
  <r>
    <s v="GRUPO DE PRODUCTORES DE SAN PEDRO, SAN ANTONIO, S.L.P."/>
    <s v="DE LA CRUZ"/>
    <s v="FELICIANA"/>
    <s v="J. NATIVIDAD"/>
    <x v="3"/>
    <x v="0"/>
    <x v="136"/>
    <s v="TRAPICHE"/>
    <s v="GENERACIÓN DE INGRESOS"/>
    <n v="0"/>
    <n v="0"/>
    <n v="0"/>
    <s v="AM"/>
    <n v="34560"/>
    <n v="0"/>
    <n v="3840"/>
    <n v="38400"/>
    <n v="34560"/>
    <n v="0"/>
    <m/>
    <n v="34560"/>
    <x v="136"/>
  </r>
  <r>
    <s v="GRUPO DE PRODUCTORES DE SAN PEDRO, SAN ANTONIO, S.L.P."/>
    <s v="DE LA CRUZ"/>
    <s v="FELICIANA"/>
    <s v="J. NATIVIDAD"/>
    <x v="3"/>
    <x v="0"/>
    <x v="136"/>
    <s v="TRAPICHE"/>
    <s v="GENERACIÓN DE INGRESOS"/>
    <n v="0"/>
    <n v="0"/>
    <n v="0"/>
    <s v="AM"/>
    <n v="52218"/>
    <n v="0"/>
    <n v="5802"/>
    <n v="58020"/>
    <n v="52218"/>
    <n v="0"/>
    <m/>
    <n v="52218"/>
    <x v="136"/>
  </r>
  <r>
    <s v="GRUPO DE TRABAJO CUECHOD"/>
    <s v="SANTIAGO"/>
    <s v="SANTIAGO"/>
    <s v="CLEMENTE"/>
    <x v="3"/>
    <x v="0"/>
    <x v="137"/>
    <s v="TRAPICHE"/>
    <s v="GENERACIÓN DE INGRESOS"/>
    <n v="10"/>
    <n v="7"/>
    <n v="17"/>
    <s v="AM"/>
    <n v="14166"/>
    <n v="0"/>
    <n v="1574"/>
    <n v="15740"/>
    <n v="14166"/>
    <n v="0"/>
    <m/>
    <n v="14166"/>
    <x v="137"/>
  </r>
  <r>
    <s v="GRUPO DE TRABAJO CUECHOD"/>
    <s v="SANTIAGO"/>
    <s v="SANTIAGO"/>
    <s v="CLEMENTE"/>
    <x v="3"/>
    <x v="0"/>
    <x v="137"/>
    <s v="INFRAESTRUCTURA Y EQUIPO PARA LA PROTECCION Y MANEJO DE LAS AVES"/>
    <s v="PRODUCCIÓN DE ALIMENTOS"/>
    <n v="0"/>
    <n v="0"/>
    <n v="0"/>
    <s v="AM"/>
    <n v="39262"/>
    <n v="0"/>
    <n v="13827.199999999997"/>
    <n v="53089.2"/>
    <n v="39262"/>
    <n v="0"/>
    <m/>
    <n v="39262"/>
    <x v="137"/>
  </r>
  <r>
    <s v="GRUPO DE TRABAJO CUECHOD"/>
    <s v="SANTIAGO"/>
    <s v="SANTIAGO"/>
    <s v="CLEMENTE"/>
    <x v="3"/>
    <x v="0"/>
    <x v="137"/>
    <s v="INFRAESTRUCTURA Y EQUIPO PARA LA PRODUCCION DE CERDOS"/>
    <s v="GENERACIÓN DE INGRESOS"/>
    <n v="0"/>
    <n v="0"/>
    <n v="0"/>
    <s v="AM"/>
    <n v="27150"/>
    <n v="0"/>
    <n v="6146"/>
    <n v="33296"/>
    <n v="27150"/>
    <n v="0"/>
    <m/>
    <n v="27150"/>
    <x v="137"/>
  </r>
  <r>
    <s v="GRUPO DE TRABAJO CUECHOD"/>
    <s v="SANTIAGO"/>
    <s v="SANTIAGO"/>
    <s v="CLEMENTE"/>
    <x v="3"/>
    <x v="0"/>
    <x v="137"/>
    <s v="TRAPICHE"/>
    <s v="GENERACIÓN DE INGRESOS"/>
    <n v="0"/>
    <n v="0"/>
    <n v="0"/>
    <s v="AM"/>
    <n v="13673"/>
    <n v="0"/>
    <n v="1520"/>
    <n v="15193"/>
    <n v="13673"/>
    <n v="0"/>
    <m/>
    <n v="13673"/>
    <x v="137"/>
  </r>
  <r>
    <s v="GRUPO DE TRABAJO CUECHOD"/>
    <s v="SANTIAGO"/>
    <s v="SANTIAGO"/>
    <s v="CLEMENTE"/>
    <x v="3"/>
    <x v="0"/>
    <x v="137"/>
    <s v="INCUBADORA"/>
    <s v="GENERACIÓN DE INGRESOS"/>
    <n v="0"/>
    <n v="0"/>
    <n v="0"/>
    <s v="AM"/>
    <n v="11700"/>
    <n v="0"/>
    <n v="1300"/>
    <n v="13000"/>
    <n v="11700"/>
    <n v="0"/>
    <m/>
    <n v="11700"/>
    <x v="137"/>
  </r>
  <r>
    <s v="COLONIA EL PROGRESO"/>
    <s v="FERNANDEZ"/>
    <s v="HERNANDEZ"/>
    <s v="VIRGINIA"/>
    <x v="3"/>
    <x v="0"/>
    <x v="138"/>
    <s v="TRAPICHE"/>
    <s v="GENERACIÓN DE INGRESOS"/>
    <n v="18"/>
    <n v="2"/>
    <n v="20"/>
    <s v="AM"/>
    <n v="1890"/>
    <n v="0"/>
    <n v="210"/>
    <n v="2100"/>
    <n v="1890"/>
    <n v="0"/>
    <m/>
    <n v="1890"/>
    <x v="138"/>
  </r>
  <r>
    <s v="COLONIA EL PROGRESO"/>
    <s v="FERNANDEZ"/>
    <s v="HERNANDEZ"/>
    <s v="VIRGINIA"/>
    <x v="3"/>
    <x v="0"/>
    <x v="138"/>
    <s v="TRAPICHE"/>
    <s v="GENERACIÓN DE INGRESOS"/>
    <n v="0"/>
    <n v="0"/>
    <n v="0"/>
    <s v="AM"/>
    <n v="22950"/>
    <n v="0"/>
    <n v="2550"/>
    <n v="25500"/>
    <n v="11700"/>
    <n v="0"/>
    <m/>
    <n v="11700"/>
    <x v="138"/>
  </r>
  <r>
    <s v="COLONIA EL PROGRESO"/>
    <s v="FERNANDEZ"/>
    <s v="HERNANDEZ"/>
    <s v="VIRGINIA"/>
    <x v="3"/>
    <x v="0"/>
    <x v="138"/>
    <s v="TRAPICHE"/>
    <s v="GENERACIÓN DE INGRESOS"/>
    <n v="0"/>
    <n v="0"/>
    <n v="0"/>
    <s v="AM"/>
    <n v="27347"/>
    <n v="0"/>
    <n v="3039"/>
    <n v="30386"/>
    <n v="27347"/>
    <n v="0"/>
    <m/>
    <n v="27347"/>
    <x v="138"/>
  </r>
  <r>
    <s v="COLONIA EL PROGRESO"/>
    <s v="FERNANDEZ"/>
    <s v="HERNANDEZ"/>
    <s v="VIRGINIA"/>
    <x v="3"/>
    <x v="0"/>
    <x v="138"/>
    <s v="TRAPICHE"/>
    <s v="GENERACIÓN DE INGRESOS"/>
    <n v="0"/>
    <n v="0"/>
    <n v="0"/>
    <s v="AM"/>
    <n v="28332"/>
    <n v="0"/>
    <n v="3148"/>
    <n v="31480"/>
    <n v="28332"/>
    <n v="0"/>
    <m/>
    <n v="28332"/>
    <x v="138"/>
  </r>
  <r>
    <s v="COLONIA EL PROGRESO"/>
    <s v="FERNANDEZ"/>
    <s v="HERNANDEZ"/>
    <s v="VIRGINIA"/>
    <x v="3"/>
    <x v="0"/>
    <x v="138"/>
    <s v="INFRAESTRUCTURA Y EQUIPO PARA LA PROTECCION Y MANEJO DE LAS AVES"/>
    <s v="PRODUCCIÓN DE ALIMENTOS"/>
    <n v="0"/>
    <n v="0"/>
    <n v="0"/>
    <s v="AM"/>
    <n v="13087"/>
    <n v="0"/>
    <n v="4609.4000000000015"/>
    <n v="17696.400000000001"/>
    <n v="13087"/>
    <n v="0"/>
    <m/>
    <n v="13087"/>
    <x v="138"/>
  </r>
  <r>
    <s v="COLONIA EL PROGRESO"/>
    <s v="FERNANDEZ"/>
    <s v="HERNANDEZ"/>
    <s v="VIRGINIA"/>
    <x v="3"/>
    <x v="0"/>
    <x v="138"/>
    <s v="INCUBADORA"/>
    <s v="GENERACIÓN DE INGRESOS"/>
    <n v="0"/>
    <n v="0"/>
    <n v="0"/>
    <s v="AM"/>
    <n v="11700"/>
    <n v="0"/>
    <n v="1300"/>
    <n v="13000"/>
    <n v="22950"/>
    <n v="0"/>
    <m/>
    <n v="22950"/>
    <x v="138"/>
  </r>
  <r>
    <s v="COLONIA EL PROGRESO"/>
    <s v="FERNANDEZ"/>
    <s v="HERNANDEZ"/>
    <s v="VIRGINIA"/>
    <x v="3"/>
    <x v="0"/>
    <x v="138"/>
    <s v="INFRAESTRUCTURA Y EQUIPO PARA LA PRODUCCION DE CERDOS"/>
    <s v="GENERACIÓN DE INGRESOS"/>
    <n v="0"/>
    <n v="0"/>
    <n v="0"/>
    <s v="AM"/>
    <n v="27150"/>
    <n v="0"/>
    <n v="6146"/>
    <n v="33296"/>
    <n v="27150"/>
    <n v="0"/>
    <m/>
    <n v="27150"/>
    <x v="138"/>
  </r>
  <r>
    <s v="PRODUCTORES  DE LA LOCALIDAD DE EL BRASIL TANCHAHUIL"/>
    <s v="SANTOS"/>
    <s v="TORRES"/>
    <s v="NICOLAS"/>
    <x v="3"/>
    <x v="0"/>
    <x v="139"/>
    <s v="TRAPICHE"/>
    <s v="GENERACIÓN DE INGRESOS"/>
    <n v="16"/>
    <n v="3"/>
    <n v="19"/>
    <s v="AM"/>
    <n v="630"/>
    <n v="0"/>
    <n v="70"/>
    <n v="700"/>
    <n v="630"/>
    <n v="0"/>
    <m/>
    <n v="630"/>
    <x v="139"/>
  </r>
  <r>
    <s v="PRODUCTORES  DE LA LOCALIDAD DE EL BRASIL TANCHAHUIL"/>
    <s v="SANTOS"/>
    <s v="TORRES"/>
    <s v="NICOLAS"/>
    <x v="3"/>
    <x v="0"/>
    <x v="139"/>
    <s v="INFRAESTRUCTURA Y EQUIPO PARA LA PRODUCCION DE CULTIVOS ALTERNATIVOS O NO TRADICIONALES PARA VENTA"/>
    <s v="GENERACIÓN DE INGRESOS"/>
    <n v="0"/>
    <n v="0"/>
    <n v="0"/>
    <s v="AM"/>
    <n v="5927"/>
    <n v="0"/>
    <n v="659"/>
    <n v="6586"/>
    <n v="5927"/>
    <n v="0"/>
    <m/>
    <n v="5927"/>
    <x v="139"/>
  </r>
  <r>
    <s v="PRODUCTORES  DE LA LOCALIDAD DE EL BRASIL TANCHAHUIL"/>
    <s v="SANTOS"/>
    <s v="TORRES"/>
    <s v="NICOLAS"/>
    <x v="3"/>
    <x v="0"/>
    <x v="139"/>
    <s v="INFRAESTRUCTURA Y EQUIPO PARA LA PRODUCCION DE CERDOS"/>
    <s v="GENERACIÓN DE INGRESOS"/>
    <n v="0"/>
    <n v="0"/>
    <n v="0"/>
    <s v="AM"/>
    <n v="13575"/>
    <n v="0"/>
    <n v="3073"/>
    <n v="16648"/>
    <n v="13575"/>
    <n v="0"/>
    <m/>
    <n v="13575"/>
    <x v="139"/>
  </r>
  <r>
    <s v="PRODUCTORES  DE LA LOCALIDAD DE EL BRASIL TANCHAHUIL"/>
    <s v="SANTOS"/>
    <s v="TORRES"/>
    <s v="NICOLAS"/>
    <x v="3"/>
    <x v="0"/>
    <x v="139"/>
    <s v="INFRAESTRUCTURA Y EQUIPO PARA LA PROTECCION Y MANEJO DE LAS AVES"/>
    <s v="PRODUCCIÓN DE ALIMENTOS"/>
    <n v="0"/>
    <n v="0"/>
    <n v="0"/>
    <s v="AM"/>
    <n v="30537"/>
    <n v="0"/>
    <n v="10754.599999999999"/>
    <n v="41291.599999999999"/>
    <n v="30537"/>
    <n v="0"/>
    <m/>
    <n v="30537"/>
    <x v="139"/>
  </r>
  <r>
    <s v="PRODUCTORES  DE LA LOCALIDAD DE EL BRASIL TANCHAHUIL"/>
    <s v="SANTOS"/>
    <s v="TORRES"/>
    <s v="NICOLAS"/>
    <x v="3"/>
    <x v="0"/>
    <x v="139"/>
    <s v="INFRAESTRUCTURA Y EQUIPO PARA LA PRODUCCION DE HORTALIZAS A CIELO ABIERTO"/>
    <s v="PRODUCCIÓN DE ALIMENTOS"/>
    <n v="0"/>
    <n v="0"/>
    <n v="0"/>
    <s v="AM"/>
    <n v="10294"/>
    <n v="0"/>
    <n v="1143.7800000000007"/>
    <n v="11437.78"/>
    <n v="10294"/>
    <n v="0"/>
    <m/>
    <n v="10294"/>
    <x v="139"/>
  </r>
  <r>
    <s v="PRODUCTORES  DE LA LOCALIDAD DE EL BRASIL TANCHAHUIL"/>
    <s v="SANTOS"/>
    <s v="TORRES"/>
    <s v="NICOLAS"/>
    <x v="3"/>
    <x v="0"/>
    <x v="139"/>
    <s v="TRAPICHE"/>
    <s v="GENERACIÓN DE INGRESOS"/>
    <n v="0"/>
    <n v="0"/>
    <n v="0"/>
    <s v="AM"/>
    <n v="14166"/>
    <n v="0"/>
    <n v="1574"/>
    <n v="15740"/>
    <n v="14166"/>
    <n v="0"/>
    <m/>
    <n v="14166"/>
    <x v="139"/>
  </r>
  <r>
    <s v="PRODUCTORES  DE LA LOCALIDAD DE EL BRASIL TANCHAHUIL"/>
    <s v="SANTOS"/>
    <s v="TORRES"/>
    <s v="NICOLAS"/>
    <x v="3"/>
    <x v="0"/>
    <x v="139"/>
    <s v="TRAPICHE"/>
    <s v="GENERACIÓN DE INGRESOS"/>
    <n v="0"/>
    <n v="0"/>
    <n v="0"/>
    <s v="AM"/>
    <n v="41021"/>
    <n v="0"/>
    <n v="4558"/>
    <n v="45579"/>
    <n v="41021"/>
    <n v="0"/>
    <m/>
    <n v="41021"/>
    <x v="139"/>
  </r>
  <r>
    <s v="PESA LA GARZA (PEQUETZEN DE LA GARZA)"/>
    <s v="REYES"/>
    <s v="VILLASANA"/>
    <s v="MARIA DEL CARMEN"/>
    <x v="0"/>
    <x v="1"/>
    <x v="140"/>
    <s v="TRAPICHE"/>
    <s v="GENERACIÓN DE INGRESOS"/>
    <n v="14"/>
    <n v="8"/>
    <n v="22"/>
    <s v="AM"/>
    <n v="17820"/>
    <n v="0"/>
    <n v="1980"/>
    <n v="19800"/>
    <n v="17820"/>
    <n v="0"/>
    <m/>
    <n v="17820"/>
    <x v="140"/>
  </r>
  <r>
    <s v="PESA LA GARZA (PEQUETZEN DE LA GARZA)"/>
    <s v="REYES"/>
    <s v="VILLASANA"/>
    <s v="MARIA DEL CARMEN"/>
    <x v="0"/>
    <x v="1"/>
    <x v="140"/>
    <s v="TRAPICHE"/>
    <s v="GENERACIÓN DE INGRESOS"/>
    <n v="0"/>
    <n v="0"/>
    <n v="0"/>
    <s v="AM"/>
    <n v="123063"/>
    <n v="0"/>
    <n v="13674"/>
    <n v="136737"/>
    <n v="123063"/>
    <n v="0"/>
    <m/>
    <n v="123063"/>
    <x v="140"/>
  </r>
  <r>
    <s v="PESA LA GARZA (PEQUETZEN DE LA GARZA)"/>
    <s v="REYES"/>
    <s v="VILLASANA"/>
    <s v="MARIA DEL CARMEN"/>
    <x v="0"/>
    <x v="1"/>
    <x v="140"/>
    <s v="INFRAESTRUCTURA Y EQUIPO PARA LA PRODUCCION DE CERDOS"/>
    <s v="GENERACIÓN DE INGRESOS"/>
    <n v="0"/>
    <n v="0"/>
    <n v="0"/>
    <s v="AM"/>
    <n v="13574"/>
    <n v="0"/>
    <n v="3074"/>
    <n v="16648"/>
    <n v="13574"/>
    <n v="0"/>
    <m/>
    <n v="13574"/>
    <x v="140"/>
  </r>
  <r>
    <s v="PESA LA GARZA (PEQUETZEN DE LA GARZA)"/>
    <s v="REYES"/>
    <s v="VILLASANA"/>
    <s v="MARIA DEL CARMEN"/>
    <x v="0"/>
    <x v="1"/>
    <x v="140"/>
    <s v="TRAPICHE"/>
    <s v="GENERACIÓN DE INGRESOS"/>
    <n v="0"/>
    <n v="0"/>
    <n v="0"/>
    <s v="AM"/>
    <n v="77220"/>
    <n v="0"/>
    <n v="8580"/>
    <n v="85800"/>
    <n v="77220"/>
    <n v="0"/>
    <m/>
    <n v="77220"/>
    <x v="140"/>
  </r>
  <r>
    <s v="PESA LA GARZA (PEQUETZEN DE LA GARZA)"/>
    <s v="REYES"/>
    <s v="VILLASANA"/>
    <s v="MARIA DEL CARMEN"/>
    <x v="0"/>
    <x v="1"/>
    <x v="140"/>
    <s v="TRAPICHE"/>
    <s v="GENERACIÓN DE INGRESOS"/>
    <n v="0"/>
    <n v="0"/>
    <n v="0"/>
    <s v="AM"/>
    <n v="18810"/>
    <n v="0"/>
    <n v="2090"/>
    <n v="20900"/>
    <n v="18810"/>
    <n v="0"/>
    <m/>
    <n v="18810"/>
    <x v="140"/>
  </r>
  <r>
    <s v="GRUPO DE TRABAJO DE TANCHAHUIL SEGUNDA SECCION"/>
    <s v="FERNANDEZ"/>
    <s v="SANTIAGO"/>
    <s v="ABRAHAM"/>
    <x v="3"/>
    <x v="0"/>
    <x v="141"/>
    <s v="INFRAESTRUCTURA Y EQUIPO PARA LA PRODUCCION DE CERDOS"/>
    <s v="GENERACIÓN DE INGRESOS"/>
    <n v="13"/>
    <n v="8"/>
    <n v="21"/>
    <s v="MAM"/>
    <n v="13575"/>
    <n v="0"/>
    <n v="3073"/>
    <n v="16648"/>
    <n v="13575"/>
    <n v="0"/>
    <m/>
    <n v="13575"/>
    <x v="141"/>
  </r>
  <r>
    <s v="GRUPO DE TRABAJO DE TANCHAHUIL SEGUNDA SECCION"/>
    <s v="FERNANDEZ"/>
    <s v="SANTIAGO"/>
    <s v="ABRAHAM"/>
    <x v="3"/>
    <x v="0"/>
    <x v="141"/>
    <s v="TRAPICHE"/>
    <s v="GENERACIÓN DE INGRESOS"/>
    <n v="0"/>
    <n v="0"/>
    <n v="0"/>
    <s v="MAM"/>
    <n v="30600"/>
    <n v="0"/>
    <n v="3400"/>
    <n v="34000"/>
    <n v="30600"/>
    <n v="0"/>
    <m/>
    <n v="30600"/>
    <x v="141"/>
  </r>
  <r>
    <s v="GRUPO DE TRABAJO DE TANCHAHUIL SEGUNDA SECCION"/>
    <s v="FERNANDEZ"/>
    <s v="SANTIAGO"/>
    <s v="ABRAHAM"/>
    <x v="3"/>
    <x v="0"/>
    <x v="141"/>
    <s v="TRAPICHE"/>
    <s v="GENERACIÓN DE INGRESOS"/>
    <n v="0"/>
    <n v="0"/>
    <n v="0"/>
    <s v="MAM"/>
    <n v="35415"/>
    <n v="0"/>
    <n v="3935"/>
    <n v="39350"/>
    <n v="35415"/>
    <n v="0"/>
    <m/>
    <n v="35415"/>
    <x v="141"/>
  </r>
  <r>
    <s v="GRUPO DE TRABAJO DE TANCHAHUIL SEGUNDA SECCION"/>
    <s v="FERNANDEZ"/>
    <s v="SANTIAGO"/>
    <s v="ABRAHAM"/>
    <x v="3"/>
    <x v="0"/>
    <x v="141"/>
    <s v="INFRAESTRUCTURA Y EQUIPO PARA LA PROTECCION Y MANEJO DE LAS AVES"/>
    <s v="PRODUCCIÓN DE ALIMENTOS"/>
    <n v="0"/>
    <n v="0"/>
    <n v="0"/>
    <s v="MAM"/>
    <n v="30537"/>
    <n v="0"/>
    <n v="10754.599999999999"/>
    <n v="41291.599999999999"/>
    <n v="30537"/>
    <n v="0"/>
    <m/>
    <n v="30537"/>
    <x v="141"/>
  </r>
  <r>
    <s v="GRUPO DE TRABAJO DE TANCHAHUIL SEGUNDA SECCION"/>
    <s v="FERNANDEZ"/>
    <s v="SANTIAGO"/>
    <s v="ABRAHAM"/>
    <x v="3"/>
    <x v="0"/>
    <x v="141"/>
    <s v="TRAPICHE"/>
    <s v="GENERACIÓN DE INGRESOS"/>
    <n v="0"/>
    <n v="0"/>
    <n v="0"/>
    <s v="MAM"/>
    <n v="41021"/>
    <n v="0"/>
    <n v="4558"/>
    <n v="45579"/>
    <n v="41021"/>
    <n v="0"/>
    <m/>
    <n v="41021"/>
    <x v="141"/>
  </r>
  <r>
    <s v="PRODUCTORES POZO BLANCO"/>
    <s v="SANTIAGO"/>
    <s v="JUAREZ"/>
    <s v="ADRIAN"/>
    <x v="3"/>
    <x v="0"/>
    <x v="142"/>
    <s v="TRAPICHE"/>
    <s v="GENERACIÓN DE INGRESOS"/>
    <n v="7"/>
    <n v="7"/>
    <n v="14"/>
    <s v="AM"/>
    <n v="2147"/>
    <n v="0"/>
    <n v="239.19999999999982"/>
    <n v="2386.1999999999998"/>
    <n v="2147"/>
    <n v="0"/>
    <m/>
    <n v="2147"/>
    <x v="142"/>
  </r>
  <r>
    <s v="PRODUCTORES POZO BLANCO"/>
    <s v="SANTIAGO"/>
    <s v="JUAREZ"/>
    <s v="ADRIAN"/>
    <x v="3"/>
    <x v="0"/>
    <x v="142"/>
    <s v="TRAPICHE"/>
    <s v="GENERACIÓN DE INGRESOS"/>
    <n v="0"/>
    <n v="0"/>
    <n v="0"/>
    <s v="AM"/>
    <n v="14166"/>
    <n v="0"/>
    <n v="1574"/>
    <n v="15740"/>
    <n v="14166"/>
    <n v="0"/>
    <m/>
    <n v="14166"/>
    <x v="142"/>
  </r>
  <r>
    <s v="PRODUCTORES POZO BLANCO"/>
    <s v="SANTIAGO"/>
    <s v="JUAREZ"/>
    <s v="ADRIAN"/>
    <x v="3"/>
    <x v="0"/>
    <x v="142"/>
    <s v="INFRAESTRUCTURA Y EQUIPO PARA LA PROTECCION Y MANEJO DE LAS AVES"/>
    <s v="PRODUCCIÓN DE ALIMENTOS"/>
    <n v="0"/>
    <n v="0"/>
    <n v="0"/>
    <s v="AM"/>
    <n v="30537"/>
    <n v="0"/>
    <n v="10754.599999999999"/>
    <n v="41291.599999999999"/>
    <n v="30537"/>
    <n v="0"/>
    <m/>
    <n v="30537"/>
    <x v="142"/>
  </r>
  <r>
    <s v="PRODUCTORES POZO BLANCO"/>
    <s v="SANTIAGO"/>
    <s v="JUAREZ"/>
    <s v="ADRIAN"/>
    <x v="3"/>
    <x v="0"/>
    <x v="142"/>
    <s v="TRAPICHE"/>
    <s v="GENERACIÓN DE INGRESOS"/>
    <n v="0"/>
    <n v="0"/>
    <n v="0"/>
    <s v="AM"/>
    <n v="22950"/>
    <n v="0"/>
    <n v="2550"/>
    <n v="25500"/>
    <n v="22950"/>
    <n v="0"/>
    <m/>
    <n v="22950"/>
    <x v="142"/>
  </r>
  <r>
    <s v="PRODUCTORES POZO BLANCO"/>
    <s v="SANTIAGO"/>
    <s v="JUAREZ"/>
    <s v="ADRIAN"/>
    <x v="3"/>
    <x v="0"/>
    <x v="142"/>
    <s v="TRAPICHE"/>
    <s v="GENERACIÓN DE INGRESOS"/>
    <n v="0"/>
    <n v="0"/>
    <n v="0"/>
    <s v="AM"/>
    <n v="13673"/>
    <n v="0"/>
    <n v="1520"/>
    <n v="15193"/>
    <n v="13673"/>
    <n v="0"/>
    <m/>
    <n v="13673"/>
    <x v="142"/>
  </r>
  <r>
    <s v="GRUPO DE PRODUCTORES DE PATNEL SAN ANTONIO, S.L.P."/>
    <s v="SANTIAGO"/>
    <s v="GONZALEZ"/>
    <s v="ADELAIDA"/>
    <x v="3"/>
    <x v="0"/>
    <x v="143"/>
    <s v="INFRAESTRUCTURA Y EQUIPO PARA LA PROTECCION Y MANEJO DE LAS AVES"/>
    <s v="PRODUCCIÓN DE ALIMENTOS"/>
    <n v="33"/>
    <n v="4"/>
    <n v="37"/>
    <s v="AM"/>
    <n v="8725"/>
    <n v="0"/>
    <n v="3072.6000000000004"/>
    <n v="11797.6"/>
    <n v="109389"/>
    <n v="0"/>
    <m/>
    <n v="109389"/>
    <x v="143"/>
  </r>
  <r>
    <s v="GRUPO DE PRODUCTORES DE PATNEL SAN ANTONIO, S.L.P."/>
    <s v="SANTIAGO"/>
    <s v="GONZALEZ"/>
    <s v="ADELAIDA"/>
    <x v="3"/>
    <x v="0"/>
    <x v="143"/>
    <s v="TRAPICHE"/>
    <s v="GENERACIÓN DE INGRESOS"/>
    <n v="0"/>
    <n v="0"/>
    <n v="0"/>
    <s v="AM"/>
    <n v="56664"/>
    <n v="0"/>
    <n v="6296"/>
    <n v="62960"/>
    <n v="2147"/>
    <n v="0"/>
    <m/>
    <n v="2147"/>
    <x v="143"/>
  </r>
  <r>
    <s v="GRUPO DE PRODUCTORES DE PATNEL SAN ANTONIO, S.L.P."/>
    <s v="SANTIAGO"/>
    <s v="GONZALEZ"/>
    <s v="ADELAIDA"/>
    <x v="3"/>
    <x v="0"/>
    <x v="143"/>
    <s v="TRAPICHE"/>
    <s v="GENERACIÓN DE INGRESOS"/>
    <n v="0"/>
    <n v="0"/>
    <n v="0"/>
    <s v="AM"/>
    <n v="137700"/>
    <n v="0"/>
    <n v="15300"/>
    <n v="153000"/>
    <n v="137700"/>
    <n v="0"/>
    <m/>
    <n v="137700"/>
    <x v="143"/>
  </r>
  <r>
    <s v="GRUPO DE PRODUCTORES DE PATNEL SAN ANTONIO, S.L.P."/>
    <s v="SANTIAGO"/>
    <s v="GONZALEZ"/>
    <s v="ADELAIDA"/>
    <x v="3"/>
    <x v="0"/>
    <x v="143"/>
    <s v="TRAPICHE"/>
    <s v="GENERACIÓN DE INGRESOS"/>
    <n v="0"/>
    <n v="0"/>
    <n v="0"/>
    <s v="AM"/>
    <n v="2147"/>
    <n v="0"/>
    <n v="239.19999999999982"/>
    <n v="2386.1999999999998"/>
    <n v="56664"/>
    <n v="0"/>
    <m/>
    <n v="56664"/>
    <x v="143"/>
  </r>
  <r>
    <s v="GRUPO DE PRODUCTORES DE PATNEL SAN ANTONIO, S.L.P."/>
    <s v="SANTIAGO"/>
    <s v="GONZALEZ"/>
    <s v="ADELAIDA"/>
    <x v="3"/>
    <x v="0"/>
    <x v="143"/>
    <s v="TRAPICHE"/>
    <s v="GENERACIÓN DE INGRESOS"/>
    <n v="0"/>
    <n v="0"/>
    <n v="0"/>
    <s v="AM"/>
    <n v="109389"/>
    <n v="0"/>
    <n v="12155"/>
    <n v="121544"/>
    <n v="8725"/>
    <n v="0"/>
    <m/>
    <n v="8725"/>
    <x v="143"/>
  </r>
  <r>
    <s v="GRUPO DE PRODUCTORES DE PATNEL SAN ANTONIO, S.L.P."/>
    <s v="SANTIAGO"/>
    <s v="GONZALEZ"/>
    <s v="ADELAIDA"/>
    <x v="3"/>
    <x v="0"/>
    <x v="143"/>
    <s v="INFRAESTRUCTURA Y EQUIPO PARA LA PRODUCCION DE CULTIVOS ALTERNATIVOS O NO TRADICIONALES PARA VENTA"/>
    <s v="GENERACIÓN DE INGRESOS"/>
    <n v="0"/>
    <n v="0"/>
    <n v="0"/>
    <s v="AM"/>
    <n v="2963"/>
    <n v="0"/>
    <n v="330"/>
    <n v="3293"/>
    <n v="2963"/>
    <n v="0"/>
    <m/>
    <n v="2963"/>
    <x v="143"/>
  </r>
  <r>
    <s v="JUNKUD TOJ' NAL"/>
    <s v="MEDINA"/>
    <s v="MARTINEZ"/>
    <s v="GABINO"/>
    <x v="3"/>
    <x v="0"/>
    <x v="144"/>
    <s v="INFRAESTRUCTURA Y EQUIPO PARA LA PRODUCCION DE CERDOS"/>
    <s v="GENERACIÓN DE INGRESOS"/>
    <n v="17"/>
    <n v="6"/>
    <n v="23"/>
    <s v="AM"/>
    <n v="13575"/>
    <n v="0"/>
    <n v="3073"/>
    <n v="16648"/>
    <n v="13575"/>
    <n v="0"/>
    <m/>
    <n v="13575"/>
    <x v="144"/>
  </r>
  <r>
    <s v="JUNKUD TOJ' NAL"/>
    <s v="MEDINA"/>
    <s v="MARTINEZ"/>
    <s v="GABINO"/>
    <x v="3"/>
    <x v="0"/>
    <x v="144"/>
    <s v="INFRAESTRUCTURA Y EQUIPO PARA LA PROTECCION Y MANEJO DE LAS AVES"/>
    <s v="PRODUCCIÓN DE ALIMENTOS"/>
    <n v="0"/>
    <n v="0"/>
    <n v="0"/>
    <s v="AM"/>
    <n v="26175"/>
    <n v="0"/>
    <n v="9217.8000000000029"/>
    <n v="35392.800000000003"/>
    <n v="26175"/>
    <n v="0"/>
    <m/>
    <n v="26175"/>
    <x v="144"/>
  </r>
  <r>
    <s v="JUNKUD TOJ' NAL"/>
    <s v="MEDINA"/>
    <s v="MARTINEZ"/>
    <s v="GABINO"/>
    <x v="3"/>
    <x v="0"/>
    <x v="144"/>
    <s v="TRAPICHE"/>
    <s v="GENERACIÓN DE INGRESOS"/>
    <n v="0"/>
    <n v="0"/>
    <n v="0"/>
    <s v="AM"/>
    <n v="22950"/>
    <n v="0"/>
    <n v="2550"/>
    <n v="25500"/>
    <n v="22950"/>
    <n v="0"/>
    <m/>
    <n v="22950"/>
    <x v="144"/>
  </r>
  <r>
    <s v="JUNKUD TOJ' NAL"/>
    <s v="MEDINA"/>
    <s v="MARTINEZ"/>
    <s v="GABINO"/>
    <x v="3"/>
    <x v="0"/>
    <x v="144"/>
    <s v="TRAPICHE"/>
    <s v="GENERACIÓN DE INGRESOS"/>
    <n v="0"/>
    <n v="0"/>
    <n v="0"/>
    <s v="AM"/>
    <n v="2147"/>
    <n v="0"/>
    <n v="239.19999999999982"/>
    <n v="2386.1999999999998"/>
    <n v="2147"/>
    <n v="0"/>
    <m/>
    <n v="2147"/>
    <x v="144"/>
  </r>
  <r>
    <s v="JUNKUD TOJ' NAL"/>
    <s v="MEDINA"/>
    <s v="MARTINEZ"/>
    <s v="GABINO"/>
    <x v="3"/>
    <x v="0"/>
    <x v="144"/>
    <s v="TRAPICHE"/>
    <s v="GENERACIÓN DE INGRESOS"/>
    <n v="0"/>
    <n v="0"/>
    <n v="0"/>
    <s v="AM"/>
    <n v="70830"/>
    <n v="0"/>
    <n v="7870"/>
    <n v="78700"/>
    <n v="70830"/>
    <n v="0"/>
    <m/>
    <n v="70830"/>
    <x v="144"/>
  </r>
  <r>
    <s v="JUNKUD TOJ' NAL"/>
    <s v="MEDINA"/>
    <s v="MARTINEZ"/>
    <s v="GABINO"/>
    <x v="3"/>
    <x v="0"/>
    <x v="144"/>
    <s v="TRAPICHE"/>
    <s v="GENERACIÓN DE INGRESOS"/>
    <n v="0"/>
    <n v="0"/>
    <n v="0"/>
    <s v="AM"/>
    <n v="13673"/>
    <n v="0"/>
    <n v="1520"/>
    <n v="15193"/>
    <n v="13673"/>
    <n v="0"/>
    <m/>
    <n v="13673"/>
    <x v="144"/>
  </r>
  <r>
    <s v="TEPOZUAPA SEGUNDA"/>
    <s v="REYES"/>
    <s v="BARTOLO"/>
    <s v="HORACIO"/>
    <x v="7"/>
    <x v="0"/>
    <x v="145"/>
    <s v="ARBOLES FRUTALES"/>
    <s v="PRODUCCIÓN DE ALIMENTOS"/>
    <n v="2"/>
    <n v="14"/>
    <n v="16"/>
    <s v="AM"/>
    <n v="28728"/>
    <n v="0"/>
    <n v="3192"/>
    <n v="31920"/>
    <n v="28728"/>
    <n v="0"/>
    <m/>
    <n v="28728"/>
    <x v="145"/>
  </r>
  <r>
    <s v="TEPOZUAPA SEGUNDA"/>
    <s v="REYES"/>
    <s v="BARTOLO"/>
    <s v="HORACIO"/>
    <x v="7"/>
    <x v="0"/>
    <x v="145"/>
    <s v="INFRAESTRUCTURA Y EQUIPO PARA LA PROTECCION Y MANEJO DE LAS AVES"/>
    <s v="PRODUCCIÓN DE ALIMENTOS"/>
    <n v="0"/>
    <n v="0"/>
    <n v="0"/>
    <s v="AM"/>
    <n v="4698"/>
    <n v="0"/>
    <n v="522"/>
    <n v="5220"/>
    <n v="4698"/>
    <n v="0"/>
    <m/>
    <n v="4698"/>
    <x v="145"/>
  </r>
  <r>
    <s v="TEPOZUAPA SEGUNDA"/>
    <s v="REYES"/>
    <s v="BARTOLO"/>
    <s v="HORACIO"/>
    <x v="7"/>
    <x v="0"/>
    <x v="145"/>
    <s v="INFRAESTRUCTURA Y EQUIPO PARA LA PRODUCCION DE CERDOS"/>
    <s v="GENERACIÓN DE INGRESOS"/>
    <n v="0"/>
    <n v="0"/>
    <n v="0"/>
    <s v="AM"/>
    <n v="6408"/>
    <n v="0"/>
    <n v="712"/>
    <n v="7120"/>
    <n v="6408"/>
    <n v="0"/>
    <m/>
    <n v="6408"/>
    <x v="145"/>
  </r>
  <r>
    <s v="TEPOZUAPA SEGUNDA"/>
    <s v="REYES"/>
    <s v="BARTOLO"/>
    <s v="HORACIO"/>
    <x v="7"/>
    <x v="0"/>
    <x v="145"/>
    <s v="CAJONES, ALZA Y BASTIDORES"/>
    <s v="GENERACIÓN DE INGRESOS"/>
    <n v="0"/>
    <n v="0"/>
    <n v="0"/>
    <s v="AM"/>
    <n v="6889"/>
    <n v="0"/>
    <n v="766"/>
    <n v="7655"/>
    <n v="6889"/>
    <n v="0"/>
    <m/>
    <n v="6889"/>
    <x v="145"/>
  </r>
  <r>
    <s v="TEPOZUAPA SEGUNDA"/>
    <s v="REYES"/>
    <s v="BARTOLO"/>
    <s v="HORACIO"/>
    <x v="7"/>
    <x v="0"/>
    <x v="145"/>
    <s v="CAJONES, ALZA Y BASTIDORES"/>
    <s v="GENERACIÓN DE INGRESOS"/>
    <n v="0"/>
    <n v="0"/>
    <n v="0"/>
    <s v="AM"/>
    <n v="17478"/>
    <n v="0"/>
    <n v="1942"/>
    <n v="19420"/>
    <n v="17478"/>
    <n v="0"/>
    <m/>
    <n v="17478"/>
    <x v="145"/>
  </r>
  <r>
    <s v="TEPOZUAPA SEGUNDA"/>
    <s v="REYES"/>
    <s v="BARTOLO"/>
    <s v="HORACIO"/>
    <x v="7"/>
    <x v="0"/>
    <x v="145"/>
    <s v="TRAPICHE"/>
    <s v="GENERACIÓN DE INGRESOS"/>
    <n v="0"/>
    <n v="0"/>
    <n v="0"/>
    <s v="AM"/>
    <n v="81540"/>
    <n v="0"/>
    <n v="9060"/>
    <n v="90600"/>
    <n v="81540"/>
    <n v="0"/>
    <m/>
    <n v="81540"/>
    <x v="145"/>
  </r>
  <r>
    <s v="TEPOZUAPA SEGUNDA"/>
    <s v="REYES"/>
    <s v="BARTOLO"/>
    <s v="HORACIO"/>
    <x v="7"/>
    <x v="0"/>
    <x v="145"/>
    <s v="ARBOLES FRUTALES"/>
    <s v="PRODUCCIÓN DE ALIMENTOS"/>
    <n v="0"/>
    <n v="0"/>
    <n v="0"/>
    <s v="AM"/>
    <n v="16434"/>
    <n v="0"/>
    <n v="1826"/>
    <n v="18260"/>
    <n v="16434"/>
    <n v="0"/>
    <m/>
    <n v="16434"/>
    <x v="145"/>
  </r>
  <r>
    <s v="TEPOZUAPA SEGUNDA"/>
    <s v="REYES"/>
    <s v="BARTOLO"/>
    <s v="HORACIO"/>
    <x v="7"/>
    <x v="0"/>
    <x v="145"/>
    <s v="ARBOLES FRUTALES"/>
    <s v="PRODUCCIÓN DE ALIMENTOS"/>
    <n v="0"/>
    <n v="0"/>
    <n v="0"/>
    <s v="AM"/>
    <n v="1935"/>
    <n v="0"/>
    <n v="215"/>
    <n v="2150"/>
    <n v="1935"/>
    <n v="0"/>
    <m/>
    <n v="1935"/>
    <x v="145"/>
  </r>
  <r>
    <s v="TAZAQUIL"/>
    <s v="FLORES"/>
    <s v="RAMIREZ"/>
    <s v="SEALTIEL"/>
    <x v="7"/>
    <x v="0"/>
    <x v="146"/>
    <s v="TRAPICHE"/>
    <s v="GENERACIÓN DE INGRESOS"/>
    <n v="7"/>
    <n v="21"/>
    <n v="28"/>
    <s v="AM"/>
    <n v="27180"/>
    <n v="0"/>
    <n v="3020"/>
    <n v="30200"/>
    <n v="27180"/>
    <n v="0"/>
    <m/>
    <n v="27180"/>
    <x v="146"/>
  </r>
  <r>
    <s v="TAZAQUIL"/>
    <s v="FLORES"/>
    <s v="RAMIREZ"/>
    <s v="SEALTIEL"/>
    <x v="7"/>
    <x v="0"/>
    <x v="146"/>
    <s v="CAJONES, ALZA Y BASTIDORES"/>
    <s v="GENERACIÓN DE INGRESOS"/>
    <n v="0"/>
    <n v="0"/>
    <n v="0"/>
    <s v="AM"/>
    <n v="55116"/>
    <n v="0"/>
    <n v="6124"/>
    <n v="61240"/>
    <n v="55116"/>
    <n v="0"/>
    <m/>
    <n v="55116"/>
    <x v="146"/>
  </r>
  <r>
    <s v="TAZAQUIL"/>
    <s v="FLORES"/>
    <s v="RAMIREZ"/>
    <s v="SEALTIEL"/>
    <x v="7"/>
    <x v="0"/>
    <x v="146"/>
    <s v="INFRAESTRUCTURA Y EQUIPO PARA LA PRODUCCION DE CERDOS"/>
    <s v="GENERACIÓN DE INGRESOS"/>
    <n v="0"/>
    <n v="0"/>
    <n v="0"/>
    <s v="AM"/>
    <n v="123259"/>
    <n v="0"/>
    <n v="13696"/>
    <n v="136955"/>
    <n v="123259"/>
    <n v="0"/>
    <m/>
    <n v="123259"/>
    <x v="146"/>
  </r>
  <r>
    <s v="TAZAQUIL"/>
    <s v="FLORES"/>
    <s v="RAMIREZ"/>
    <s v="SEALTIEL"/>
    <x v="7"/>
    <x v="0"/>
    <x v="146"/>
    <s v="INFRAESTRUCTURA Y EQUIPO PARA LA PRODUCCION DE CERDOS"/>
    <s v="GENERACIÓN DE INGRESOS"/>
    <n v="0"/>
    <n v="0"/>
    <n v="0"/>
    <s v="AM"/>
    <n v="32040"/>
    <n v="0"/>
    <n v="3560"/>
    <n v="35600"/>
    <n v="32040"/>
    <n v="0"/>
    <m/>
    <n v="32040"/>
    <x v="146"/>
  </r>
  <r>
    <s v="TAZAQUIL"/>
    <s v="FLORES"/>
    <s v="RAMIREZ"/>
    <s v="SEALTIEL"/>
    <x v="7"/>
    <x v="0"/>
    <x v="146"/>
    <s v="INFRAESTRUCTURA Y EQUIPO PARA LA PROTECCION Y MANEJO DE LAS AVES"/>
    <s v="PRODUCCIÓN DE ALIMENTOS"/>
    <n v="0"/>
    <n v="0"/>
    <n v="0"/>
    <s v="AM"/>
    <n v="15898"/>
    <n v="0"/>
    <n v="1767"/>
    <n v="17665"/>
    <n v="15898"/>
    <n v="0"/>
    <m/>
    <n v="15898"/>
    <x v="146"/>
  </r>
  <r>
    <s v="TAZAQUIL"/>
    <s v="FLORES"/>
    <s v="RAMIREZ"/>
    <s v="SEALTIEL"/>
    <x v="7"/>
    <x v="0"/>
    <x v="146"/>
    <s v="ARBOLES FRUTALES"/>
    <s v="PRODUCCIÓN DE ALIMENTOS"/>
    <n v="0"/>
    <n v="0"/>
    <n v="0"/>
    <s v="AM"/>
    <n v="14364"/>
    <n v="0"/>
    <n v="1596"/>
    <n v="15960"/>
    <n v="14364"/>
    <n v="0"/>
    <m/>
    <n v="14364"/>
    <x v="146"/>
  </r>
  <r>
    <s v="TAZAQUIL"/>
    <s v="FLORES"/>
    <s v="RAMIREZ"/>
    <s v="SEALTIEL"/>
    <x v="7"/>
    <x v="0"/>
    <x v="146"/>
    <s v="ARBOLES FRUTALES"/>
    <s v="PRODUCCIÓN DE ALIMENTOS"/>
    <n v="0"/>
    <n v="0"/>
    <n v="0"/>
    <s v="AM"/>
    <n v="5976"/>
    <n v="0"/>
    <n v="664"/>
    <n v="6640"/>
    <n v="5976"/>
    <n v="0"/>
    <m/>
    <n v="5976"/>
    <x v="146"/>
  </r>
  <r>
    <s v="TAZAQUIL"/>
    <s v="FLORES"/>
    <s v="RAMIREZ"/>
    <s v="SEALTIEL"/>
    <x v="7"/>
    <x v="0"/>
    <x v="146"/>
    <s v="INFRAESTRUCTURA Y EQUIPO PARA LA PRODUCCION DE CERDOS"/>
    <s v="GENERACIÓN DE INGRESOS"/>
    <n v="0"/>
    <n v="0"/>
    <n v="0"/>
    <s v="AM"/>
    <n v="80100"/>
    <n v="0"/>
    <n v="8900"/>
    <n v="89000"/>
    <n v="80100"/>
    <n v="0"/>
    <m/>
    <n v="80100"/>
    <x v="146"/>
  </r>
  <r>
    <s v="EL NUEVO AMANECER DE AJACACO"/>
    <s v="HERNANDEZ"/>
    <s v="SANCHEZ"/>
    <s v="ALFONSO"/>
    <x v="7"/>
    <x v="0"/>
    <x v="147"/>
    <s v="ARBOLES FRUTALES"/>
    <s v="PRODUCCIÓN DE ALIMENTOS"/>
    <n v="2"/>
    <n v="10"/>
    <n v="12"/>
    <s v="AM"/>
    <n v="18324"/>
    <n v="0"/>
    <n v="2036"/>
    <n v="20360"/>
    <n v="18324"/>
    <n v="0"/>
    <m/>
    <n v="18324"/>
    <x v="147"/>
  </r>
  <r>
    <s v="EL NUEVO AMANECER DE AJACACO"/>
    <s v="HERNANDEZ"/>
    <s v="SANCHEZ"/>
    <s v="ALFONSO"/>
    <x v="7"/>
    <x v="0"/>
    <x v="147"/>
    <s v="TRAPICHE"/>
    <s v="GENERACIÓN DE INGRESOS"/>
    <n v="0"/>
    <n v="0"/>
    <n v="0"/>
    <s v="AM"/>
    <n v="27180"/>
    <n v="0"/>
    <n v="3020"/>
    <n v="30200"/>
    <n v="27180"/>
    <n v="0"/>
    <m/>
    <n v="27180"/>
    <x v="147"/>
  </r>
  <r>
    <s v="EL NUEVO AMANECER DE AJACACO"/>
    <s v="HERNANDEZ"/>
    <s v="SANCHEZ"/>
    <s v="ALFONSO"/>
    <x v="7"/>
    <x v="0"/>
    <x v="147"/>
    <s v="INFRAESTRUCTURA Y EQUIPO PARA LA PROTECCION Y MANEJO DE LAS AVES"/>
    <s v="PRODUCCIÓN DE ALIMENTOS"/>
    <n v="0"/>
    <n v="0"/>
    <n v="0"/>
    <s v="AM"/>
    <n v="4698"/>
    <n v="0"/>
    <n v="522"/>
    <n v="5220"/>
    <n v="4698"/>
    <n v="0"/>
    <m/>
    <n v="4698"/>
    <x v="147"/>
  </r>
  <r>
    <s v="EL NUEVO AMANECER DE AJACACO"/>
    <s v="HERNANDEZ"/>
    <s v="SANCHEZ"/>
    <s v="ALFONSO"/>
    <x v="7"/>
    <x v="0"/>
    <x v="147"/>
    <s v="ARBOLES FRUTALES"/>
    <s v="PRODUCCIÓN DE ALIMENTOS"/>
    <n v="0"/>
    <n v="0"/>
    <n v="0"/>
    <s v="AM"/>
    <n v="9675"/>
    <n v="0"/>
    <n v="1075"/>
    <n v="10750"/>
    <n v="9675"/>
    <n v="0"/>
    <m/>
    <n v="9675"/>
    <x v="147"/>
  </r>
  <r>
    <s v="EL NUEVO AMANECER DE AJACACO"/>
    <s v="HERNANDEZ"/>
    <s v="SANCHEZ"/>
    <s v="ALFONSO"/>
    <x v="7"/>
    <x v="0"/>
    <x v="147"/>
    <s v="CAJONES, ALZA Y BASTIDORES"/>
    <s v="GENERACIÓN DE INGRESOS"/>
    <n v="0"/>
    <n v="0"/>
    <n v="0"/>
    <s v="AM"/>
    <n v="6889"/>
    <n v="0"/>
    <n v="766"/>
    <n v="7655"/>
    <n v="6889"/>
    <n v="0"/>
    <m/>
    <n v="6889"/>
    <x v="147"/>
  </r>
  <r>
    <s v="TEPOTZUAPA PRIMERA SECCION"/>
    <s v="MARTINEZ"/>
    <s v="SILVESTRE"/>
    <s v="MA. MAXIMINA"/>
    <x v="7"/>
    <x v="0"/>
    <x v="148"/>
    <s v="ARBOLES FRUTALES"/>
    <s v="PRODUCCIÓN DE ALIMENTOS"/>
    <n v="13"/>
    <n v="7"/>
    <n v="20"/>
    <s v="AM"/>
    <n v="1935"/>
    <n v="0"/>
    <n v="215"/>
    <n v="2150"/>
    <n v="1935"/>
    <n v="0"/>
    <m/>
    <n v="1935"/>
    <x v="148"/>
  </r>
  <r>
    <s v="TEPOTZUAPA PRIMERA SECCION"/>
    <s v="MARTINEZ"/>
    <s v="SILVESTRE"/>
    <s v="MA. MAXIMINA"/>
    <x v="7"/>
    <x v="0"/>
    <x v="148"/>
    <s v="CAJONES, ALZA Y BASTIDORES"/>
    <s v="GENERACIÓN DE INGRESOS"/>
    <n v="0"/>
    <n v="0"/>
    <n v="0"/>
    <s v="AM"/>
    <n v="20668"/>
    <n v="0"/>
    <n v="2297"/>
    <n v="22965"/>
    <n v="20668"/>
    <n v="0"/>
    <m/>
    <n v="20668"/>
    <x v="148"/>
  </r>
  <r>
    <s v="TEPOTZUAPA PRIMERA SECCION"/>
    <s v="MARTINEZ"/>
    <s v="SILVESTRE"/>
    <s v="MA. MAXIMINA"/>
    <x v="7"/>
    <x v="0"/>
    <x v="148"/>
    <s v="INFRAESTRUCTURA Y EQUIPO PARA LA PROTECCION Y MANEJO DE LAS AVES"/>
    <s v="PRODUCCIÓN DE ALIMENTOS"/>
    <n v="0"/>
    <n v="0"/>
    <n v="0"/>
    <s v="AM"/>
    <n v="14094"/>
    <n v="0"/>
    <n v="1566"/>
    <n v="15660"/>
    <n v="14094"/>
    <n v="0"/>
    <m/>
    <n v="14094"/>
    <x v="148"/>
  </r>
  <r>
    <s v="TEPOTZUAPA PRIMERA SECCION"/>
    <s v="MARTINEZ"/>
    <s v="SILVESTRE"/>
    <s v="MA. MAXIMINA"/>
    <x v="7"/>
    <x v="0"/>
    <x v="148"/>
    <s v="INCUBADORA"/>
    <s v="GENERACIÓN DE INGRESOS"/>
    <n v="0"/>
    <n v="0"/>
    <n v="0"/>
    <s v="AM"/>
    <n v="11700"/>
    <n v="0"/>
    <n v="1300"/>
    <n v="13000"/>
    <n v="11700"/>
    <n v="0"/>
    <m/>
    <n v="11700"/>
    <x v="148"/>
  </r>
  <r>
    <s v="TEPOTZUAPA PRIMERA SECCION"/>
    <s v="MARTINEZ"/>
    <s v="SILVESTRE"/>
    <s v="MA. MAXIMINA"/>
    <x v="7"/>
    <x v="0"/>
    <x v="148"/>
    <s v="INFRAESTRUCTURA Y EQUIPO PARA LA PRODUCCION DE CERDOS"/>
    <s v="GENERACIÓN DE INGRESOS"/>
    <n v="0"/>
    <n v="0"/>
    <n v="0"/>
    <s v="AM"/>
    <n v="25632"/>
    <n v="0"/>
    <n v="2848"/>
    <n v="28480"/>
    <n v="25632"/>
    <n v="0"/>
    <m/>
    <n v="25632"/>
    <x v="148"/>
  </r>
  <r>
    <s v="TEPOTZUAPA PRIMERA SECCION"/>
    <s v="MARTINEZ"/>
    <s v="SILVESTRE"/>
    <s v="MA. MAXIMINA"/>
    <x v="7"/>
    <x v="0"/>
    <x v="148"/>
    <s v="ARBOLES FRUTALES"/>
    <s v="PRODUCCIÓN DE ALIMENTOS"/>
    <n v="0"/>
    <n v="0"/>
    <n v="0"/>
    <s v="AM"/>
    <n v="16434"/>
    <n v="0"/>
    <n v="1826"/>
    <n v="18260"/>
    <n v="16434"/>
    <n v="0"/>
    <m/>
    <n v="16434"/>
    <x v="148"/>
  </r>
  <r>
    <s v="TEPOTZUAPA PRIMERA SECCION"/>
    <s v="MARTINEZ"/>
    <s v="SILVESTRE"/>
    <s v="MA. MAXIMINA"/>
    <x v="7"/>
    <x v="0"/>
    <x v="148"/>
    <s v="CAJONES, ALZA Y BASTIDORES"/>
    <s v="GENERACIÓN DE INGRESOS"/>
    <n v="0"/>
    <n v="0"/>
    <n v="0"/>
    <s v="AM"/>
    <n v="17478"/>
    <n v="0"/>
    <n v="1942"/>
    <n v="19420"/>
    <n v="17478"/>
    <n v="0"/>
    <m/>
    <n v="17478"/>
    <x v="148"/>
  </r>
  <r>
    <s v="TEPOTZUAPA PRIMERA SECCION"/>
    <s v="MARTINEZ"/>
    <s v="SILVESTRE"/>
    <s v="MA. MAXIMINA"/>
    <x v="7"/>
    <x v="0"/>
    <x v="148"/>
    <s v="ARBOLES FRUTALES"/>
    <s v="PRODUCCIÓN DE ALIMENTOS"/>
    <n v="0"/>
    <n v="0"/>
    <n v="0"/>
    <s v="AM"/>
    <n v="23940"/>
    <n v="0"/>
    <n v="2660"/>
    <n v="26600"/>
    <n v="23940"/>
    <n v="0"/>
    <m/>
    <n v="23940"/>
    <x v="148"/>
  </r>
  <r>
    <s v="TAZAQUIL EJIDO"/>
    <s v="GONZALEZ"/>
    <s v="MARTINEZ"/>
    <s v="MARIA ANASTACIA"/>
    <x v="7"/>
    <x v="0"/>
    <x v="149"/>
    <s v="INFRAESTRUCTURA Y EQUIPO PARA LA PRODUCCION DE CERDOS"/>
    <s v="GENERACIÓN DE INGRESOS"/>
    <n v="8"/>
    <n v="3"/>
    <n v="11"/>
    <s v="AM"/>
    <n v="44856"/>
    <n v="0"/>
    <n v="4984"/>
    <n v="49840"/>
    <n v="44856"/>
    <n v="0"/>
    <m/>
    <n v="44856"/>
    <x v="149"/>
  </r>
  <r>
    <s v="TAZAQUIL EJIDO"/>
    <s v="GONZALEZ"/>
    <s v="MARTINEZ"/>
    <s v="MARIA ANASTACIA"/>
    <x v="7"/>
    <x v="0"/>
    <x v="149"/>
    <s v="ARBOLES FRUTALES"/>
    <s v="PRODUCCIÓN DE ALIMENTOS"/>
    <n v="0"/>
    <n v="0"/>
    <n v="0"/>
    <s v="AM"/>
    <n v="5976"/>
    <n v="0"/>
    <n v="664"/>
    <n v="6640"/>
    <n v="5976"/>
    <n v="0"/>
    <m/>
    <n v="5976"/>
    <x v="149"/>
  </r>
  <r>
    <s v="TAZAQUIL EJIDO"/>
    <s v="GONZALEZ"/>
    <s v="MARTINEZ"/>
    <s v="MARIA ANASTACIA"/>
    <x v="7"/>
    <x v="0"/>
    <x v="149"/>
    <s v="ARBOLES FRUTALES"/>
    <s v="PRODUCCIÓN DE ALIMENTOS"/>
    <n v="0"/>
    <n v="0"/>
    <n v="0"/>
    <s v="AM"/>
    <n v="8217"/>
    <n v="0"/>
    <n v="913"/>
    <n v="9130"/>
    <n v="8217"/>
    <n v="0"/>
    <m/>
    <n v="8217"/>
    <x v="149"/>
  </r>
  <r>
    <s v="TAZAQUIL EJIDO"/>
    <s v="GONZALEZ"/>
    <s v="MARTINEZ"/>
    <s v="MARIA ANASTACIA"/>
    <x v="7"/>
    <x v="0"/>
    <x v="149"/>
    <s v="EQUIPO PARA LA CONSERVACION DE ALIMENTOS VEGETALES"/>
    <s v="GENERACIÓN DE INGRESOS"/>
    <n v="0"/>
    <n v="0"/>
    <n v="0"/>
    <s v="AM"/>
    <n v="7794"/>
    <n v="0"/>
    <n v="866"/>
    <n v="8660"/>
    <n v="7794"/>
    <n v="0"/>
    <m/>
    <n v="7794"/>
    <x v="149"/>
  </r>
  <r>
    <s v="TLAXCO"/>
    <s v="GONZALEZ"/>
    <s v="GONZALEZ"/>
    <s v="ELVIA"/>
    <x v="7"/>
    <x v="0"/>
    <x v="150"/>
    <s v="INFRAESTRUCTURA Y EQUIPO PARA LA PRODUCCION DE CERDOS"/>
    <s v="GENERACIÓN DE INGRESOS"/>
    <n v="5"/>
    <n v="4"/>
    <n v="9"/>
    <s v="AM"/>
    <n v="12816"/>
    <n v="0"/>
    <n v="1424"/>
    <n v="14240"/>
    <n v="12816"/>
    <n v="0"/>
    <m/>
    <n v="12816"/>
    <x v="150"/>
  </r>
  <r>
    <s v="TLAXCO"/>
    <s v="GONZALEZ"/>
    <s v="GONZALEZ"/>
    <s v="ELVIA"/>
    <x v="7"/>
    <x v="0"/>
    <x v="150"/>
    <s v="INFRAESTRUCTURA Y EQUIPO PARA LA PROTECCION Y MANEJO DE LAS AVES"/>
    <s v="PRODUCCIÓN DE ALIMENTOS"/>
    <n v="0"/>
    <n v="0"/>
    <n v="0"/>
    <s v="AM"/>
    <n v="9396"/>
    <n v="0"/>
    <n v="1044"/>
    <n v="10440"/>
    <n v="9396"/>
    <n v="0"/>
    <m/>
    <n v="9396"/>
    <x v="150"/>
  </r>
  <r>
    <s v="TLAXCO"/>
    <s v="GONZALEZ"/>
    <s v="GONZALEZ"/>
    <s v="ELVIA"/>
    <x v="7"/>
    <x v="0"/>
    <x v="150"/>
    <s v="ARBOLES FRUTALES"/>
    <s v="PRODUCCIÓN DE ALIMENTOS"/>
    <n v="0"/>
    <n v="0"/>
    <n v="0"/>
    <s v="AM"/>
    <n v="4581"/>
    <n v="0"/>
    <n v="509"/>
    <n v="5090"/>
    <n v="4581"/>
    <n v="0"/>
    <m/>
    <n v="4581"/>
    <x v="150"/>
  </r>
  <r>
    <s v="TLAXCO"/>
    <s v="GONZALEZ"/>
    <s v="GONZALEZ"/>
    <s v="ELVIA"/>
    <x v="7"/>
    <x v="0"/>
    <x v="150"/>
    <s v="ARBOLES FRUTALES"/>
    <s v="PRODUCCIÓN DE ALIMENTOS"/>
    <n v="0"/>
    <n v="0"/>
    <n v="0"/>
    <s v="AM"/>
    <n v="1935"/>
    <n v="0"/>
    <n v="215"/>
    <n v="2150"/>
    <n v="1935"/>
    <n v="0"/>
    <m/>
    <n v="1935"/>
    <x v="150"/>
  </r>
  <r>
    <s v="TLAXCO"/>
    <s v="GONZALEZ"/>
    <s v="GONZALEZ"/>
    <s v="ELVIA"/>
    <x v="7"/>
    <x v="0"/>
    <x v="150"/>
    <s v="CAJONES, ALZA Y BASTIDORES"/>
    <s v="GENERACIÓN DE INGRESOS"/>
    <n v="0"/>
    <n v="0"/>
    <n v="0"/>
    <s v="AM"/>
    <n v="23026"/>
    <n v="0"/>
    <n v="2559"/>
    <n v="25585"/>
    <n v="23026"/>
    <n v="0"/>
    <m/>
    <n v="23026"/>
    <x v="150"/>
  </r>
  <r>
    <s v="TLAXCO"/>
    <s v="GONZALEZ"/>
    <s v="GONZALEZ"/>
    <s v="ELVIA"/>
    <x v="7"/>
    <x v="0"/>
    <x v="150"/>
    <s v="CAJONES, ALZA Y BASTIDORES"/>
    <s v="GENERACIÓN DE INGRESOS"/>
    <n v="0"/>
    <n v="0"/>
    <n v="0"/>
    <s v="AM"/>
    <n v="34956"/>
    <n v="0"/>
    <n v="3884"/>
    <n v="38840"/>
    <n v="34956"/>
    <n v="0"/>
    <m/>
    <n v="34956"/>
    <x v="150"/>
  </r>
  <r>
    <s v="METSTLI"/>
    <s v="HERNANDEZ"/>
    <s v="HERNANDEZ"/>
    <s v="JESUS"/>
    <x v="7"/>
    <x v="0"/>
    <x v="151"/>
    <s v="INFRAESTRUCTURA Y EQUIPO PARA LA PRODUCCION DE CERDOS"/>
    <s v="GENERACIÓN DE INGRESOS"/>
    <n v="6"/>
    <n v="8"/>
    <n v="14"/>
    <s v="AM"/>
    <n v="35217"/>
    <n v="0"/>
    <n v="3913"/>
    <n v="39130"/>
    <n v="35217"/>
    <n v="0"/>
    <m/>
    <n v="35217"/>
    <x v="151"/>
  </r>
  <r>
    <s v="METSTLI"/>
    <s v="HERNANDEZ"/>
    <s v="HERNANDEZ"/>
    <s v="JESUS"/>
    <x v="7"/>
    <x v="0"/>
    <x v="151"/>
    <s v="INFRAESTRUCTURA Y EQUIPO PARA LA PRODUCCION DE CERDOS"/>
    <s v="GENERACIÓN DE INGRESOS"/>
    <n v="0"/>
    <n v="0"/>
    <n v="0"/>
    <s v="AM"/>
    <n v="25632"/>
    <n v="0"/>
    <n v="2848"/>
    <n v="28480"/>
    <n v="25632"/>
    <n v="0"/>
    <m/>
    <n v="25632"/>
    <x v="151"/>
  </r>
  <r>
    <s v="METSTLI"/>
    <s v="HERNANDEZ"/>
    <s v="HERNANDEZ"/>
    <s v="JESUS"/>
    <x v="7"/>
    <x v="0"/>
    <x v="151"/>
    <s v="INFRAESTRUCTURA Y EQUIPO PARA LA PROTECCION Y MANEJO DE LAS AVES"/>
    <s v="PRODUCCIÓN DE ALIMENTOS"/>
    <n v="0"/>
    <n v="0"/>
    <n v="0"/>
    <s v="AM"/>
    <n v="18792"/>
    <n v="0"/>
    <n v="2088"/>
    <n v="20880"/>
    <n v="18792"/>
    <n v="0"/>
    <m/>
    <n v="18792"/>
    <x v="151"/>
  </r>
  <r>
    <s v="METSTLI"/>
    <s v="HERNANDEZ"/>
    <s v="HERNANDEZ"/>
    <s v="JESUS"/>
    <x v="7"/>
    <x v="0"/>
    <x v="151"/>
    <s v="ARBOLES FRUTALES"/>
    <s v="PRODUCCIÓN DE ALIMENTOS"/>
    <n v="0"/>
    <n v="0"/>
    <n v="0"/>
    <s v="AM"/>
    <n v="4788"/>
    <n v="0"/>
    <n v="532"/>
    <n v="5320"/>
    <n v="4788"/>
    <n v="0"/>
    <m/>
    <n v="4788"/>
    <x v="151"/>
  </r>
  <r>
    <s v="METSTLI"/>
    <s v="HERNANDEZ"/>
    <s v="HERNANDEZ"/>
    <s v="JESUS"/>
    <x v="7"/>
    <x v="0"/>
    <x v="151"/>
    <s v="CAJONES, ALZA Y BASTIDORES"/>
    <s v="GENERACIÓN DE INGRESOS"/>
    <n v="0"/>
    <n v="0"/>
    <n v="0"/>
    <s v="AM"/>
    <n v="20029"/>
    <n v="0"/>
    <n v="2226"/>
    <n v="22255"/>
    <n v="20029"/>
    <n v="0"/>
    <m/>
    <n v="20029"/>
    <x v="151"/>
  </r>
  <r>
    <s v="METSTLI"/>
    <s v="HERNANDEZ"/>
    <s v="HERNANDEZ"/>
    <s v="JESUS"/>
    <x v="7"/>
    <x v="0"/>
    <x v="151"/>
    <s v="CAJONES, ALZA Y BASTIDORES"/>
    <s v="GENERACIÓN DE INGRESOS"/>
    <n v="0"/>
    <n v="0"/>
    <n v="0"/>
    <s v="AM"/>
    <n v="46053"/>
    <n v="0"/>
    <n v="5117"/>
    <n v="51170"/>
    <n v="46053"/>
    <n v="0"/>
    <m/>
    <n v="46053"/>
    <x v="151"/>
  </r>
  <r>
    <s v="AJUATITLA SEGUNDA SECCION"/>
    <s v="REYES"/>
    <s v="ALVAREZ"/>
    <s v="PEDRO"/>
    <x v="7"/>
    <x v="0"/>
    <x v="152"/>
    <s v="INFRAESTRUCTURA Y EQUIPO PARA LA PRODUCCION DE CERDOS"/>
    <s v="GENERACIÓN DE INGRESOS"/>
    <n v="11"/>
    <n v="6"/>
    <n v="17"/>
    <s v="AM"/>
    <n v="40050"/>
    <n v="0"/>
    <n v="4450"/>
    <n v="44500"/>
    <n v="40050"/>
    <n v="0"/>
    <m/>
    <n v="40050"/>
    <x v="152"/>
  </r>
  <r>
    <s v="AJUATITLA SEGUNDA SECCION"/>
    <s v="REYES"/>
    <s v="ALVAREZ"/>
    <s v="PEDRO"/>
    <x v="7"/>
    <x v="0"/>
    <x v="152"/>
    <s v="INFRAESTRUCTURA Y EQUIPO PARA LA PRODUCCION DE CERDOS"/>
    <s v="GENERACIÓN DE INGRESOS"/>
    <n v="0"/>
    <n v="0"/>
    <n v="0"/>
    <s v="AM"/>
    <n v="19224"/>
    <n v="0"/>
    <n v="2136"/>
    <n v="21360"/>
    <n v="19224"/>
    <n v="0"/>
    <m/>
    <n v="19224"/>
    <x v="152"/>
  </r>
  <r>
    <s v="AJUATITLA SEGUNDA SECCION"/>
    <s v="REYES"/>
    <s v="ALVAREZ"/>
    <s v="PEDRO"/>
    <x v="7"/>
    <x v="0"/>
    <x v="152"/>
    <s v="INFRAESTRUCTURA Y EQUIPO PARA LA PROTECCION Y MANEJO DE LAS AVES"/>
    <s v="PRODUCCIÓN DE ALIMENTOS"/>
    <n v="0"/>
    <n v="0"/>
    <n v="0"/>
    <s v="AM"/>
    <n v="14094"/>
    <n v="0"/>
    <n v="1566"/>
    <n v="15660"/>
    <n v="14094"/>
    <n v="0"/>
    <m/>
    <n v="14094"/>
    <x v="152"/>
  </r>
  <r>
    <s v="AJUATITLA SEGUNDA SECCION"/>
    <s v="REYES"/>
    <s v="ALVAREZ"/>
    <s v="PEDRO"/>
    <x v="7"/>
    <x v="0"/>
    <x v="152"/>
    <s v="TRAPICHE"/>
    <s v="GENERACIÓN DE INGRESOS"/>
    <n v="0"/>
    <n v="0"/>
    <n v="0"/>
    <s v="AM"/>
    <n v="54360"/>
    <n v="0"/>
    <n v="6040"/>
    <n v="60400"/>
    <n v="54360"/>
    <n v="0"/>
    <m/>
    <n v="54360"/>
    <x v="152"/>
  </r>
  <r>
    <s v="AJUATITLA SEGUNDA SECCION"/>
    <s v="REYES"/>
    <s v="ALVAREZ"/>
    <s v="PEDRO"/>
    <x v="7"/>
    <x v="0"/>
    <x v="152"/>
    <s v="ARBOLES FRUTALES"/>
    <s v="PRODUCCIÓN DE ALIMENTOS"/>
    <n v="0"/>
    <n v="0"/>
    <n v="0"/>
    <s v="AM"/>
    <n v="3870"/>
    <n v="0"/>
    <n v="430"/>
    <n v="4300"/>
    <n v="3870"/>
    <n v="0"/>
    <m/>
    <n v="3870"/>
    <x v="152"/>
  </r>
  <r>
    <s v="AJUATITLA SEGUNDA SECCION"/>
    <s v="REYES"/>
    <s v="ALVAREZ"/>
    <s v="PEDRO"/>
    <x v="7"/>
    <x v="0"/>
    <x v="152"/>
    <s v="ARBOLES FRUTALES"/>
    <s v="PRODUCCIÓN DE ALIMENTOS"/>
    <n v="0"/>
    <n v="0"/>
    <n v="0"/>
    <s v="AM"/>
    <n v="5976"/>
    <n v="0"/>
    <n v="664"/>
    <n v="6640"/>
    <n v="5976"/>
    <n v="0"/>
    <m/>
    <n v="5976"/>
    <x v="152"/>
  </r>
  <r>
    <s v="AJUATITLA SEGUNDA SECCION"/>
    <s v="REYES"/>
    <s v="ALVAREZ"/>
    <s v="PEDRO"/>
    <x v="7"/>
    <x v="0"/>
    <x v="152"/>
    <s v="ARBOLES FRUTALES"/>
    <s v="PRODUCCIÓN DE ALIMENTOS"/>
    <n v="0"/>
    <n v="0"/>
    <n v="0"/>
    <s v="AM"/>
    <n v="19152"/>
    <n v="0"/>
    <n v="2128"/>
    <n v="21280"/>
    <n v="19152"/>
    <n v="0"/>
    <m/>
    <n v="19152"/>
    <x v="152"/>
  </r>
  <r>
    <s v="AJUATITLA SEGUNDA SECCION"/>
    <s v="REYES"/>
    <s v="ALVAREZ"/>
    <s v="PEDRO"/>
    <x v="7"/>
    <x v="0"/>
    <x v="152"/>
    <s v="ARBOLES FRUTALES"/>
    <s v="PRODUCCIÓN DE ALIMENTOS"/>
    <n v="0"/>
    <n v="0"/>
    <n v="0"/>
    <s v="AM"/>
    <n v="8217"/>
    <n v="0"/>
    <n v="913"/>
    <n v="9130"/>
    <n v="8217"/>
    <n v="0"/>
    <m/>
    <n v="8217"/>
    <x v="152"/>
  </r>
  <r>
    <s v="LOS LOCOS"/>
    <s v="ZARAGOZA"/>
    <s v="HERNANDEZ"/>
    <s v="RANULFO"/>
    <x v="7"/>
    <x v="0"/>
    <x v="153"/>
    <s v="INFRAESTRUCTURA Y EQUIPO PARA LA PROTECCION Y MANEJO DE LAS AVES"/>
    <s v="PRODUCCIÓN DE ALIMENTOS"/>
    <n v="4"/>
    <n v="9"/>
    <n v="13"/>
    <s v="AM"/>
    <n v="4698"/>
    <n v="0"/>
    <n v="522"/>
    <n v="5220"/>
    <n v="4698"/>
    <n v="0"/>
    <m/>
    <n v="4698"/>
    <x v="153"/>
  </r>
  <r>
    <s v="LOS LOCOS"/>
    <s v="ZARAGOZA"/>
    <s v="HERNANDEZ"/>
    <s v="RANULFO"/>
    <x v="7"/>
    <x v="0"/>
    <x v="153"/>
    <s v="ARBOLES FRUTALES"/>
    <s v="PRODUCCIÓN DE ALIMENTOS"/>
    <n v="0"/>
    <n v="0"/>
    <n v="0"/>
    <s v="AM"/>
    <n v="57519"/>
    <n v="0"/>
    <n v="6391"/>
    <n v="63910"/>
    <n v="57519"/>
    <n v="0"/>
    <m/>
    <n v="57519"/>
    <x v="153"/>
  </r>
  <r>
    <s v="LOS LOCOS"/>
    <s v="ZARAGOZA"/>
    <s v="HERNANDEZ"/>
    <s v="RANULFO"/>
    <x v="7"/>
    <x v="0"/>
    <x v="153"/>
    <s v="ARBOLES FRUTALES"/>
    <s v="PRODUCCIÓN DE ALIMENTOS"/>
    <n v="0"/>
    <n v="0"/>
    <n v="0"/>
    <s v="AM"/>
    <n v="19152"/>
    <n v="0"/>
    <n v="2128"/>
    <n v="21280"/>
    <n v="19152"/>
    <n v="0"/>
    <m/>
    <n v="19152"/>
    <x v="153"/>
  </r>
  <r>
    <s v="LOS LOCOS"/>
    <s v="ZARAGOZA"/>
    <s v="HERNANDEZ"/>
    <s v="RANULFO"/>
    <x v="7"/>
    <x v="0"/>
    <x v="153"/>
    <s v="TRAPICHE"/>
    <s v="GENERACIÓN DE INGRESOS"/>
    <n v="0"/>
    <n v="0"/>
    <n v="0"/>
    <s v="AM"/>
    <n v="27180"/>
    <n v="0"/>
    <n v="3020"/>
    <n v="30200"/>
    <n v="27180"/>
    <n v="0"/>
    <m/>
    <n v="27180"/>
    <x v="153"/>
  </r>
  <r>
    <s v="GRUPO DE TRABAJO TOTOATL"/>
    <s v="HERNANDEZ"/>
    <s v="VIDALES"/>
    <s v="MARIBEL"/>
    <x v="7"/>
    <x v="0"/>
    <x v="154"/>
    <s v="CAJONES, ALZA Y BASTIDORES"/>
    <s v="GENERACIÓN DE INGRESOS"/>
    <n v="6"/>
    <n v="4"/>
    <n v="10"/>
    <s v="AM"/>
    <n v="34956"/>
    <n v="0"/>
    <n v="3884"/>
    <n v="38840"/>
    <n v="34956"/>
    <n v="0"/>
    <m/>
    <n v="34956"/>
    <x v="154"/>
  </r>
  <r>
    <s v="GRUPO DE TRABAJO TOTOATL"/>
    <s v="HERNANDEZ"/>
    <s v="VIDALES"/>
    <s v="MARIBEL"/>
    <x v="7"/>
    <x v="0"/>
    <x v="154"/>
    <s v="INFRAESTRUCTURA Y EQUIPO PARA LA PRODUCCION HORTICOLA AGRICULTURA PROTEGIDA"/>
    <s v="PRODUCCIÓN DE ALIMENTOS"/>
    <n v="0"/>
    <n v="0"/>
    <n v="0"/>
    <s v="AM"/>
    <n v="54742"/>
    <n v="0"/>
    <n v="6083"/>
    <n v="60825"/>
    <n v="54742"/>
    <n v="0"/>
    <m/>
    <n v="54742"/>
    <x v="154"/>
  </r>
  <r>
    <s v="GRUPO DE TRABAJO TOTOATL"/>
    <s v="HERNANDEZ"/>
    <s v="VIDALES"/>
    <s v="MARIBEL"/>
    <x v="7"/>
    <x v="0"/>
    <x v="154"/>
    <s v="ARBOLES FRUTALES"/>
    <s v="PRODUCCIÓN DE ALIMENTOS"/>
    <n v="0"/>
    <n v="0"/>
    <n v="0"/>
    <s v="AM"/>
    <n v="3870"/>
    <n v="0"/>
    <n v="430"/>
    <n v="4300"/>
    <n v="3870"/>
    <n v="0"/>
    <m/>
    <n v="3870"/>
    <x v="154"/>
  </r>
  <r>
    <s v="GRUPO DE TRABAJO TOTOATL"/>
    <s v="HERNANDEZ"/>
    <s v="VIDALES"/>
    <s v="MARIBEL"/>
    <x v="7"/>
    <x v="0"/>
    <x v="154"/>
    <s v="ARBOLES FRUTALES"/>
    <s v="PRODUCCIÓN DE ALIMENTOS"/>
    <n v="0"/>
    <n v="0"/>
    <n v="0"/>
    <s v="AM"/>
    <n v="4788"/>
    <n v="0"/>
    <n v="532"/>
    <n v="5320"/>
    <n v="4788"/>
    <n v="0"/>
    <m/>
    <n v="4788"/>
    <x v="154"/>
  </r>
  <r>
    <s v="GRUPO DE TRABAJO TOTOATL"/>
    <s v="HERNANDEZ"/>
    <s v="VIDALES"/>
    <s v="MARIBEL"/>
    <x v="7"/>
    <x v="0"/>
    <x v="154"/>
    <s v="INFRAESTRUCTURA Y EQUIPO PARA LA PROTECCION Y MANEJO DE LAS AVES"/>
    <s v="PRODUCCIÓN DE ALIMENTOS"/>
    <n v="0"/>
    <n v="0"/>
    <n v="0"/>
    <s v="AM"/>
    <n v="15898"/>
    <n v="0"/>
    <n v="1767"/>
    <n v="17665"/>
    <n v="15898"/>
    <n v="0"/>
    <m/>
    <n v="15898"/>
    <x v="154"/>
  </r>
  <r>
    <s v="GRUPO DE TRABAJO TOTOATL"/>
    <s v="HERNANDEZ"/>
    <s v="VIDALES"/>
    <s v="MARIBEL"/>
    <x v="7"/>
    <x v="0"/>
    <x v="154"/>
    <s v="INFRAESTRUCTURA Y EQUIPO PARA LA PROTECCION Y MANEJO DE LAS AVES"/>
    <s v="PRODUCCIÓN DE ALIMENTOS"/>
    <n v="0"/>
    <n v="0"/>
    <n v="0"/>
    <s v="AM"/>
    <n v="4698"/>
    <n v="0"/>
    <n v="522"/>
    <n v="5220"/>
    <n v="4698"/>
    <n v="0"/>
    <m/>
    <n v="4698"/>
    <x v="154"/>
  </r>
  <r>
    <s v="COMUNIDAD CALMECAYO"/>
    <s v="HERNANDEZ"/>
    <s v="HERNANDEZ"/>
    <s v="ANICETO"/>
    <x v="7"/>
    <x v="0"/>
    <x v="155"/>
    <s v="CAJONES, ALZA Y BASTIDORES"/>
    <s v="GENERACIÓN DE INGRESOS"/>
    <n v="7"/>
    <n v="11"/>
    <n v="18"/>
    <s v="AM"/>
    <n v="40059"/>
    <n v="0"/>
    <n v="4451"/>
    <n v="44510"/>
    <n v="40059"/>
    <n v="0"/>
    <m/>
    <n v="40059"/>
    <x v="155"/>
  </r>
  <r>
    <s v="COMUNIDAD CALMECAYO"/>
    <s v="HERNANDEZ"/>
    <s v="HERNANDEZ"/>
    <s v="ANICETO"/>
    <x v="7"/>
    <x v="0"/>
    <x v="155"/>
    <s v="TRAPICHE"/>
    <s v="GENERACIÓN DE INGRESOS"/>
    <n v="0"/>
    <n v="0"/>
    <n v="0"/>
    <s v="AM"/>
    <n v="54360"/>
    <n v="0"/>
    <n v="6040"/>
    <n v="60400"/>
    <n v="54360"/>
    <n v="0"/>
    <m/>
    <n v="54360"/>
    <x v="155"/>
  </r>
  <r>
    <s v="COMUNIDAD CALMECAYO"/>
    <s v="HERNANDEZ"/>
    <s v="HERNANDEZ"/>
    <s v="ANICETO"/>
    <x v="7"/>
    <x v="0"/>
    <x v="155"/>
    <s v="ARBOLES FRUTALES"/>
    <s v="PRODUCCIÓN DE ALIMENTOS"/>
    <n v="0"/>
    <n v="0"/>
    <n v="0"/>
    <s v="AM"/>
    <n v="49302"/>
    <n v="0"/>
    <n v="5478"/>
    <n v="54780"/>
    <n v="49302"/>
    <n v="0"/>
    <m/>
    <n v="49302"/>
    <x v="155"/>
  </r>
  <r>
    <s v="COMUNIDAD CALMECAYO"/>
    <s v="HERNANDEZ"/>
    <s v="HERNANDEZ"/>
    <s v="ANICETO"/>
    <x v="7"/>
    <x v="0"/>
    <x v="155"/>
    <s v="ARBOLES FRUTALES"/>
    <s v="PRODUCCIÓN DE ALIMENTOS"/>
    <n v="0"/>
    <n v="0"/>
    <n v="0"/>
    <s v="AM"/>
    <n v="4788"/>
    <n v="0"/>
    <n v="532"/>
    <n v="5320"/>
    <n v="4788"/>
    <n v="0"/>
    <m/>
    <n v="4788"/>
    <x v="155"/>
  </r>
  <r>
    <s v="COMUNIDAD CALMECAYO"/>
    <s v="HERNANDEZ"/>
    <s v="HERNANDEZ"/>
    <s v="ANICETO"/>
    <x v="7"/>
    <x v="0"/>
    <x v="155"/>
    <s v="INFRAESTRUCTURA Y EQUIPO PARA LA PRODUCCION DE CERDOS"/>
    <s v="GENERACIÓN DE INGRESOS"/>
    <n v="0"/>
    <n v="0"/>
    <n v="0"/>
    <s v="AM"/>
    <n v="40050"/>
    <n v="0"/>
    <n v="4450"/>
    <n v="44500"/>
    <n v="40050"/>
    <n v="0"/>
    <m/>
    <n v="40050"/>
    <x v="155"/>
  </r>
  <r>
    <s v="COMUNIDAD CALMECAYO"/>
    <s v="HERNANDEZ"/>
    <s v="HERNANDEZ"/>
    <s v="ANICETO"/>
    <x v="7"/>
    <x v="0"/>
    <x v="155"/>
    <s v="INFRAESTRUCTURA Y EQUIPO PARA LA PROTECCION Y MANEJO DE LAS AVES"/>
    <s v="PRODUCCIÓN DE ALIMENTOS"/>
    <n v="0"/>
    <n v="0"/>
    <n v="0"/>
    <s v="AM"/>
    <n v="28188"/>
    <n v="0"/>
    <n v="3132"/>
    <n v="31320"/>
    <n v="28188"/>
    <n v="0"/>
    <m/>
    <n v="28188"/>
    <x v="155"/>
  </r>
  <r>
    <s v="LAS MESAS"/>
    <s v="NIETO"/>
    <s v="HERNANDEZ"/>
    <s v="FRANCISCO"/>
    <x v="7"/>
    <x v="0"/>
    <x v="156"/>
    <s v="TRAPICHE"/>
    <s v="GENERACIÓN DE INGRESOS"/>
    <n v="12"/>
    <n v="17"/>
    <n v="29"/>
    <s v="AM"/>
    <n v="190260"/>
    <n v="0"/>
    <n v="21140"/>
    <n v="211400"/>
    <n v="190260"/>
    <n v="0"/>
    <m/>
    <n v="190260"/>
    <x v="156"/>
  </r>
  <r>
    <s v="LAS MESAS"/>
    <s v="NIETO"/>
    <s v="HERNANDEZ"/>
    <s v="FRANCISCO"/>
    <x v="7"/>
    <x v="0"/>
    <x v="156"/>
    <s v="ARBOLES FRUTALES"/>
    <s v="PRODUCCIÓN DE ALIMENTOS"/>
    <n v="0"/>
    <n v="0"/>
    <n v="0"/>
    <s v="AM"/>
    <n v="5805"/>
    <n v="0"/>
    <n v="645"/>
    <n v="6450"/>
    <n v="5805"/>
    <n v="0"/>
    <m/>
    <n v="5805"/>
    <x v="156"/>
  </r>
  <r>
    <s v="LAS MESAS"/>
    <s v="NIETO"/>
    <s v="HERNANDEZ"/>
    <s v="FRANCISCO"/>
    <x v="7"/>
    <x v="0"/>
    <x v="156"/>
    <s v="INFRAESTRUCTURA Y EQUIPO PARA LA PRODUCCION HORTICOLA AGRICULTURA PROTEGIDA"/>
    <s v="PRODUCCIÓN DE ALIMENTOS"/>
    <n v="0"/>
    <n v="0"/>
    <n v="0"/>
    <s v="AM"/>
    <n v="36495"/>
    <n v="0"/>
    <n v="4055"/>
    <n v="40550"/>
    <n v="36495"/>
    <n v="0"/>
    <m/>
    <n v="36495"/>
    <x v="156"/>
  </r>
  <r>
    <s v="LAS MESAS"/>
    <s v="NIETO"/>
    <s v="HERNANDEZ"/>
    <s v="FRANCISCO"/>
    <x v="7"/>
    <x v="0"/>
    <x v="156"/>
    <s v="CAJONES, ALZA Y BASTIDORES"/>
    <s v="GENERACIÓN DE INGRESOS"/>
    <n v="0"/>
    <n v="0"/>
    <n v="0"/>
    <s v="AM"/>
    <n v="23026"/>
    <n v="0"/>
    <n v="2559"/>
    <n v="25585"/>
    <n v="23026"/>
    <n v="0"/>
    <m/>
    <n v="23026"/>
    <x v="156"/>
  </r>
  <r>
    <s v="LAS MESAS"/>
    <s v="NIETO"/>
    <s v="HERNANDEZ"/>
    <s v="FRANCISCO"/>
    <x v="7"/>
    <x v="0"/>
    <x v="156"/>
    <s v="CAJONES, ALZA Y BASTIDORES"/>
    <s v="GENERACIÓN DE INGRESOS"/>
    <n v="0"/>
    <n v="0"/>
    <n v="0"/>
    <s v="AM"/>
    <n v="17478"/>
    <n v="0"/>
    <n v="1942"/>
    <n v="19420"/>
    <n v="17478"/>
    <n v="0"/>
    <m/>
    <n v="17478"/>
    <x v="156"/>
  </r>
  <r>
    <s v="LAS MESAS"/>
    <s v="NIETO"/>
    <s v="HERNANDEZ"/>
    <s v="FRANCISCO"/>
    <x v="7"/>
    <x v="0"/>
    <x v="156"/>
    <s v="INFRAESTRUCTURA Y EQUIPO PARA LA PRODUCCION HORTICOLA AGRICULTURA PROTEGIDA"/>
    <s v="PRODUCCIÓN DE ALIMENTOS"/>
    <n v="0"/>
    <n v="0"/>
    <n v="0"/>
    <s v="AM"/>
    <n v="7047"/>
    <n v="0"/>
    <n v="783"/>
    <n v="7830"/>
    <n v="7047"/>
    <n v="0"/>
    <m/>
    <n v="7047"/>
    <x v="156"/>
  </r>
  <r>
    <s v="LAS MESAS"/>
    <s v="NIETO"/>
    <s v="HERNANDEZ"/>
    <s v="FRANCISCO"/>
    <x v="7"/>
    <x v="0"/>
    <x v="156"/>
    <s v="ARBOLES FRUTALES"/>
    <s v="PRODUCCIÓN DE ALIMENTOS"/>
    <n v="0"/>
    <n v="0"/>
    <n v="0"/>
    <s v="AM"/>
    <n v="24651"/>
    <n v="0"/>
    <n v="2739"/>
    <n v="27390"/>
    <n v="24651"/>
    <n v="0"/>
    <m/>
    <n v="24651"/>
    <x v="156"/>
  </r>
  <r>
    <s v="LAS MESAS"/>
    <s v="NIETO"/>
    <s v="HERNANDEZ"/>
    <s v="FRANCISCO"/>
    <x v="7"/>
    <x v="0"/>
    <x v="156"/>
    <s v="INCUBADORA"/>
    <s v="GENERACIÓN DE INGRESOS"/>
    <n v="0"/>
    <n v="0"/>
    <n v="0"/>
    <s v="AM"/>
    <n v="11700"/>
    <n v="0"/>
    <n v="1300"/>
    <n v="13000"/>
    <n v="11700"/>
    <n v="0"/>
    <m/>
    <n v="11700"/>
    <x v="156"/>
  </r>
  <r>
    <s v="LAS MESAS"/>
    <s v="NIETO"/>
    <s v="HERNANDEZ"/>
    <s v="FRANCISCO"/>
    <x v="7"/>
    <x v="0"/>
    <x v="156"/>
    <s v="INFRAESTRUCTURA Y EQUIPO PARA LA PROTECCION Y MANEJO DE LAS AVES"/>
    <s v="PRODUCCIÓN DE ALIMENTOS"/>
    <n v="0"/>
    <n v="0"/>
    <n v="0"/>
    <s v="AM"/>
    <n v="14094"/>
    <n v="0"/>
    <n v="1566"/>
    <n v="15660"/>
    <n v="14094"/>
    <n v="0"/>
    <m/>
    <n v="14094"/>
    <x v="156"/>
  </r>
  <r>
    <s v="LAS MESAS"/>
    <s v="NIETO"/>
    <s v="HERNANDEZ"/>
    <s v="FRANCISCO"/>
    <x v="7"/>
    <x v="0"/>
    <x v="156"/>
    <s v="INFRAESTRUCTURA Y EQUIPO PARA LA PROTECCION Y MANEJO DE LAS AVES"/>
    <s v="PRODUCCIÓN DE ALIMENTOS"/>
    <n v="0"/>
    <n v="0"/>
    <n v="0"/>
    <s v="AM"/>
    <n v="31797"/>
    <n v="0"/>
    <n v="3533"/>
    <n v="35330"/>
    <n v="31797"/>
    <n v="0"/>
    <m/>
    <n v="31797"/>
    <x v="156"/>
  </r>
  <r>
    <s v="LAS MESAS"/>
    <s v="NIETO"/>
    <s v="HERNANDEZ"/>
    <s v="FRANCISCO"/>
    <x v="7"/>
    <x v="0"/>
    <x v="156"/>
    <s v="ARBOLES FRUTALES"/>
    <s v="PRODUCCIÓN DE ALIMENTOS"/>
    <n v="0"/>
    <n v="0"/>
    <n v="0"/>
    <s v="AM"/>
    <n v="23940"/>
    <n v="0"/>
    <n v="2660"/>
    <n v="26600"/>
    <n v="23940"/>
    <n v="0"/>
    <m/>
    <n v="23940"/>
    <x v="156"/>
  </r>
  <r>
    <s v="ABRAS DEL COROZO"/>
    <s v="SOLIS"/>
    <m/>
    <s v="JOSEFA"/>
    <x v="2"/>
    <x v="0"/>
    <x v="157"/>
    <s v="INCUBADORA EQUIPADA"/>
    <s v="GENERACIÓN DE INGRESOS"/>
    <n v="14"/>
    <n v="1"/>
    <n v="15"/>
    <s v="AM"/>
    <n v="11700"/>
    <n v="0"/>
    <n v="1300"/>
    <n v="13000"/>
    <n v="11700"/>
    <n v="0"/>
    <m/>
    <n v="11700"/>
    <x v="157"/>
  </r>
  <r>
    <s v="ABRAS DEL COROZO"/>
    <s v="SOLIS"/>
    <m/>
    <s v="JOSEFA"/>
    <x v="2"/>
    <x v="0"/>
    <x v="157"/>
    <s v="INFRAESTRUCTURA Y EQUIPO PARA LA PRODUCCION HORTICOLA AGRICULTURA PROTEGIDA"/>
    <s v="PRODUCCIÓN DE ALIMENTOS"/>
    <n v="0"/>
    <n v="0"/>
    <n v="0"/>
    <s v="AM"/>
    <n v="13076"/>
    <n v="0"/>
    <n v="1453.3999999999996"/>
    <n v="14529.4"/>
    <n v="13076"/>
    <n v="0"/>
    <m/>
    <n v="13076"/>
    <x v="157"/>
  </r>
  <r>
    <s v="ABRAS DEL COROZO"/>
    <s v="SOLIS"/>
    <m/>
    <s v="JOSEFA"/>
    <x v="2"/>
    <x v="0"/>
    <x v="157"/>
    <s v="INFRAESTRUCTURA Y EQUIPO PARA LA PROTECCION Y MANEJO DE LAS AVES"/>
    <s v="PRODUCCIÓN DE ALIMENTOS"/>
    <n v="0"/>
    <n v="0"/>
    <n v="0"/>
    <s v="AM"/>
    <n v="47109"/>
    <n v="0"/>
    <n v="5234.4000000000015"/>
    <n v="52343.4"/>
    <n v="47109"/>
    <n v="0"/>
    <m/>
    <n v="47109"/>
    <x v="157"/>
  </r>
  <r>
    <s v="ABRAS DEL COROZO"/>
    <s v="SOLIS"/>
    <m/>
    <s v="JOSEFA"/>
    <x v="2"/>
    <x v="0"/>
    <x v="157"/>
    <s v="MOLINO DE GRANOS"/>
    <s v="GENERACIÓN DE INGRESOS"/>
    <n v="0"/>
    <n v="0"/>
    <n v="0"/>
    <s v="AM"/>
    <n v="26460"/>
    <n v="0"/>
    <n v="2940"/>
    <n v="29400"/>
    <n v="26460"/>
    <n v="0"/>
    <m/>
    <n v="26460"/>
    <x v="157"/>
  </r>
  <r>
    <s v="ABRAS DEL COROZO"/>
    <s v="SOLIS"/>
    <m/>
    <s v="JOSEFA"/>
    <x v="2"/>
    <x v="0"/>
    <x v="157"/>
    <s v="TEJABAN O SOMBREADERO"/>
    <s v="GENERACIÓN DE INGRESOS"/>
    <n v="0"/>
    <n v="0"/>
    <n v="0"/>
    <s v="AM"/>
    <n v="8086"/>
    <n v="0"/>
    <n v="899.53000000000065"/>
    <n v="8985.5300000000007"/>
    <n v="8086"/>
    <n v="0"/>
    <m/>
    <n v="8086"/>
    <x v="157"/>
  </r>
  <r>
    <s v="ABRAS DEL COROZO"/>
    <s v="SOLIS"/>
    <m/>
    <s v="JOSEFA"/>
    <x v="2"/>
    <x v="0"/>
    <x v="157"/>
    <s v="PICADORA DE FORRAJE"/>
    <s v="GENERACIÓN DE INGRESOS"/>
    <n v="0"/>
    <n v="0"/>
    <n v="0"/>
    <s v="AM"/>
    <n v="21600"/>
    <n v="0"/>
    <n v="2400"/>
    <n v="24000"/>
    <n v="21600"/>
    <n v="0"/>
    <m/>
    <n v="21600"/>
    <x v="157"/>
  </r>
  <r>
    <s v="GRUPO DE TRABAJO SAN BARTOLO"/>
    <s v="SANTOS"/>
    <s v="GUTIERREZ"/>
    <s v="HERMENEGILDO"/>
    <x v="1"/>
    <x v="0"/>
    <x v="158"/>
    <s v="INFRAESTRUCTURA Y EQUIPO PARA LA PRODUCCION DE CERDOS"/>
    <s v="GENERACIÓN DE INGRESOS"/>
    <n v="8"/>
    <n v="9"/>
    <n v="17"/>
    <s v="AM"/>
    <n v="38448"/>
    <n v="0"/>
    <n v="4272"/>
    <n v="42720"/>
    <n v="38448"/>
    <n v="0"/>
    <m/>
    <n v="38448"/>
    <x v="158"/>
  </r>
  <r>
    <s v="GRUPO DE TRABAJO SAN BARTOLO"/>
    <s v="SANTOS"/>
    <s v="GUTIERREZ"/>
    <s v="HERMENEGILDO"/>
    <x v="1"/>
    <x v="0"/>
    <x v="158"/>
    <s v="SILO METALICO GALVANIZADO"/>
    <s v="GENERACIÓN DE INGRESOS"/>
    <n v="0"/>
    <n v="0"/>
    <n v="0"/>
    <s v="AM"/>
    <n v="15750"/>
    <n v="0"/>
    <n v="1750"/>
    <n v="17500"/>
    <n v="15750"/>
    <n v="0"/>
    <m/>
    <n v="15750"/>
    <x v="158"/>
  </r>
  <r>
    <s v="GRUPO DE TRABAJO SAN BARTOLO"/>
    <s v="SANTOS"/>
    <s v="GUTIERREZ"/>
    <s v="HERMENEGILDO"/>
    <x v="1"/>
    <x v="0"/>
    <x v="158"/>
    <s v="CONSERVACION"/>
    <s v="GENERACIÓN DE INGRESOS"/>
    <n v="0"/>
    <n v="0"/>
    <n v="0"/>
    <s v="AM"/>
    <n v="22644"/>
    <n v="0"/>
    <n v="2516"/>
    <n v="25160"/>
    <n v="22644"/>
    <n v="0"/>
    <m/>
    <n v="22644"/>
    <x v="158"/>
  </r>
  <r>
    <s v="GRUPO DE TRABAJO SAN BARTOLO"/>
    <s v="SANTOS"/>
    <s v="GUTIERREZ"/>
    <s v="HERMENEGILDO"/>
    <x v="1"/>
    <x v="0"/>
    <x v="158"/>
    <s v="INCUBADORA"/>
    <s v="GENERACIÓN DE INGRESOS"/>
    <n v="0"/>
    <n v="0"/>
    <n v="0"/>
    <s v="AM"/>
    <n v="11700"/>
    <n v="0"/>
    <n v="1300"/>
    <n v="13000"/>
    <n v="11700"/>
    <n v="0"/>
    <m/>
    <n v="11700"/>
    <x v="158"/>
  </r>
  <r>
    <s v="GRUPO DE TRABAJO SAN BARTOLO"/>
    <s v="SANTOS"/>
    <s v="GUTIERREZ"/>
    <s v="HERMENEGILDO"/>
    <x v="1"/>
    <x v="0"/>
    <x v="158"/>
    <s v="ARBOLES FRUTALES"/>
    <s v="PRODUCCIÓN DE ALIMENTOS"/>
    <n v="0"/>
    <n v="0"/>
    <n v="0"/>
    <s v="AM"/>
    <n v="46305"/>
    <n v="0"/>
    <n v="5145"/>
    <n v="51450"/>
    <n v="46305"/>
    <n v="0"/>
    <m/>
    <n v="46305"/>
    <x v="158"/>
  </r>
  <r>
    <s v="GRUPO DE TRABAJO SAN BARTOLO"/>
    <s v="SANTOS"/>
    <s v="GUTIERREZ"/>
    <s v="HERMENEGILDO"/>
    <x v="1"/>
    <x v="0"/>
    <x v="158"/>
    <s v="INFRAESTRUCTURA Y EQUIPO PARA LA PRODUCCION DE CERDOS"/>
    <s v="GENERACIÓN DE INGRESOS"/>
    <n v="0"/>
    <n v="0"/>
    <n v="0"/>
    <s v="AM"/>
    <n v="40050"/>
    <n v="0"/>
    <n v="4450"/>
    <n v="44500"/>
    <n v="40050"/>
    <n v="0"/>
    <m/>
    <n v="40050"/>
    <x v="158"/>
  </r>
  <r>
    <s v="GRUPO DE TRABAJO SAN BARTOLO"/>
    <s v="SANTOS"/>
    <s v="GUTIERREZ"/>
    <s v="HERMENEGILDO"/>
    <x v="1"/>
    <x v="0"/>
    <x v="158"/>
    <s v="MATERIAL VEGETATIVO"/>
    <s v="PRODUCCIÓN DE ALIMENTOS"/>
    <n v="0"/>
    <n v="0"/>
    <n v="0"/>
    <s v="AM"/>
    <n v="14040"/>
    <n v="0"/>
    <n v="1560"/>
    <n v="15600"/>
    <n v="14040"/>
    <n v="0"/>
    <m/>
    <n v="14040"/>
    <x v="158"/>
  </r>
  <r>
    <s v="GRUPO DE TRABAJO TAJINAB"/>
    <s v="GONZALEZ"/>
    <s v="ROSAS"/>
    <s v="LEONARDO"/>
    <x v="1"/>
    <x v="0"/>
    <x v="159"/>
    <s v="MATERIAL VEGETATIVO"/>
    <s v="PRODUCCIÓN DE ALIMENTOS"/>
    <n v="2"/>
    <n v="6"/>
    <n v="8"/>
    <s v="AM"/>
    <n v="3510"/>
    <n v="0"/>
    <n v="390"/>
    <n v="3900"/>
    <n v="3510"/>
    <n v="0"/>
    <m/>
    <n v="3510"/>
    <x v="159"/>
  </r>
  <r>
    <s v="GRUPO DE TRABAJO TAJINAB"/>
    <s v="GONZALEZ"/>
    <s v="ROSAS"/>
    <s v="LEONARDO"/>
    <x v="1"/>
    <x v="0"/>
    <x v="159"/>
    <s v="INFRAESTRUCTURA Y EQUIPO PARA LA PROTECCION Y MANEJO DE LAS AVES"/>
    <s v="PRODUCCIÓN DE ALIMENTOS"/>
    <n v="0"/>
    <n v="0"/>
    <n v="0"/>
    <s v="AM"/>
    <n v="4410"/>
    <n v="0"/>
    <n v="490"/>
    <n v="4900"/>
    <n v="4410"/>
    <n v="0"/>
    <m/>
    <n v="4410"/>
    <x v="159"/>
  </r>
  <r>
    <s v="GRUPO DE TRABAJO TAJINAB"/>
    <s v="GONZALEZ"/>
    <s v="ROSAS"/>
    <s v="LEONARDO"/>
    <x v="1"/>
    <x v="0"/>
    <x v="159"/>
    <s v="INFRAESTRUCTURA Y EQUIPO PARA LA PRODUCCION DE CERDOS"/>
    <s v="GENERACIÓN DE INGRESOS"/>
    <n v="0"/>
    <n v="0"/>
    <n v="0"/>
    <s v="AM"/>
    <n v="120150"/>
    <n v="0"/>
    <n v="13350"/>
    <n v="133500"/>
    <n v="120150"/>
    <n v="0"/>
    <m/>
    <n v="120150"/>
    <x v="159"/>
  </r>
  <r>
    <s v="GRUPO DE TRABAJO TAJINAB"/>
    <s v="GONZALEZ"/>
    <s v="ROSAS"/>
    <s v="LEONARDO"/>
    <x v="1"/>
    <x v="0"/>
    <x v="159"/>
    <s v="INFRAESTRUCTURA Y EQUIPO PARA LA PRODUCCION DE CERDOS"/>
    <s v="GENERACIÓN DE INGRESOS"/>
    <n v="0"/>
    <n v="0"/>
    <n v="0"/>
    <s v="AM"/>
    <n v="19224"/>
    <n v="0"/>
    <n v="2136"/>
    <n v="21360"/>
    <n v="19224"/>
    <n v="0"/>
    <m/>
    <n v="19224"/>
    <x v="159"/>
  </r>
  <r>
    <s v="PESA-PALOLCO"/>
    <s v="HERNANDEZ"/>
    <s v="FRANCISCA"/>
    <s v="CUPERTINO"/>
    <x v="8"/>
    <x v="0"/>
    <x v="160"/>
    <s v="ARBOLES FRUTALES"/>
    <s v="PRODUCCIÓN DE ALIMENTOS"/>
    <n v="1"/>
    <n v="19"/>
    <n v="20"/>
    <s v="AM"/>
    <n v="57552"/>
    <n v="0"/>
    <n v="6402"/>
    <n v="63954"/>
    <n v="57552"/>
    <n v="0"/>
    <m/>
    <n v="57552"/>
    <x v="160"/>
  </r>
  <r>
    <s v="PESA-PALOLCO"/>
    <s v="HERNANDEZ"/>
    <s v="FRANCISCA"/>
    <s v="CUPERTINO"/>
    <x v="8"/>
    <x v="0"/>
    <x v="160"/>
    <s v="INFRAESTRUCTURA Y EQUIPO PARA LA PRODUCCION DE BOVINOS"/>
    <s v="GENERACIÓN DE INGRESOS"/>
    <n v="0"/>
    <n v="0"/>
    <n v="0"/>
    <s v="AM"/>
    <n v="350000"/>
    <n v="0"/>
    <n v="38890"/>
    <n v="388890"/>
    <n v="350000"/>
    <n v="0"/>
    <m/>
    <n v="350000"/>
    <x v="160"/>
  </r>
  <r>
    <s v="PESA-PALOLCO"/>
    <s v="HERNANDEZ"/>
    <s v="FRANCISCA"/>
    <s v="CUPERTINO"/>
    <x v="8"/>
    <x v="0"/>
    <x v="160"/>
    <s v="PICADORA DE FORRAJE"/>
    <s v="GENERACIÓN DE INGRESOS"/>
    <n v="0"/>
    <n v="0"/>
    <n v="0"/>
    <s v="AM"/>
    <n v="50400"/>
    <n v="0"/>
    <n v="5600"/>
    <n v="56000"/>
    <n v="50400"/>
    <n v="0"/>
    <m/>
    <n v="50400"/>
    <x v="160"/>
  </r>
  <r>
    <s v="PESA COUSSA SANTOMILA"/>
    <s v="BAUTISTA"/>
    <s v="FRANCISCO"/>
    <s v="JOSE ROBERTO"/>
    <x v="8"/>
    <x v="0"/>
    <x v="161"/>
    <s v="CORRAL"/>
    <s v="GENERACIÓN DE INGRESOS"/>
    <n v="1"/>
    <n v="12"/>
    <n v="13"/>
    <s v="AM"/>
    <n v="14355"/>
    <n v="0"/>
    <n v="1595"/>
    <n v="15950"/>
    <n v="14355"/>
    <n v="0"/>
    <m/>
    <n v="14355"/>
    <x v="161"/>
  </r>
  <r>
    <s v="PESA COUSSA SANTOMILA"/>
    <s v="BAUTISTA"/>
    <s v="FRANCISCO"/>
    <s v="JOSE ROBERTO"/>
    <x v="8"/>
    <x v="0"/>
    <x v="161"/>
    <s v="ARBOLES FRUTALES"/>
    <s v="PRODUCCIÓN DE ALIMENTOS"/>
    <n v="0"/>
    <n v="0"/>
    <n v="0"/>
    <s v="AM"/>
    <n v="62784"/>
    <n v="0"/>
    <n v="6984"/>
    <n v="69768"/>
    <n v="62784"/>
    <n v="0"/>
    <m/>
    <n v="62784"/>
    <x v="161"/>
  </r>
  <r>
    <s v="PESA CHILILILLO"/>
    <s v="SANTIAGO"/>
    <s v="PAULA"/>
    <s v="JOEL"/>
    <x v="8"/>
    <x v="0"/>
    <x v="162"/>
    <s v="CORRAL"/>
    <s v="GENERACIÓN DE INGRESOS"/>
    <n v="0"/>
    <n v="9"/>
    <n v="9"/>
    <s v="AM"/>
    <n v="43065"/>
    <n v="0"/>
    <n v="4785"/>
    <n v="47850"/>
    <n v="43065"/>
    <n v="0"/>
    <m/>
    <n v="43065"/>
    <x v="162"/>
  </r>
  <r>
    <s v="PESA CHILILILLO"/>
    <s v="SANTIAGO"/>
    <s v="PAULA"/>
    <s v="JOEL"/>
    <x v="8"/>
    <x v="0"/>
    <x v="162"/>
    <s v="PICADORA DE FORRAJE"/>
    <s v="GENERACIÓN DE INGRESOS"/>
    <n v="0"/>
    <n v="0"/>
    <n v="0"/>
    <s v="AM"/>
    <n v="12600"/>
    <n v="0"/>
    <n v="1400"/>
    <n v="14000"/>
    <n v="12600"/>
    <n v="0"/>
    <m/>
    <n v="12600"/>
    <x v="162"/>
  </r>
  <r>
    <s v="PESA CHILILILLO"/>
    <s v="SANTIAGO"/>
    <s v="PAULA"/>
    <s v="JOEL"/>
    <x v="8"/>
    <x v="0"/>
    <x v="162"/>
    <s v="ARBOLES FRUTALES"/>
    <s v="PRODUCCIÓN DE ALIMENTOS"/>
    <n v="0"/>
    <n v="0"/>
    <n v="0"/>
    <s v="AM"/>
    <n v="26160"/>
    <n v="0"/>
    <n v="2910"/>
    <n v="29070"/>
    <n v="26160"/>
    <n v="0"/>
    <m/>
    <n v="26160"/>
    <x v="162"/>
  </r>
  <r>
    <s v="PESA CHILILILLO"/>
    <s v="SANTIAGO"/>
    <s v="PAULA"/>
    <s v="JOEL"/>
    <x v="8"/>
    <x v="0"/>
    <x v="162"/>
    <s v="CAJONES, ALZA Y BASTIDORES"/>
    <s v="GENERACIÓN DE INGRESOS"/>
    <n v="0"/>
    <n v="0"/>
    <n v="0"/>
    <s v="AM"/>
    <n v="23247"/>
    <n v="0"/>
    <n v="2583"/>
    <n v="25830"/>
    <n v="23247"/>
    <n v="0"/>
    <m/>
    <n v="23247"/>
    <x v="162"/>
  </r>
  <r>
    <s v="PESA-BARRIO FATIMA"/>
    <s v="HERNANDEZ"/>
    <s v="FLORENCIO"/>
    <s v="VIDAL"/>
    <x v="8"/>
    <x v="0"/>
    <x v="163"/>
    <s v="CORRAL"/>
    <s v="GENERACIÓN DE INGRESOS"/>
    <n v="0"/>
    <n v="14"/>
    <n v="14"/>
    <s v="AM"/>
    <n v="14355"/>
    <n v="0"/>
    <n v="1595"/>
    <n v="15950"/>
    <n v="14355"/>
    <n v="0"/>
    <m/>
    <n v="14355"/>
    <x v="163"/>
  </r>
  <r>
    <s v="PESA-BARRIO FATIMA"/>
    <s v="HERNANDEZ"/>
    <s v="FLORENCIO"/>
    <s v="VIDAL"/>
    <x v="8"/>
    <x v="0"/>
    <x v="163"/>
    <s v="ARBOLES FRUTALES"/>
    <s v="PRODUCCIÓN DE ALIMENTOS"/>
    <n v="0"/>
    <n v="0"/>
    <n v="0"/>
    <s v="AM"/>
    <n v="68023"/>
    <n v="0"/>
    <n v="7559"/>
    <n v="75582"/>
    <n v="68023"/>
    <n v="0"/>
    <m/>
    <n v="68023"/>
    <x v="163"/>
  </r>
  <r>
    <s v="PESA-CHUPADERO"/>
    <s v="SANTIAGO"/>
    <s v="FELIX"/>
    <s v="BERTIN"/>
    <x v="8"/>
    <x v="0"/>
    <x v="164"/>
    <s v="INFRAESTRUCTURA Y EQUIPO PARA LA PRODUCCION DE BOVINOS"/>
    <s v="GENERACIÓN DE INGRESOS"/>
    <n v="1"/>
    <n v="16"/>
    <n v="17"/>
    <s v="AM"/>
    <n v="70000"/>
    <n v="0"/>
    <n v="7778"/>
    <n v="77778"/>
    <n v="70000"/>
    <n v="0"/>
    <m/>
    <n v="70000"/>
    <x v="164"/>
  </r>
  <r>
    <s v="PESA-CHUPADERO"/>
    <s v="SANTIAGO"/>
    <s v="FELIX"/>
    <s v="BERTIN"/>
    <x v="8"/>
    <x v="0"/>
    <x v="164"/>
    <s v="PICADORA DE FORRAJE"/>
    <s v="GENERACIÓN DE INGRESOS"/>
    <n v="0"/>
    <n v="0"/>
    <n v="0"/>
    <s v="AM"/>
    <n v="12600"/>
    <n v="0"/>
    <n v="1400"/>
    <n v="14000"/>
    <n v="12600"/>
    <n v="0"/>
    <m/>
    <n v="12600"/>
    <x v="164"/>
  </r>
  <r>
    <s v="PESA-CHUPADERO"/>
    <s v="SANTIAGO"/>
    <s v="FELIX"/>
    <s v="BERTIN"/>
    <x v="8"/>
    <x v="0"/>
    <x v="164"/>
    <s v="CORRAL"/>
    <s v="GENERACIÓN DE INGRESOS"/>
    <n v="0"/>
    <n v="0"/>
    <n v="0"/>
    <s v="AM"/>
    <n v="14355"/>
    <n v="0"/>
    <n v="1595"/>
    <n v="15950"/>
    <n v="14355"/>
    <n v="0"/>
    <m/>
    <n v="14355"/>
    <x v="164"/>
  </r>
  <r>
    <s v="PESA-CHUPADERO"/>
    <s v="SANTIAGO"/>
    <s v="FELIX"/>
    <s v="BERTIN"/>
    <x v="8"/>
    <x v="0"/>
    <x v="164"/>
    <s v="EQUIPO PARA LA CONSERVACION DE ALIMENTOS CARNICOS"/>
    <s v="GENERACIÓN DE INGRESOS"/>
    <n v="0"/>
    <n v="0"/>
    <n v="0"/>
    <s v="AM"/>
    <n v="14220"/>
    <n v="0"/>
    <n v="1580"/>
    <n v="15800"/>
    <n v="14220"/>
    <n v="0"/>
    <m/>
    <n v="14220"/>
    <x v="164"/>
  </r>
  <r>
    <s v="PESA-CHUPADERO"/>
    <s v="SANTIAGO"/>
    <s v="FELIX"/>
    <s v="BERTIN"/>
    <x v="8"/>
    <x v="0"/>
    <x v="164"/>
    <s v="INFRAESTRUCTURA Y EQUIPO PARA LA PRODUCCION HORTICOLA AGRICULTURA PROTEGIDA"/>
    <s v="PRODUCCIÓN DE ALIMENTOS"/>
    <n v="0"/>
    <n v="0"/>
    <n v="0"/>
    <s v="AM"/>
    <n v="15982"/>
    <n v="0"/>
    <n v="1776"/>
    <n v="17758"/>
    <n v="15982"/>
    <n v="0"/>
    <m/>
    <n v="15982"/>
    <x v="164"/>
  </r>
  <r>
    <s v="PESA-CHUPADERO"/>
    <s v="SANTIAGO"/>
    <s v="FELIX"/>
    <s v="BERTIN"/>
    <x v="8"/>
    <x v="0"/>
    <x v="164"/>
    <s v="ARBOLES FRUTALES"/>
    <s v="PRODUCCIÓN DE ALIMENTOS"/>
    <n v="0"/>
    <n v="0"/>
    <n v="0"/>
    <s v="AM"/>
    <n v="52326"/>
    <n v="0"/>
    <n v="5814"/>
    <n v="58140"/>
    <n v="52326"/>
    <n v="0"/>
    <m/>
    <n v="52326"/>
    <x v="164"/>
  </r>
  <r>
    <s v="PESA-CHUPADERO"/>
    <s v="SANTIAGO"/>
    <s v="FELIX"/>
    <s v="BERTIN"/>
    <x v="8"/>
    <x v="0"/>
    <x v="164"/>
    <s v="CAJONES, ALZA Y BASTIDORES"/>
    <s v="GENERACIÓN DE INGRESOS"/>
    <n v="0"/>
    <n v="0"/>
    <n v="0"/>
    <s v="AM"/>
    <n v="23247"/>
    <n v="0"/>
    <n v="2583"/>
    <n v="25830"/>
    <n v="23247"/>
    <n v="0"/>
    <m/>
    <n v="23247"/>
    <x v="164"/>
  </r>
  <r>
    <s v="PESA LAGUNILLAS"/>
    <s v="PEREZ"/>
    <s v="HERNANDEZ"/>
    <s v="NEMECIO"/>
    <x v="8"/>
    <x v="0"/>
    <x v="165"/>
    <s v="INCUBADORA EQUIPADA"/>
    <s v="GENERACIÓN DE INGRESOS"/>
    <n v="0"/>
    <n v="11"/>
    <n v="11"/>
    <s v="AM"/>
    <n v="14850"/>
    <n v="0"/>
    <n v="1650"/>
    <n v="16500"/>
    <n v="14850"/>
    <n v="0"/>
    <m/>
    <n v="14850"/>
    <x v="165"/>
  </r>
  <r>
    <s v="PESA LAGUNILLAS"/>
    <s v="PEREZ"/>
    <s v="HERNANDEZ"/>
    <s v="NEMECIO"/>
    <x v="8"/>
    <x v="0"/>
    <x v="165"/>
    <s v="CORRAL"/>
    <s v="GENERACIÓN DE INGRESOS"/>
    <n v="0"/>
    <n v="0"/>
    <n v="0"/>
    <s v="AM"/>
    <n v="14355"/>
    <n v="0"/>
    <n v="1595"/>
    <n v="15950"/>
    <n v="14355"/>
    <n v="0"/>
    <m/>
    <n v="14355"/>
    <x v="165"/>
  </r>
  <r>
    <s v="PESA LAGUNILLAS"/>
    <s v="PEREZ"/>
    <s v="HERNANDEZ"/>
    <s v="NEMECIO"/>
    <x v="8"/>
    <x v="0"/>
    <x v="165"/>
    <s v="ARBOLES FRUTALES"/>
    <s v="PRODUCCIÓN DE ALIMENTOS"/>
    <n v="0"/>
    <n v="0"/>
    <n v="0"/>
    <s v="AM"/>
    <n v="41860"/>
    <n v="0"/>
    <n v="4652"/>
    <n v="46512"/>
    <n v="41860"/>
    <n v="0"/>
    <m/>
    <n v="41860"/>
    <x v="165"/>
  </r>
  <r>
    <s v="PESA LAGUNILLAS"/>
    <s v="PEREZ"/>
    <s v="HERNANDEZ"/>
    <s v="NEMECIO"/>
    <x v="8"/>
    <x v="0"/>
    <x v="165"/>
    <s v="INFRAESTRUCTURA Y EQUIPO PARA LA PRODUCCION HORTICOLA AGRICULTURA PROTEGIDA"/>
    <s v="PRODUCCIÓN DE ALIMENTOS"/>
    <n v="0"/>
    <n v="0"/>
    <n v="0"/>
    <s v="AM"/>
    <n v="15982"/>
    <n v="0"/>
    <n v="1776"/>
    <n v="17758"/>
    <n v="15982"/>
    <n v="0"/>
    <m/>
    <n v="15982"/>
    <x v="165"/>
  </r>
  <r>
    <s v="PESA TOTMOXTLA UNO"/>
    <s v="CRUZ"/>
    <s v="HERNANDEZ"/>
    <s v="MARIA ESTELA"/>
    <x v="8"/>
    <x v="0"/>
    <x v="166"/>
    <s v="ARBOLES FRUTALES"/>
    <s v="PRODUCCIÓN DE ALIMENTOS"/>
    <n v="7"/>
    <n v="3"/>
    <n v="10"/>
    <s v="AM"/>
    <n v="47093"/>
    <n v="0"/>
    <n v="5233"/>
    <n v="52326"/>
    <n v="47093"/>
    <n v="0"/>
    <m/>
    <n v="47093"/>
    <x v="166"/>
  </r>
  <r>
    <s v="PESA TOTMOXTLA UNO"/>
    <s v="CRUZ"/>
    <s v="HERNANDEZ"/>
    <s v="MARIA ESTELA"/>
    <x v="8"/>
    <x v="0"/>
    <x v="166"/>
    <s v="EQUIPO PARA LA CONSERVACION DE ALIMENTOS CARNICOS"/>
    <s v="GENERACIÓN DE INGRESOS"/>
    <n v="0"/>
    <n v="0"/>
    <n v="0"/>
    <s v="AM"/>
    <n v="7110"/>
    <n v="0"/>
    <n v="790"/>
    <n v="7900"/>
    <n v="7110"/>
    <n v="0"/>
    <m/>
    <n v="7110"/>
    <x v="166"/>
  </r>
  <r>
    <s v="CHICONAMEL"/>
    <s v="MIGUEL"/>
    <s v="ANGELINA"/>
    <s v="MARIA FELICIANA"/>
    <x v="8"/>
    <x v="0"/>
    <x v="167"/>
    <s v="TINAS"/>
    <s v="GENERACIÓN DE INGRESOS"/>
    <n v="8"/>
    <n v="12"/>
    <n v="20"/>
    <s v="AM"/>
    <n v="67489"/>
    <n v="0"/>
    <n v="7499"/>
    <n v="74988"/>
    <n v="67489"/>
    <n v="0"/>
    <m/>
    <n v="67489"/>
    <x v="167"/>
  </r>
  <r>
    <s v="CHICONAMEL"/>
    <s v="MIGUEL"/>
    <s v="ANGELINA"/>
    <s v="MARIA FELICIANA"/>
    <x v="8"/>
    <x v="0"/>
    <x v="167"/>
    <s v="INFRAESTRUCTURA Y EQUIPO PARA LA PRODUCCION HORTICOLA AGRICULTURA PROTEGIDA"/>
    <s v="PRODUCCIÓN DE ALIMENTOS"/>
    <n v="0"/>
    <n v="0"/>
    <n v="0"/>
    <s v="AM"/>
    <n v="47946"/>
    <n v="0"/>
    <n v="5328"/>
    <n v="53274"/>
    <n v="47946"/>
    <n v="0"/>
    <m/>
    <n v="47946"/>
    <x v="167"/>
  </r>
  <r>
    <s v="CHICONAMEL"/>
    <s v="MIGUEL"/>
    <s v="ANGELINA"/>
    <s v="MARIA FELICIANA"/>
    <x v="8"/>
    <x v="0"/>
    <x v="167"/>
    <s v="INFRAESTRUCTURA Y EQUIPO PARA LA PRODUCCION HORTICOLA AGRICULTURA PROTEGIDA"/>
    <s v="PRODUCCIÓN DE ALIMENTOS"/>
    <n v="0"/>
    <n v="0"/>
    <n v="0"/>
    <s v="AM"/>
    <n v="59142"/>
    <n v="0"/>
    <n v="6572"/>
    <n v="65714"/>
    <n v="59142"/>
    <n v="0"/>
    <m/>
    <n v="59142"/>
    <x v="167"/>
  </r>
  <r>
    <s v="CHICONAMEL"/>
    <s v="MIGUEL"/>
    <s v="ANGELINA"/>
    <s v="MARIA FELICIANA"/>
    <x v="8"/>
    <x v="0"/>
    <x v="167"/>
    <s v="CAJONES, ALZA Y BASTIDORES"/>
    <s v="GENERACIÓN DE INGRESOS"/>
    <n v="0"/>
    <n v="0"/>
    <n v="0"/>
    <s v="AM"/>
    <n v="52839"/>
    <n v="0"/>
    <n v="5871"/>
    <n v="58710"/>
    <n v="52839"/>
    <n v="0"/>
    <m/>
    <n v="52839"/>
    <x v="167"/>
  </r>
  <r>
    <s v="CHICONAMEL"/>
    <s v="MIGUEL"/>
    <s v="ANGELINA"/>
    <s v="MARIA FELICIANA"/>
    <x v="8"/>
    <x v="0"/>
    <x v="167"/>
    <s v="ARBOLES FRUTALES"/>
    <s v="PRODUCCIÓN DE ALIMENTOS"/>
    <n v="0"/>
    <n v="0"/>
    <n v="0"/>
    <s v="AM"/>
    <n v="31395"/>
    <n v="0"/>
    <n v="3489"/>
    <n v="34884"/>
    <n v="31395"/>
    <n v="0"/>
    <m/>
    <n v="31395"/>
    <x v="167"/>
  </r>
  <r>
    <s v="NUEVO HORIZONTE DE LA COMUNIDAD TENEK"/>
    <s v="OBISPO"/>
    <s v="PEREZ"/>
    <s v="MA. FRANCISCA"/>
    <x v="9"/>
    <x v="0"/>
    <x v="168"/>
    <s v="INFRAESTRUCTURA Y EQUIPO PARA LA PROTECCION Y MANEJO DE LAS AVES"/>
    <s v="PRODUCCIÓN DE ALIMENTOS"/>
    <n v="20"/>
    <n v="2"/>
    <n v="22"/>
    <s v="AM"/>
    <n v="5600"/>
    <n v="0"/>
    <n v="800"/>
    <n v="6400"/>
    <n v="5600"/>
    <n v="0"/>
    <m/>
    <n v="5600"/>
    <x v="168"/>
  </r>
  <r>
    <s v="NUEVO HORIZONTE DE LA COMUNIDAD TENEK"/>
    <s v="OBISPO"/>
    <s v="PEREZ"/>
    <s v="MA. FRANCISCA"/>
    <x v="9"/>
    <x v="0"/>
    <x v="168"/>
    <s v="INFRAESTRUCTURA Y EQUIPO PARA LA PROTECCION Y MANEJO DE LAS AVES"/>
    <s v="PRODUCCIÓN DE ALIMENTOS"/>
    <n v="0"/>
    <n v="0"/>
    <n v="0"/>
    <s v="AM"/>
    <n v="149429"/>
    <n v="0"/>
    <n v="18436.119999999995"/>
    <n v="167865.12"/>
    <n v="149429"/>
    <n v="0"/>
    <m/>
    <n v="149429"/>
    <x v="168"/>
  </r>
  <r>
    <s v="NUEVO HORIZONTE DE LA COMUNIDAD TENEK"/>
    <s v="OBISPO"/>
    <s v="PEREZ"/>
    <s v="MA. FRANCISCA"/>
    <x v="9"/>
    <x v="0"/>
    <x v="168"/>
    <s v="EQUIPO PARA LA CONSERVACION DE ALIMENTOS VEGETALES"/>
    <s v="GENERACIÓN DE INGRESOS"/>
    <n v="0"/>
    <n v="0"/>
    <n v="0"/>
    <s v="AM"/>
    <n v="26364"/>
    <n v="0"/>
    <n v="3080"/>
    <n v="29444"/>
    <n v="26364"/>
    <n v="0"/>
    <m/>
    <n v="26364"/>
    <x v="168"/>
  </r>
  <r>
    <s v="NUEVO HORIZONTE DE LA COMUNIDAD TENEK"/>
    <s v="OBISPO"/>
    <s v="PEREZ"/>
    <s v="MA. FRANCISCA"/>
    <x v="9"/>
    <x v="0"/>
    <x v="168"/>
    <s v="INFRAESTRUCTURA Y EQUIPO PARA LA PRODUCCION DE HORTALIZAS A CIELO ABIERTO"/>
    <s v="GENERACIÓN DE INGRESOS"/>
    <n v="0"/>
    <n v="0"/>
    <n v="0"/>
    <s v="AM"/>
    <n v="8520"/>
    <n v="0"/>
    <n v="1960.2000000000007"/>
    <n v="10480.200000000001"/>
    <n v="8520"/>
    <n v="0"/>
    <m/>
    <n v="8520"/>
    <x v="168"/>
  </r>
  <r>
    <s v="LAS MESAS"/>
    <s v="MIGUEL"/>
    <s v="CATARINA"/>
    <s v="NABOR"/>
    <x v="8"/>
    <x v="0"/>
    <x v="156"/>
    <s v="INFRAESTRUCTURA Y EQUIPO PARA LA PRODUCCION DE BOVINOS"/>
    <s v="GENERACIÓN DE INGRESOS"/>
    <n v="3"/>
    <n v="11"/>
    <n v="14"/>
    <s v="AM"/>
    <n v="70000"/>
    <n v="0"/>
    <n v="7778"/>
    <n v="77778"/>
    <n v="70000"/>
    <n v="0"/>
    <m/>
    <n v="70000"/>
    <x v="169"/>
  </r>
  <r>
    <s v="LAS MESAS"/>
    <s v="MIGUEL"/>
    <s v="CATARINA"/>
    <s v="NABOR"/>
    <x v="8"/>
    <x v="0"/>
    <x v="156"/>
    <s v="INFRAESTRUCTURA Y EQUIPO PARA LA PRODUCCION DE CERDOS"/>
    <s v="GENERACIÓN DE INGRESOS"/>
    <n v="0"/>
    <n v="0"/>
    <n v="0"/>
    <s v="AM"/>
    <n v="50093"/>
    <n v="0"/>
    <n v="5566"/>
    <n v="55659"/>
    <n v="50093"/>
    <n v="0"/>
    <m/>
    <n v="50093"/>
    <x v="169"/>
  </r>
  <r>
    <s v="LAS MESAS"/>
    <s v="MIGUEL"/>
    <s v="CATARINA"/>
    <s v="NABOR"/>
    <x v="8"/>
    <x v="0"/>
    <x v="156"/>
    <s v="CAJONES, ALZA Y BASTIDORES"/>
    <s v="GENERACIÓN DE INGRESOS"/>
    <n v="0"/>
    <n v="0"/>
    <n v="0"/>
    <s v="AM"/>
    <n v="23247"/>
    <n v="0"/>
    <n v="2583"/>
    <n v="25830"/>
    <n v="23247"/>
    <n v="0"/>
    <m/>
    <n v="23247"/>
    <x v="169"/>
  </r>
  <r>
    <s v="LAS MESAS"/>
    <s v="MIGUEL"/>
    <s v="CATARINA"/>
    <s v="NABOR"/>
    <x v="8"/>
    <x v="0"/>
    <x v="156"/>
    <s v="EQUIPO PARA LA CONSERVACION DE ALIMENTOS CARNICOS"/>
    <s v="GENERACIÓN DE INGRESOS"/>
    <n v="0"/>
    <n v="0"/>
    <n v="0"/>
    <s v="AM"/>
    <n v="7110"/>
    <n v="0"/>
    <n v="790"/>
    <n v="7900"/>
    <n v="7110"/>
    <n v="0"/>
    <m/>
    <n v="7110"/>
    <x v="169"/>
  </r>
  <r>
    <s v="LAS MESAS"/>
    <s v="MIGUEL"/>
    <s v="CATARINA"/>
    <s v="NABOR"/>
    <x v="8"/>
    <x v="0"/>
    <x v="156"/>
    <s v="ARBOLES FRUTALES"/>
    <s v="PRODUCCIÓN DE ALIMENTOS"/>
    <n v="0"/>
    <n v="0"/>
    <n v="0"/>
    <s v="AM"/>
    <n v="47093"/>
    <n v="0"/>
    <n v="5233"/>
    <n v="52326"/>
    <n v="47093"/>
    <n v="0"/>
    <m/>
    <n v="47093"/>
    <x v="169"/>
  </r>
  <r>
    <s v="PESA-NUEVOJALPILLA"/>
    <s v="CRUZ"/>
    <s v="RAMIREZ"/>
    <s v="FRANCISCO"/>
    <x v="8"/>
    <x v="0"/>
    <x v="169"/>
    <s v="EQUIPO PARA LA CONSERVACION DE ALIMENTOS CARNICOS"/>
    <s v="GENERACIÓN DE INGRESOS"/>
    <n v="3"/>
    <n v="15"/>
    <n v="18"/>
    <s v="AM"/>
    <n v="7110"/>
    <n v="0"/>
    <n v="790"/>
    <n v="7900"/>
    <n v="7110"/>
    <n v="0"/>
    <m/>
    <n v="7110"/>
    <x v="170"/>
  </r>
  <r>
    <s v="PESA-NUEVOJALPILLA"/>
    <s v="CRUZ"/>
    <s v="RAMIREZ"/>
    <s v="FRANCISCO"/>
    <x v="8"/>
    <x v="0"/>
    <x v="169"/>
    <s v="ARBOLES FRUTALES"/>
    <s v="PRODUCCIÓN DE ALIMENTOS"/>
    <n v="0"/>
    <n v="0"/>
    <n v="0"/>
    <s v="AM"/>
    <n v="88954"/>
    <n v="0"/>
    <n v="9884"/>
    <n v="98838"/>
    <n v="88954"/>
    <n v="0"/>
    <m/>
    <n v="88954"/>
    <x v="170"/>
  </r>
  <r>
    <s v="GRUPO PESA EL CUSTODIO"/>
    <s v="VELAZQUEZ"/>
    <s v="PICAZO"/>
    <s v="ROMAN"/>
    <x v="10"/>
    <x v="0"/>
    <x v="170"/>
    <s v="INFRAESTRUCTURA Y EQUIPO PARA LA PRODUCCION HORTICOLA AGRICULTURA PROTEGIDA"/>
    <s v="PRODUCCIÓN DE ALIMENTOS"/>
    <n v="5"/>
    <n v="7"/>
    <n v="12"/>
    <s v="AM"/>
    <n v="14385"/>
    <n v="0"/>
    <n v="2055.6999999999998"/>
    <n v="16440.7"/>
    <n v="14385"/>
    <n v="0"/>
    <m/>
    <n v="14385"/>
    <x v="171"/>
  </r>
  <r>
    <s v="GRUPO PESA EL CUSTODIO"/>
    <s v="VELAZQUEZ"/>
    <s v="PICAZO"/>
    <s v="ROMAN"/>
    <x v="10"/>
    <x v="0"/>
    <x v="170"/>
    <s v="MOLINO DE GRANOS"/>
    <s v="GENERACIÓN DE INGRESOS"/>
    <n v="0"/>
    <n v="0"/>
    <n v="0"/>
    <s v="AM"/>
    <n v="21150"/>
    <n v="0"/>
    <n v="2350"/>
    <n v="23500"/>
    <n v="21150"/>
    <n v="0"/>
    <m/>
    <n v="21150"/>
    <x v="171"/>
  </r>
  <r>
    <s v="GRUPO PESA EL CUSTODIO"/>
    <s v="VELAZQUEZ"/>
    <s v="PICAZO"/>
    <s v="ROMAN"/>
    <x v="10"/>
    <x v="0"/>
    <x v="170"/>
    <s v="INFRAESTRUCTURA Y EQUIPO PARA LA PROTECCION Y MANEJO DE LAS AVES"/>
    <s v="PRODUCCIÓN DE ALIMENTOS"/>
    <n v="0"/>
    <n v="0"/>
    <n v="0"/>
    <s v="AM"/>
    <n v="39255"/>
    <n v="0"/>
    <n v="4364.5"/>
    <n v="43619.5"/>
    <n v="39255"/>
    <n v="0"/>
    <m/>
    <n v="39255"/>
    <x v="171"/>
  </r>
  <r>
    <s v="GRUPO PESA EL CUSTODIO"/>
    <s v="VELAZQUEZ"/>
    <s v="PICAZO"/>
    <s v="ROMAN"/>
    <x v="10"/>
    <x v="0"/>
    <x v="170"/>
    <s v="INFRAESTRUCTURA Y QUIPO PARA LA PRODUCCION DE CAPRINO"/>
    <s v="GENERACIÓN DE INGRESOS"/>
    <n v="0"/>
    <n v="0"/>
    <n v="0"/>
    <s v="AM"/>
    <n v="53040"/>
    <n v="0"/>
    <n v="7886"/>
    <n v="60926"/>
    <n v="53040"/>
    <n v="0"/>
    <m/>
    <n v="53040"/>
    <x v="171"/>
  </r>
  <r>
    <s v="GRUPO PESA EL CUSTODIO"/>
    <s v="VELAZQUEZ"/>
    <s v="PICAZO"/>
    <s v="ROMAN"/>
    <x v="10"/>
    <x v="0"/>
    <x v="170"/>
    <s v="INFRAESTRUCTURA Y EQUIPO PARA LA PRODUCCION HORTICOLA AGRICULTURA PROTEGIDA"/>
    <s v="PRODUCCIÓN DE ALIMENTOS"/>
    <n v="0"/>
    <n v="0"/>
    <n v="0"/>
    <s v="AM"/>
    <n v="4934"/>
    <n v="0"/>
    <n v="548.89999999999964"/>
    <n v="5482.9"/>
    <n v="4934"/>
    <n v="0"/>
    <m/>
    <n v="4934"/>
    <x v="171"/>
  </r>
  <r>
    <s v="PESA-LOS CUES"/>
    <s v="AVILA"/>
    <s v="SALAZAR"/>
    <s v="PAULINO"/>
    <x v="8"/>
    <x v="0"/>
    <x v="171"/>
    <s v="TINAS"/>
    <s v="GENERACIÓN DE INGRESOS"/>
    <n v="5"/>
    <n v="5"/>
    <n v="10"/>
    <s v="AM"/>
    <n v="22496"/>
    <n v="0"/>
    <n v="2500"/>
    <n v="24996"/>
    <n v="22496"/>
    <n v="0"/>
    <m/>
    <n v="22496"/>
    <x v="172"/>
  </r>
  <r>
    <s v="PESA-LOS CUES"/>
    <s v="AVILA"/>
    <s v="SALAZAR"/>
    <s v="PAULINO"/>
    <x v="8"/>
    <x v="0"/>
    <x v="171"/>
    <s v="CORRAL"/>
    <s v="GENERACIÓN DE INGRESOS"/>
    <n v="0"/>
    <n v="0"/>
    <n v="0"/>
    <s v="AM"/>
    <n v="14355"/>
    <n v="0"/>
    <n v="1595"/>
    <n v="15950"/>
    <n v="14355"/>
    <n v="0"/>
    <m/>
    <n v="14355"/>
    <x v="172"/>
  </r>
  <r>
    <s v="PESA-LOS CUES"/>
    <s v="AVILA"/>
    <s v="SALAZAR"/>
    <s v="PAULINO"/>
    <x v="8"/>
    <x v="0"/>
    <x v="171"/>
    <s v="INFRAESTRUCTURA Y EQUIPO PARA LA PRODUCCION HORTICOLA AGRICULTURA PROTEGIDA"/>
    <s v="PRODUCCIÓN DE ALIMENTOS"/>
    <n v="0"/>
    <n v="0"/>
    <n v="0"/>
    <s v="AM"/>
    <n v="15982"/>
    <n v="0"/>
    <n v="1776"/>
    <n v="17758"/>
    <n v="15982"/>
    <n v="0"/>
    <m/>
    <n v="15982"/>
    <x v="172"/>
  </r>
  <r>
    <s v="PESA-LOS CUES"/>
    <s v="AVILA"/>
    <s v="SALAZAR"/>
    <s v="PAULINO"/>
    <x v="8"/>
    <x v="0"/>
    <x v="171"/>
    <s v="INFRAESTRUCTURA Y EQUIPO PARA LA PRODUCCION HORTICOLA AGRICULTURA PROTEGIDA"/>
    <s v="PRODUCCIÓN DE ALIMENTOS"/>
    <n v="0"/>
    <n v="0"/>
    <n v="0"/>
    <s v="AM"/>
    <n v="147855"/>
    <n v="0"/>
    <n v="16430"/>
    <n v="164285"/>
    <n v="147855"/>
    <n v="0"/>
    <m/>
    <n v="147855"/>
    <x v="172"/>
  </r>
  <r>
    <s v="PESA-LOS CUES"/>
    <s v="AVILA"/>
    <s v="SALAZAR"/>
    <s v="PAULINO"/>
    <x v="8"/>
    <x v="0"/>
    <x v="171"/>
    <s v="LOMBRICOMPOSTA"/>
    <s v="PRODUCCIÓN DE ALIMENTOS"/>
    <n v="0"/>
    <n v="0"/>
    <n v="0"/>
    <s v="AM"/>
    <n v="29710"/>
    <n v="0"/>
    <n v="3302"/>
    <n v="33012"/>
    <n v="29710"/>
    <n v="0"/>
    <m/>
    <n v="29710"/>
    <x v="172"/>
  </r>
  <r>
    <s v="BARRIO DE COYOLO"/>
    <s v="MARTINEZ"/>
    <s v="HERNANDEZ"/>
    <s v="LUZ EDITH"/>
    <x v="8"/>
    <x v="0"/>
    <x v="172"/>
    <s v="ARBOLES FRUTALES"/>
    <s v="PRODUCCIÓN DE ALIMENTOS"/>
    <n v="2"/>
    <n v="6"/>
    <n v="8"/>
    <s v="AM"/>
    <n v="41860"/>
    <n v="0"/>
    <n v="4652"/>
    <n v="46512"/>
    <n v="41860"/>
    <n v="0"/>
    <m/>
    <n v="41860"/>
    <x v="173"/>
  </r>
  <r>
    <s v="PESA-AMPLIACION NUEVO HULERO"/>
    <s v="CAMARGO"/>
    <s v="GONZALEZ"/>
    <s v="GUILLERMO"/>
    <x v="8"/>
    <x v="0"/>
    <x v="173"/>
    <s v="EQUIPO PARA LA CONSERVACION DE ALIMENTOS CARNICOS"/>
    <s v="GENERACIÓN DE INGRESOS"/>
    <n v="6"/>
    <n v="9"/>
    <n v="15"/>
    <s v="AM"/>
    <n v="7110"/>
    <n v="0"/>
    <n v="790"/>
    <n v="7900"/>
    <n v="7110"/>
    <n v="0"/>
    <m/>
    <n v="7110"/>
    <x v="174"/>
  </r>
  <r>
    <s v="PESA-AMPLIACION NUEVO HULERO"/>
    <s v="CAMARGO"/>
    <s v="GONZALEZ"/>
    <s v="GUILLERMO"/>
    <x v="8"/>
    <x v="0"/>
    <x v="173"/>
    <s v="BEBEDERO"/>
    <s v="GENERACIÓN DE INGRESOS"/>
    <n v="0"/>
    <n v="0"/>
    <n v="0"/>
    <s v="AM"/>
    <n v="11158"/>
    <n v="0"/>
    <n v="1240"/>
    <n v="12398"/>
    <n v="11158"/>
    <n v="0"/>
    <m/>
    <n v="11158"/>
    <x v="174"/>
  </r>
  <r>
    <s v="PESA-AMPLIACION NUEVO HULERO"/>
    <s v="CAMARGO"/>
    <s v="GONZALEZ"/>
    <s v="GUILLERMO"/>
    <x v="8"/>
    <x v="0"/>
    <x v="173"/>
    <s v="PICADORA DE FORRAJE"/>
    <s v="GENERACIÓN DE INGRESOS"/>
    <n v="0"/>
    <n v="0"/>
    <n v="0"/>
    <s v="AM"/>
    <n v="12600"/>
    <n v="0"/>
    <n v="1400"/>
    <n v="14000"/>
    <n v="12600"/>
    <n v="0"/>
    <m/>
    <n v="12600"/>
    <x v="174"/>
  </r>
  <r>
    <s v="PESA-AMPLIACION NUEVO HULERO"/>
    <s v="CAMARGO"/>
    <s v="GONZALEZ"/>
    <s v="GUILLERMO"/>
    <x v="8"/>
    <x v="0"/>
    <x v="173"/>
    <s v="INFRAESTRUCTURA Y EQUIPO PARA LA PRODUCCION DE BOVINOS"/>
    <s v="GENERACIÓN DE INGRESOS"/>
    <n v="0"/>
    <n v="0"/>
    <n v="0"/>
    <s v="AM"/>
    <n v="280000"/>
    <n v="0"/>
    <n v="31112"/>
    <n v="311112"/>
    <n v="280000"/>
    <n v="0"/>
    <m/>
    <n v="280000"/>
    <x v="174"/>
  </r>
  <r>
    <s v="PESA-AMPLIACION NUEVO HULERO"/>
    <s v="CAMARGO"/>
    <s v="GONZALEZ"/>
    <s v="GUILLERMO"/>
    <x v="8"/>
    <x v="0"/>
    <x v="173"/>
    <s v="ARBOLES FRUTALES"/>
    <s v="PRODUCCIÓN DE ALIMENTOS"/>
    <n v="0"/>
    <n v="0"/>
    <n v="0"/>
    <s v="AM"/>
    <n v="5232"/>
    <n v="0"/>
    <n v="582"/>
    <n v="5814"/>
    <n v="5232"/>
    <n v="0"/>
    <m/>
    <n v="5232"/>
    <x v="174"/>
  </r>
  <r>
    <s v="PESA-AMPLIACION NUEVO HULERO"/>
    <s v="CAMARGO"/>
    <s v="GONZALEZ"/>
    <s v="GUILLERMO"/>
    <x v="8"/>
    <x v="0"/>
    <x v="173"/>
    <s v="INFRAESTRUCTURA Y EQUIPO PARA LA PRODUCCION DE CERDOS"/>
    <s v="GENERACIÓN DE INGRESOS"/>
    <n v="0"/>
    <n v="0"/>
    <n v="0"/>
    <s v="AM"/>
    <n v="50093"/>
    <n v="0"/>
    <n v="5566"/>
    <n v="55659"/>
    <n v="50093"/>
    <n v="0"/>
    <m/>
    <n v="50093"/>
    <x v="174"/>
  </r>
  <r>
    <s v="PESA-AMPLIACION NUEVO HULERO"/>
    <s v="CAMARGO"/>
    <s v="GONZALEZ"/>
    <s v="GUILLERMO"/>
    <x v="8"/>
    <x v="0"/>
    <x v="173"/>
    <s v="INFRAESTRUCTURA Y EQUIPO PARA LA PRODUCCION HORTICOLA AGRICULTURA PROTEGIDA"/>
    <s v="PRODUCCIÓN DE ALIMENTOS"/>
    <n v="0"/>
    <n v="0"/>
    <n v="0"/>
    <s v="AM"/>
    <n v="29571"/>
    <n v="0"/>
    <n v="3286"/>
    <n v="32857"/>
    <n v="29571"/>
    <n v="0"/>
    <m/>
    <n v="29571"/>
    <x v="174"/>
  </r>
  <r>
    <s v="ORGANIZACION"/>
    <s v="MATIAS"/>
    <s v="HERNANDEZ"/>
    <s v="CATARINA"/>
    <x v="9"/>
    <x v="0"/>
    <x v="174"/>
    <s v="CISTERNA DE FERROCEMENTO EQUIPADA"/>
    <s v="PRODUCCIÓN DE ALIMENTOS"/>
    <n v="5"/>
    <n v="9"/>
    <n v="14"/>
    <s v="MAM"/>
    <n v="36288"/>
    <n v="0"/>
    <n v="4032"/>
    <n v="40320"/>
    <n v="36288"/>
    <n v="0"/>
    <m/>
    <n v="36288"/>
    <x v="175"/>
  </r>
  <r>
    <s v="ORGANIZACION"/>
    <s v="MATIAS"/>
    <s v="HERNANDEZ"/>
    <s v="CATARINA"/>
    <x v="9"/>
    <x v="0"/>
    <x v="174"/>
    <s v="ARBOLES FRUTALES"/>
    <s v="PRODUCCIÓN DE ALIMENTOS"/>
    <n v="0"/>
    <n v="0"/>
    <n v="0"/>
    <s v="MAM"/>
    <n v="7510"/>
    <n v="0"/>
    <n v="1707"/>
    <n v="9217"/>
    <n v="7510"/>
    <n v="0"/>
    <m/>
    <n v="7510"/>
    <x v="175"/>
  </r>
  <r>
    <s v="ORGANIZACION"/>
    <s v="MATIAS"/>
    <s v="HERNANDEZ"/>
    <s v="CATARINA"/>
    <x v="9"/>
    <x v="0"/>
    <x v="174"/>
    <s v="INFRAESTRUCTURA Y EQUIPO PARA LA PRODUCCION DE HORTALIZAS A CIELO ABIERTO"/>
    <s v="GENERACIÓN DE INGRESOS"/>
    <n v="0"/>
    <n v="0"/>
    <n v="0"/>
    <s v="MAM"/>
    <n v="14200"/>
    <n v="0"/>
    <n v="4996"/>
    <n v="19196"/>
    <n v="14200"/>
    <n v="0"/>
    <m/>
    <n v="14200"/>
    <x v="175"/>
  </r>
  <r>
    <s v="ORGANIZACION"/>
    <s v="MATIAS"/>
    <s v="HERNANDEZ"/>
    <s v="CATARINA"/>
    <x v="9"/>
    <x v="0"/>
    <x v="174"/>
    <s v="INFRAESTRUCTURA Y EQUIPO PARA LA PROTECCION Y MANEJO DE LAS AVES"/>
    <s v="PRODUCCIÓN DE ALIMENTOS"/>
    <n v="0"/>
    <n v="0"/>
    <n v="0"/>
    <s v="MAM"/>
    <n v="62262"/>
    <n v="0"/>
    <n v="7681.8000000000029"/>
    <n v="69943.8"/>
    <n v="62262"/>
    <n v="0"/>
    <m/>
    <n v="62262"/>
    <x v="175"/>
  </r>
  <r>
    <s v="ORGANIZACION"/>
    <s v="MATIAS"/>
    <s v="HERNANDEZ"/>
    <s v="CATARINA"/>
    <x v="9"/>
    <x v="0"/>
    <x v="174"/>
    <s v="INFRAESTRUCTURA Y EQUIPO PARA LA PRODUCCION DE HORTALIZAS A CIELO ABIERTO"/>
    <s v="GENERACIÓN DE INGRESOS"/>
    <n v="0"/>
    <n v="0"/>
    <n v="0"/>
    <s v="MAM"/>
    <n v="2840"/>
    <n v="0"/>
    <n v="653.40000000000009"/>
    <n v="3493.4"/>
    <n v="2840"/>
    <n v="0"/>
    <m/>
    <n v="2840"/>
    <x v="175"/>
  </r>
  <r>
    <s v="LA SOLEDAD"/>
    <s v="HERNANDEZ"/>
    <s v="GARCIA"/>
    <s v="PRAXEDIS"/>
    <x v="8"/>
    <x v="0"/>
    <x v="175"/>
    <s v="ARBOLES FRUTALES"/>
    <s v="PRODUCCIÓN DE ALIMENTOS"/>
    <n v="6"/>
    <n v="8"/>
    <n v="14"/>
    <s v="AM"/>
    <n v="68023"/>
    <n v="0"/>
    <n v="7559"/>
    <n v="75582"/>
    <n v="68023"/>
    <n v="0"/>
    <m/>
    <n v="68023"/>
    <x v="176"/>
  </r>
  <r>
    <s v="LA SOLEDAD"/>
    <s v="HERNANDEZ"/>
    <s v="GARCIA"/>
    <s v="PRAXEDIS"/>
    <x v="8"/>
    <x v="0"/>
    <x v="175"/>
    <s v="INFRAESTRUCTURA Y EQUIPO PARA LA PRODUCCION DE BOVINOS"/>
    <s v="GENERACIÓN DE INGRESOS"/>
    <n v="0"/>
    <n v="0"/>
    <n v="0"/>
    <s v="AM"/>
    <n v="70000"/>
    <n v="0"/>
    <n v="7778"/>
    <n v="77778"/>
    <n v="70000"/>
    <n v="0"/>
    <m/>
    <n v="70000"/>
    <x v="176"/>
  </r>
  <r>
    <s v="PESA-TEPEZINTLA"/>
    <s v="HERNANDEZ"/>
    <s v="HERNANDEZ"/>
    <s v="JAIME"/>
    <x v="8"/>
    <x v="0"/>
    <x v="176"/>
    <s v="PICADORA DE FORRAJE"/>
    <s v="GENERACIÓN DE INGRESOS"/>
    <n v="2"/>
    <n v="14"/>
    <n v="16"/>
    <s v="AM"/>
    <n v="88200"/>
    <n v="0"/>
    <n v="9800"/>
    <n v="98000"/>
    <n v="88200"/>
    <n v="0"/>
    <m/>
    <n v="88200"/>
    <x v="177"/>
  </r>
  <r>
    <s v="PESA-TEPEZINTLA"/>
    <s v="HERNANDEZ"/>
    <s v="HERNANDEZ"/>
    <s v="JAIME"/>
    <x v="8"/>
    <x v="0"/>
    <x v="176"/>
    <s v="INFRAESTRUCTURA Y EQUIPO PARA LA PRODUCCION HORTICOLA AGRICULTURA PROTEGIDA"/>
    <s v="PRODUCCIÓN DE ALIMENTOS"/>
    <n v="0"/>
    <n v="0"/>
    <n v="0"/>
    <s v="AM"/>
    <n v="15982"/>
    <n v="0"/>
    <n v="1776"/>
    <n v="17758"/>
    <n v="15982"/>
    <n v="0"/>
    <m/>
    <n v="15982"/>
    <x v="177"/>
  </r>
  <r>
    <s v="PESA-TEPEZINTLA"/>
    <s v="HERNANDEZ"/>
    <s v="HERNANDEZ"/>
    <s v="JAIME"/>
    <x v="8"/>
    <x v="0"/>
    <x v="176"/>
    <s v="INFRAESTRUCTURA Y EQUIPO PARA LA PRODUCCION DE BOVINOS"/>
    <s v="GENERACIÓN DE INGRESOS"/>
    <n v="0"/>
    <n v="0"/>
    <n v="0"/>
    <s v="AM"/>
    <n v="140000"/>
    <n v="0"/>
    <n v="15556"/>
    <n v="155556"/>
    <n v="140000"/>
    <n v="0"/>
    <m/>
    <n v="140000"/>
    <x v="177"/>
  </r>
  <r>
    <s v="PESA-TEPEZINTLA"/>
    <s v="HERNANDEZ"/>
    <s v="HERNANDEZ"/>
    <s v="JAIME"/>
    <x v="8"/>
    <x v="0"/>
    <x v="176"/>
    <s v="BEBEDERO"/>
    <s v="GENERACIÓN DE INGRESOS"/>
    <n v="0"/>
    <n v="0"/>
    <n v="0"/>
    <s v="AM"/>
    <n v="33474"/>
    <n v="0"/>
    <n v="3720"/>
    <n v="37194"/>
    <n v="33474"/>
    <n v="0"/>
    <m/>
    <n v="33474"/>
    <x v="177"/>
  </r>
  <r>
    <s v="XOCHICUATLA"/>
    <s v="BAUTISTA"/>
    <s v="HERNANDEZ"/>
    <s v="HUMBERTO"/>
    <x v="8"/>
    <x v="0"/>
    <x v="177"/>
    <s v="SILO METALICO GALVANIZADO"/>
    <s v="GENERACIÓN DE INGRESOS"/>
    <n v="7"/>
    <n v="5"/>
    <n v="12"/>
    <s v="AM"/>
    <n v="12690"/>
    <n v="0"/>
    <n v="1410"/>
    <n v="14100"/>
    <n v="12690"/>
    <n v="0"/>
    <m/>
    <n v="12690"/>
    <x v="178"/>
  </r>
  <r>
    <s v="XOCHICUATLA"/>
    <s v="BAUTISTA"/>
    <s v="HERNANDEZ"/>
    <s v="HUMBERTO"/>
    <x v="8"/>
    <x v="0"/>
    <x v="177"/>
    <s v="INFRAESTRUCTURA Y EQUIPO PARA LA PRODUCCION HORTICOLA AGRICULTURA PROTEGIDA"/>
    <s v="PRODUCCIÓN DE ALIMENTOS"/>
    <n v="0"/>
    <n v="0"/>
    <n v="0"/>
    <s v="AM"/>
    <n v="29571"/>
    <n v="0"/>
    <n v="3286"/>
    <n v="32857"/>
    <n v="29571"/>
    <n v="0"/>
    <m/>
    <n v="29571"/>
    <x v="178"/>
  </r>
  <r>
    <s v="XOCHICUATLA"/>
    <s v="BAUTISTA"/>
    <s v="HERNANDEZ"/>
    <s v="HUMBERTO"/>
    <x v="8"/>
    <x v="0"/>
    <x v="177"/>
    <s v="PICADORA DE FORRAJE"/>
    <s v="GENERACIÓN DE INGRESOS"/>
    <n v="0"/>
    <n v="0"/>
    <n v="0"/>
    <s v="AM"/>
    <n v="25200"/>
    <n v="0"/>
    <n v="2800"/>
    <n v="28000"/>
    <n v="25200"/>
    <n v="0"/>
    <m/>
    <n v="25200"/>
    <x v="178"/>
  </r>
  <r>
    <s v="XOCHICUATLA"/>
    <s v="BAUTISTA"/>
    <s v="HERNANDEZ"/>
    <s v="HUMBERTO"/>
    <x v="8"/>
    <x v="0"/>
    <x v="177"/>
    <s v="ARBOLES FRUTALES"/>
    <s v="PRODUCCIÓN DE ALIMENTOS"/>
    <n v="0"/>
    <n v="0"/>
    <n v="0"/>
    <s v="AM"/>
    <n v="31395"/>
    <n v="0"/>
    <n v="3489"/>
    <n v="34884"/>
    <n v="31395"/>
    <n v="0"/>
    <m/>
    <n v="31395"/>
    <x v="178"/>
  </r>
  <r>
    <s v="PESA - CUAYAHUAL"/>
    <s v="GONZALEZ"/>
    <s v="HERNANDEZ"/>
    <s v="ZEFERINO"/>
    <x v="8"/>
    <x v="0"/>
    <x v="178"/>
    <s v="ARBOLES FRUTALES"/>
    <s v="PRODUCCIÓN DE ALIMENTOS"/>
    <n v="6"/>
    <n v="6"/>
    <n v="12"/>
    <s v="AM"/>
    <n v="41860"/>
    <n v="0"/>
    <n v="4652"/>
    <n v="46512"/>
    <n v="41860"/>
    <n v="0"/>
    <m/>
    <n v="41860"/>
    <x v="179"/>
  </r>
  <r>
    <s v="PESA - CUAYAHUAL"/>
    <s v="GONZALEZ"/>
    <s v="HERNANDEZ"/>
    <s v="ZEFERINO"/>
    <x v="8"/>
    <x v="0"/>
    <x v="178"/>
    <s v="EQUIPO PARA LA CONSERVACION DE ALIMENTOS CARNICOS"/>
    <s v="GENERACIÓN DE INGRESOS"/>
    <n v="0"/>
    <n v="0"/>
    <n v="0"/>
    <s v="AM"/>
    <n v="14220"/>
    <n v="0"/>
    <n v="1580"/>
    <n v="15800"/>
    <n v="14220"/>
    <n v="0"/>
    <m/>
    <n v="14220"/>
    <x v="179"/>
  </r>
  <r>
    <s v="PESA - CUAYAHUAL"/>
    <s v="GONZALEZ"/>
    <s v="HERNANDEZ"/>
    <s v="ZEFERINO"/>
    <x v="8"/>
    <x v="0"/>
    <x v="178"/>
    <s v="INFRAESTRUCTURA Y EQUIPO PARA LA PRODUCCION DE BOVINOS"/>
    <s v="GENERACIÓN DE INGRESOS"/>
    <n v="0"/>
    <n v="0"/>
    <n v="0"/>
    <s v="AM"/>
    <n v="140000"/>
    <n v="0"/>
    <n v="15556"/>
    <n v="155556"/>
    <n v="140000"/>
    <n v="0"/>
    <m/>
    <n v="140000"/>
    <x v="179"/>
  </r>
  <r>
    <s v="PESA - PALANTITLA"/>
    <s v="HERNANDEZ"/>
    <s v="JULIANA"/>
    <s v="GABRIEL"/>
    <x v="8"/>
    <x v="0"/>
    <x v="179"/>
    <s v="EQUIPO PARA LA CONSERVACION DE ALIMENTOS CARNICOS"/>
    <s v="GENERACIÓN DE INGRESOS"/>
    <n v="1"/>
    <n v="10"/>
    <n v="11"/>
    <s v="AM"/>
    <n v="14220"/>
    <n v="0"/>
    <n v="1580"/>
    <n v="15800"/>
    <n v="14220"/>
    <n v="0"/>
    <m/>
    <n v="14220"/>
    <x v="180"/>
  </r>
  <r>
    <s v="PESA - PALANTITLA"/>
    <s v="HERNANDEZ"/>
    <s v="JULIANA"/>
    <s v="GABRIEL"/>
    <x v="8"/>
    <x v="0"/>
    <x v="179"/>
    <s v="INFRAESTRUCTURA Y EQUIPO PARA LA PRODUCCION DE BOVINOS"/>
    <s v="GENERACIÓN DE INGRESOS"/>
    <n v="0"/>
    <n v="0"/>
    <n v="0"/>
    <s v="AM"/>
    <n v="70000"/>
    <n v="0"/>
    <n v="7778"/>
    <n v="77778"/>
    <n v="70000"/>
    <n v="0"/>
    <m/>
    <n v="70000"/>
    <x v="180"/>
  </r>
  <r>
    <s v="PESA - PALANTITLA"/>
    <s v="HERNANDEZ"/>
    <s v="JULIANA"/>
    <s v="GABRIEL"/>
    <x v="8"/>
    <x v="0"/>
    <x v="179"/>
    <s v="INFRAESTRUCTURA Y EQUIPO PARA LA PRODUCCION HORTICOLA AGRICULTURA PROTEGIDA"/>
    <s v="PRODUCCIÓN DE ALIMENTOS"/>
    <n v="0"/>
    <n v="0"/>
    <n v="0"/>
    <s v="AM"/>
    <n v="79911"/>
    <n v="0"/>
    <n v="8879"/>
    <n v="88790"/>
    <n v="79911"/>
    <n v="0"/>
    <m/>
    <n v="79911"/>
    <x v="180"/>
  </r>
  <r>
    <s v="PESA - PALANTITLA"/>
    <s v="HERNANDEZ"/>
    <s v="JULIANA"/>
    <s v="GABRIEL"/>
    <x v="8"/>
    <x v="0"/>
    <x v="179"/>
    <s v="PICADORA DE FORRAJE"/>
    <s v="GENERACIÓN DE INGRESOS"/>
    <n v="0"/>
    <n v="0"/>
    <n v="0"/>
    <s v="AM"/>
    <n v="37800"/>
    <n v="0"/>
    <n v="4200"/>
    <n v="42000"/>
    <n v="37800"/>
    <n v="0"/>
    <m/>
    <n v="37800"/>
    <x v="180"/>
  </r>
  <r>
    <s v="TENEXTLITA UNO"/>
    <s v="HERNANDEZ"/>
    <s v="BAUTISTA"/>
    <s v="MATEO"/>
    <x v="8"/>
    <x v="0"/>
    <x v="180"/>
    <s v="TINAS"/>
    <s v="GENERACIÓN DE INGRESOS"/>
    <n v="2"/>
    <n v="11"/>
    <n v="13"/>
    <s v="AM"/>
    <n v="44992"/>
    <n v="0"/>
    <n v="5000"/>
    <n v="49992"/>
    <n v="44992"/>
    <n v="0"/>
    <m/>
    <n v="44992"/>
    <x v="181"/>
  </r>
  <r>
    <s v="TENEXTLITA UNO"/>
    <s v="HERNANDEZ"/>
    <s v="BAUTISTA"/>
    <s v="MATEO"/>
    <x v="8"/>
    <x v="0"/>
    <x v="180"/>
    <s v="INFRAESTRUCTURA Y EQUIPO PARA LA PRODUCCION HORTICOLA AGRICULTURA PROTEGIDA"/>
    <s v="PRODUCCIÓN DE ALIMENTOS"/>
    <n v="0"/>
    <n v="0"/>
    <n v="0"/>
    <s v="AM"/>
    <n v="59142"/>
    <n v="0"/>
    <n v="6572"/>
    <n v="65714"/>
    <n v="59142"/>
    <n v="0"/>
    <m/>
    <n v="59142"/>
    <x v="181"/>
  </r>
  <r>
    <s v="TENEXTLITA UNO"/>
    <s v="HERNANDEZ"/>
    <s v="BAUTISTA"/>
    <s v="MATEO"/>
    <x v="8"/>
    <x v="0"/>
    <x v="180"/>
    <s v="PICADORA DE FORRAJE"/>
    <s v="GENERACIÓN DE INGRESOS"/>
    <n v="0"/>
    <n v="0"/>
    <n v="0"/>
    <s v="AM"/>
    <n v="63000"/>
    <n v="0"/>
    <n v="7000"/>
    <n v="70000"/>
    <n v="63000"/>
    <n v="0"/>
    <m/>
    <n v="63000"/>
    <x v="181"/>
  </r>
  <r>
    <s v="TENEXTLITA UNO"/>
    <s v="HERNANDEZ"/>
    <s v="BAUTISTA"/>
    <s v="MATEO"/>
    <x v="8"/>
    <x v="0"/>
    <x v="180"/>
    <s v="ARBOLES FRUTALES"/>
    <s v="PRODUCCIÓN DE ALIMENTOS"/>
    <n v="0"/>
    <n v="0"/>
    <n v="0"/>
    <s v="AM"/>
    <n v="20930"/>
    <n v="0"/>
    <n v="2326"/>
    <n v="23256"/>
    <n v="20930"/>
    <n v="0"/>
    <m/>
    <n v="20930"/>
    <x v="181"/>
  </r>
  <r>
    <s v="PESA- LA MATA"/>
    <s v="ANTONIO"/>
    <s v="ANTONIA"/>
    <s v="SEVERIANO"/>
    <x v="8"/>
    <x v="0"/>
    <x v="181"/>
    <s v="INFRAESTRUCTURA Y EQUIPO PARA LA PRODUCCION HORTICOLA AGRICULTURA PROTEGIDA"/>
    <s v="PRODUCCIÓN DE ALIMENTOS"/>
    <n v="1"/>
    <n v="6"/>
    <n v="7"/>
    <s v="AM"/>
    <n v="63928"/>
    <n v="0"/>
    <n v="7104"/>
    <n v="71032"/>
    <n v="63928"/>
    <n v="0"/>
    <m/>
    <n v="63928"/>
    <x v="182"/>
  </r>
  <r>
    <s v="PESA- LA MATA"/>
    <s v="ANTONIO"/>
    <s v="ANTONIA"/>
    <s v="SEVERIANO"/>
    <x v="8"/>
    <x v="0"/>
    <x v="181"/>
    <s v="BEBEDERO"/>
    <s v="GENERACIÓN DE INGRESOS"/>
    <n v="0"/>
    <n v="0"/>
    <n v="0"/>
    <s v="AM"/>
    <n v="5579"/>
    <n v="0"/>
    <n v="620"/>
    <n v="6199"/>
    <n v="5579"/>
    <n v="0"/>
    <m/>
    <n v="5579"/>
    <x v="182"/>
  </r>
  <r>
    <s v="PESA- LA MATA"/>
    <s v="ANTONIO"/>
    <s v="ANTONIA"/>
    <s v="SEVERIANO"/>
    <x v="8"/>
    <x v="0"/>
    <x v="181"/>
    <s v="INCUBADORA EQUIPADA"/>
    <s v="GENERACIÓN DE INGRESOS"/>
    <n v="0"/>
    <n v="0"/>
    <n v="0"/>
    <s v="AM"/>
    <n v="14850"/>
    <n v="0"/>
    <n v="1650"/>
    <n v="16500"/>
    <n v="14850"/>
    <n v="0"/>
    <m/>
    <n v="14850"/>
    <x v="182"/>
  </r>
  <r>
    <s v="PESA- LA MATA"/>
    <s v="ANTONIO"/>
    <s v="ANTONIA"/>
    <s v="SEVERIANO"/>
    <x v="8"/>
    <x v="0"/>
    <x v="181"/>
    <s v="EQUIPO PARA LA CONSERVACION DE ALIMENTOS CARNICOS"/>
    <s v="GENERACIÓN DE INGRESOS"/>
    <n v="0"/>
    <n v="0"/>
    <n v="0"/>
    <s v="AM"/>
    <n v="14220"/>
    <n v="0"/>
    <n v="1580"/>
    <n v="15800"/>
    <n v="14220"/>
    <n v="0"/>
    <m/>
    <n v="14220"/>
    <x v="182"/>
  </r>
  <r>
    <s v="PESA - MIRAFLORES"/>
    <s v="HERNANDEZ"/>
    <s v="CRUZ"/>
    <s v="FIDEL"/>
    <x v="8"/>
    <x v="0"/>
    <x v="182"/>
    <s v="ARBOLES FRUTALES"/>
    <s v="PRODUCCIÓN DE ALIMENTOS"/>
    <n v="1"/>
    <n v="21"/>
    <n v="22"/>
    <s v="AM"/>
    <n v="78489"/>
    <n v="0"/>
    <n v="8721"/>
    <n v="87210"/>
    <n v="78489"/>
    <n v="0"/>
    <m/>
    <n v="78489"/>
    <x v="183"/>
  </r>
  <r>
    <s v="PESA - MIRAFLORES"/>
    <s v="HERNANDEZ"/>
    <s v="CRUZ"/>
    <s v="FIDEL"/>
    <x v="8"/>
    <x v="0"/>
    <x v="182"/>
    <s v="PICADORA DE FORRAJE"/>
    <s v="GENERACIÓN DE INGRESOS"/>
    <n v="0"/>
    <n v="0"/>
    <n v="0"/>
    <s v="AM"/>
    <n v="37800"/>
    <n v="0"/>
    <n v="4200"/>
    <n v="42000"/>
    <n v="37800"/>
    <n v="0"/>
    <m/>
    <n v="37800"/>
    <x v="183"/>
  </r>
  <r>
    <s v="PESA - MIRAFLORES"/>
    <s v="HERNANDEZ"/>
    <s v="CRUZ"/>
    <s v="FIDEL"/>
    <x v="8"/>
    <x v="0"/>
    <x v="182"/>
    <s v="EQUIPO PARA LA CONSERVACION DE ALIMENTOS CARNICOS"/>
    <s v="GENERACIÓN DE INGRESOS"/>
    <n v="0"/>
    <n v="0"/>
    <n v="0"/>
    <s v="AM"/>
    <n v="7110"/>
    <n v="0"/>
    <n v="790"/>
    <n v="7900"/>
    <n v="7110"/>
    <n v="0"/>
    <m/>
    <n v="7110"/>
    <x v="183"/>
  </r>
  <r>
    <s v="PESA - MIRAFLORES"/>
    <s v="HERNANDEZ"/>
    <s v="CRUZ"/>
    <s v="FIDEL"/>
    <x v="8"/>
    <x v="0"/>
    <x v="182"/>
    <s v="SILO METALICO GALVANIZADO"/>
    <s v="GENERACIÓN DE INGRESOS"/>
    <n v="0"/>
    <n v="0"/>
    <n v="0"/>
    <s v="AM"/>
    <n v="12690"/>
    <n v="0"/>
    <n v="1410"/>
    <n v="14100"/>
    <n v="12690"/>
    <n v="0"/>
    <m/>
    <n v="12690"/>
    <x v="183"/>
  </r>
  <r>
    <s v="PESA - MIRAFLORES"/>
    <s v="HERNANDEZ"/>
    <s v="CRUZ"/>
    <s v="FIDEL"/>
    <x v="8"/>
    <x v="0"/>
    <x v="182"/>
    <s v="CORRAL"/>
    <s v="GENERACIÓN DE INGRESOS"/>
    <n v="0"/>
    <n v="0"/>
    <n v="0"/>
    <s v="AM"/>
    <n v="14355"/>
    <n v="0"/>
    <n v="1595"/>
    <n v="15950"/>
    <n v="14355"/>
    <n v="0"/>
    <m/>
    <n v="14355"/>
    <x v="183"/>
  </r>
  <r>
    <s v="EL MANANTIAL"/>
    <s v="LIZAMA"/>
    <s v="HERNANDEZ"/>
    <s v="ANTELMO"/>
    <x v="8"/>
    <x v="0"/>
    <x v="183"/>
    <s v="INFRAESTRUCTURA Y EQUIPO PARA LA PRODUCCION HORTICOLA AGRICULTURA PROTEGIDA"/>
    <s v="PRODUCCIÓN DE ALIMENTOS"/>
    <n v="1"/>
    <n v="10"/>
    <n v="11"/>
    <s v="AM"/>
    <n v="15982"/>
    <n v="0"/>
    <n v="1776"/>
    <n v="17758"/>
    <n v="15982"/>
    <n v="0"/>
    <m/>
    <n v="15982"/>
    <x v="184"/>
  </r>
  <r>
    <s v="EL MANANTIAL"/>
    <s v="LIZAMA"/>
    <s v="HERNANDEZ"/>
    <s v="ANTELMO"/>
    <x v="8"/>
    <x v="0"/>
    <x v="183"/>
    <s v="ARBOLES FRUTALES"/>
    <s v="PRODUCCIÓN DE ALIMENTOS"/>
    <n v="0"/>
    <n v="0"/>
    <n v="0"/>
    <s v="AM"/>
    <n v="52326"/>
    <n v="0"/>
    <n v="5814"/>
    <n v="58140"/>
    <n v="52326"/>
    <n v="0"/>
    <m/>
    <n v="52326"/>
    <x v="184"/>
  </r>
  <r>
    <s v="GRUPO PESA AGUA NUEVA"/>
    <s v="FAJARDO"/>
    <s v="GARCIA"/>
    <s v="MARIA DEL REFUGIO"/>
    <x v="10"/>
    <x v="0"/>
    <x v="184"/>
    <s v="MOLINO DE GRANOS"/>
    <s v="GENERACIÓN DE INGRESOS"/>
    <n v="16"/>
    <n v="0"/>
    <n v="16"/>
    <s v="AM"/>
    <n v="21150"/>
    <n v="0"/>
    <n v="2350"/>
    <n v="23500"/>
    <n v="21150"/>
    <n v="0"/>
    <m/>
    <n v="21150"/>
    <x v="185"/>
  </r>
  <r>
    <s v="GRUPO PESA AGUA NUEVA"/>
    <s v="FAJARDO"/>
    <s v="GARCIA"/>
    <s v="MARIA DEL REFUGIO"/>
    <x v="10"/>
    <x v="0"/>
    <x v="184"/>
    <s v="INFRAESTRUCTURA Y EQUIPO PARA LA PRODUCCION HORTICOLA AGRICULTURA PROTEGIDA"/>
    <s v="PRODUCCIÓN DE ALIMENTOS"/>
    <n v="0"/>
    <n v="0"/>
    <n v="0"/>
    <s v="AM"/>
    <n v="71925"/>
    <n v="0"/>
    <n v="10278.5"/>
    <n v="82203.5"/>
    <n v="71925"/>
    <n v="0"/>
    <m/>
    <n v="71925"/>
    <x v="185"/>
  </r>
  <r>
    <s v="GRUPO PESA AGUA NUEVA"/>
    <s v="FAJARDO"/>
    <s v="GARCIA"/>
    <s v="MARIA DEL REFUGIO"/>
    <x v="10"/>
    <x v="0"/>
    <x v="184"/>
    <s v="INFRAESTRUCTURA Y EQUIPO PARA LA PROTECCION Y MANEJO DE LAS AVES"/>
    <s v="PRODUCCIÓN DE ALIMENTOS"/>
    <n v="0"/>
    <n v="0"/>
    <n v="0"/>
    <s v="AM"/>
    <n v="7851"/>
    <n v="0"/>
    <n v="872.89999999999964"/>
    <n v="8723.9"/>
    <n v="7851"/>
    <n v="0"/>
    <m/>
    <n v="7851"/>
    <x v="185"/>
  </r>
  <r>
    <s v="GRUPO PESA AGUA NUEVA"/>
    <s v="FAJARDO"/>
    <s v="GARCIA"/>
    <s v="MARIA DEL REFUGIO"/>
    <x v="10"/>
    <x v="0"/>
    <x v="184"/>
    <s v="INFRAESTRUCTURA Y EQUIPO PARA LA PROTECCION Y MANEJO DE LAS AVES"/>
    <s v="PRODUCCIÓN DE ALIMENTOS"/>
    <n v="0"/>
    <n v="0"/>
    <n v="0"/>
    <s v="AM"/>
    <n v="101447"/>
    <n v="0"/>
    <n v="11272"/>
    <n v="112719"/>
    <n v="101447"/>
    <n v="0"/>
    <m/>
    <n v="101447"/>
    <x v="185"/>
  </r>
  <r>
    <s v="SIERRA HUASTECA"/>
    <s v="SANTOS"/>
    <s v="HERNANDEZ"/>
    <s v="ALBARO"/>
    <x v="9"/>
    <x v="0"/>
    <x v="185"/>
    <s v="INFRAESTRUCTURA Y EQUIPO PARA LA PRODUCCION DE HORTALIZAS A CIELO ABIERTO"/>
    <s v="GENERACIÓN DE INGRESOS"/>
    <n v="14"/>
    <n v="12"/>
    <n v="26"/>
    <s v="MAM"/>
    <n v="28400"/>
    <n v="0"/>
    <n v="6534"/>
    <n v="34934"/>
    <n v="28400"/>
    <n v="0"/>
    <m/>
    <n v="28400"/>
    <x v="186"/>
  </r>
  <r>
    <s v="SIERRA HUASTECA"/>
    <s v="SANTOS"/>
    <s v="HERNANDEZ"/>
    <s v="ALBARO"/>
    <x v="9"/>
    <x v="0"/>
    <x v="185"/>
    <s v="ARBOLES FRUTALES"/>
    <s v="PRODUCCIÓN DE ALIMENTOS"/>
    <n v="0"/>
    <n v="0"/>
    <n v="0"/>
    <s v="MAM"/>
    <n v="7510"/>
    <n v="0"/>
    <n v="1707"/>
    <n v="9217"/>
    <n v="7510"/>
    <n v="0"/>
    <m/>
    <n v="7510"/>
    <x v="186"/>
  </r>
  <r>
    <s v="SIERRA HUASTECA"/>
    <s v="SANTOS"/>
    <s v="HERNANDEZ"/>
    <s v="ALBARO"/>
    <x v="9"/>
    <x v="0"/>
    <x v="185"/>
    <s v="CISTERNA DE FERROCEMENTO EQUIPADA"/>
    <s v="PRODUCCIÓN DE ALIMENTOS"/>
    <n v="0"/>
    <n v="0"/>
    <n v="0"/>
    <s v="MAM"/>
    <n v="81648"/>
    <n v="0"/>
    <n v="9072"/>
    <n v="90720"/>
    <n v="81648"/>
    <n v="0"/>
    <m/>
    <n v="81648"/>
    <x v="186"/>
  </r>
  <r>
    <s v="SIERRA HUASTECA"/>
    <s v="SANTOS"/>
    <s v="HERNANDEZ"/>
    <s v="ALBARO"/>
    <x v="9"/>
    <x v="0"/>
    <x v="185"/>
    <s v="INFRAESTRUCTURA Y EQUIPO PARA LA PROTECCION Y MANEJO DE LAS AVES"/>
    <s v="PRODUCCIÓN DE ALIMENTOS"/>
    <n v="0"/>
    <n v="0"/>
    <n v="0"/>
    <s v="MAM"/>
    <n v="161881"/>
    <n v="0"/>
    <n v="19972.880000000005"/>
    <n v="181853.88"/>
    <n v="161881"/>
    <n v="0"/>
    <m/>
    <n v="161881"/>
    <x v="186"/>
  </r>
  <r>
    <s v="PESA PUYECATL"/>
    <s v="HERNANDEZ"/>
    <s v="HERNANDEZ"/>
    <s v="MODESTO"/>
    <x v="8"/>
    <x v="0"/>
    <x v="186"/>
    <s v="LOMBRICOMPOSTA"/>
    <s v="PRODUCCIÓN DE ALIMENTOS"/>
    <n v="4"/>
    <n v="7"/>
    <n v="11"/>
    <s v="AM"/>
    <n v="14855"/>
    <n v="0"/>
    <n v="1651"/>
    <n v="16506"/>
    <n v="14855"/>
    <n v="0"/>
    <m/>
    <n v="14855"/>
    <x v="187"/>
  </r>
  <r>
    <s v="PESA PUYECATL"/>
    <s v="HERNANDEZ"/>
    <s v="HERNANDEZ"/>
    <s v="MODESTO"/>
    <x v="8"/>
    <x v="0"/>
    <x v="186"/>
    <s v="PICADORA DE FORRAJE"/>
    <s v="GENERACIÓN DE INGRESOS"/>
    <n v="0"/>
    <n v="0"/>
    <n v="0"/>
    <s v="AM"/>
    <n v="25200"/>
    <n v="0"/>
    <n v="2800"/>
    <n v="28000"/>
    <n v="25200"/>
    <n v="0"/>
    <m/>
    <n v="25200"/>
    <x v="187"/>
  </r>
  <r>
    <s v="PESA PUYECATL"/>
    <s v="HERNANDEZ"/>
    <s v="HERNANDEZ"/>
    <s v="MODESTO"/>
    <x v="8"/>
    <x v="0"/>
    <x v="186"/>
    <s v="INFRAESTRUCTURA Y EQUIPO PARA LA PRODUCCION HORTICOLA AGRICULTURA PROTEGIDA"/>
    <s v="PRODUCCIÓN DE ALIMENTOS"/>
    <n v="0"/>
    <n v="0"/>
    <n v="0"/>
    <s v="AM"/>
    <n v="118284"/>
    <n v="0"/>
    <n v="13144"/>
    <n v="131428"/>
    <n v="118284"/>
    <n v="0"/>
    <m/>
    <n v="118284"/>
    <x v="187"/>
  </r>
  <r>
    <s v="PESA PUYECATL"/>
    <s v="HERNANDEZ"/>
    <s v="HERNANDEZ"/>
    <s v="MODESTO"/>
    <x v="8"/>
    <x v="0"/>
    <x v="186"/>
    <s v="ARBOLES FRUTALES"/>
    <s v="PRODUCCIÓN DE ALIMENTOS"/>
    <n v="0"/>
    <n v="0"/>
    <n v="0"/>
    <s v="AM"/>
    <n v="20930"/>
    <n v="0"/>
    <n v="2326"/>
    <n v="23256"/>
    <n v="20930"/>
    <n v="0"/>
    <m/>
    <n v="20930"/>
    <x v="187"/>
  </r>
  <r>
    <s v="PESA-EL CEDRAL"/>
    <s v="SANTIAGO"/>
    <s v="CRUZ"/>
    <s v="ROMAN"/>
    <x v="8"/>
    <x v="0"/>
    <x v="187"/>
    <s v="PICADORA DE FORRAJE"/>
    <s v="GENERACIÓN DE INGRESOS"/>
    <n v="12"/>
    <n v="6"/>
    <n v="18"/>
    <s v="AM"/>
    <n v="63000"/>
    <n v="0"/>
    <n v="7000"/>
    <n v="70000"/>
    <n v="63000"/>
    <n v="0"/>
    <m/>
    <n v="63000"/>
    <x v="188"/>
  </r>
  <r>
    <s v="PESA-EL CEDRAL"/>
    <s v="SANTIAGO"/>
    <s v="CRUZ"/>
    <s v="ROMAN"/>
    <x v="8"/>
    <x v="0"/>
    <x v="187"/>
    <s v="ARBOLES FRUTALES"/>
    <s v="PRODUCCIÓN DE ALIMENTOS"/>
    <n v="0"/>
    <n v="0"/>
    <n v="0"/>
    <s v="AM"/>
    <n v="47093"/>
    <n v="0"/>
    <n v="5233"/>
    <n v="52326"/>
    <n v="47093"/>
    <n v="0"/>
    <m/>
    <n v="47093"/>
    <x v="188"/>
  </r>
  <r>
    <s v="PESA-EL CEDRAL"/>
    <s v="SANTIAGO"/>
    <s v="CRUZ"/>
    <s v="ROMAN"/>
    <x v="8"/>
    <x v="0"/>
    <x v="187"/>
    <s v="CORRAL"/>
    <s v="GENERACIÓN DE INGRESOS"/>
    <n v="0"/>
    <n v="0"/>
    <n v="0"/>
    <s v="AM"/>
    <n v="43065"/>
    <n v="0"/>
    <n v="4785"/>
    <n v="47850"/>
    <n v="43065"/>
    <n v="0"/>
    <m/>
    <n v="43065"/>
    <x v="188"/>
  </r>
  <r>
    <s v="PESA-EL CEDRAL"/>
    <s v="SANTIAGO"/>
    <s v="CRUZ"/>
    <s v="ROMAN"/>
    <x v="8"/>
    <x v="0"/>
    <x v="187"/>
    <s v="INFRAESTRUCTURA Y EQUIPO PARA LA PRODUCCION DE BOVINOS"/>
    <s v="GENERACIÓN DE INGRESOS"/>
    <n v="0"/>
    <n v="0"/>
    <n v="0"/>
    <s v="AM"/>
    <n v="70000"/>
    <n v="0"/>
    <n v="7778"/>
    <n v="77778"/>
    <n v="70000"/>
    <n v="0"/>
    <m/>
    <n v="70000"/>
    <x v="188"/>
  </r>
  <r>
    <s v="PESA-EL CEDRAL"/>
    <s v="SANTIAGO"/>
    <s v="CRUZ"/>
    <s v="ROMAN"/>
    <x v="8"/>
    <x v="0"/>
    <x v="187"/>
    <s v="BEBEDERO"/>
    <s v="GENERACIÓN DE INGRESOS"/>
    <n v="0"/>
    <n v="0"/>
    <n v="0"/>
    <s v="AM"/>
    <n v="5579"/>
    <n v="0"/>
    <n v="620"/>
    <n v="6199"/>
    <n v="5579"/>
    <n v="0"/>
    <m/>
    <n v="5579"/>
    <x v="188"/>
  </r>
  <r>
    <s v="GRUPO PESA ABREGO"/>
    <s v="RAMOS"/>
    <s v="TORRES"/>
    <s v="ALFREDO"/>
    <x v="11"/>
    <x v="0"/>
    <x v="188"/>
    <s v="PICADORA DE FORRAJE"/>
    <s v="GENERACIÓN DE INGRESOS"/>
    <n v="6"/>
    <n v="5"/>
    <n v="11"/>
    <s v="AM"/>
    <n v="21150"/>
    <n v="0"/>
    <n v="2350"/>
    <n v="23500"/>
    <n v="21150"/>
    <n v="0"/>
    <m/>
    <n v="21150"/>
    <x v="189"/>
  </r>
  <r>
    <s v="GRUPO PESA ABREGO"/>
    <s v="RAMOS"/>
    <s v="TORRES"/>
    <s v="ALFREDO"/>
    <x v="11"/>
    <x v="0"/>
    <x v="188"/>
    <s v="INFRAESTRUCTURA Y EQUIPO PARA LA PROTECCION Y MANEJO DE LAS AVES"/>
    <s v="PRODUCCIÓN DE ALIMENTOS"/>
    <n v="0"/>
    <n v="0"/>
    <n v="0"/>
    <s v="AM"/>
    <n v="31404"/>
    <n v="0"/>
    <n v="3491.6"/>
    <n v="34895.599999999999"/>
    <n v="31404"/>
    <n v="0"/>
    <m/>
    <n v="31404"/>
    <x v="189"/>
  </r>
  <r>
    <s v="GRUPO PESA ABREGO"/>
    <s v="RAMOS"/>
    <s v="TORRES"/>
    <s v="ALFREDO"/>
    <x v="11"/>
    <x v="0"/>
    <x v="188"/>
    <s v="INFRAESTRUCTURA Y EQUIPO PARA LA PRODUCCION HORTICOLA AGRICULTURA PROTEGIDA"/>
    <s v="GENERACIÓN DE INGRESOS"/>
    <n v="0"/>
    <n v="0"/>
    <n v="0"/>
    <s v="AM"/>
    <n v="88162"/>
    <n v="0"/>
    <n v="11691.79"/>
    <n v="99853.790000000008"/>
    <n v="88162"/>
    <n v="0"/>
    <m/>
    <n v="88162"/>
    <x v="189"/>
  </r>
  <r>
    <s v="GRUPO PESA ABREGO"/>
    <s v="RAMOS"/>
    <s v="TORRES"/>
    <s v="ALFREDO"/>
    <x v="11"/>
    <x v="0"/>
    <x v="188"/>
    <s v="INFRAESTRUCTURA Y EQUIPO PARA LA PRODUCCION HORTICOLA AGRICULTURA PROTEGIDA"/>
    <s v="PRODUCCIÓN DE ALIMENTOS"/>
    <n v="0"/>
    <n v="0"/>
    <n v="0"/>
    <s v="AM"/>
    <n v="28770"/>
    <n v="0"/>
    <n v="4111.3999999999996"/>
    <n v="32881.4"/>
    <n v="28770"/>
    <n v="0"/>
    <m/>
    <n v="28770"/>
    <x v="189"/>
  </r>
  <r>
    <s v="PESA HUEXCO"/>
    <s v="CRUZ"/>
    <s v="MARTINEZ"/>
    <s v="RUTILO"/>
    <x v="8"/>
    <x v="0"/>
    <x v="189"/>
    <s v="INFRAESTRUCTURA Y EQUIPO PARA LA PRODUCCION DE BOVINOS"/>
    <s v="GENERACIÓN DE INGRESOS"/>
    <n v="8"/>
    <n v="6"/>
    <n v="14"/>
    <s v="AM"/>
    <n v="70000"/>
    <n v="0"/>
    <n v="7778"/>
    <n v="77778"/>
    <n v="70000"/>
    <n v="0"/>
    <m/>
    <n v="70000"/>
    <x v="190"/>
  </r>
  <r>
    <s v="PESA HUEXCO"/>
    <s v="CRUZ"/>
    <s v="MARTINEZ"/>
    <s v="RUTILO"/>
    <x v="8"/>
    <x v="0"/>
    <x v="189"/>
    <s v="SILO METALICO GALVANIZADO"/>
    <s v="GENERACIÓN DE INGRESOS"/>
    <n v="0"/>
    <n v="0"/>
    <n v="0"/>
    <s v="AM"/>
    <n v="4230"/>
    <n v="0"/>
    <n v="470"/>
    <n v="4700"/>
    <n v="4230"/>
    <n v="0"/>
    <m/>
    <n v="4230"/>
    <x v="190"/>
  </r>
  <r>
    <s v="PESA HUEXCO"/>
    <s v="CRUZ"/>
    <s v="MARTINEZ"/>
    <s v="RUTILO"/>
    <x v="8"/>
    <x v="0"/>
    <x v="189"/>
    <s v="INCUBADORA EQUIPADA"/>
    <s v="GENERACIÓN DE INGRESOS"/>
    <n v="0"/>
    <n v="0"/>
    <n v="0"/>
    <s v="AM"/>
    <n v="14850"/>
    <n v="0"/>
    <n v="1650"/>
    <n v="16500"/>
    <n v="14850"/>
    <n v="0"/>
    <m/>
    <n v="14850"/>
    <x v="190"/>
  </r>
  <r>
    <s v="PESA HUEXCO"/>
    <s v="CRUZ"/>
    <s v="MARTINEZ"/>
    <s v="RUTILO"/>
    <x v="8"/>
    <x v="0"/>
    <x v="189"/>
    <s v="EQUIPO PARA LA CONSERVACION DE ALIMENTOS CARNICOS"/>
    <s v="GENERACIÓN DE INGRESOS"/>
    <n v="0"/>
    <n v="0"/>
    <n v="0"/>
    <s v="AM"/>
    <n v="14220"/>
    <n v="0"/>
    <n v="1580"/>
    <n v="15800"/>
    <n v="14220"/>
    <n v="0"/>
    <m/>
    <n v="14220"/>
    <x v="190"/>
  </r>
  <r>
    <s v="PESA HUEXCO"/>
    <s v="CRUZ"/>
    <s v="MARTINEZ"/>
    <s v="RUTILO"/>
    <x v="8"/>
    <x v="0"/>
    <x v="189"/>
    <s v="ARBOLES FRUTALES"/>
    <s v="PRODUCCIÓN DE ALIMENTOS"/>
    <n v="0"/>
    <n v="0"/>
    <n v="0"/>
    <s v="AM"/>
    <n v="41860"/>
    <n v="0"/>
    <n v="4652"/>
    <n v="46512"/>
    <n v="41860"/>
    <n v="0"/>
    <m/>
    <n v="41860"/>
    <x v="190"/>
  </r>
  <r>
    <s v="JUNKUDH T´OJNAL TI CUETAB"/>
    <s v="VICTORIANO"/>
    <s v="CATARINA"/>
    <s v="JOSE JULIAN"/>
    <x v="9"/>
    <x v="0"/>
    <x v="190"/>
    <s v="INFRAESTRUCTURA Y EQUIPO PARA LA PRODUCCION DE HONGOS"/>
    <s v="PRODUCCIÓN DE ALIMENTOS"/>
    <n v="6"/>
    <n v="5"/>
    <n v="11"/>
    <s v="MAM"/>
    <n v="15278"/>
    <n v="0"/>
    <n v="6830.2000000000007"/>
    <n v="22108.2"/>
    <n v="15278"/>
    <n v="0"/>
    <m/>
    <n v="15278"/>
    <x v="191"/>
  </r>
  <r>
    <s v="JUNKUDH T´OJNAL TI CUETAB"/>
    <s v="VICTORIANO"/>
    <s v="CATARINA"/>
    <s v="JOSE JULIAN"/>
    <x v="9"/>
    <x v="0"/>
    <x v="190"/>
    <s v="INFRAESTRUCTURA PARA POSTPRODUCCION DE CAFE"/>
    <s v="GENERACIÓN DE INGRESOS"/>
    <n v="0"/>
    <n v="0"/>
    <n v="0"/>
    <s v="MAM"/>
    <n v="31395"/>
    <n v="0"/>
    <n v="3800"/>
    <n v="35195"/>
    <n v="31395"/>
    <n v="0"/>
    <m/>
    <n v="31395"/>
    <x v="191"/>
  </r>
  <r>
    <s v="JUNKUDH T´OJNAL TI CUETAB"/>
    <s v="VICTORIANO"/>
    <s v="CATARINA"/>
    <s v="JOSE JULIAN"/>
    <x v="9"/>
    <x v="0"/>
    <x v="190"/>
    <s v="INFRAESTRUCTURA PARA POSTPRODUCCION DE CAFE"/>
    <s v="GENERACIÓN DE INGRESOS"/>
    <n v="0"/>
    <n v="0"/>
    <n v="0"/>
    <s v="MAM"/>
    <n v="27090"/>
    <n v="0"/>
    <n v="8535"/>
    <n v="35625"/>
    <n v="27090"/>
    <n v="0"/>
    <m/>
    <n v="27090"/>
    <x v="191"/>
  </r>
  <r>
    <s v="JUNKUDH T´OJNAL TI CUETAB"/>
    <s v="VICTORIANO"/>
    <s v="CATARINA"/>
    <s v="JOSE JULIAN"/>
    <x v="9"/>
    <x v="0"/>
    <x v="190"/>
    <s v="ARBOLES FRUTALES"/>
    <s v="PRODUCCIÓN DE ALIMENTOS"/>
    <n v="0"/>
    <n v="0"/>
    <n v="0"/>
    <s v="MAM"/>
    <n v="15020"/>
    <n v="0"/>
    <n v="3414"/>
    <n v="18434"/>
    <n v="15020"/>
    <n v="0"/>
    <m/>
    <n v="15020"/>
    <x v="191"/>
  </r>
  <r>
    <s v="JUNKUDH T´OJNAL TI CUETAB"/>
    <s v="VICTORIANO"/>
    <s v="CATARINA"/>
    <s v="JOSE JULIAN"/>
    <x v="9"/>
    <x v="0"/>
    <x v="190"/>
    <s v="INFRAESTRUCTURA Y EQUIPO PARA LA PRODUCCION DE HORTALIZAS A CIELO ABIERTO"/>
    <s v="GENERACIÓN DE INGRESOS"/>
    <n v="0"/>
    <n v="0"/>
    <n v="0"/>
    <s v="MAM"/>
    <n v="2840"/>
    <n v="0"/>
    <n v="653.40000000000009"/>
    <n v="3493.4"/>
    <n v="2840"/>
    <n v="0"/>
    <m/>
    <n v="2840"/>
    <x v="191"/>
  </r>
  <r>
    <s v="GRUPO DE TRABAJO CERRO DE LA ARENA"/>
    <s v="SANTOS"/>
    <s v="MARTINEZ"/>
    <s v="LORENZA"/>
    <x v="9"/>
    <x v="0"/>
    <x v="191"/>
    <s v="ARBOLES FRUTALES"/>
    <s v="PRODUCCIÓN DE ALIMENTOS"/>
    <n v="9"/>
    <n v="6"/>
    <n v="15"/>
    <s v="AM"/>
    <n v="15020"/>
    <n v="0"/>
    <n v="3414"/>
    <n v="18434"/>
    <n v="15020"/>
    <n v="0"/>
    <m/>
    <n v="15020"/>
    <x v="192"/>
  </r>
  <r>
    <s v="GRUPO DE TRABAJO CERRO DE LA ARENA"/>
    <s v="SANTOS"/>
    <s v="MARTINEZ"/>
    <s v="LORENZA"/>
    <x v="9"/>
    <x v="0"/>
    <x v="191"/>
    <s v="INFRAESTRUCTURA Y EQUIPO PARA LA PRODUCCION DE HONGOS"/>
    <s v="PRODUCCIÓN DE ALIMENTOS"/>
    <n v="0"/>
    <n v="0"/>
    <n v="0"/>
    <s v="AM"/>
    <n v="5092"/>
    <n v="0"/>
    <n v="2277.3999999999996"/>
    <n v="7369.4"/>
    <n v="5092"/>
    <n v="0"/>
    <m/>
    <n v="5092"/>
    <x v="192"/>
  </r>
  <r>
    <s v="GRUPO DE TRABAJO CERRO DE LA ARENA"/>
    <s v="SANTOS"/>
    <s v="MARTINEZ"/>
    <s v="LORENZA"/>
    <x v="9"/>
    <x v="0"/>
    <x v="191"/>
    <s v="INFRAESTRUCTURA Y EQUIPO PARA LA PROTECCION Y MANEJO DE LAS AVES"/>
    <s v="PRODUCCIÓN DE ALIMENTOS"/>
    <n v="0"/>
    <n v="0"/>
    <n v="0"/>
    <s v="AM"/>
    <n v="49809"/>
    <n v="0"/>
    <n v="6146.0400000000009"/>
    <n v="55955.040000000001"/>
    <n v="49809"/>
    <n v="0"/>
    <m/>
    <n v="49809"/>
    <x v="192"/>
  </r>
  <r>
    <s v="GRUPO DE TRABAJO CERRO DE LA ARENA"/>
    <s v="SANTOS"/>
    <s v="MARTINEZ"/>
    <s v="LORENZA"/>
    <x v="9"/>
    <x v="0"/>
    <x v="191"/>
    <s v="INFRAESTRUCTURA Y EQUIPO PARA LA PROTECCION Y MANEJO DE LAS AVES"/>
    <s v="PRODUCCIÓN DE ALIMENTOS"/>
    <n v="0"/>
    <n v="0"/>
    <n v="0"/>
    <s v="AM"/>
    <n v="5600"/>
    <n v="0"/>
    <n v="800"/>
    <n v="6400"/>
    <n v="5600"/>
    <n v="0"/>
    <m/>
    <n v="5600"/>
    <x v="192"/>
  </r>
  <r>
    <s v="GRUPO DE TRABAJO CERRO DE LA ARENA"/>
    <s v="SANTOS"/>
    <s v="MARTINEZ"/>
    <s v="LORENZA"/>
    <x v="9"/>
    <x v="0"/>
    <x v="191"/>
    <s v="CISTERNA DE FERROCEMENTO EQUIPADA"/>
    <s v="PRODUCCIÓN DE ALIMENTOS"/>
    <n v="0"/>
    <n v="0"/>
    <n v="0"/>
    <s v="AM"/>
    <n v="18144"/>
    <n v="0"/>
    <n v="2016"/>
    <n v="20160"/>
    <n v="18144"/>
    <n v="0"/>
    <m/>
    <n v="18144"/>
    <x v="192"/>
  </r>
  <r>
    <s v="GRUPO DE TRABAJO CERRO DE LA ARENA"/>
    <s v="SANTOS"/>
    <s v="MARTINEZ"/>
    <s v="LORENZA"/>
    <x v="9"/>
    <x v="0"/>
    <x v="191"/>
    <s v="INFRAESTRUCTURA Y EQUIPO PARA LA PRODUCCION DE HORTALIZAS A CIELO ABIERTO"/>
    <s v="GENERACIÓN DE INGRESOS"/>
    <n v="0"/>
    <n v="0"/>
    <n v="0"/>
    <s v="AM"/>
    <n v="2840"/>
    <n v="0"/>
    <n v="653.40000000000009"/>
    <n v="3493.4"/>
    <n v="2840"/>
    <n v="0"/>
    <m/>
    <n v="2840"/>
    <x v="192"/>
  </r>
  <r>
    <s v="FLOR DE JACARANDA"/>
    <s v="SANTOS"/>
    <s v="SATURNINO"/>
    <s v="CLETO"/>
    <x v="9"/>
    <x v="0"/>
    <x v="192"/>
    <s v="EQUIPO PARA LA CONSERVACION DE ALIMENTOS VEGETALES"/>
    <s v="GENERACIÓN DE INGRESOS"/>
    <n v="13"/>
    <n v="2"/>
    <n v="15"/>
    <s v="AM"/>
    <n v="32955"/>
    <n v="0"/>
    <n v="3850"/>
    <n v="36805"/>
    <n v="32955"/>
    <n v="0"/>
    <m/>
    <n v="32955"/>
    <x v="193"/>
  </r>
  <r>
    <s v="FLOR DE JACARANDA"/>
    <s v="SANTOS"/>
    <s v="SATURNINO"/>
    <s v="CLETO"/>
    <x v="9"/>
    <x v="0"/>
    <x v="192"/>
    <s v="ARBOLES FRUTALES"/>
    <s v="PRODUCCIÓN DE ALIMENTOS"/>
    <n v="0"/>
    <n v="0"/>
    <n v="0"/>
    <s v="AM"/>
    <n v="15020"/>
    <n v="0"/>
    <n v="3414"/>
    <n v="18434"/>
    <n v="15020"/>
    <n v="0"/>
    <m/>
    <n v="15020"/>
    <x v="193"/>
  </r>
  <r>
    <s v="FLOR DE JACARANDA"/>
    <s v="SANTOS"/>
    <s v="SATURNINO"/>
    <s v="CLETO"/>
    <x v="9"/>
    <x v="0"/>
    <x v="192"/>
    <s v="INFRAESTRUCTURA Y EQUIPO PARA LA PROTECCION Y MANEJO DE LAS AVES"/>
    <s v="PRODUCCIÓN DE ALIMENTOS"/>
    <n v="0"/>
    <n v="0"/>
    <n v="0"/>
    <s v="AM"/>
    <n v="74714"/>
    <n v="0"/>
    <n v="9218.5599999999977"/>
    <n v="83932.56"/>
    <n v="74714"/>
    <n v="0"/>
    <m/>
    <n v="74714"/>
    <x v="193"/>
  </r>
  <r>
    <s v="UNIDAD CAMPESINA"/>
    <s v="MARTINEZ"/>
    <s v="SANTIAGO"/>
    <s v="SALVADOR"/>
    <x v="9"/>
    <x v="0"/>
    <x v="193"/>
    <s v="INFRAESTRUCTURA Y EQUIPO PARA LA PROTECCION Y MANEJO DE LAS AVES"/>
    <s v="PRODUCCIÓN DE ALIMENTOS"/>
    <n v="12"/>
    <n v="5"/>
    <n v="17"/>
    <s v="AM"/>
    <n v="37357"/>
    <n v="0"/>
    <n v="4609.2799999999988"/>
    <n v="41966.28"/>
    <n v="37357"/>
    <n v="0"/>
    <m/>
    <n v="37357"/>
    <x v="194"/>
  </r>
  <r>
    <s v="UNIDAD CAMPESINA"/>
    <s v="MARTINEZ"/>
    <s v="SANTIAGO"/>
    <s v="SALVADOR"/>
    <x v="9"/>
    <x v="0"/>
    <x v="193"/>
    <s v="INFRAESTRUCTURA Y EQUIPO PARA LA PRODUCCION DE HORTALIZAS A CIELO ABIERTO"/>
    <s v="GENERACIÓN DE INGRESOS"/>
    <n v="0"/>
    <n v="0"/>
    <n v="0"/>
    <s v="AM"/>
    <n v="8520"/>
    <n v="0"/>
    <n v="1960.2000000000007"/>
    <n v="10480.200000000001"/>
    <n v="8520"/>
    <n v="0"/>
    <m/>
    <n v="8520"/>
    <x v="194"/>
  </r>
  <r>
    <s v="UNIDAD CAMPESINA"/>
    <s v="MARTINEZ"/>
    <s v="SANTIAGO"/>
    <s v="SALVADOR"/>
    <x v="9"/>
    <x v="0"/>
    <x v="193"/>
    <s v="INFRAESTRUCTURA PARA POSTPRODUCCION DE CAFE"/>
    <s v="GENERACIÓN DE INGRESOS"/>
    <n v="0"/>
    <n v="0"/>
    <n v="0"/>
    <s v="AM"/>
    <n v="31395"/>
    <n v="0"/>
    <n v="3800"/>
    <n v="35195"/>
    <n v="31395"/>
    <n v="0"/>
    <m/>
    <n v="31395"/>
    <x v="194"/>
  </r>
  <r>
    <s v="UNIDAD CAMPESINA"/>
    <s v="MARTINEZ"/>
    <s v="SANTIAGO"/>
    <s v="SALVADOR"/>
    <x v="9"/>
    <x v="0"/>
    <x v="193"/>
    <s v="INFRAESTRUCTURA PARA POSTPRODUCCION DE CAFE"/>
    <s v="GENERACIÓN DE INGRESOS"/>
    <n v="0"/>
    <n v="0"/>
    <n v="0"/>
    <s v="AM"/>
    <n v="27090"/>
    <n v="0"/>
    <n v="8535"/>
    <n v="35625"/>
    <n v="27090"/>
    <n v="0"/>
    <m/>
    <n v="27090"/>
    <x v="194"/>
  </r>
  <r>
    <s v="UNIDAD CAMPESINA"/>
    <s v="MARTINEZ"/>
    <s v="SANTIAGO"/>
    <s v="SALVADOR"/>
    <x v="9"/>
    <x v="0"/>
    <x v="193"/>
    <s v="INFRAESTRUCTURA Y EQUIPO PARA LA PRODUCCION DE HORTALIZAS A CIELO ABIERTO"/>
    <s v="GENERACIÓN DE INGRESOS"/>
    <n v="0"/>
    <n v="0"/>
    <n v="0"/>
    <s v="AM"/>
    <n v="7100"/>
    <n v="0"/>
    <n v="2498"/>
    <n v="9598"/>
    <n v="7100"/>
    <n v="0"/>
    <m/>
    <n v="7100"/>
    <x v="194"/>
  </r>
  <r>
    <s v="UNIDAD CAMPESINA"/>
    <s v="MARTINEZ"/>
    <s v="SANTIAGO"/>
    <s v="SALVADOR"/>
    <x v="9"/>
    <x v="0"/>
    <x v="193"/>
    <s v="ARBOLES FRUTALES"/>
    <s v="PRODUCCIÓN DE ALIMENTOS"/>
    <n v="0"/>
    <n v="0"/>
    <n v="0"/>
    <s v="AM"/>
    <n v="22530"/>
    <n v="0"/>
    <n v="5121"/>
    <n v="27651"/>
    <n v="22530"/>
    <n v="0"/>
    <m/>
    <n v="22530"/>
    <x v="194"/>
  </r>
  <r>
    <s v="GRUPO DE TRABAJO SAN FRANCISCO"/>
    <s v="HERNANDEZ"/>
    <s v="HERNANDEZ"/>
    <s v="ENRIQUE"/>
    <x v="9"/>
    <x v="0"/>
    <x v="194"/>
    <s v="INFRAESTRUCTURA Y EQUIPO PARA LA PROTECCION Y MANEJO DE LAS AVES"/>
    <s v="PRODUCCIÓN DE ALIMENTOS"/>
    <n v="6"/>
    <n v="4"/>
    <n v="10"/>
    <s v="MAM"/>
    <n v="62262"/>
    <n v="0"/>
    <n v="7681.8000000000029"/>
    <n v="69943.8"/>
    <n v="62262"/>
    <n v="0"/>
    <m/>
    <n v="62262"/>
    <x v="195"/>
  </r>
  <r>
    <s v="GRUPO DE TRABAJO SAN FRANCISCO"/>
    <s v="HERNANDEZ"/>
    <s v="HERNANDEZ"/>
    <s v="ENRIQUE"/>
    <x v="9"/>
    <x v="0"/>
    <x v="194"/>
    <s v="INFRAESTRUCTURA Y EQUIPO PARA LA PRODUCCION DE HORTALIZAS A CIELO ABIERTO"/>
    <s v="GENERACIÓN DE INGRESOS"/>
    <n v="0"/>
    <n v="0"/>
    <n v="0"/>
    <s v="MAM"/>
    <n v="35500"/>
    <n v="0"/>
    <n v="12490"/>
    <n v="47990"/>
    <n v="35500"/>
    <n v="0"/>
    <m/>
    <n v="35500"/>
    <x v="195"/>
  </r>
  <r>
    <s v="GRUPO PESA AGUAJE DE GARCIA"/>
    <s v="JASO"/>
    <s v="GARCIA"/>
    <s v="FRANCISCO"/>
    <x v="11"/>
    <x v="0"/>
    <x v="195"/>
    <s v="INFRAESTRUCTURA Y EQUIPO PARA LA PRODUCCION HORTICOLA AGRICULTURA PROTEGIDA"/>
    <s v="PRODUCCIÓN DE ALIMENTOS"/>
    <n v="1"/>
    <n v="6"/>
    <n v="7"/>
    <s v="AM"/>
    <n v="43155"/>
    <n v="0"/>
    <n v="6167.1"/>
    <n v="49322.1"/>
    <n v="43155"/>
    <n v="0"/>
    <m/>
    <n v="43155"/>
    <x v="196"/>
  </r>
  <r>
    <s v="GRUPO PESA AGUAJE DE GARCIA"/>
    <s v="JASO"/>
    <s v="GARCIA"/>
    <s v="FRANCISCO"/>
    <x v="11"/>
    <x v="0"/>
    <x v="195"/>
    <s v="INFRAESTRUCTURA Y EQUIPO PARA LA PROTECCION Y MANEJO DE LAS AVES"/>
    <s v="PRODUCCIÓN DE ALIMENTOS"/>
    <n v="0"/>
    <n v="0"/>
    <n v="0"/>
    <s v="AM"/>
    <n v="15702"/>
    <n v="0"/>
    <n v="1745.8"/>
    <n v="17447.8"/>
    <n v="15702"/>
    <n v="0"/>
    <m/>
    <n v="15702"/>
    <x v="196"/>
  </r>
  <r>
    <s v="GRUPO PESA AGUAJE DE GARCIA"/>
    <s v="JASO"/>
    <s v="GARCIA"/>
    <s v="FRANCISCO"/>
    <x v="11"/>
    <x v="0"/>
    <x v="195"/>
    <s v="INFRAESTRUCTURA Y EQUIPO PARA LA PRODUCCION HORTICOLA AGRICULTURA PROTEGIDA"/>
    <s v="GENERACIÓN DE INGRESOS"/>
    <n v="0"/>
    <n v="0"/>
    <n v="0"/>
    <s v="AM"/>
    <n v="88162"/>
    <n v="0"/>
    <n v="11691.79"/>
    <n v="99853.790000000008"/>
    <n v="88162"/>
    <n v="0"/>
    <m/>
    <n v="88162"/>
    <x v="196"/>
  </r>
  <r>
    <s v="GRUPO PESA EL DURO"/>
    <s v="PALMILLAS"/>
    <s v="FORTUNA"/>
    <s v="MARIO"/>
    <x v="10"/>
    <x v="0"/>
    <x v="196"/>
    <s v="INFRAESTRUCTURA Y EQUIPO PARA LA PROTECCION Y MANEJO DE LAS AVES"/>
    <s v="PRODUCCIÓN DE ALIMENTOS"/>
    <n v="4"/>
    <n v="3"/>
    <n v="7"/>
    <s v="AM"/>
    <n v="15702"/>
    <n v="0"/>
    <n v="1745.8"/>
    <n v="17447.8"/>
    <n v="15702"/>
    <n v="0"/>
    <m/>
    <n v="15702"/>
    <x v="197"/>
  </r>
  <r>
    <s v="GRUPO PESA EL DURO"/>
    <s v="PALMILLAS"/>
    <s v="FORTUNA"/>
    <s v="MARIO"/>
    <x v="10"/>
    <x v="0"/>
    <x v="196"/>
    <s v="INFRAESTRUCTURA Y QUIPO PARA LA PRODUCCION DE CAPRINO"/>
    <s v="GENERACIÓN DE INGRESOS"/>
    <n v="0"/>
    <n v="0"/>
    <n v="0"/>
    <s v="AM"/>
    <n v="13260"/>
    <n v="0"/>
    <n v="1971.5"/>
    <n v="15231.5"/>
    <n v="13260"/>
    <n v="0"/>
    <m/>
    <n v="13260"/>
    <x v="197"/>
  </r>
  <r>
    <s v="GRUPO PESA EL DURO"/>
    <s v="PALMILLAS"/>
    <s v="FORTUNA"/>
    <s v="MARIO"/>
    <x v="10"/>
    <x v="0"/>
    <x v="196"/>
    <s v="INFRAESTRUCTURA Y EQUIPO PARA LA PRODUCCION HORTICOLA AGRICULTURA PROTEGIDA"/>
    <s v="PRODUCCIÓN DE ALIMENTOS"/>
    <n v="0"/>
    <n v="0"/>
    <n v="0"/>
    <s v="AM"/>
    <n v="43155"/>
    <n v="0"/>
    <n v="6167.1"/>
    <n v="49322.1"/>
    <n v="43155"/>
    <n v="0"/>
    <m/>
    <n v="43155"/>
    <x v="197"/>
  </r>
  <r>
    <s v="GRUPO PESA EL DURO"/>
    <s v="PALMILLAS"/>
    <s v="FORTUNA"/>
    <s v="MARIO"/>
    <x v="10"/>
    <x v="0"/>
    <x v="196"/>
    <s v="PICADORA DE FORRAJE"/>
    <s v="GENERACIÓN DE INGRESOS"/>
    <n v="0"/>
    <n v="0"/>
    <n v="0"/>
    <s v="AM"/>
    <n v="21150"/>
    <n v="0"/>
    <n v="2350"/>
    <n v="23500"/>
    <n v="21150"/>
    <n v="0"/>
    <m/>
    <n v="21150"/>
    <x v="197"/>
  </r>
  <r>
    <s v="GRUPO PESA BUENAVISTA"/>
    <s v="ROJAS"/>
    <s v="MEDINA"/>
    <s v="ELEUTERIO"/>
    <x v="11"/>
    <x v="0"/>
    <x v="197"/>
    <s v="INFRAESTRUCTURA Y EQUIPO PARA LA PRODUCCION HORTICOLA AGRICULTURA PROTEGIDA"/>
    <s v="PRODUCCIÓN DE ALIMENTOS"/>
    <n v="5"/>
    <n v="2"/>
    <n v="7"/>
    <s v="AM"/>
    <n v="43155"/>
    <n v="0"/>
    <n v="6167.1"/>
    <n v="49322.1"/>
    <n v="43155"/>
    <n v="0"/>
    <m/>
    <n v="43155"/>
    <x v="198"/>
  </r>
  <r>
    <s v="GRUPO PESA BUENAVISTA"/>
    <s v="ROJAS"/>
    <s v="MEDINA"/>
    <s v="ELEUTERIO"/>
    <x v="11"/>
    <x v="0"/>
    <x v="197"/>
    <s v="MOLINO DE GRANOS"/>
    <s v="GENERACIÓN DE INGRESOS"/>
    <n v="0"/>
    <n v="0"/>
    <n v="0"/>
    <s v="AM"/>
    <n v="21150"/>
    <n v="0"/>
    <n v="25850"/>
    <n v="47000"/>
    <n v="21150"/>
    <n v="0"/>
    <m/>
    <n v="21150"/>
    <x v="198"/>
  </r>
  <r>
    <s v="GRUPO PESA BUENAVISTA"/>
    <s v="ROJAS"/>
    <s v="MEDINA"/>
    <s v="ELEUTERIO"/>
    <x v="11"/>
    <x v="0"/>
    <x v="197"/>
    <s v="INFRAESTRUCTURA Y EQUIPO PARA LA PROTECCION Y MANEJO DE LAS AVES"/>
    <s v="PRODUCCIÓN DE ALIMENTOS"/>
    <n v="0"/>
    <n v="0"/>
    <n v="0"/>
    <s v="AM"/>
    <n v="7851"/>
    <n v="0"/>
    <n v="872.89999999999964"/>
    <n v="8723.9"/>
    <n v="7851"/>
    <n v="0"/>
    <m/>
    <n v="7851"/>
    <x v="198"/>
  </r>
  <r>
    <s v="GRUPO PESA BUENAVISTA"/>
    <s v="ROJAS"/>
    <s v="MEDINA"/>
    <s v="ELEUTERIO"/>
    <x v="11"/>
    <x v="0"/>
    <x v="197"/>
    <s v="INFRAESTRUCTURA Y QUIPO PARA LA PRODUCCION DE CAPRINO"/>
    <s v="GENERACIÓN DE INGRESOS"/>
    <n v="0"/>
    <n v="0"/>
    <n v="0"/>
    <s v="AM"/>
    <n v="0"/>
    <n v="0"/>
    <n v="15231.5"/>
    <n v="15231.5"/>
    <m/>
    <n v="0"/>
    <m/>
    <n v="0"/>
    <x v="198"/>
  </r>
  <r>
    <s v="GRUPO DE TRABAJO SUPERACION"/>
    <s v="SANTIAGO"/>
    <s v="SANTIAGO"/>
    <s v="DOMINGO"/>
    <x v="9"/>
    <x v="0"/>
    <x v="198"/>
    <s v="INFRAESTRUCTURA Y EQUIPO PARA LA PROTECCION Y MANEJO DE LAS AVES"/>
    <s v="PRODUCCIÓN DE ALIMENTOS"/>
    <n v="24"/>
    <n v="5"/>
    <n v="29"/>
    <s v="AM"/>
    <n v="174334"/>
    <n v="0"/>
    <n v="21508.640000000014"/>
    <n v="195842.64"/>
    <n v="174334"/>
    <n v="0"/>
    <m/>
    <n v="174334"/>
    <x v="199"/>
  </r>
  <r>
    <s v="GRUPO DE TRABAJO SUPERACION"/>
    <s v="SANTIAGO"/>
    <s v="SANTIAGO"/>
    <s v="DOMINGO"/>
    <x v="9"/>
    <x v="0"/>
    <x v="198"/>
    <s v="INFRAESTRUCTURA Y EQUIPO PARA LA PRODUCCION DE HORTALIZAS A CIELO ABIERTO"/>
    <s v="GENERACIÓN DE INGRESOS"/>
    <n v="0"/>
    <n v="0"/>
    <n v="0"/>
    <s v="AM"/>
    <n v="8520"/>
    <n v="0"/>
    <n v="1960.2000000000007"/>
    <n v="10480.200000000001"/>
    <n v="8520"/>
    <n v="0"/>
    <m/>
    <n v="8520"/>
    <x v="199"/>
  </r>
  <r>
    <s v="GRUPO DE TRABAJO SUPERACION"/>
    <s v="SANTIAGO"/>
    <s v="SANTIAGO"/>
    <s v="DOMINGO"/>
    <x v="9"/>
    <x v="0"/>
    <x v="198"/>
    <s v="INFRAESTRUCTURA Y EQUIPO PARA LA PRODUCCION DE HONGOS"/>
    <s v="PRODUCCIÓN DE ALIMENTOS"/>
    <n v="0"/>
    <n v="0"/>
    <n v="0"/>
    <s v="AM"/>
    <n v="35650"/>
    <n v="0"/>
    <n v="15935.800000000003"/>
    <n v="51585.8"/>
    <n v="35650"/>
    <n v="0"/>
    <m/>
    <n v="35650"/>
    <x v="199"/>
  </r>
  <r>
    <s v="GRUPO DE TRABAJO SUPERACION"/>
    <s v="SANTIAGO"/>
    <s v="SANTIAGO"/>
    <s v="DOMINGO"/>
    <x v="9"/>
    <x v="0"/>
    <x v="198"/>
    <s v="CISTERNA DE FERROCEMENTO EQUIPADA"/>
    <s v="PRODUCCIÓN DE ALIMENTOS"/>
    <n v="0"/>
    <n v="0"/>
    <n v="0"/>
    <s v="AM"/>
    <n v="63504"/>
    <n v="0"/>
    <n v="7056"/>
    <n v="70560"/>
    <n v="63504"/>
    <n v="0"/>
    <m/>
    <n v="63504"/>
    <x v="199"/>
  </r>
  <r>
    <s v="GRUPO DE TRABAJO SUPERACION"/>
    <s v="SANTIAGO"/>
    <s v="SANTIAGO"/>
    <s v="DOMINGO"/>
    <x v="9"/>
    <x v="0"/>
    <x v="198"/>
    <s v="EQUIPO PARA LA CONSERVACION DE ALIMENTOS VEGETALES"/>
    <s v="GENERACIÓN DE INGRESOS"/>
    <n v="0"/>
    <n v="0"/>
    <n v="0"/>
    <s v="AM"/>
    <n v="6591"/>
    <n v="0"/>
    <n v="770"/>
    <n v="7361"/>
    <n v="6591"/>
    <n v="0"/>
    <m/>
    <n v="6591"/>
    <x v="199"/>
  </r>
  <r>
    <s v="GRUPO PESA LA ENCARNACIÓN"/>
    <s v="ORTIZ"/>
    <s v="ZUÑIGA"/>
    <s v="MA. ISABEL"/>
    <x v="10"/>
    <x v="0"/>
    <x v="199"/>
    <s v="CISTERNA DE FERROCEMENTO EQUIPADA"/>
    <s v="PRODUCCIÓN DE ALIMENTOS"/>
    <n v="8"/>
    <n v="0"/>
    <n v="8"/>
    <s v="AM"/>
    <n v="9451"/>
    <n v="0"/>
    <n v="1050.3199999999997"/>
    <n v="10501.32"/>
    <n v="9451"/>
    <n v="0"/>
    <m/>
    <n v="9451"/>
    <x v="200"/>
  </r>
  <r>
    <s v="GRUPO PESA LA ENCARNACIÓN"/>
    <s v="ORTIZ"/>
    <s v="ZUÑIGA"/>
    <s v="MA. ISABEL"/>
    <x v="10"/>
    <x v="0"/>
    <x v="199"/>
    <s v="INFRAESTRUCTURA Y EQUIPO PARA LA PRODUCCION HORTICOLA AGRICULTURA PROTEGIDA"/>
    <s v="PRODUCCIÓN DE ALIMENTOS"/>
    <n v="0"/>
    <n v="0"/>
    <n v="0"/>
    <s v="AM"/>
    <n v="14385"/>
    <n v="0"/>
    <n v="2055.6999999999998"/>
    <n v="16440.7"/>
    <n v="14385"/>
    <n v="0"/>
    <m/>
    <n v="14385"/>
    <x v="200"/>
  </r>
  <r>
    <s v="GRUPO PESA LA ENCARNACIÓN"/>
    <s v="ORTIZ"/>
    <s v="ZUÑIGA"/>
    <s v="MA. ISABEL"/>
    <x v="10"/>
    <x v="0"/>
    <x v="199"/>
    <s v="MOLINO DE GRANOS"/>
    <s v="GENERACIÓN DE INGRESOS"/>
    <n v="0"/>
    <n v="0"/>
    <n v="0"/>
    <s v="AM"/>
    <n v="21150"/>
    <n v="0"/>
    <n v="2350"/>
    <n v="23500"/>
    <n v="21150"/>
    <n v="0"/>
    <m/>
    <n v="21150"/>
    <x v="200"/>
  </r>
  <r>
    <s v="GRUPO PESA LA ENCARNACIÓN"/>
    <s v="ORTIZ"/>
    <s v="ZUÑIGA"/>
    <s v="MA. ISABEL"/>
    <x v="10"/>
    <x v="0"/>
    <x v="199"/>
    <s v="INFRAESTRUCTURA Y EQUIPO PARA LA PROTECCION Y MANEJO DE LAS AVES"/>
    <s v="PRODUCCIÓN DE ALIMENTOS"/>
    <n v="0"/>
    <n v="0"/>
    <n v="0"/>
    <s v="AM"/>
    <n v="15702"/>
    <n v="0"/>
    <n v="1745.8"/>
    <n v="17447.8"/>
    <n v="15702"/>
    <n v="0"/>
    <m/>
    <n v="15702"/>
    <x v="200"/>
  </r>
  <r>
    <s v="GRUPO PESA LA ENCARNACIÓN"/>
    <s v="ORTIZ"/>
    <s v="ZUÑIGA"/>
    <s v="MA. ISABEL"/>
    <x v="10"/>
    <x v="0"/>
    <x v="199"/>
    <s v="INFRAESTRUCTURA Y QUIPO PARA LA PRODUCCION DE CAPRINO"/>
    <s v="GENERACIÓN DE INGRESOS"/>
    <n v="0"/>
    <n v="0"/>
    <n v="0"/>
    <s v="AM"/>
    <n v="39780"/>
    <n v="0"/>
    <n v="5914.5"/>
    <n v="45694.5"/>
    <n v="39780"/>
    <n v="0"/>
    <m/>
    <n v="39780"/>
    <x v="200"/>
  </r>
  <r>
    <s v="GRUPO PESA COLONIA AGRÍCOLA"/>
    <s v="COLCHADO"/>
    <s v="RODRIGUEZ"/>
    <s v="CELIA"/>
    <x v="11"/>
    <x v="0"/>
    <x v="200"/>
    <s v="INFRAESTRUCTURA Y EQUIPO PARA LA PRODUCCION HORTICOLA AGRICULTURA PROTEGIDA"/>
    <s v="PRODUCCIÓN DE ALIMENTOS"/>
    <n v="6"/>
    <n v="1"/>
    <n v="7"/>
    <s v="AM"/>
    <n v="86310"/>
    <n v="0"/>
    <n v="12334.2"/>
    <n v="98644.2"/>
    <n v="86310"/>
    <n v="0"/>
    <m/>
    <n v="86310"/>
    <x v="201"/>
  </r>
  <r>
    <s v="GRUPO PESA COLONIA AGRÍCOLA"/>
    <s v="COLCHADO"/>
    <s v="RODRIGUEZ"/>
    <s v="CELIA"/>
    <x v="11"/>
    <x v="0"/>
    <x v="200"/>
    <s v="MOLINO DE GRANOS"/>
    <s v="GENERACIÓN DE INGRESOS"/>
    <n v="0"/>
    <n v="0"/>
    <n v="0"/>
    <s v="AM"/>
    <n v="21150"/>
    <n v="0"/>
    <n v="2350"/>
    <n v="23500"/>
    <n v="21150"/>
    <n v="0"/>
    <m/>
    <n v="21150"/>
    <x v="201"/>
  </r>
  <r>
    <s v="GRUPO PESA LA CALZADA"/>
    <s v="GALVAN"/>
    <s v="ZAPATA"/>
    <s v="BARTOLO"/>
    <x v="10"/>
    <x v="0"/>
    <x v="201"/>
    <s v="INFRAESTRUCTURA Y QUIPO PARA LA PRODUCCION DE CAPRINO"/>
    <s v="GENERACIÓN DE INGRESOS"/>
    <n v="8"/>
    <n v="2"/>
    <n v="10"/>
    <s v="AM"/>
    <n v="13260"/>
    <n v="0"/>
    <n v="1971.5"/>
    <n v="15231.5"/>
    <n v="13260"/>
    <n v="0"/>
    <m/>
    <n v="13260"/>
    <x v="202"/>
  </r>
  <r>
    <s v="GRUPO PESA LA CALZADA"/>
    <s v="GALVAN"/>
    <s v="ZAPATA"/>
    <s v="BARTOLO"/>
    <x v="10"/>
    <x v="0"/>
    <x v="201"/>
    <s v="INFRAESTRUCTURA Y EQUIPO PARA LA PROTECCION Y MANEJO DE LAS AVES"/>
    <s v="PRODUCCIÓN DE ALIMENTOS"/>
    <n v="0"/>
    <n v="0"/>
    <n v="0"/>
    <s v="AM"/>
    <n v="7851"/>
    <n v="0"/>
    <n v="872.89999999999964"/>
    <n v="8723.9"/>
    <n v="7851"/>
    <n v="0"/>
    <m/>
    <n v="7851"/>
    <x v="202"/>
  </r>
  <r>
    <s v="GRUPO PESA LA CALZADA"/>
    <s v="GALVAN"/>
    <s v="ZAPATA"/>
    <s v="BARTOLO"/>
    <x v="10"/>
    <x v="0"/>
    <x v="201"/>
    <s v="INFRAESTRUCTURA Y EQUIPO PARA LA PRODUCCION HORTICOLA AGRICULTURA PROTEGIDA"/>
    <s v="PRODUCCIÓN DE ALIMENTOS"/>
    <n v="0"/>
    <n v="0"/>
    <n v="0"/>
    <s v="AM"/>
    <n v="57540"/>
    <n v="0"/>
    <n v="8222.7999999999993"/>
    <n v="65762.8"/>
    <n v="57540"/>
    <n v="0"/>
    <m/>
    <n v="57540"/>
    <x v="202"/>
  </r>
  <r>
    <s v="GRUPO DE MUJERES INDIGENAS"/>
    <s v="BERNARDO"/>
    <s v="FELIX"/>
    <s v="CECILIA"/>
    <x v="9"/>
    <x v="0"/>
    <x v="202"/>
    <s v="ARBOLES FRUTALES"/>
    <s v="PRODUCCIÓN DE ALIMENTOS"/>
    <n v="6"/>
    <n v="6"/>
    <n v="12"/>
    <s v="AM"/>
    <n v="22530"/>
    <n v="0"/>
    <n v="5121"/>
    <n v="27651"/>
    <n v="22530"/>
    <n v="0"/>
    <m/>
    <n v="22530"/>
    <x v="203"/>
  </r>
  <r>
    <s v="GRUPO DE MUJERES INDIGENAS"/>
    <s v="BERNARDO"/>
    <s v="FELIX"/>
    <s v="CECILIA"/>
    <x v="9"/>
    <x v="0"/>
    <x v="202"/>
    <s v="INFRAESTRUCTURA Y EQUIPO PARA LA PROTECCION Y MANEJO DE LAS AVES"/>
    <s v="PRODUCCIÓN DE ALIMENTOS"/>
    <n v="0"/>
    <n v="0"/>
    <n v="0"/>
    <s v="AM"/>
    <n v="112072"/>
    <n v="0"/>
    <n v="13826.839999999997"/>
    <n v="125898.84"/>
    <n v="112072"/>
    <n v="0"/>
    <m/>
    <n v="112072"/>
    <x v="203"/>
  </r>
  <r>
    <s v="GRUPO DE MUJERES INDIGENAS"/>
    <s v="BERNARDO"/>
    <s v="FELIX"/>
    <s v="CECILIA"/>
    <x v="9"/>
    <x v="0"/>
    <x v="202"/>
    <s v="CISTERNA DE FERROCEMENTO EQUIPADA"/>
    <s v="PRODUCCIÓN DE ALIMENTOS"/>
    <n v="0"/>
    <n v="0"/>
    <n v="0"/>
    <s v="AM"/>
    <n v="27216"/>
    <n v="0"/>
    <n v="3024"/>
    <n v="30240"/>
    <n v="27216"/>
    <n v="0"/>
    <m/>
    <n v="27216"/>
    <x v="203"/>
  </r>
  <r>
    <s v="GRUPO PESA LA LIBERTAD"/>
    <s v="TOVAR"/>
    <s v="ORTIZ"/>
    <s v="SERVANDO"/>
    <x v="10"/>
    <x v="0"/>
    <x v="203"/>
    <s v="INFRAESTRUCTURA Y EQUIPO PARA LA PRODUCCION HORTICOLA AGRICULTURA PROTEGIDA"/>
    <s v="PRODUCCIÓN DE ALIMENTOS"/>
    <n v="3"/>
    <n v="3"/>
    <n v="6"/>
    <s v="AM"/>
    <n v="14385"/>
    <n v="0"/>
    <n v="2055.6999999999998"/>
    <n v="16440.7"/>
    <n v="14385"/>
    <n v="0"/>
    <m/>
    <n v="14385"/>
    <x v="204"/>
  </r>
  <r>
    <s v="GRUPO PESA LA LIBERTAD"/>
    <s v="TOVAR"/>
    <s v="ORTIZ"/>
    <s v="SERVANDO"/>
    <x v="10"/>
    <x v="0"/>
    <x v="203"/>
    <s v="INFRAESTRUCTURA Y EQUIPO PARA LA PROTECCION Y MANEJO DE LAS AVES"/>
    <s v="PRODUCCIÓN DE ALIMENTOS"/>
    <n v="0"/>
    <n v="0"/>
    <n v="0"/>
    <s v="AM"/>
    <n v="7851"/>
    <n v="0"/>
    <n v="872.89999999999964"/>
    <n v="8723.9"/>
    <n v="7851"/>
    <n v="0"/>
    <m/>
    <n v="7851"/>
    <x v="204"/>
  </r>
  <r>
    <s v="GRUPO PESA LA LIBERTAD"/>
    <s v="TOVAR"/>
    <s v="ORTIZ"/>
    <s v="SERVANDO"/>
    <x v="10"/>
    <x v="0"/>
    <x v="203"/>
    <s v="INFRAESTRUCTURA Y QUIPO PARA LA PRODUCCION DE CAPRINO"/>
    <s v="GENERACIÓN DE INGRESOS"/>
    <n v="0"/>
    <n v="0"/>
    <n v="0"/>
    <s v="AM"/>
    <n v="53040"/>
    <n v="0"/>
    <n v="7886"/>
    <n v="60926"/>
    <n v="53040"/>
    <n v="0"/>
    <m/>
    <n v="53040"/>
    <x v="204"/>
  </r>
  <r>
    <s v="GRUPO PESA EL ORO"/>
    <s v="GAMEZ"/>
    <s v="ELIAS"/>
    <s v="MARIA ISABEL"/>
    <x v="11"/>
    <x v="0"/>
    <x v="204"/>
    <s v="INFRAESTRUCTURA Y EQUIPO PARA LA PRODUCCION HORTICOLA AGRICULTURA PROTEGIDA"/>
    <s v="PRODUCCIÓN DE ALIMENTOS"/>
    <n v="4"/>
    <n v="2"/>
    <n v="6"/>
    <s v="AM"/>
    <n v="28770"/>
    <n v="0"/>
    <n v="4111.3999999999996"/>
    <n v="32881.4"/>
    <n v="28770"/>
    <n v="0"/>
    <m/>
    <n v="28770"/>
    <x v="205"/>
  </r>
  <r>
    <s v="GRUPO PESA EL ORO"/>
    <s v="GAMEZ"/>
    <s v="ELIAS"/>
    <s v="MARIA ISABEL"/>
    <x v="11"/>
    <x v="0"/>
    <x v="204"/>
    <s v="INFRAESTRUCTURA Y EQUIPO PARA LA PROTECCION Y MANEJO DE LAS AVES"/>
    <s v="PRODUCCIÓN DE ALIMENTOS"/>
    <n v="0"/>
    <n v="0"/>
    <n v="0"/>
    <s v="AM"/>
    <n v="23553"/>
    <n v="0"/>
    <n v="2618.6999999999998"/>
    <n v="26171.7"/>
    <n v="23553"/>
    <n v="0"/>
    <m/>
    <n v="23553"/>
    <x v="205"/>
  </r>
  <r>
    <s v="GRUPO PESA EL ORO"/>
    <s v="GAMEZ"/>
    <s v="ELIAS"/>
    <s v="MARIA ISABEL"/>
    <x v="11"/>
    <x v="0"/>
    <x v="204"/>
    <s v="INFRAESTRUCTURA Y QUIPO PARA LA PRODUCCION DE CAPRINO"/>
    <s v="GENERACIÓN DE INGRESOS"/>
    <n v="0"/>
    <n v="0"/>
    <n v="0"/>
    <s v="AM"/>
    <n v="13260"/>
    <n v="0"/>
    <n v="1971.5"/>
    <n v="15231.5"/>
    <n v="13260"/>
    <n v="0"/>
    <m/>
    <n v="13260"/>
    <x v="205"/>
  </r>
  <r>
    <s v="GRUPO PESA LA MORITA"/>
    <s v="MARTINEZ"/>
    <s v="CARRIZALES"/>
    <s v="OMAR"/>
    <x v="10"/>
    <x v="0"/>
    <x v="205"/>
    <s v="INFRAESTRUCTURA Y QUIPO PARA LA PRODUCCION DE CAPRINO"/>
    <s v="GENERACIÓN DE INGRESOS"/>
    <n v="11"/>
    <n v="7"/>
    <n v="18"/>
    <s v="AM"/>
    <n v="82923"/>
    <n v="0"/>
    <n v="14403.7"/>
    <n v="97326.7"/>
    <n v="82923"/>
    <n v="0"/>
    <m/>
    <n v="82923"/>
    <x v="206"/>
  </r>
  <r>
    <s v="GRUPO PESA LA MORITA"/>
    <s v="MARTINEZ"/>
    <s v="CARRIZALES"/>
    <s v="OMAR"/>
    <x v="10"/>
    <x v="0"/>
    <x v="205"/>
    <s v="INFRAESTRUCTURA Y QUIPO PARA LA PRODUCCION DE CAPRINO"/>
    <s v="GENERACIÓN DE INGRESOS"/>
    <n v="0"/>
    <n v="0"/>
    <n v="0"/>
    <s v="AM"/>
    <n v="39780"/>
    <n v="0"/>
    <n v="5914.5"/>
    <n v="45694.5"/>
    <n v="39780"/>
    <n v="0"/>
    <m/>
    <n v="39780"/>
    <x v="206"/>
  </r>
  <r>
    <s v="GRUPO PESA LA MORITA"/>
    <s v="MARTINEZ"/>
    <s v="CARRIZALES"/>
    <s v="OMAR"/>
    <x v="10"/>
    <x v="0"/>
    <x v="205"/>
    <s v="INFRAESTRUCTURA Y EQUIPO PARA LA PROTECCION Y MANEJO DE LAS AVES"/>
    <s v="PRODUCCIÓN DE ALIMENTOS"/>
    <n v="0"/>
    <n v="0"/>
    <n v="0"/>
    <s v="AM"/>
    <n v="7851"/>
    <n v="0"/>
    <n v="872.89999999999964"/>
    <n v="8723.9"/>
    <n v="7851"/>
    <n v="0"/>
    <m/>
    <n v="7851"/>
    <x v="206"/>
  </r>
  <r>
    <s v="GRUPO PESA LA MORITA"/>
    <s v="MARTINEZ"/>
    <s v="CARRIZALES"/>
    <s v="OMAR"/>
    <x v="10"/>
    <x v="0"/>
    <x v="205"/>
    <s v="INFRAESTRUCTURA Y EQUIPO PARA LA PRODUCCION HORTICOLA AGRICULTURA PROTEGIDA"/>
    <s v="GENERACIÓN DE INGRESOS"/>
    <n v="0"/>
    <n v="0"/>
    <n v="0"/>
    <s v="AM"/>
    <n v="88162"/>
    <n v="0"/>
    <n v="11691.79"/>
    <n v="99853.790000000008"/>
    <n v="88162"/>
    <n v="0"/>
    <m/>
    <n v="88162"/>
    <x v="206"/>
  </r>
  <r>
    <s v="FLOR DE MAIZ"/>
    <s v="ABELINO"/>
    <s v="ALVIZO"/>
    <s v="MARTIN MAGDALENO"/>
    <x v="9"/>
    <x v="0"/>
    <x v="206"/>
    <s v="ARBOLES FRUTALES"/>
    <s v="PRODUCCIÓN DE ALIMENTOS"/>
    <n v="6"/>
    <n v="4"/>
    <n v="10"/>
    <s v="AM"/>
    <n v="7510"/>
    <n v="0"/>
    <n v="1707"/>
    <n v="9217"/>
    <n v="7510"/>
    <n v="0"/>
    <m/>
    <n v="7510"/>
    <x v="207"/>
  </r>
  <r>
    <s v="FLOR DE MAIZ"/>
    <s v="ABELINO"/>
    <s v="ALVIZO"/>
    <s v="MARTIN MAGDALENO"/>
    <x v="9"/>
    <x v="0"/>
    <x v="206"/>
    <s v="CISTERNA DE FERROCEMENTO EQUIPADA"/>
    <s v="PRODUCCIÓN DE ALIMENTOS"/>
    <n v="0"/>
    <n v="0"/>
    <n v="0"/>
    <s v="AM"/>
    <n v="27216"/>
    <n v="0"/>
    <n v="3024"/>
    <n v="30240"/>
    <n v="27216"/>
    <n v="0"/>
    <m/>
    <n v="27216"/>
    <x v="207"/>
  </r>
  <r>
    <s v="FLOR DE MAIZ"/>
    <s v="ABELINO"/>
    <s v="ALVIZO"/>
    <s v="MARTIN MAGDALENO"/>
    <x v="9"/>
    <x v="0"/>
    <x v="206"/>
    <s v="INFRAESTRUCTURA Y EQUIPO PARA LA PROTECCION Y MANEJO DE LAS AVES"/>
    <s v="PRODUCCIÓN DE ALIMENTOS"/>
    <n v="0"/>
    <n v="0"/>
    <n v="0"/>
    <s v="AM"/>
    <n v="99619"/>
    <n v="0"/>
    <n v="12291.080000000002"/>
    <n v="111910.08"/>
    <n v="99619"/>
    <n v="0"/>
    <m/>
    <n v="99619"/>
    <x v="207"/>
  </r>
  <r>
    <s v="GRUPO PESA LA HINCADA"/>
    <s v="CHACON"/>
    <s v="CRUZ"/>
    <s v="MARICELA"/>
    <x v="11"/>
    <x v="0"/>
    <x v="207"/>
    <s v="INFRAESTRUCTURA Y QUIPO PARA LA PRODUCCION DE CAPRINO"/>
    <s v="GENERACIÓN DE INGRESOS"/>
    <n v="0"/>
    <n v="0"/>
    <n v="0"/>
    <s v="AM"/>
    <n v="106080"/>
    <n v="0"/>
    <n v="15772"/>
    <n v="121852"/>
    <n v="106080"/>
    <n v="0"/>
    <m/>
    <n v="106080"/>
    <x v="208"/>
  </r>
  <r>
    <s v="GRUPO PESA LA HINCADA"/>
    <s v="CHACON"/>
    <s v="CRUZ"/>
    <s v="MARICELA"/>
    <x v="11"/>
    <x v="0"/>
    <x v="207"/>
    <s v="INFRAESTRUCTURA Y EQUIPO PARA LA PRODUCCION HORTICOLA AGRICULTURA PROTEGIDA"/>
    <s v="PRODUCCIÓN DE ALIMENTOS"/>
    <n v="9"/>
    <n v="4"/>
    <n v="13"/>
    <s v="AM"/>
    <n v="28770"/>
    <n v="0"/>
    <n v="4111.3999999999996"/>
    <n v="32881.4"/>
    <n v="28770"/>
    <n v="0"/>
    <m/>
    <n v="28770"/>
    <x v="208"/>
  </r>
  <r>
    <s v="GRUPO PESA LA HINCADA"/>
    <s v="CHACON"/>
    <s v="CRUZ"/>
    <s v="MARICELA"/>
    <x v="11"/>
    <x v="0"/>
    <x v="207"/>
    <s v="PICADORA DE FORRAJE"/>
    <s v="GENERACIÓN DE INGRESOS"/>
    <n v="0"/>
    <n v="0"/>
    <n v="0"/>
    <s v="AM"/>
    <n v="21150"/>
    <n v="0"/>
    <n v="2350"/>
    <n v="23500"/>
    <n v="21150"/>
    <n v="0"/>
    <m/>
    <n v="21150"/>
    <x v="208"/>
  </r>
  <r>
    <s v="GRUPO PESA LAS MESAS DE DON LUIS"/>
    <s v="TOVAR"/>
    <s v="SALAS"/>
    <s v="AMELIA"/>
    <x v="10"/>
    <x v="0"/>
    <x v="208"/>
    <s v="INFRAESTRUCTURA Y EQUIPO PARA LA PROTECCION Y MANEJO DE LAS AVES"/>
    <s v="PRODUCCIÓN DE ALIMENTOS"/>
    <n v="13"/>
    <n v="0"/>
    <n v="13"/>
    <s v="AM"/>
    <n v="15702"/>
    <n v="0"/>
    <n v="1745.8"/>
    <n v="17447.8"/>
    <n v="15702"/>
    <n v="0"/>
    <m/>
    <n v="15702"/>
    <x v="209"/>
  </r>
  <r>
    <s v="GRUPO PESA LAS MESAS DE DON LUIS"/>
    <s v="TOVAR"/>
    <s v="SALAS"/>
    <s v="AMELIA"/>
    <x v="10"/>
    <x v="0"/>
    <x v="208"/>
    <s v="INFRAESTRUCTURA Y EQUIPO PARA LA PRODUCCION HORTICOLA AGRICULTURA PROTEGIDA"/>
    <s v="PRODUCCIÓN DE ALIMENTOS"/>
    <n v="0"/>
    <n v="0"/>
    <n v="0"/>
    <s v="AM"/>
    <n v="57540"/>
    <n v="0"/>
    <n v="8222.7999999999993"/>
    <n v="65762.8"/>
    <n v="57540"/>
    <n v="0"/>
    <m/>
    <n v="57540"/>
    <x v="209"/>
  </r>
  <r>
    <s v="GRUPO PESA LAS MESAS DE DON LUIS"/>
    <s v="TOVAR"/>
    <s v="SALAS"/>
    <s v="AMELIA"/>
    <x v="10"/>
    <x v="0"/>
    <x v="208"/>
    <s v="INFRAESTRUCTURA Y QUIPO PARA LA PRODUCCION DE CAPRINO"/>
    <s v="GENERACIÓN DE INGRESOS"/>
    <n v="0"/>
    <n v="0"/>
    <n v="0"/>
    <s v="AM"/>
    <n v="13260"/>
    <n v="0"/>
    <n v="1971.5"/>
    <n v="15231.5"/>
    <n v="13260"/>
    <n v="0"/>
    <m/>
    <n v="13260"/>
    <x v="209"/>
  </r>
  <r>
    <s v="GRUPO PESA LAS TABLAS"/>
    <s v="DELGADO"/>
    <s v="IBARRA"/>
    <s v="MA. SOCORRO"/>
    <x v="10"/>
    <x v="0"/>
    <x v="209"/>
    <s v="INFRAESTRUCTURA Y EQUIPO PARA LA PRODUCCION HORTICOLA AGRICULTURA PROTEGIDA"/>
    <s v="PRODUCCIÓN DE ALIMENTOS"/>
    <n v="6"/>
    <n v="5"/>
    <n v="11"/>
    <s v="AM"/>
    <n v="28770"/>
    <n v="0"/>
    <n v="4111.3999999999996"/>
    <n v="32881.4"/>
    <n v="28770"/>
    <n v="0"/>
    <m/>
    <n v="28770"/>
    <x v="210"/>
  </r>
  <r>
    <s v="GRUPO PESA LAS TABLAS"/>
    <s v="DELGADO"/>
    <s v="IBARRA"/>
    <s v="MA. SOCORRO"/>
    <x v="10"/>
    <x v="0"/>
    <x v="209"/>
    <s v="INFRAESTRUCTURA Y EQUIPO PARA LA PROTECCION Y MANEJO DE LAS AVES"/>
    <s v="PRODUCCIÓN DE ALIMENTOS"/>
    <n v="0"/>
    <n v="0"/>
    <n v="0"/>
    <s v="AM"/>
    <n v="15702"/>
    <n v="0"/>
    <n v="1745.8"/>
    <n v="17447.8"/>
    <n v="15702"/>
    <n v="0"/>
    <m/>
    <n v="15702"/>
    <x v="210"/>
  </r>
  <r>
    <s v="GRUPO PESA LAS TABLAS"/>
    <s v="DELGADO"/>
    <s v="IBARRA"/>
    <s v="MA. SOCORRO"/>
    <x v="10"/>
    <x v="0"/>
    <x v="209"/>
    <s v="INFRAESTRUCTURA Y QUIPO PARA LA PRODUCCION DE CAPRINO"/>
    <s v="GENERACIÓN DE INGRESOS"/>
    <n v="0"/>
    <n v="0"/>
    <n v="0"/>
    <s v="AM"/>
    <n v="26520"/>
    <n v="0"/>
    <n v="3943"/>
    <n v="30463"/>
    <n v="26520"/>
    <n v="0"/>
    <m/>
    <n v="26520"/>
    <x v="210"/>
  </r>
  <r>
    <s v="GRUPO PESA POZO DE ACUÑA"/>
    <s v="ZAPATA"/>
    <s v="MALDONADO"/>
    <s v="RAUL"/>
    <x v="11"/>
    <x v="0"/>
    <x v="210"/>
    <s v="INFRAESTRUCTURA Y EQUIPO PARA LA PRODUCCION HORTICOLA AGRICULTURA PROTEGIDA"/>
    <s v="GENERACIÓN DE INGRESOS"/>
    <n v="6"/>
    <n v="1"/>
    <n v="7"/>
    <s v="AM"/>
    <n v="88162"/>
    <n v="0"/>
    <n v="11691.79"/>
    <n v="99853.790000000008"/>
    <n v="88162"/>
    <n v="0"/>
    <m/>
    <n v="88162"/>
    <x v="211"/>
  </r>
  <r>
    <s v="GRUPO PESA POZO DE ACUÑA"/>
    <s v="ZAPATA"/>
    <s v="MALDONADO"/>
    <s v="RAUL"/>
    <x v="11"/>
    <x v="0"/>
    <x v="210"/>
    <s v="INFRAESTRUCTURA Y EQUIPO PARA LA PROTECCION Y MANEJO DE LAS AVES"/>
    <s v="PRODUCCIÓN DE ALIMENTOS"/>
    <n v="0"/>
    <n v="0"/>
    <n v="0"/>
    <s v="AM"/>
    <n v="7851"/>
    <n v="0"/>
    <n v="872.89999999999964"/>
    <n v="8723.9"/>
    <n v="7851"/>
    <n v="0"/>
    <m/>
    <n v="7851"/>
    <x v="211"/>
  </r>
  <r>
    <s v="GRUPO PESA POZO DE ACUÑA"/>
    <s v="ZAPATA"/>
    <s v="MALDONADO"/>
    <s v="RAUL"/>
    <x v="11"/>
    <x v="0"/>
    <x v="210"/>
    <s v="MOLINO DE GRANOS"/>
    <s v="GENERACIÓN DE INGRESOS"/>
    <n v="0"/>
    <n v="0"/>
    <n v="0"/>
    <s v="AM"/>
    <n v="21150"/>
    <n v="0"/>
    <n v="2350"/>
    <n v="23500"/>
    <n v="21150"/>
    <n v="0"/>
    <m/>
    <n v="21150"/>
    <x v="211"/>
  </r>
  <r>
    <s v="GRUPO PESA POZO DE ACUÑA"/>
    <s v="ZAPATA"/>
    <s v="MALDONADO"/>
    <s v="RAUL"/>
    <x v="11"/>
    <x v="0"/>
    <x v="210"/>
    <s v="INFRAESTRUCTURA Y EQUIPO PARA LA PRODUCCION HORTICOLA AGRICULTURA PROTEGIDA"/>
    <s v="PRODUCCIÓN DE ALIMENTOS"/>
    <n v="0"/>
    <n v="0"/>
    <n v="0"/>
    <s v="AM"/>
    <n v="57540"/>
    <n v="0"/>
    <n v="8222.7999999999993"/>
    <n v="65762.8"/>
    <n v="57540"/>
    <n v="0"/>
    <m/>
    <n v="57540"/>
    <x v="211"/>
  </r>
  <r>
    <s v="GRUPO PESA MONTEBELLO"/>
    <s v="VAZQUES"/>
    <s v="RODRIGUEZ"/>
    <s v="YOLANDA"/>
    <x v="10"/>
    <x v="0"/>
    <x v="211"/>
    <s v="INFRAESTRUCTURA Y EQUIPO PARA LA PRODUCCION HORTICOLA AGRICULTURA PROTEGIDA"/>
    <s v="PRODUCCIÓN DE ALIMENTOS"/>
    <n v="12"/>
    <n v="1"/>
    <n v="13"/>
    <s v="AM"/>
    <n v="86310"/>
    <n v="0"/>
    <n v="12334.2"/>
    <n v="98644.2"/>
    <n v="86310"/>
    <n v="0"/>
    <m/>
    <n v="86310"/>
    <x v="212"/>
  </r>
  <r>
    <s v="GRUPO PESA MONTEBELLO"/>
    <s v="VAZQUES"/>
    <s v="RODRIGUEZ"/>
    <s v="YOLANDA"/>
    <x v="10"/>
    <x v="0"/>
    <x v="211"/>
    <s v="INFRAESTRUCTURA Y EQUIPO PARA LA PROTECCION Y MANEJO DE LAS AVES"/>
    <s v="PRODUCCIÓN DE ALIMENTOS"/>
    <n v="0"/>
    <n v="0"/>
    <n v="0"/>
    <s v="AM"/>
    <n v="7851"/>
    <n v="0"/>
    <n v="872.89999999999964"/>
    <n v="8723.9"/>
    <n v="7851"/>
    <n v="0"/>
    <m/>
    <n v="7851"/>
    <x v="212"/>
  </r>
  <r>
    <s v="GRUPO PESA EL QUELITAL"/>
    <s v="MALDONADO"/>
    <s v="ORTIZ"/>
    <s v="AURELIA"/>
    <x v="11"/>
    <x v="0"/>
    <x v="212"/>
    <s v="INFRAESTRUCTURA Y EQUIPO PARA LA PROTECCION Y MANEJO DE LAS AVES"/>
    <s v="PRODUCCIÓN DE ALIMENTOS"/>
    <n v="6"/>
    <n v="3"/>
    <n v="9"/>
    <s v="AM"/>
    <n v="23553"/>
    <n v="0"/>
    <n v="2618.6999999999998"/>
    <n v="26171.7"/>
    <n v="23553"/>
    <n v="0"/>
    <m/>
    <n v="23553"/>
    <x v="213"/>
  </r>
  <r>
    <s v="GRUPO PESA EL QUELITAL"/>
    <s v="MALDONADO"/>
    <s v="ORTIZ"/>
    <s v="AURELIA"/>
    <x v="11"/>
    <x v="0"/>
    <x v="212"/>
    <s v="INFRAESTRUCTURA Y EQUIPO PARA LA PRODUCCION HORTICOLA AGRICULTURA PROTEGIDA"/>
    <s v="PRODUCCIÓN DE ALIMENTOS"/>
    <n v="0"/>
    <n v="0"/>
    <n v="0"/>
    <s v="AM"/>
    <n v="14385"/>
    <n v="0"/>
    <n v="2055.6999999999998"/>
    <n v="16440.7"/>
    <n v="14385"/>
    <n v="0"/>
    <m/>
    <n v="14385"/>
    <x v="213"/>
  </r>
  <r>
    <s v="GRUPO PESA EL QUELITAL"/>
    <s v="MALDONADO"/>
    <s v="ORTIZ"/>
    <s v="AURELIA"/>
    <x v="11"/>
    <x v="0"/>
    <x v="212"/>
    <s v="INFRAESTRUCTURA Y QUIPO PARA LA PRODUCCION DE CAPRINO"/>
    <s v="GENERACIÓN DE INGRESOS"/>
    <n v="0"/>
    <n v="0"/>
    <n v="0"/>
    <s v="AM"/>
    <n v="39780"/>
    <n v="0"/>
    <n v="5914.5"/>
    <n v="45694.5"/>
    <n v="39780"/>
    <n v="0"/>
    <m/>
    <n v="39780"/>
    <x v="213"/>
  </r>
  <r>
    <s v="GRUPO PESA NUEVO SAN RAFAEL"/>
    <s v="POSADA"/>
    <s v="MUÑIZ"/>
    <s v="MACARIO"/>
    <x v="10"/>
    <x v="0"/>
    <x v="213"/>
    <s v="INFRAESTRUCTURA Y EQUIPO PARA LA PRODUCCION HORTICOLA AGRICULTURA PROTEGIDA"/>
    <s v="PRODUCCIÓN DE ALIMENTOS"/>
    <n v="9"/>
    <n v="1"/>
    <n v="10"/>
    <s v="AM"/>
    <n v="28770"/>
    <n v="0"/>
    <n v="4111.3999999999996"/>
    <n v="32881.4"/>
    <n v="28770"/>
    <n v="0"/>
    <m/>
    <n v="28770"/>
    <x v="214"/>
  </r>
  <r>
    <s v="GRUPO PESA NUEVO SAN RAFAEL"/>
    <s v="POSADA"/>
    <s v="MUÑIZ"/>
    <s v="MACARIO"/>
    <x v="10"/>
    <x v="0"/>
    <x v="213"/>
    <s v="INFRAESTRUCTURA Y QUIPO PARA LA PRODUCCION DE CAPRINO"/>
    <s v="GENERACIÓN DE INGRESOS"/>
    <n v="0"/>
    <n v="0"/>
    <n v="0"/>
    <s v="AM"/>
    <n v="13260"/>
    <n v="0"/>
    <n v="1971.5"/>
    <n v="15231.5"/>
    <n v="13260"/>
    <n v="0"/>
    <m/>
    <n v="13260"/>
    <x v="214"/>
  </r>
  <r>
    <s v="GRUPO PESA NUEVO SAN RAFAEL"/>
    <s v="POSADA"/>
    <s v="MUÑIZ"/>
    <s v="MACARIO"/>
    <x v="10"/>
    <x v="0"/>
    <x v="213"/>
    <s v="INFRAESTRUCTURA Y EQUIPO PARA LA PROTECCION Y MANEJO DE LAS AVES"/>
    <s v="PRODUCCIÓN DE ALIMENTOS"/>
    <n v="0"/>
    <n v="0"/>
    <n v="0"/>
    <s v="AM"/>
    <n v="23553"/>
    <n v="0"/>
    <n v="2618.6999999999998"/>
    <n v="26171.7"/>
    <n v="23553"/>
    <n v="0"/>
    <m/>
    <n v="23553"/>
    <x v="214"/>
  </r>
  <r>
    <s v="GRUPO PESA EL REALEJO"/>
    <s v="PINEDA"/>
    <s v="POSADAS"/>
    <s v="MA DEL REFUGIO"/>
    <x v="11"/>
    <x v="0"/>
    <x v="214"/>
    <s v="INFRAESTRUCTURA Y EQUIPO PARA LA PROTECCION Y MANEJO DE LAS AVES"/>
    <s v="PRODUCCIÓN DE ALIMENTOS"/>
    <n v="6"/>
    <n v="3"/>
    <n v="9"/>
    <s v="AM"/>
    <n v="23553"/>
    <n v="0"/>
    <n v="2618.6999999999998"/>
    <n v="26171.7"/>
    <n v="23553"/>
    <n v="0"/>
    <m/>
    <n v="23553"/>
    <x v="215"/>
  </r>
  <r>
    <s v="GRUPO PESA EL REALEJO"/>
    <s v="PINEDA"/>
    <s v="POSADAS"/>
    <s v="MA DEL REFUGIO"/>
    <x v="11"/>
    <x v="0"/>
    <x v="214"/>
    <s v="INFRAESTRUCTURA Y EQUIPO PARA LA PRODUCCION HORTICOLA AGRICULTURA PROTEGIDA"/>
    <s v="PRODUCCIÓN DE ALIMENTOS"/>
    <n v="0"/>
    <n v="0"/>
    <n v="0"/>
    <s v="AM"/>
    <n v="43155"/>
    <n v="0"/>
    <n v="6167.1"/>
    <n v="49322.1"/>
    <n v="43155"/>
    <n v="0"/>
    <m/>
    <n v="43155"/>
    <x v="215"/>
  </r>
  <r>
    <s v="GRUPO PESA EL REALEJO"/>
    <s v="PINEDA"/>
    <s v="POSADAS"/>
    <s v="MA DEL REFUGIO"/>
    <x v="11"/>
    <x v="0"/>
    <x v="214"/>
    <s v="MOLINO DE GRANOS"/>
    <s v="GENERACIÓN DE INGRESOS"/>
    <n v="0"/>
    <n v="0"/>
    <n v="0"/>
    <s v="AM"/>
    <n v="21150"/>
    <n v="0"/>
    <n v="2350"/>
    <n v="23500"/>
    <n v="21150"/>
    <n v="0"/>
    <m/>
    <n v="21150"/>
    <x v="215"/>
  </r>
  <r>
    <s v="GRUPO PESA SAN MATEO"/>
    <s v="MIRELES"/>
    <s v="RICO"/>
    <s v="BERNARDO"/>
    <x v="10"/>
    <x v="0"/>
    <x v="215"/>
    <s v="INFRAESTRUCTURA Y EQUIPO PARA LA PRODUCCION HORTICOLA AGRICULTURA PROTEGIDA"/>
    <s v="PRODUCCIÓN DE ALIMENTOS"/>
    <n v="5"/>
    <n v="1"/>
    <n v="6"/>
    <s v="AM"/>
    <n v="57540"/>
    <n v="0"/>
    <n v="8222.7999999999993"/>
    <n v="65762.8"/>
    <n v="57540"/>
    <n v="0"/>
    <m/>
    <n v="57540"/>
    <x v="216"/>
  </r>
  <r>
    <s v="GRUPO PESA SAN MATEO"/>
    <s v="MIRELES"/>
    <s v="RICO"/>
    <s v="BERNARDO"/>
    <x v="10"/>
    <x v="0"/>
    <x v="215"/>
    <s v="INFRAESTRUCTURA Y EQUIPO PARA LA PROTECCION Y MANEJO DE LAS AVES"/>
    <s v="PRODUCCIÓN DE ALIMENTOS"/>
    <n v="0"/>
    <n v="0"/>
    <n v="0"/>
    <s v="AM"/>
    <n v="7851"/>
    <n v="0"/>
    <n v="872.89999999999964"/>
    <n v="8723.9"/>
    <n v="7851"/>
    <n v="0"/>
    <m/>
    <n v="7851"/>
    <x v="216"/>
  </r>
  <r>
    <s v="GRUPO PESA SAN MATEO"/>
    <s v="MIRELES"/>
    <s v="RICO"/>
    <s v="BERNARDO"/>
    <x v="10"/>
    <x v="0"/>
    <x v="215"/>
    <s v="CISTERNA DE FERROCEMENTO EQUIPADA"/>
    <s v="PRODUCCIÓN DE ALIMENTOS"/>
    <n v="0"/>
    <n v="0"/>
    <n v="0"/>
    <s v="AM"/>
    <n v="9451"/>
    <n v="0"/>
    <n v="1050.3199999999997"/>
    <n v="10501.32"/>
    <n v="9451"/>
    <n v="0"/>
    <m/>
    <n v="9451"/>
    <x v="216"/>
  </r>
  <r>
    <s v="GRUPO PESA SAN RAFAEL MATRIZ"/>
    <s v="COLLAZO"/>
    <s v="ORTIZ"/>
    <s v="PANFILA"/>
    <x v="10"/>
    <x v="0"/>
    <x v="216"/>
    <s v="INFRAESTRUCTURA Y QUIPO PARA LA PRODUCCION DE CAPRINO"/>
    <s v="GENERACIÓN DE INGRESOS"/>
    <n v="4"/>
    <n v="3"/>
    <n v="7"/>
    <s v="AM"/>
    <n v="13260"/>
    <n v="0"/>
    <n v="1971.5"/>
    <n v="15231.5"/>
    <n v="13260"/>
    <n v="0"/>
    <m/>
    <n v="13260"/>
    <x v="217"/>
  </r>
  <r>
    <s v="GRUPO PESA SAN RAFAEL MATRIZ"/>
    <s v="COLLAZO"/>
    <s v="ORTIZ"/>
    <s v="PANFILA"/>
    <x v="10"/>
    <x v="0"/>
    <x v="216"/>
    <s v="MOLINO DE GRANOS"/>
    <s v="GENERACIÓN DE INGRESOS"/>
    <n v="0"/>
    <n v="0"/>
    <n v="0"/>
    <s v="AM"/>
    <n v="21150"/>
    <n v="0"/>
    <n v="2350"/>
    <n v="23500"/>
    <n v="21150"/>
    <n v="0"/>
    <m/>
    <n v="21150"/>
    <x v="217"/>
  </r>
  <r>
    <s v="GRUPO PESA SAN RAFAEL MATRIZ"/>
    <s v="COLLAZO"/>
    <s v="ORTIZ"/>
    <s v="PANFILA"/>
    <x v="10"/>
    <x v="0"/>
    <x v="216"/>
    <s v="INFRAESTRUCTURA Y EQUIPO PARA LA PRODUCCION HORTICOLA AGRICULTURA PROTEGIDA"/>
    <s v="PRODUCCIÓN DE ALIMENTOS"/>
    <n v="0"/>
    <n v="0"/>
    <n v="0"/>
    <s v="AM"/>
    <n v="57540"/>
    <n v="0"/>
    <n v="8222.7999999999993"/>
    <n v="65762.8"/>
    <n v="57540"/>
    <n v="0"/>
    <m/>
    <n v="57540"/>
    <x v="217"/>
  </r>
  <r>
    <s v="GRUPO PESA SAN RAFAEL MATRIZ"/>
    <s v="COLLAZO"/>
    <s v="ORTIZ"/>
    <s v="PANFILA"/>
    <x v="10"/>
    <x v="0"/>
    <x v="216"/>
    <s v="INFRAESTRUCTURA Y EQUIPO PARA LA PRODUCCION HORTICOLA AGRICULTURA PROTEGIDA"/>
    <s v="PRODUCCIÓN DE ALIMENTOS"/>
    <n v="0"/>
    <n v="0"/>
    <n v="0"/>
    <s v="AM"/>
    <n v="4934"/>
    <n v="0"/>
    <n v="548.89999999999964"/>
    <n v="5482.9"/>
    <n v="4934"/>
    <n v="0"/>
    <m/>
    <n v="4934"/>
    <x v="217"/>
  </r>
  <r>
    <s v="GRUPO PESA SAN ANTONIO"/>
    <s v="GAMEZ"/>
    <s v="CASTRO"/>
    <s v="HERIBERTO"/>
    <x v="11"/>
    <x v="0"/>
    <x v="217"/>
    <s v="INFRAESTRUCTURA Y EQUIPO PARA LA PROTECCION Y MANEJO DE LAS AVES"/>
    <s v="PRODUCCIÓN DE ALIMENTOS"/>
    <n v="3"/>
    <n v="4"/>
    <n v="7"/>
    <s v="AM"/>
    <n v="31404"/>
    <n v="0"/>
    <n v="3491.6"/>
    <n v="34895.599999999999"/>
    <n v="31404"/>
    <n v="0"/>
    <m/>
    <n v="31404"/>
    <x v="218"/>
  </r>
  <r>
    <s v="GRUPO PESA SAN ANTONIO"/>
    <s v="GAMEZ"/>
    <s v="CASTRO"/>
    <s v="HERIBERTO"/>
    <x v="11"/>
    <x v="0"/>
    <x v="217"/>
    <s v="INFRAESTRUCTURA Y EQUIPO PARA LA PRODUCCION HORTICOLA AGRICULTURA PROTEGIDA"/>
    <s v="PRODUCCIÓN DE ALIMENTOS"/>
    <n v="0"/>
    <n v="0"/>
    <n v="0"/>
    <s v="AM"/>
    <n v="14385"/>
    <n v="0"/>
    <n v="2055.6999999999998"/>
    <n v="16440.7"/>
    <n v="14385"/>
    <n v="0"/>
    <m/>
    <n v="14385"/>
    <x v="218"/>
  </r>
  <r>
    <s v="GRUPO PESA SAN ANTONIO"/>
    <s v="GAMEZ"/>
    <s v="CASTRO"/>
    <s v="HERIBERTO"/>
    <x v="11"/>
    <x v="0"/>
    <x v="217"/>
    <s v="MOLINO DE GRANOS"/>
    <s v="GENERACIÓN DE INGRESOS"/>
    <n v="0"/>
    <n v="0"/>
    <n v="0"/>
    <s v="AM"/>
    <n v="21150"/>
    <n v="0"/>
    <n v="2350"/>
    <n v="23500"/>
    <n v="21150"/>
    <n v="0"/>
    <m/>
    <n v="21150"/>
    <x v="218"/>
  </r>
  <r>
    <s v="GRUPO PESA SAN ANTONIO"/>
    <s v="GAMEZ"/>
    <s v="CASTRO"/>
    <s v="HERIBERTO"/>
    <x v="11"/>
    <x v="0"/>
    <x v="217"/>
    <s v="INFRAESTRUCTURA Y QUIPO PARA LA PRODUCCION DE CAPRINO"/>
    <s v="GENERACIÓN DE INGRESOS"/>
    <n v="0"/>
    <n v="0"/>
    <n v="0"/>
    <s v="AM"/>
    <n v="13260"/>
    <n v="0"/>
    <n v="1971.5"/>
    <n v="15231.5"/>
    <n v="13260"/>
    <n v="0"/>
    <m/>
    <n v="13260"/>
    <x v="218"/>
  </r>
  <r>
    <s v="GRUPO PESA ZAMACHIHUE"/>
    <s v="GARCIA"/>
    <s v="VILLALON"/>
    <s v="MARCELINA"/>
    <x v="10"/>
    <x v="0"/>
    <x v="218"/>
    <s v="INFRAESTRUCTURA Y QUIPO PARA LA PRODUCCION DE CAPRINO"/>
    <s v="GENERACIÓN DE INGRESOS"/>
    <n v="18"/>
    <n v="0"/>
    <n v="18"/>
    <s v="AM"/>
    <n v="13260"/>
    <n v="0"/>
    <n v="1971.5"/>
    <n v="15231.5"/>
    <n v="13260"/>
    <n v="0"/>
    <m/>
    <n v="13260"/>
    <x v="219"/>
  </r>
  <r>
    <s v="GRUPO PESA ZAMACHIHUE"/>
    <s v="GARCIA"/>
    <s v="VILLALON"/>
    <s v="MARCELINA"/>
    <x v="10"/>
    <x v="0"/>
    <x v="218"/>
    <s v="INFRAESTRUCTURA Y EQUIPO PARA LA PROTECCION Y MANEJO DE LAS AVES"/>
    <s v="GENERACIÓN DE INGRESOS"/>
    <n v="0"/>
    <n v="0"/>
    <n v="0"/>
    <s v="AM"/>
    <n v="7851"/>
    <n v="0"/>
    <n v="872.89999999999964"/>
    <n v="8723.9"/>
    <n v="7851"/>
    <n v="0"/>
    <m/>
    <n v="7851"/>
    <x v="219"/>
  </r>
  <r>
    <s v="GRUPO PESA ZAMACHIHUE"/>
    <s v="GARCIA"/>
    <s v="VILLALON"/>
    <s v="MARCELINA"/>
    <x v="10"/>
    <x v="0"/>
    <x v="218"/>
    <s v="INFRAESTRUCTURA Y EQUIPO PARA LA PROTECCION Y MANEJO DE LAS AVES"/>
    <s v="GENERACIÓN DE INGRESOS"/>
    <n v="0"/>
    <n v="0"/>
    <n v="0"/>
    <s v="AM"/>
    <n v="101447"/>
    <n v="0"/>
    <n v="11272"/>
    <n v="112719"/>
    <n v="101447"/>
    <n v="0"/>
    <m/>
    <n v="101447"/>
    <x v="219"/>
  </r>
  <r>
    <s v="GRUPO PESA ZAMACHIHUE"/>
    <s v="GARCIA"/>
    <s v="VILLALON"/>
    <s v="MARCELINA"/>
    <x v="10"/>
    <x v="0"/>
    <x v="218"/>
    <s v="MOLINO DE GRANOS"/>
    <s v="GENERACIÓN DE INGRESOS"/>
    <n v="0"/>
    <n v="0"/>
    <n v="0"/>
    <s v="AM"/>
    <n v="21150"/>
    <n v="0"/>
    <n v="2350"/>
    <n v="23500"/>
    <n v="21150"/>
    <n v="0"/>
    <m/>
    <n v="21150"/>
    <x v="219"/>
  </r>
  <r>
    <s v="GRUPO PESA ZAMACHIHUE"/>
    <s v="GARCIA"/>
    <s v="VILLALON"/>
    <s v="MARCELINA"/>
    <x v="10"/>
    <x v="0"/>
    <x v="218"/>
    <s v="INFRAESTRUCTURA Y EQUIPO PARA LA PRODUCCION HORTICOLA AGRICULTURA PROTEGIDA"/>
    <s v="PRODUCCIÓN DE ALIMENTOS"/>
    <n v="0"/>
    <n v="0"/>
    <n v="0"/>
    <s v="AM"/>
    <n v="86310"/>
    <n v="0"/>
    <n v="12334.2"/>
    <n v="98644.2"/>
    <n v="86310"/>
    <n v="0"/>
    <m/>
    <n v="86310"/>
    <x v="219"/>
  </r>
  <r>
    <s v="GRUPO PESA SARTENEJO"/>
    <s v="LLAMAS"/>
    <s v="MANDUJANO"/>
    <s v="PABLO"/>
    <x v="10"/>
    <x v="0"/>
    <x v="219"/>
    <s v="INFRAESTRUCTURA Y QUIPO PARA LA PRODUCCION DE CAPRINO"/>
    <s v="GENERACIÓN DE INGRESOS"/>
    <n v="5"/>
    <n v="4"/>
    <n v="9"/>
    <s v="AM"/>
    <n v="26520"/>
    <n v="0"/>
    <n v="3943"/>
    <n v="30463"/>
    <n v="26520"/>
    <n v="0"/>
    <m/>
    <n v="26520"/>
    <x v="220"/>
  </r>
  <r>
    <s v="GRUPO PESA SARTENEJO"/>
    <s v="LLAMAS"/>
    <s v="MANDUJANO"/>
    <s v="PABLO"/>
    <x v="10"/>
    <x v="0"/>
    <x v="219"/>
    <s v="INFRAESTRUCTURA Y EQUIPO PARA LA PRODUCCION HORTICOLA AGRICULTURA PROTEGIDA"/>
    <s v="PRODUCCIÓN DE ALIMENTOS"/>
    <n v="0"/>
    <n v="0"/>
    <n v="0"/>
    <s v="AM"/>
    <n v="4934"/>
    <n v="0"/>
    <n v="548.89999999999964"/>
    <n v="5482.9"/>
    <n v="4934"/>
    <n v="0"/>
    <m/>
    <n v="4934"/>
    <x v="220"/>
  </r>
  <r>
    <s v="GRUPO PESA SARTENEJO"/>
    <s v="LLAMAS"/>
    <s v="MANDUJANO"/>
    <s v="PABLO"/>
    <x v="10"/>
    <x v="0"/>
    <x v="219"/>
    <s v="INFRAESTRUCTURA Y EQUIPO PARA LA PROTECCION Y MANEJO DE LAS AVES"/>
    <s v="PRODUCCIÓN DE ALIMENTOS"/>
    <n v="0"/>
    <n v="0"/>
    <n v="0"/>
    <s v="AM"/>
    <n v="31404"/>
    <n v="0"/>
    <n v="3491.6"/>
    <n v="34895.599999999999"/>
    <n v="31404"/>
    <n v="0"/>
    <m/>
    <n v="31404"/>
    <x v="220"/>
  </r>
  <r>
    <s v="GRUPO PESA SARTENEJO"/>
    <s v="LLAMAS"/>
    <s v="MANDUJANO"/>
    <s v="PABLO"/>
    <x v="10"/>
    <x v="0"/>
    <x v="219"/>
    <s v="INFRAESTRUCTURA Y EQUIPO PARA LA PRODUCCION HORTICOLA AGRICULTURA PROTEGIDA"/>
    <s v="PRODUCCIÓN DE ALIMENTOS"/>
    <n v="0"/>
    <n v="0"/>
    <n v="0"/>
    <s v="AM"/>
    <n v="28770"/>
    <n v="0"/>
    <n v="4111.3999999999996"/>
    <n v="32881.4"/>
    <n v="28770"/>
    <n v="0"/>
    <m/>
    <n v="28770"/>
    <x v="220"/>
  </r>
  <r>
    <s v="GRUPO PESA SARTENEJO"/>
    <s v="LLAMAS"/>
    <s v="MANDUJANO"/>
    <s v="PABLO"/>
    <x v="10"/>
    <x v="0"/>
    <x v="219"/>
    <s v="INFRAESTRUCTURA Y EQUIPO PARA LA PRODUCCION HORTICOLA AGRICULTURA PROTEGIDA"/>
    <s v="GENERACIÓN DE INGRESOS"/>
    <n v="0"/>
    <n v="0"/>
    <n v="0"/>
    <s v="AM"/>
    <n v="88162"/>
    <n v="0"/>
    <n v="11691.79"/>
    <n v="99853.790000000008"/>
    <n v="88162"/>
    <n v="0"/>
    <m/>
    <n v="88162"/>
    <x v="220"/>
  </r>
  <r>
    <s v="JUNKUDH T,OJNAL TI TZ,EN"/>
    <s v="CASTILLO"/>
    <s v="HERNANDEZ"/>
    <s v="JULIA"/>
    <x v="9"/>
    <x v="0"/>
    <x v="220"/>
    <s v="INFRAESTRUCTURA Y EQUIPO PARA LA PRODUCCION DE HONGOS"/>
    <s v="PRODUCCIÓN DE ALIMENTOS"/>
    <n v="16"/>
    <n v="3"/>
    <n v="19"/>
    <s v="MAM"/>
    <n v="20371"/>
    <n v="0"/>
    <n v="9106.5999999999985"/>
    <n v="29477.599999999999"/>
    <n v="20371"/>
    <n v="0"/>
    <m/>
    <n v="20371"/>
    <x v="221"/>
  </r>
  <r>
    <s v="JUNKUDH T,OJNAL TI TZ,EN"/>
    <s v="CASTILLO"/>
    <s v="HERNANDEZ"/>
    <s v="JULIA"/>
    <x v="9"/>
    <x v="0"/>
    <x v="220"/>
    <s v="CISTERNA DE FERROCEMENTO EQUIPADA"/>
    <s v="PRODUCCIÓN DE ALIMENTOS"/>
    <n v="0"/>
    <n v="0"/>
    <n v="0"/>
    <s v="MAM"/>
    <n v="63504"/>
    <n v="0"/>
    <n v="7056"/>
    <n v="70560"/>
    <n v="63504"/>
    <n v="0"/>
    <m/>
    <n v="63504"/>
    <x v="221"/>
  </r>
  <r>
    <s v="JUNKUDH T,OJNAL TI TZ,EN"/>
    <s v="CASTILLO"/>
    <s v="HERNANDEZ"/>
    <s v="JULIA"/>
    <x v="9"/>
    <x v="0"/>
    <x v="220"/>
    <s v="ARBOLES FRUTALES"/>
    <s v="PRODUCCIÓN DE ALIMENTOS"/>
    <n v="0"/>
    <n v="0"/>
    <n v="0"/>
    <s v="MAM"/>
    <n v="7510"/>
    <n v="0"/>
    <n v="1707"/>
    <n v="9217"/>
    <n v="7510"/>
    <n v="0"/>
    <m/>
    <n v="7510"/>
    <x v="221"/>
  </r>
  <r>
    <s v="JUNKUDH T,OJNAL TI TZ,EN"/>
    <s v="CASTILLO"/>
    <s v="HERNANDEZ"/>
    <s v="JULIA"/>
    <x v="9"/>
    <x v="0"/>
    <x v="220"/>
    <s v="INFRAESTRUCTURA Y EQUIPO PARA LA PRODUCCION DE HORTALIZAS A CIELO ABIERTO"/>
    <s v="GENERACIÓN DE INGRESOS"/>
    <n v="0"/>
    <n v="0"/>
    <n v="0"/>
    <s v="MAM"/>
    <n v="2840"/>
    <n v="0"/>
    <n v="653.40000000000009"/>
    <n v="3493.4"/>
    <n v="2840"/>
    <n v="0"/>
    <m/>
    <n v="2840"/>
    <x v="221"/>
  </r>
  <r>
    <s v="JUNKUDH T,OJNAL TI TZ,EN"/>
    <s v="CASTILLO"/>
    <s v="HERNANDEZ"/>
    <s v="JULIA"/>
    <x v="9"/>
    <x v="0"/>
    <x v="220"/>
    <s v="INFRAESTRUCTURA Y EQUIPO PARA LA PROTECCION Y MANEJO DE LAS AVES"/>
    <s v="PRODUCCIÓN DE ALIMENTOS"/>
    <n v="0"/>
    <n v="0"/>
    <n v="0"/>
    <s v="MAM"/>
    <n v="74714"/>
    <n v="0"/>
    <n v="9218.5599999999977"/>
    <n v="83932.56"/>
    <n v="74714"/>
    <n v="0"/>
    <m/>
    <n v="74714"/>
    <x v="221"/>
  </r>
  <r>
    <s v="JUNKUDH T,OJNAL TI TZ,EN"/>
    <s v="CASTILLO"/>
    <s v="HERNANDEZ"/>
    <s v="JULIA"/>
    <x v="9"/>
    <x v="0"/>
    <x v="220"/>
    <s v="INFRAESTRUCTURA Y EQUIPO PARA LA PROTECCION Y MANEJO DE LAS AVES"/>
    <s v="PRODUCCIÓN DE ALIMENTOS"/>
    <n v="0"/>
    <n v="0"/>
    <n v="0"/>
    <s v="MAM"/>
    <n v="5600"/>
    <n v="0"/>
    <n v="800"/>
    <n v="6400"/>
    <n v="5600"/>
    <n v="0"/>
    <m/>
    <n v="5600"/>
    <x v="221"/>
  </r>
  <r>
    <s v="JUNKUDH T,OJNAL TI TZ,EN"/>
    <s v="CASTILLO"/>
    <s v="HERNANDEZ"/>
    <s v="JULIA"/>
    <x v="9"/>
    <x v="0"/>
    <x v="220"/>
    <s v="EQUIPO PARA LA CONSERVACION DE ALIMENTOS VEGETALES"/>
    <s v="GENERACIÓN DE INGRESOS"/>
    <n v="0"/>
    <n v="0"/>
    <n v="0"/>
    <s v="MAM"/>
    <n v="6591"/>
    <n v="0"/>
    <n v="770"/>
    <n v="7361"/>
    <n v="6591"/>
    <n v="0"/>
    <m/>
    <n v="6591"/>
    <x v="221"/>
  </r>
  <r>
    <s v="GRUPO DE TRABAJO YOHUALA"/>
    <s v="CRUZ"/>
    <s v="BAUTISTA"/>
    <s v="CRESCENCIO"/>
    <x v="1"/>
    <x v="0"/>
    <x v="221"/>
    <s v="INFRAESTRUCTURA Y EQUIPO PARA LA PRODUCCION DE CERDOS"/>
    <s v="GENERACIÓN DE INGRESOS"/>
    <n v="2"/>
    <n v="16"/>
    <n v="18"/>
    <s v="AM"/>
    <n v="38448"/>
    <n v="0"/>
    <n v="4272"/>
    <n v="42720"/>
    <n v="38448"/>
    <n v="0"/>
    <m/>
    <n v="38448"/>
    <x v="222"/>
  </r>
  <r>
    <s v="GRUPO DE TRABAJO YOHUALA"/>
    <s v="CRUZ"/>
    <s v="BAUTISTA"/>
    <s v="CRESCENCIO"/>
    <x v="1"/>
    <x v="0"/>
    <x v="221"/>
    <s v="INFRAESTRUCTURA Y EQUIPO PARA LA PRODUCCION DE CERDOS"/>
    <s v="GENERACIÓN DE INGRESOS"/>
    <n v="0"/>
    <n v="0"/>
    <n v="0"/>
    <s v="AM"/>
    <n v="40050"/>
    <n v="0"/>
    <n v="4450"/>
    <n v="44500"/>
    <n v="40050"/>
    <n v="0"/>
    <m/>
    <n v="40050"/>
    <x v="222"/>
  </r>
  <r>
    <s v="GRUPO DE TRABAJO YOHUALA"/>
    <s v="CRUZ"/>
    <s v="BAUTISTA"/>
    <s v="CRESCENCIO"/>
    <x v="1"/>
    <x v="0"/>
    <x v="221"/>
    <s v="SILO METALICO GALVANIZADO"/>
    <s v="GENERACIÓN DE INGRESOS"/>
    <n v="0"/>
    <n v="0"/>
    <n v="0"/>
    <s v="AM"/>
    <n v="28350"/>
    <n v="0"/>
    <n v="3150"/>
    <n v="31500"/>
    <n v="28350"/>
    <n v="0"/>
    <m/>
    <n v="28350"/>
    <x v="222"/>
  </r>
  <r>
    <s v="GRUPO DE TRABAJO YOHUALA"/>
    <s v="CRUZ"/>
    <s v="BAUTISTA"/>
    <s v="CRESCENCIO"/>
    <x v="1"/>
    <x v="0"/>
    <x v="221"/>
    <s v="INFRAESTRUCTURA Y EQUIPO PARA LA PROTECCION Y MANEJO DE LAS AVES"/>
    <s v="PRODUCCIÓN DE ALIMENTOS"/>
    <n v="0"/>
    <n v="0"/>
    <n v="0"/>
    <s v="AM"/>
    <n v="13230"/>
    <n v="0"/>
    <n v="1470"/>
    <n v="14700"/>
    <n v="13230"/>
    <n v="0"/>
    <m/>
    <n v="13230"/>
    <x v="222"/>
  </r>
  <r>
    <s v="TIERRA CAMPESINA"/>
    <s v="LAZARO"/>
    <s v="ESTEBAN"/>
    <s v="BASILIA"/>
    <x v="9"/>
    <x v="0"/>
    <x v="222"/>
    <s v="INFRAESTRUCTURA Y EQUIPO PARA LA PROTECCION Y MANEJO DE LAS AVES"/>
    <s v="PRODUCCIÓN DE ALIMENTOS"/>
    <n v="13"/>
    <n v="2"/>
    <n v="15"/>
    <s v="AM"/>
    <n v="62262"/>
    <n v="0"/>
    <n v="7681.8000000000029"/>
    <n v="69943.8"/>
    <n v="62262"/>
    <n v="0"/>
    <m/>
    <n v="62262"/>
    <x v="223"/>
  </r>
  <r>
    <s v="TIERRA CAMPESINA"/>
    <s v="LAZARO"/>
    <s v="ESTEBAN"/>
    <s v="BASILIA"/>
    <x v="9"/>
    <x v="0"/>
    <x v="222"/>
    <s v="INFRAESTRUCTURA Y EQUIPO PARA LA PRODUCCION DE HORTALIZAS A CIELO ABIERTO"/>
    <s v="GENERACIÓN DE INGRESOS"/>
    <n v="0"/>
    <n v="0"/>
    <n v="0"/>
    <s v="AM"/>
    <n v="5680"/>
    <n v="0"/>
    <n v="1306.8000000000002"/>
    <n v="6986.8"/>
    <n v="5680"/>
    <n v="0"/>
    <m/>
    <n v="5680"/>
    <x v="223"/>
  </r>
  <r>
    <s v="TIERRA CAMPESINA"/>
    <s v="LAZARO"/>
    <s v="ESTEBAN"/>
    <s v="BASILIA"/>
    <x v="9"/>
    <x v="0"/>
    <x v="222"/>
    <s v="CISTERNA DE FERROCEMENTO EQUIPADA"/>
    <s v="PRODUCCIÓN DE ALIMENTOS"/>
    <n v="0"/>
    <n v="0"/>
    <n v="0"/>
    <s v="AM"/>
    <n v="81648"/>
    <n v="0"/>
    <n v="9072"/>
    <n v="90720"/>
    <n v="81648"/>
    <n v="0"/>
    <m/>
    <n v="81648"/>
    <x v="223"/>
  </r>
  <r>
    <s v="TIERRA CAMPESINA"/>
    <s v="LAZARO"/>
    <s v="ESTEBAN"/>
    <s v="BASILIA"/>
    <x v="9"/>
    <x v="0"/>
    <x v="222"/>
    <s v="EQUIPO PARA LA CONSERVACION DE ALIMENTOS VEGETALES"/>
    <s v="GENERACIÓN DE INGRESOS"/>
    <n v="0"/>
    <n v="0"/>
    <n v="0"/>
    <s v="AM"/>
    <n v="13182"/>
    <n v="0"/>
    <n v="1540"/>
    <n v="14722"/>
    <n v="13182"/>
    <n v="0"/>
    <m/>
    <n v="13182"/>
    <x v="223"/>
  </r>
  <r>
    <s v="GRUPO DE TRABAJO MANCORNADERO"/>
    <s v="HERNANDEZ"/>
    <s v="HERNANDEZ"/>
    <s v="MAXIMO"/>
    <x v="1"/>
    <x v="0"/>
    <x v="223"/>
    <s v="INFRAESTRUCTURA Y EQUIPO PARA LA PRODUCCION DE CERDOS"/>
    <s v="GENERACIÓN DE INGRESOS"/>
    <n v="12"/>
    <n v="4"/>
    <n v="16"/>
    <s v="AM"/>
    <n v="25632"/>
    <n v="0"/>
    <n v="2848"/>
    <n v="28480"/>
    <n v="25632"/>
    <n v="0"/>
    <m/>
    <n v="25632"/>
    <x v="224"/>
  </r>
  <r>
    <s v="GRUPO DE TRABAJO MANCORNADERO"/>
    <s v="HERNANDEZ"/>
    <s v="HERNANDEZ"/>
    <s v="MAXIMO"/>
    <x v="1"/>
    <x v="0"/>
    <x v="223"/>
    <s v="INFRAESTRUCTURA Y EQUIPO PARA LA PRODUCCION DE CERDOS"/>
    <s v="GENERACIÓN DE INGRESOS"/>
    <n v="0"/>
    <n v="0"/>
    <n v="0"/>
    <s v="AM"/>
    <n v="80100"/>
    <n v="0"/>
    <n v="8900"/>
    <n v="89000"/>
    <n v="80100"/>
    <n v="0"/>
    <m/>
    <n v="80100"/>
    <x v="224"/>
  </r>
  <r>
    <s v="GRUPO DE TRABAJO MANCORNADERO"/>
    <s v="HERNANDEZ"/>
    <s v="HERNANDEZ"/>
    <s v="MAXIMO"/>
    <x v="1"/>
    <x v="0"/>
    <x v="223"/>
    <s v="SILO METALICO GALVANIZADO"/>
    <s v="GENERACIÓN DE INGRESOS"/>
    <n v="0"/>
    <n v="0"/>
    <n v="0"/>
    <s v="AM"/>
    <n v="3150"/>
    <n v="0"/>
    <n v="350"/>
    <n v="3500"/>
    <n v="3150"/>
    <n v="0"/>
    <m/>
    <n v="3150"/>
    <x v="224"/>
  </r>
  <r>
    <s v="GRUPO DE TRABAJO MANCORNADERO"/>
    <s v="HERNANDEZ"/>
    <s v="HERNANDEZ"/>
    <s v="MAXIMO"/>
    <x v="1"/>
    <x v="0"/>
    <x v="223"/>
    <s v="INFRAESTRUCTURA Y EQUIPO PARA LA PROTECCION Y MANEJO DE LAS AVES"/>
    <s v="PRODUCCIÓN DE ALIMENTOS"/>
    <n v="0"/>
    <n v="0"/>
    <n v="0"/>
    <s v="AM"/>
    <n v="4410"/>
    <n v="0"/>
    <n v="490"/>
    <n v="4900"/>
    <n v="4410"/>
    <n v="0"/>
    <m/>
    <n v="4410"/>
    <x v="224"/>
  </r>
  <r>
    <s v="GRUPO DE TRABAJO MANCORNADERO"/>
    <s v="HERNANDEZ"/>
    <s v="HERNANDEZ"/>
    <s v="MAXIMO"/>
    <x v="1"/>
    <x v="0"/>
    <x v="223"/>
    <s v="ARBOLES FRUTALES"/>
    <s v="PRODUCCIÓN DE ALIMENTOS"/>
    <n v="0"/>
    <n v="0"/>
    <n v="0"/>
    <s v="AM"/>
    <n v="52920"/>
    <n v="0"/>
    <n v="5880"/>
    <n v="58800"/>
    <n v="52920"/>
    <n v="0"/>
    <m/>
    <n v="52920"/>
    <x v="224"/>
  </r>
  <r>
    <s v="GRUPO DE TRABAJO MANCORNADERO"/>
    <s v="HERNANDEZ"/>
    <s v="HERNANDEZ"/>
    <s v="MAXIMO"/>
    <x v="1"/>
    <x v="0"/>
    <x v="223"/>
    <s v="MATERIAL VEGETATIVO"/>
    <s v="PRODUCCIÓN DE ALIMENTOS"/>
    <n v="0"/>
    <n v="0"/>
    <n v="0"/>
    <s v="AM"/>
    <n v="7020"/>
    <n v="0"/>
    <n v="780"/>
    <n v="7800"/>
    <n v="7020"/>
    <n v="0"/>
    <m/>
    <n v="7020"/>
    <x v="224"/>
  </r>
  <r>
    <s v="BUGAMBILIAS"/>
    <s v="VIDALES"/>
    <s v="SANTIAGO"/>
    <s v="LUISA"/>
    <x v="9"/>
    <x v="0"/>
    <x v="224"/>
    <s v="INFRAESTRUCTURA Y EQUIPO PARA LA PRODUCCION DE HONGOS"/>
    <s v="PRODUCCIÓN DE ALIMENTOS"/>
    <n v="24"/>
    <n v="2"/>
    <n v="26"/>
    <s v="MAM"/>
    <n v="20371"/>
    <n v="0"/>
    <n v="9106.5999999999985"/>
    <n v="29477.599999999999"/>
    <n v="20371"/>
    <n v="0"/>
    <m/>
    <n v="20371"/>
    <x v="225"/>
  </r>
  <r>
    <s v="BUGAMBILIAS"/>
    <s v="VIDALES"/>
    <s v="SANTIAGO"/>
    <s v="LUISA"/>
    <x v="9"/>
    <x v="0"/>
    <x v="224"/>
    <s v="EQUIPO PARA LA CONSERVACION DE ALIMENTOS VEGETALES"/>
    <s v="GENERACIÓN DE INGRESOS"/>
    <n v="0"/>
    <n v="0"/>
    <n v="0"/>
    <s v="MAM"/>
    <n v="13182"/>
    <n v="0"/>
    <n v="1540"/>
    <n v="14722"/>
    <n v="13182"/>
    <n v="0"/>
    <m/>
    <n v="13182"/>
    <x v="225"/>
  </r>
  <r>
    <s v="BUGAMBILIAS"/>
    <s v="VIDALES"/>
    <s v="SANTIAGO"/>
    <s v="LUISA"/>
    <x v="9"/>
    <x v="0"/>
    <x v="224"/>
    <s v="INFRAESTRUCTURA Y EQUIPO PARA LA PROTECCION Y MANEJO DE LAS AVES"/>
    <s v="PRODUCCIÓN DE ALIMENTOS"/>
    <n v="0"/>
    <n v="0"/>
    <n v="0"/>
    <s v="MAM"/>
    <n v="99619"/>
    <n v="0"/>
    <n v="12291.080000000002"/>
    <n v="111910.08"/>
    <n v="99619"/>
    <n v="0"/>
    <m/>
    <n v="99619"/>
    <x v="225"/>
  </r>
  <r>
    <s v="BUGAMBILIAS"/>
    <s v="VIDALES"/>
    <s v="SANTIAGO"/>
    <s v="LUISA"/>
    <x v="9"/>
    <x v="0"/>
    <x v="224"/>
    <s v="INFRAESTRUCTURA Y EQUIPO PARA LA PRODUCCION DE HORTALIZAS A CIELO ABIERTO"/>
    <s v="GENERACIÓN DE INGRESOS"/>
    <n v="0"/>
    <n v="0"/>
    <n v="0"/>
    <s v="MAM"/>
    <n v="7100"/>
    <n v="0"/>
    <n v="2498"/>
    <n v="9598"/>
    <n v="7100"/>
    <n v="0"/>
    <m/>
    <n v="7100"/>
    <x v="225"/>
  </r>
  <r>
    <s v="BUGAMBILIAS"/>
    <s v="VIDALES"/>
    <s v="SANTIAGO"/>
    <s v="LUISA"/>
    <x v="9"/>
    <x v="0"/>
    <x v="224"/>
    <s v="INFRAESTRUCTURA Y EQUIPO PARA LA PRODUCCION DE HORTALIZAS A CIELO ABIERTO"/>
    <s v="GENERACIÓN DE INGRESOS"/>
    <n v="0"/>
    <n v="0"/>
    <n v="0"/>
    <s v="MAM"/>
    <n v="5680"/>
    <n v="0"/>
    <n v="1306.8000000000002"/>
    <n v="6986.8"/>
    <n v="5680"/>
    <n v="0"/>
    <m/>
    <n v="5680"/>
    <x v="225"/>
  </r>
  <r>
    <s v="BUGAMBILIAS"/>
    <s v="VIDALES"/>
    <s v="SANTIAGO"/>
    <s v="LUISA"/>
    <x v="9"/>
    <x v="0"/>
    <x v="224"/>
    <s v="CISTERNA DE FERROCEMENTO EQUIPADA"/>
    <s v="PRODUCCIÓN DE ALIMENTOS"/>
    <n v="0"/>
    <n v="0"/>
    <n v="0"/>
    <s v="MAM"/>
    <n v="72576"/>
    <n v="0"/>
    <n v="8064"/>
    <n v="80640"/>
    <n v="72576"/>
    <n v="0"/>
    <m/>
    <n v="72576"/>
    <x v="225"/>
  </r>
  <r>
    <s v="EL CHIJOL"/>
    <s v="MARTINEZ"/>
    <m/>
    <s v="JOSE LORENZO"/>
    <x v="1"/>
    <x v="0"/>
    <x v="225"/>
    <s v="SILO METALICO GALVANIZADO"/>
    <s v="GENERACIÓN DE INGRESOS"/>
    <n v="10"/>
    <n v="6"/>
    <n v="16"/>
    <s v="AM"/>
    <n v="3150"/>
    <n v="0"/>
    <n v="350"/>
    <n v="3500"/>
    <n v="3150"/>
    <n v="0"/>
    <m/>
    <n v="3150"/>
    <x v="226"/>
  </r>
  <r>
    <s v="EL CHIJOL"/>
    <s v="MARTINEZ"/>
    <m/>
    <s v="JOSE LORENZO"/>
    <x v="1"/>
    <x v="0"/>
    <x v="225"/>
    <s v="INFRAESTRUCTURA Y EQUIPO PARA LA PROTECCION Y MANEJO DE LAS AVES"/>
    <s v="PRODUCCIÓN DE ALIMENTOS"/>
    <n v="0"/>
    <n v="0"/>
    <n v="0"/>
    <s v="AM"/>
    <n v="4410"/>
    <n v="0"/>
    <n v="490"/>
    <n v="4900"/>
    <n v="4410"/>
    <n v="0"/>
    <m/>
    <n v="4410"/>
    <x v="226"/>
  </r>
  <r>
    <s v="EL CHIJOL"/>
    <s v="MARTINEZ"/>
    <m/>
    <s v="JOSE LORENZO"/>
    <x v="1"/>
    <x v="0"/>
    <x v="225"/>
    <s v="MATERIAL VEGETATIVO"/>
    <s v="PRODUCCIÓN DE ALIMENTOS"/>
    <n v="0"/>
    <n v="0"/>
    <n v="0"/>
    <s v="AM"/>
    <n v="28080"/>
    <n v="0"/>
    <n v="3120"/>
    <n v="31200"/>
    <n v="28080"/>
    <n v="0"/>
    <m/>
    <n v="28080"/>
    <x v="226"/>
  </r>
  <r>
    <s v="EL CHIJOL"/>
    <s v="MARTINEZ"/>
    <m/>
    <s v="JOSE LORENZO"/>
    <x v="1"/>
    <x v="0"/>
    <x v="225"/>
    <s v="INFRAESTRUCTURA Y EQUIPO PARA LA PRODUCCION DE CERDOS"/>
    <s v="GENERACIÓN DE INGRESOS"/>
    <n v="0"/>
    <n v="0"/>
    <n v="0"/>
    <s v="AM"/>
    <n v="44856"/>
    <n v="0"/>
    <n v="4984"/>
    <n v="49840"/>
    <n v="44856"/>
    <n v="0"/>
    <m/>
    <n v="44856"/>
    <x v="226"/>
  </r>
  <r>
    <s v="GRUPO PESA 2013 LAS PEÑITAS"/>
    <s v="RODRIGUEZ"/>
    <s v="MENDOZA"/>
    <s v="J. EFREN"/>
    <x v="12"/>
    <x v="0"/>
    <x v="226"/>
    <s v="INFRAESTRUCTURA Y EQUIPO PARA LA PRODUCCION HORTICOLA AGRICULTURA PROTEGIDA"/>
    <s v="GENERACIÓN DE INGRESOS"/>
    <n v="3"/>
    <n v="7"/>
    <n v="10"/>
    <s v="MAM"/>
    <n v="89868"/>
    <n v="0"/>
    <n v="9985.7899999999936"/>
    <n v="99853.79"/>
    <n v="83320"/>
    <n v="0"/>
    <m/>
    <n v="83320"/>
    <x v="227"/>
  </r>
  <r>
    <s v="GRUPO PESA 2013 LAS PEÑITAS"/>
    <s v="RODRIGUEZ"/>
    <s v="MENDOZA"/>
    <s v="J. EFREN"/>
    <x v="12"/>
    <x v="0"/>
    <x v="226"/>
    <s v="INFRAESTRUCTURA Y EQUIPO PARA LA PRODUCCION HORTICOLA AGRICULTURA PROTEGIDA"/>
    <s v="PRODUCCIÓN DE ALIMENTOS"/>
    <n v="0"/>
    <n v="0"/>
    <n v="0"/>
    <s v="MAM"/>
    <n v="29593"/>
    <n v="0"/>
    <n v="3288.4000000000015"/>
    <n v="32881.4"/>
    <n v="28750"/>
    <n v="0"/>
    <m/>
    <n v="28750"/>
    <x v="227"/>
  </r>
  <r>
    <s v="GRUPO PESA 2013 LAS PEÑITAS"/>
    <s v="RODRIGUEZ"/>
    <s v="MENDOZA"/>
    <s v="J. EFREN"/>
    <x v="12"/>
    <x v="0"/>
    <x v="226"/>
    <s v="INFRAESTRUCTURA Y EQUIPO PARA LA PROTECCION Y MANEJO DE LAS AVES"/>
    <s v="PRODUCCIÓN DE ALIMENTOS"/>
    <n v="0"/>
    <n v="0"/>
    <n v="0"/>
    <s v="MAM"/>
    <n v="31406"/>
    <n v="0"/>
    <n v="3489.5999999999985"/>
    <n v="34895.599999999999"/>
    <n v="31406"/>
    <n v="0"/>
    <m/>
    <n v="31406"/>
    <x v="227"/>
  </r>
  <r>
    <s v="GRUPO PESA 2013 LAS PEÑITAS"/>
    <s v="RODRIGUEZ"/>
    <s v="MENDOZA"/>
    <s v="J. EFREN"/>
    <x v="12"/>
    <x v="0"/>
    <x v="226"/>
    <s v="INFRAESTRUCTURA Y EQUIPO PARA LA PRODUCCION DE BOVINOS"/>
    <s v="GENERACIÓN DE INGRESOS"/>
    <n v="0"/>
    <n v="0"/>
    <n v="0"/>
    <s v="MAM"/>
    <n v="66509"/>
    <n v="0"/>
    <n v="7390.6900000000023"/>
    <n v="73899.69"/>
    <n v="66509"/>
    <n v="0"/>
    <m/>
    <n v="66509"/>
    <x v="227"/>
  </r>
  <r>
    <s v="GRUPO DE TRABAJO EL CARRIZAL"/>
    <s v="MERCADO"/>
    <s v="MARTINEZ"/>
    <s v="IRAZEMA"/>
    <x v="1"/>
    <x v="0"/>
    <x v="45"/>
    <s v="INFRAESTRUCTURA Y EQUIPO PARA LA PRODUCCION DE CERDOS"/>
    <s v="GENERACIÓN DE INGRESOS"/>
    <n v="23"/>
    <n v="6"/>
    <n v="29"/>
    <s v="AM"/>
    <n v="64080"/>
    <n v="0"/>
    <n v="7120"/>
    <n v="71200"/>
    <n v="64080"/>
    <n v="0"/>
    <m/>
    <n v="64080"/>
    <x v="228"/>
  </r>
  <r>
    <s v="GRUPO DE TRABAJO EL CARRIZAL"/>
    <s v="MERCADO"/>
    <s v="MARTINEZ"/>
    <s v="IRAZEMA"/>
    <x v="1"/>
    <x v="0"/>
    <x v="45"/>
    <s v="ARBOLES FRUTALES"/>
    <s v="PRODUCCIÓN DE ALIMENTOS"/>
    <n v="0"/>
    <n v="0"/>
    <n v="0"/>
    <s v="AM"/>
    <n v="6615"/>
    <n v="0"/>
    <n v="735"/>
    <n v="7350"/>
    <n v="6615"/>
    <n v="0"/>
    <m/>
    <n v="6615"/>
    <x v="228"/>
  </r>
  <r>
    <s v="GRUPO DE TRABAJO EL CARRIZAL"/>
    <s v="MERCADO"/>
    <s v="MARTINEZ"/>
    <s v="IRAZEMA"/>
    <x v="1"/>
    <x v="0"/>
    <x v="45"/>
    <s v="INFRAESTRUCTURA Y EQUIPO PARA LA PRODUCCION DE CERDOS"/>
    <s v="GENERACIÓN DE INGRESOS"/>
    <n v="0"/>
    <n v="0"/>
    <n v="0"/>
    <s v="AM"/>
    <n v="360450"/>
    <n v="0"/>
    <n v="40050"/>
    <n v="400500"/>
    <n v="360450"/>
    <n v="0"/>
    <m/>
    <n v="360450"/>
    <x v="228"/>
  </r>
  <r>
    <s v="GRUPO DE TRABAJO EL CARRIZAL"/>
    <s v="MERCADO"/>
    <s v="MARTINEZ"/>
    <s v="IRAZEMA"/>
    <x v="1"/>
    <x v="0"/>
    <x v="45"/>
    <s v="SILO METALICO GALVANIZADO"/>
    <s v="GENERACIÓN DE INGRESOS"/>
    <n v="0"/>
    <n v="0"/>
    <n v="0"/>
    <s v="AM"/>
    <n v="6300"/>
    <n v="0"/>
    <n v="700"/>
    <n v="7000"/>
    <n v="6300"/>
    <n v="0"/>
    <m/>
    <n v="6300"/>
    <x v="228"/>
  </r>
  <r>
    <s v="GRUPO DE TRABAJO EL CARRIZAL"/>
    <s v="MERCADO"/>
    <s v="MARTINEZ"/>
    <s v="IRAZEMA"/>
    <x v="1"/>
    <x v="0"/>
    <x v="45"/>
    <s v="INFRAESTRUCTURA Y EQUIPO PARA LA PROTECCION Y MANEJO DE LAS AVES"/>
    <s v="PRODUCCIÓN DE ALIMENTOS"/>
    <n v="0"/>
    <n v="0"/>
    <n v="0"/>
    <s v="AM"/>
    <n v="26460"/>
    <n v="0"/>
    <n v="2940"/>
    <n v="29400"/>
    <n v="26460"/>
    <n v="0"/>
    <m/>
    <n v="26460"/>
    <x v="228"/>
  </r>
  <r>
    <s v="GRUPO DE TRABAJO EL CARRIZAL"/>
    <s v="MERCADO"/>
    <s v="MARTINEZ"/>
    <s v="IRAZEMA"/>
    <x v="1"/>
    <x v="0"/>
    <x v="45"/>
    <s v="MATERIAL VEGETATIVO"/>
    <s v="PRODUCCIÓN DE ALIMENTOS"/>
    <n v="0"/>
    <n v="0"/>
    <n v="0"/>
    <s v="AM"/>
    <n v="3510"/>
    <n v="0"/>
    <n v="390"/>
    <n v="3900"/>
    <n v="3510"/>
    <n v="0"/>
    <m/>
    <n v="3510"/>
    <x v="228"/>
  </r>
  <r>
    <s v="AVES LIMAJYO"/>
    <s v="ANGEL"/>
    <s v="VIRGINIO"/>
    <s v="ELENA"/>
    <x v="13"/>
    <x v="0"/>
    <x v="227"/>
    <s v="INFRAESTRUCTURA Y EQUIPO PARA LA PRODUCCION DE HONGOS"/>
    <s v="PRODUCCIÓN DE ALIMENTOS"/>
    <n v="19"/>
    <n v="1"/>
    <n v="20"/>
    <s v="AM"/>
    <n v="66207"/>
    <n v="0"/>
    <n v="29591.559999999998"/>
    <n v="95798.56"/>
    <n v="66207"/>
    <n v="0"/>
    <m/>
    <n v="66207"/>
    <x v="229"/>
  </r>
  <r>
    <s v="AVES LIMAJYO"/>
    <s v="ANGEL"/>
    <s v="VIRGINIO"/>
    <s v="ELENA"/>
    <x v="13"/>
    <x v="0"/>
    <x v="227"/>
    <s v="INFRAESTRUCTURA Y EQUIPO PARA LA PROTECCION Y MANEJO DE LAS AVES"/>
    <s v="PRODUCCIÓN DE ALIMENTOS"/>
    <n v="0"/>
    <n v="0"/>
    <n v="0"/>
    <s v="AM"/>
    <n v="87167"/>
    <n v="0"/>
    <n v="10754.320000000007"/>
    <n v="97921.32"/>
    <n v="87167"/>
    <n v="0"/>
    <m/>
    <n v="87167"/>
    <x v="229"/>
  </r>
  <r>
    <s v="GRUPO PESA 2013 EL EPAZOTE"/>
    <s v="REYES"/>
    <s v="HERNANDEZ"/>
    <s v="DOMINGO"/>
    <x v="0"/>
    <x v="2"/>
    <x v="228"/>
    <s v="INFRAESTRUCTURA Y EQUIPO PARA LA PRODUCCION HORTICOLA AGRICULTURA PROTEGIDA"/>
    <s v="PRODUCCIÓN DE ALIMENTOS"/>
    <n v="3"/>
    <n v="10"/>
    <n v="13"/>
    <s v="AM"/>
    <n v="82254"/>
    <n v="0"/>
    <n v="16390.2"/>
    <n v="98644.2"/>
    <n v="82254"/>
    <n v="0"/>
    <m/>
    <n v="82254"/>
    <x v="230"/>
  </r>
  <r>
    <s v="GRUPO PESA 2013 EL EPAZOTE"/>
    <s v="REYES"/>
    <s v="HERNANDEZ"/>
    <s v="DOMINGO"/>
    <x v="0"/>
    <x v="2"/>
    <x v="228"/>
    <s v="INFRAESTRUCTURA Y EQUIPO PARA LA PROTECCION Y MANEJO DE LAS AVES"/>
    <s v="PRODUCCIÓN DE ALIMENTOS"/>
    <n v="0"/>
    <n v="0"/>
    <n v="0"/>
    <s v="AM"/>
    <n v="7724"/>
    <n v="0"/>
    <n v="999.9"/>
    <n v="8723.9"/>
    <n v="7724"/>
    <n v="0"/>
    <m/>
    <n v="7724"/>
    <x v="230"/>
  </r>
  <r>
    <s v="GRUPO PESA 2013 EL EPAZOTE"/>
    <s v="REYES"/>
    <s v="HERNANDEZ"/>
    <s v="DOMINGO"/>
    <x v="0"/>
    <x v="2"/>
    <x v="228"/>
    <s v="INFRAESTRUCTURA Y EQUIPO PARA LA PRODUCCION DE BOVINOS"/>
    <s v="GENERACIÓN DE INGRESOS"/>
    <n v="0"/>
    <n v="0"/>
    <n v="0"/>
    <s v="AM"/>
    <n v="133019"/>
    <n v="0"/>
    <n v="14780.38"/>
    <n v="147799.38"/>
    <n v="133019"/>
    <n v="0"/>
    <m/>
    <n v="133019"/>
    <x v="230"/>
  </r>
  <r>
    <s v="GRUPO PESA 2013 SAN ISIDRO"/>
    <s v="MONTERO"/>
    <s v="BOTELLO"/>
    <s v="VICTORINA"/>
    <x v="0"/>
    <x v="2"/>
    <x v="220"/>
    <s v="INFRAESTRUCTURA Y EQUIPO PARA LA PRODUCCION HORTICOLA AGRICULTURA PROTEGIDA"/>
    <s v="PRODUCCIÓN DE ALIMENTOS"/>
    <n v="7"/>
    <n v="4"/>
    <n v="11"/>
    <s v="AM"/>
    <n v="41127"/>
    <n v="0"/>
    <n v="8195.1"/>
    <n v="49322.1"/>
    <n v="41127"/>
    <n v="0"/>
    <m/>
    <n v="41127"/>
    <x v="231"/>
  </r>
  <r>
    <s v="GRUPO PESA 2013 SAN ISIDRO"/>
    <s v="MONTERO"/>
    <s v="BOTELLO"/>
    <s v="VICTORINA"/>
    <x v="0"/>
    <x v="2"/>
    <x v="220"/>
    <s v="INFRAESTRUCTURA Y EQUIPO PARA LA PROTECCION Y MANEJO DE LAS AVES"/>
    <s v="PRODUCCIÓN DE ALIMENTOS"/>
    <n v="0"/>
    <n v="0"/>
    <n v="0"/>
    <s v="AM"/>
    <n v="61792"/>
    <n v="0"/>
    <n v="7999.2"/>
    <n v="69791.199999999997"/>
    <n v="61792"/>
    <n v="0"/>
    <m/>
    <n v="61792"/>
    <x v="231"/>
  </r>
  <r>
    <s v="GRUPO PESA MARTINEZ"/>
    <s v="JUAREZ"/>
    <m/>
    <s v="ISIDRA"/>
    <x v="12"/>
    <x v="0"/>
    <x v="229"/>
    <s v="INFRAESTRUCTURA Y EQUIPO PARA LA PRODUCCION HORTICOLA AGRICULTURA PROTEGIDA"/>
    <s v="PRODUCCIÓN DE ALIMENTOS"/>
    <n v="7"/>
    <n v="2"/>
    <n v="9"/>
    <s v="AM"/>
    <n v="118373"/>
    <n v="0"/>
    <n v="13152.600000000006"/>
    <n v="131525.6"/>
    <n v="115000"/>
    <n v="0"/>
    <m/>
    <n v="115000"/>
    <x v="232"/>
  </r>
  <r>
    <s v="GRUPO PESA MARTINEZ"/>
    <s v="JUAREZ"/>
    <m/>
    <s v="ISIDRA"/>
    <x v="12"/>
    <x v="0"/>
    <x v="229"/>
    <s v="INFRAESTRUCTURA Y EQUIPO PARA LA PRODUCCION DE BOVINOS"/>
    <s v="GENERACIÓN DE INGRESOS"/>
    <n v="0"/>
    <n v="0"/>
    <n v="0"/>
    <s v="AM"/>
    <n v="22169"/>
    <n v="0"/>
    <n v="2464.2299999999996"/>
    <n v="24633.23"/>
    <n v="22169"/>
    <n v="0"/>
    <m/>
    <n v="22169"/>
    <x v="232"/>
  </r>
  <r>
    <s v="GRUPO PESA 2013 PINIHUAN"/>
    <s v="GARCIA"/>
    <s v="HERNANDEZ"/>
    <s v="GELACIA"/>
    <x v="0"/>
    <x v="2"/>
    <x v="230"/>
    <s v="INFRAESTRUCTURA Y EQUIPO PARA LA PRODUCCION HORTICOLA AGRICULTURA PROTEGIDA"/>
    <s v="PRODUCCIÓN DE ALIMENTOS"/>
    <n v="6"/>
    <n v="0"/>
    <n v="6"/>
    <s v="AM"/>
    <n v="54836"/>
    <n v="0"/>
    <n v="10926.8"/>
    <n v="65762.8"/>
    <n v="54836"/>
    <n v="0"/>
    <m/>
    <n v="54836"/>
    <x v="233"/>
  </r>
  <r>
    <s v="GRUPO PESA 2013 PINIHUAN"/>
    <s v="GARCIA"/>
    <s v="HERNANDEZ"/>
    <s v="GELACIA"/>
    <x v="0"/>
    <x v="2"/>
    <x v="230"/>
    <s v="INFRAESTRUCTURA Y EQUIPO PARA LA PRODUCCION DE BOVINOS"/>
    <s v="GENERACIÓN DE INGRESOS"/>
    <n v="0"/>
    <n v="0"/>
    <n v="0"/>
    <s v="AM"/>
    <n v="22169"/>
    <n v="0"/>
    <n v="2464.23"/>
    <n v="24633.23"/>
    <n v="22169"/>
    <n v="0"/>
    <m/>
    <n v="22169"/>
    <x v="233"/>
  </r>
  <r>
    <s v="GRUPO PESA 2013 PINIHUAN"/>
    <s v="GARCIA"/>
    <s v="HERNANDEZ"/>
    <s v="GELACIA"/>
    <x v="0"/>
    <x v="2"/>
    <x v="230"/>
    <s v="INFRAESTRUCTURA Y EQUIPO PARA LA PRODUCCION HORTICOLA AGRICULTURA PROTEGIDA"/>
    <s v="GENERACIÓN DE INGRESOS"/>
    <n v="0"/>
    <n v="0"/>
    <n v="0"/>
    <s v="AM"/>
    <n v="74892"/>
    <n v="0"/>
    <n v="24961.79"/>
    <n v="99853.790000000008"/>
    <n v="74892"/>
    <n v="0"/>
    <m/>
    <n v="74892"/>
    <x v="233"/>
  </r>
  <r>
    <s v="PRODUCTORES DE PAXQUID"/>
    <s v="SANTIAGO"/>
    <s v="HERNANDEZ"/>
    <s v="FRANCISCO"/>
    <x v="1"/>
    <x v="0"/>
    <x v="231"/>
    <s v="EQUIPO PARA LA CONSERVACION DE ALIMENTOS CARNICOS"/>
    <s v="GENERACIÓN DE INGRESOS"/>
    <n v="8"/>
    <n v="11"/>
    <n v="19"/>
    <s v="AM"/>
    <n v="26820"/>
    <n v="0"/>
    <n v="2980"/>
    <n v="29800"/>
    <n v="26820"/>
    <n v="0"/>
    <m/>
    <n v="26820"/>
    <x v="234"/>
  </r>
  <r>
    <s v="PRODUCTORES DE PAXQUID"/>
    <s v="SANTIAGO"/>
    <s v="HERNANDEZ"/>
    <s v="FRANCISCO"/>
    <x v="1"/>
    <x v="0"/>
    <x v="231"/>
    <s v="INFRAESTRUCTURA Y EQUIPO PARA LA PROTECCION Y MANEJO DE LAS AVES"/>
    <s v="PRODUCCIÓN DE ALIMENTOS"/>
    <n v="0"/>
    <n v="0"/>
    <n v="0"/>
    <s v="AM"/>
    <n v="48510"/>
    <n v="0"/>
    <n v="5390"/>
    <n v="53900"/>
    <n v="48510"/>
    <n v="0"/>
    <m/>
    <n v="48510"/>
    <x v="234"/>
  </r>
  <r>
    <s v="PRODUCTORES DE PAXQUID"/>
    <s v="SANTIAGO"/>
    <s v="HERNANDEZ"/>
    <s v="FRANCISCO"/>
    <x v="1"/>
    <x v="0"/>
    <x v="231"/>
    <s v="MATERIAL VEGETATIVO"/>
    <s v="PRODUCCIÓN DE ALIMENTOS"/>
    <n v="0"/>
    <n v="0"/>
    <n v="0"/>
    <s v="AM"/>
    <n v="7020"/>
    <n v="0"/>
    <n v="780"/>
    <n v="7800"/>
    <n v="7020"/>
    <n v="0"/>
    <m/>
    <n v="7020"/>
    <x v="234"/>
  </r>
  <r>
    <s v="PRODUCTORES DE PAXQUID"/>
    <s v="SANTIAGO"/>
    <s v="HERNANDEZ"/>
    <s v="FRANCISCO"/>
    <x v="1"/>
    <x v="0"/>
    <x v="231"/>
    <s v="INFRAESTRUCTURA Y EQUIPO PARA LA PRODUCCION DE CERDOS"/>
    <s v="GENERACIÓN DE INGRESOS"/>
    <n v="0"/>
    <n v="0"/>
    <n v="0"/>
    <s v="AM"/>
    <n v="80100"/>
    <n v="0"/>
    <n v="8900"/>
    <n v="89000"/>
    <n v="80100"/>
    <n v="0"/>
    <m/>
    <n v="80100"/>
    <x v="234"/>
  </r>
  <r>
    <s v="PRODUCTORES DE PAXQUID"/>
    <s v="SANTIAGO"/>
    <s v="HERNANDEZ"/>
    <s v="FRANCISCO"/>
    <x v="1"/>
    <x v="0"/>
    <x v="231"/>
    <s v="CONSERVACION"/>
    <s v="GENERACIÓN DE INGRESOS"/>
    <n v="0"/>
    <n v="0"/>
    <n v="0"/>
    <s v="AM"/>
    <n v="13586"/>
    <n v="0"/>
    <n v="1510"/>
    <n v="15096"/>
    <n v="13586"/>
    <n v="0"/>
    <m/>
    <n v="13586"/>
    <x v="234"/>
  </r>
  <r>
    <s v="GRUPO PESA 2013 LAS TUZAS"/>
    <s v="ARRIAGA"/>
    <s v="SALDIERNA"/>
    <s v="ALEJANDRA LIZBET"/>
    <x v="12"/>
    <x v="0"/>
    <x v="232"/>
    <s v="INFRAESTRUCTURA Y EQUIPO PARA LA PROTECCION Y MANEJO DE LAS AVES"/>
    <s v="PRODUCCIÓN DE ALIMENTOS"/>
    <n v="7"/>
    <n v="0"/>
    <n v="7"/>
    <s v="AM"/>
    <n v="23554"/>
    <n v="0"/>
    <n v="2617.7000000000007"/>
    <n v="26171.7"/>
    <n v="23554"/>
    <n v="0"/>
    <m/>
    <n v="23554"/>
    <x v="235"/>
  </r>
  <r>
    <s v="GRUPO PESA 2013 LAS TUZAS"/>
    <s v="ARRIAGA"/>
    <s v="SALDIERNA"/>
    <s v="ALEJANDRA LIZBET"/>
    <x v="12"/>
    <x v="0"/>
    <x v="232"/>
    <s v="INFRAESTRUCTURA Y EQUIPO PARA LA PRODUCCION HORTICOLA AGRICULTURA PROTEGIDA"/>
    <s v="PRODUCCIÓN DE ALIMENTOS"/>
    <n v="0"/>
    <n v="0"/>
    <n v="0"/>
    <s v="AM"/>
    <n v="57500"/>
    <n v="0"/>
    <n v="8262.7999999999993"/>
    <n v="65762.8"/>
    <n v="57500"/>
    <n v="0"/>
    <m/>
    <n v="57500"/>
    <x v="235"/>
  </r>
  <r>
    <s v="WITZIL AN EM"/>
    <s v="CAMILO"/>
    <s v="DELFINO"/>
    <s v="MA. JUANA"/>
    <x v="9"/>
    <x v="0"/>
    <x v="233"/>
    <s v="CISTERNA DE FERROCEMENTO EQUIPADA"/>
    <s v="PRODUCCIÓN DE ALIMENTOS"/>
    <n v="13"/>
    <n v="2"/>
    <n v="15"/>
    <s v="MAM"/>
    <n v="9072"/>
    <n v="0"/>
    <n v="1008"/>
    <n v="10080"/>
    <n v="9072"/>
    <n v="0"/>
    <m/>
    <n v="9072"/>
    <x v="236"/>
  </r>
  <r>
    <s v="WITZIL AN EM"/>
    <s v="CAMILO"/>
    <s v="DELFINO"/>
    <s v="MA. JUANA"/>
    <x v="9"/>
    <x v="0"/>
    <x v="233"/>
    <s v="INFRAESTRUCTURA Y EQUIPO PARA LA PRODUCCION DE HORTALIZAS A CIELO ABIERTO"/>
    <s v="GENERACIÓN DE INGRESOS"/>
    <n v="0"/>
    <n v="0"/>
    <n v="0"/>
    <s v="MAM"/>
    <n v="7100"/>
    <n v="0"/>
    <n v="2498"/>
    <n v="9598"/>
    <n v="7100"/>
    <n v="0"/>
    <m/>
    <n v="7100"/>
    <x v="236"/>
  </r>
  <r>
    <s v="WITZIL AN EM"/>
    <s v="CAMILO"/>
    <s v="DELFINO"/>
    <s v="MA. JUANA"/>
    <x v="9"/>
    <x v="0"/>
    <x v="233"/>
    <s v="INFRAESTRUCTURA Y EQUIPO PARA LA PROTECCION Y MANEJO DE LAS AVES"/>
    <s v="PRODUCCIÓN DE ALIMENTOS"/>
    <n v="0"/>
    <n v="0"/>
    <n v="0"/>
    <s v="MAM"/>
    <n v="49809"/>
    <n v="0"/>
    <n v="6146.0400000000009"/>
    <n v="55955.040000000001"/>
    <n v="49809"/>
    <n v="0"/>
    <m/>
    <n v="49809"/>
    <x v="236"/>
  </r>
  <r>
    <s v="WITZIL AN EM"/>
    <s v="CAMILO"/>
    <s v="DELFINO"/>
    <s v="MA. JUANA"/>
    <x v="9"/>
    <x v="0"/>
    <x v="233"/>
    <s v="INFRAESTRUCTURA Y EQUIPO PARA LA PRODUCCION DE HORTALIZAS A CIELO ABIERTO"/>
    <s v="GENERACIÓN DE INGRESOS"/>
    <n v="0"/>
    <n v="0"/>
    <n v="0"/>
    <s v="MAM"/>
    <n v="19880"/>
    <n v="0"/>
    <n v="4573.7999999999993"/>
    <n v="24453.8"/>
    <n v="19880"/>
    <n v="0"/>
    <m/>
    <n v="19880"/>
    <x v="236"/>
  </r>
  <r>
    <s v="GRUPO PESA LA LINEA"/>
    <s v="LOPEZ"/>
    <s v="CAMARGO"/>
    <s v="CRISTINA"/>
    <x v="0"/>
    <x v="2"/>
    <x v="234"/>
    <s v="INFRAESTRUCTURA Y EQUIPO PARA LA PRODUCCION HORTICOLA AGRICULTURA PROTEGIDA"/>
    <s v="PRODUCCIÓN DE ALIMENTOS"/>
    <n v="7"/>
    <n v="3"/>
    <n v="10"/>
    <s v="AM"/>
    <n v="54836"/>
    <n v="0"/>
    <n v="10926.8"/>
    <n v="65762.8"/>
    <n v="54836"/>
    <n v="0"/>
    <m/>
    <n v="54836"/>
    <x v="237"/>
  </r>
  <r>
    <s v="GRUPO PESA LA LINEA"/>
    <s v="LOPEZ"/>
    <s v="CAMARGO"/>
    <s v="CRISTINA"/>
    <x v="0"/>
    <x v="2"/>
    <x v="234"/>
    <s v="INFRAESTRUCTURA Y EQUIPO PARA LA PROTECCION Y MANEJO DE LAS AVES"/>
    <s v="PRODUCCIÓN DE ALIMENTOS"/>
    <n v="0"/>
    <n v="0"/>
    <n v="0"/>
    <s v="AM"/>
    <n v="15448"/>
    <n v="0"/>
    <n v="1999.8"/>
    <n v="17447.8"/>
    <n v="15448"/>
    <n v="0"/>
    <m/>
    <n v="15448"/>
    <x v="237"/>
  </r>
  <r>
    <s v="GRUPO PESA LA LINEA"/>
    <s v="LOPEZ"/>
    <s v="CAMARGO"/>
    <s v="CRISTINA"/>
    <x v="0"/>
    <x v="2"/>
    <x v="234"/>
    <s v="INFRAESTRUCTURA Y EQUIPO PARA LA PRODUCCION HORTICOLA AGRICULTURA PROTEGIDA"/>
    <s v="PRODUCCIÓN DE ALIMENTOS"/>
    <n v="0"/>
    <n v="0"/>
    <n v="0"/>
    <s v="AM"/>
    <n v="149784"/>
    <n v="0"/>
    <n v="49923.58"/>
    <n v="199707.58000000002"/>
    <n v="149784"/>
    <n v="0"/>
    <m/>
    <n v="149784"/>
    <x v="237"/>
  </r>
  <r>
    <s v="GRUPO PESA LA LINEA"/>
    <s v="LOPEZ"/>
    <s v="CAMARGO"/>
    <s v="CRISTINA"/>
    <x v="0"/>
    <x v="2"/>
    <x v="234"/>
    <s v="INFRAESTRUCTURA Y EQUIPO PARA LA PRODUCCION DE BOVINOS"/>
    <s v="GENERACIÓN DE INGRESOS"/>
    <n v="0"/>
    <n v="0"/>
    <n v="0"/>
    <s v="AM"/>
    <n v="44339"/>
    <n v="0"/>
    <n v="4927.46"/>
    <n v="49266.46"/>
    <n v="44339"/>
    <n v="0"/>
    <m/>
    <n v="44339"/>
    <x v="237"/>
  </r>
  <r>
    <s v="LOS TRIUNFADORES DE BARRIO PROGRESO"/>
    <s v="HERNNADEZ"/>
    <s v="ANTONIO"/>
    <s v="ALEJANDRO"/>
    <x v="13"/>
    <x v="0"/>
    <x v="235"/>
    <s v="INFRAESTRUCTURA Y EQUIPO PARA LA PROTECCION Y MANEJO DE LAS AVES"/>
    <s v="PRODUCCIÓN DE ALIMENTOS"/>
    <n v="15"/>
    <n v="6"/>
    <n v="21"/>
    <s v="MAM"/>
    <n v="49809"/>
    <n v="0"/>
    <n v="6146.0400000000009"/>
    <n v="55955.040000000001"/>
    <n v="49809"/>
    <n v="0"/>
    <m/>
    <n v="49809"/>
    <x v="238"/>
  </r>
  <r>
    <s v="LOS TRIUNFADORES DE BARRIO PROGRESO"/>
    <s v="HERNNADEZ"/>
    <s v="ANTONIO"/>
    <s v="ALEJANDRO"/>
    <x v="13"/>
    <x v="0"/>
    <x v="235"/>
    <s v="ARBOLES FRUTALES"/>
    <s v="PRODUCCIÓN DE ALIMENTOS"/>
    <n v="0"/>
    <n v="0"/>
    <n v="0"/>
    <s v="MAM"/>
    <n v="97630"/>
    <n v="0"/>
    <n v="22191"/>
    <n v="119821"/>
    <n v="97630"/>
    <n v="0"/>
    <m/>
    <n v="97630"/>
    <x v="238"/>
  </r>
  <r>
    <s v="LOS TRIUNFADORES DE BARRIO PROGRESO"/>
    <s v="HERNNADEZ"/>
    <s v="ANTONIO"/>
    <s v="ALEJANDRO"/>
    <x v="13"/>
    <x v="0"/>
    <x v="235"/>
    <s v="INFRAESTRUCTURA PARA POSTPRODUCCION DE CAFE"/>
    <s v="GENERACIÓN DE INGRESOS"/>
    <n v="0"/>
    <n v="0"/>
    <n v="0"/>
    <s v="MAM"/>
    <n v="21672"/>
    <n v="0"/>
    <n v="6828"/>
    <n v="28500"/>
    <n v="21672"/>
    <n v="0"/>
    <m/>
    <n v="21672"/>
    <x v="238"/>
  </r>
  <r>
    <s v="MILA TEKITINE"/>
    <s v="HERNANDEZ"/>
    <s v="HERNANDEZ"/>
    <s v="JUVENCIO"/>
    <x v="13"/>
    <x v="0"/>
    <x v="236"/>
    <s v="INFRAESTRUCTURA Y EQUIPO PARA LA PRODUCCION DE HONGOS"/>
    <s v="PRODUCCIÓN DE ALIMENTOS"/>
    <n v="11"/>
    <n v="9"/>
    <n v="20"/>
    <s v="AM"/>
    <n v="50929"/>
    <n v="0"/>
    <n v="22762.199999999997"/>
    <n v="73691.199999999997"/>
    <n v="50929"/>
    <n v="0"/>
    <m/>
    <n v="50929"/>
    <x v="239"/>
  </r>
  <r>
    <s v="MILA TEKITINE"/>
    <s v="HERNANDEZ"/>
    <s v="HERNANDEZ"/>
    <s v="JUVENCIO"/>
    <x v="13"/>
    <x v="0"/>
    <x v="236"/>
    <s v="INFRAESTRUCTURA Y EQUIPO PARA LA PROTECCION Y MANEJO DE LAS AVES"/>
    <s v="PRODUCCIÓN DE ALIMENTOS"/>
    <n v="0"/>
    <n v="0"/>
    <n v="0"/>
    <s v="AM"/>
    <n v="37357"/>
    <n v="0"/>
    <n v="4609.2799999999988"/>
    <n v="41966.28"/>
    <n v="37357"/>
    <n v="0"/>
    <m/>
    <n v="37357"/>
    <x v="239"/>
  </r>
  <r>
    <s v="MILA TEKITINE"/>
    <s v="HERNANDEZ"/>
    <s v="HERNANDEZ"/>
    <s v="JUVENCIO"/>
    <x v="13"/>
    <x v="0"/>
    <x v="236"/>
    <s v="ARBOLES FRUTALES"/>
    <s v="PRODUCCIÓN DE ALIMENTOS"/>
    <n v="0"/>
    <n v="0"/>
    <n v="0"/>
    <s v="AM"/>
    <n v="52570"/>
    <n v="0"/>
    <n v="11949"/>
    <n v="64519"/>
    <n v="52570"/>
    <n v="0"/>
    <m/>
    <n v="52570"/>
    <x v="239"/>
  </r>
  <r>
    <s v="EL GAVILAN"/>
    <s v="RAMIREZ"/>
    <s v="JUAREZ"/>
    <s v="FILOMENA"/>
    <x v="13"/>
    <x v="0"/>
    <x v="237"/>
    <s v="INFRAESTRUCTURA Y EQUIPO PARA LA PRODUCCION DE HONGOS"/>
    <s v="PRODUCCIÓN DE ALIMENTOS"/>
    <n v="15"/>
    <n v="4"/>
    <n v="19"/>
    <s v="AM"/>
    <n v="15278"/>
    <n v="0"/>
    <n v="6829.3600000000006"/>
    <n v="22107.360000000001"/>
    <n v="15278"/>
    <n v="0"/>
    <m/>
    <n v="15278"/>
    <x v="240"/>
  </r>
  <r>
    <s v="EL GAVILAN"/>
    <s v="RAMIREZ"/>
    <s v="JUAREZ"/>
    <s v="FILOMENA"/>
    <x v="13"/>
    <x v="0"/>
    <x v="237"/>
    <s v="ARBOLES FRUTALES"/>
    <s v="PRODUCCIÓN DE ALIMENTOS"/>
    <n v="0"/>
    <n v="0"/>
    <n v="0"/>
    <s v="AM"/>
    <n v="75100"/>
    <n v="0"/>
    <n v="17070"/>
    <n v="92170"/>
    <n v="75100"/>
    <n v="0"/>
    <m/>
    <n v="75100"/>
    <x v="240"/>
  </r>
  <r>
    <s v="EL GAVILAN"/>
    <s v="RAMIREZ"/>
    <s v="JUAREZ"/>
    <s v="FILOMENA"/>
    <x v="13"/>
    <x v="0"/>
    <x v="237"/>
    <s v="INFRAESTRUCTURA PARA POSTPRODUCCION DE CAFE"/>
    <s v="GENERACIÓN DE INGRESOS"/>
    <n v="0"/>
    <n v="0"/>
    <n v="0"/>
    <s v="AM"/>
    <n v="10836"/>
    <n v="0"/>
    <n v="3414"/>
    <n v="14250"/>
    <n v="10836"/>
    <n v="0"/>
    <m/>
    <n v="10836"/>
    <x v="240"/>
  </r>
  <r>
    <s v="EL GAVILAN"/>
    <s v="RAMIREZ"/>
    <s v="JUAREZ"/>
    <s v="FILOMENA"/>
    <x v="13"/>
    <x v="0"/>
    <x v="237"/>
    <s v="INFRAESTRUCTURA Y EQUIPO PARA LA PROTECCION Y MANEJO DE LAS AVES"/>
    <s v="PRODUCCIÓN DE ALIMENTOS"/>
    <n v="0"/>
    <n v="0"/>
    <n v="0"/>
    <s v="AM"/>
    <n v="62262"/>
    <n v="0"/>
    <n v="7681.8000000000029"/>
    <n v="69943.8"/>
    <n v="62262"/>
    <n v="0"/>
    <m/>
    <n v="62262"/>
    <x v="240"/>
  </r>
  <r>
    <s v="EL TRIUNFO"/>
    <s v="HERNANDEZ"/>
    <s v="GIL"/>
    <s v="JOSE LUIS"/>
    <x v="13"/>
    <x v="0"/>
    <x v="238"/>
    <s v="MAQUINARIA Y EQUIPO PARA PROCESOS DE AGREGACION DE VALOR AL CAFE"/>
    <s v="GENERACIÓN DE INGRESOS"/>
    <n v="7"/>
    <n v="13"/>
    <n v="20"/>
    <s v="AM"/>
    <n v="81627"/>
    <n v="0"/>
    <n v="9880"/>
    <n v="91507"/>
    <n v="81627"/>
    <n v="0"/>
    <m/>
    <n v="81627"/>
    <x v="241"/>
  </r>
  <r>
    <s v="EL TRIUNFO"/>
    <s v="HERNANDEZ"/>
    <s v="GIL"/>
    <s v="JOSE LUIS"/>
    <x v="13"/>
    <x v="0"/>
    <x v="238"/>
    <s v="INFRAESTRUCTURA PARA POSTPRODUCCION DE CAFE"/>
    <s v="GENERACIÓN DE INGRESOS"/>
    <n v="0"/>
    <n v="0"/>
    <n v="0"/>
    <s v="AM"/>
    <n v="37926"/>
    <n v="0"/>
    <n v="11949"/>
    <n v="49875"/>
    <n v="37926"/>
    <n v="0"/>
    <m/>
    <n v="37926"/>
    <x v="241"/>
  </r>
  <r>
    <s v="GRUPO PESA SAN RAFAEL"/>
    <s v="SANJUAN"/>
    <s v="RINCON"/>
    <s v="FELIPE"/>
    <x v="0"/>
    <x v="2"/>
    <x v="239"/>
    <s v="INFRAESTRUCTURA Y EQUIPO PARA LA PRODUCCION HORTICOLA AGRICULTURA PROTEGIDA"/>
    <s v="PRODUCCIÓN DE ALIMENTOS"/>
    <n v="3"/>
    <n v="4"/>
    <n v="7"/>
    <s v="AM"/>
    <n v="95963"/>
    <n v="0"/>
    <n v="19121.900000000001"/>
    <n v="115084.9"/>
    <n v="95963"/>
    <n v="0"/>
    <m/>
    <n v="95963"/>
    <x v="242"/>
  </r>
  <r>
    <s v="HUERTOS CACALACAYO"/>
    <s v="SANTIAGO "/>
    <s v="ANTONIO"/>
    <s v="ANTONIO "/>
    <x v="13"/>
    <x v="0"/>
    <x v="240"/>
    <s v="INFRAESTRUCTURA Y EQUIPO PARA LA PROTECCION Y MANEJO DE LAS AVES"/>
    <s v="PRODUCCIÓN DE ALIMENTOS"/>
    <n v="1"/>
    <n v="19"/>
    <n v="20"/>
    <s v="AM"/>
    <n v="74714"/>
    <n v="0"/>
    <n v="9218.5599999999977"/>
    <n v="83932.56"/>
    <n v="74714"/>
    <n v="0"/>
    <m/>
    <n v="74714"/>
    <x v="243"/>
  </r>
  <r>
    <s v="HUERTOS CACALACAYO"/>
    <s v="SANTIAGO "/>
    <s v="ANTONIO"/>
    <s v="ANTONIO "/>
    <x v="13"/>
    <x v="0"/>
    <x v="240"/>
    <s v="INFRAESTRUCTURA Y EQUIPO PARA LA PRODUCCION DE HONGOS"/>
    <s v="PRODUCCIÓN DE ALIMENTOS"/>
    <n v="0"/>
    <n v="0"/>
    <n v="0"/>
    <s v="AM"/>
    <n v="71300"/>
    <n v="0"/>
    <n v="31867.679999999993"/>
    <n v="103167.67999999999"/>
    <n v="71300"/>
    <n v="0"/>
    <m/>
    <n v="71300"/>
    <x v="243"/>
  </r>
  <r>
    <s v="LA NUEVA LUCHA"/>
    <s v="TORQUEMADA"/>
    <s v="COVARRUBIAS"/>
    <s v="ANICACIA"/>
    <x v="13"/>
    <x v="0"/>
    <x v="241"/>
    <s v="INFRAESTRUCTURA Y EQUIPO PARA LA PROTECCION Y MANEJO DE LAS AVES"/>
    <s v="PRODUCCIÓN DE ALIMENTOS"/>
    <n v="0"/>
    <n v="0"/>
    <n v="0"/>
    <s v="AM"/>
    <n v="24904"/>
    <n v="0"/>
    <n v="3073.5200000000004"/>
    <n v="27977.52"/>
    <n v="24904"/>
    <n v="0"/>
    <m/>
    <n v="24904"/>
    <x v="244"/>
  </r>
  <r>
    <s v="LA NUEVA LUCHA"/>
    <s v="TORQUEMADA"/>
    <s v="COVARRUBIAS"/>
    <s v="ANICACIA"/>
    <x v="13"/>
    <x v="0"/>
    <x v="241"/>
    <s v="ARBOLES FRUTALES"/>
    <s v="PRODUCCIÓN DE ALIMENTOS"/>
    <n v="10"/>
    <n v="14"/>
    <n v="24"/>
    <s v="AM"/>
    <n v="37550"/>
    <n v="0"/>
    <n v="8535"/>
    <n v="46085"/>
    <n v="37550"/>
    <n v="0"/>
    <m/>
    <n v="37550"/>
    <x v="244"/>
  </r>
  <r>
    <s v="LA NUEVA LUCHA"/>
    <s v="TORQUEMADA"/>
    <s v="COVARRUBIAS"/>
    <s v="ANICACIA"/>
    <x v="13"/>
    <x v="0"/>
    <x v="241"/>
    <s v="INFRAESTRUCTURA PARA POSTPRODUCCION DE CAFE"/>
    <s v="GENERACIÓN DE INGRESOS"/>
    <n v="0"/>
    <n v="0"/>
    <n v="0"/>
    <s v="AM"/>
    <n v="65016"/>
    <n v="0"/>
    <n v="20484"/>
    <n v="85500"/>
    <n v="65016"/>
    <n v="0"/>
    <m/>
    <n v="65016"/>
    <x v="244"/>
  </r>
  <r>
    <s v="LA NUEVA LUCHA"/>
    <s v="TORQUEMADA"/>
    <s v="COVARRUBIAS"/>
    <s v="ANICACIA"/>
    <x v="13"/>
    <x v="0"/>
    <x v="241"/>
    <s v="INFRAESTRUCTURA Y EQUIPO PARA LA PRODUCCION DE HONGOS"/>
    <s v="PRODUCCIÓN DE ALIMENTOS"/>
    <n v="0"/>
    <n v="0"/>
    <n v="0"/>
    <s v="AM"/>
    <n v="25464"/>
    <n v="0"/>
    <n v="11381.599999999999"/>
    <n v="36845.599999999999"/>
    <n v="25464"/>
    <n v="0"/>
    <m/>
    <n v="25464"/>
    <x v="244"/>
  </r>
  <r>
    <s v="EL ENCINAL"/>
    <s v="JIMENEZ"/>
    <s v="CRUZ"/>
    <s v="GONZALO"/>
    <x v="13"/>
    <x v="0"/>
    <x v="242"/>
    <s v="INFRAESTRUCTURA Y EQUIPO PARA LA PROTECCION Y MANEJO DE LAS AVES"/>
    <s v="PRODUCCIÓN DE ALIMENTOS"/>
    <n v="10"/>
    <n v="7"/>
    <n v="17"/>
    <s v="MAM"/>
    <n v="112072"/>
    <n v="0"/>
    <n v="13826.839999999997"/>
    <n v="125898.84"/>
    <n v="112072"/>
    <n v="0"/>
    <m/>
    <n v="112072"/>
    <x v="245"/>
  </r>
  <r>
    <s v="EL ENCINAL"/>
    <s v="JIMENEZ"/>
    <s v="CRUZ"/>
    <s v="GONZALO"/>
    <x v="13"/>
    <x v="0"/>
    <x v="242"/>
    <s v="ARBOLES FRUTALES"/>
    <s v="PRODUCCIÓN DE ALIMENTOS"/>
    <n v="0"/>
    <n v="0"/>
    <n v="0"/>
    <s v="MAM"/>
    <n v="15020"/>
    <n v="0"/>
    <n v="3414"/>
    <n v="18434"/>
    <n v="15020"/>
    <n v="0"/>
    <m/>
    <n v="15020"/>
    <x v="245"/>
  </r>
  <r>
    <s v="EL ENCINAL"/>
    <s v="JIMENEZ"/>
    <s v="CRUZ"/>
    <s v="GONZALO"/>
    <x v="13"/>
    <x v="0"/>
    <x v="242"/>
    <s v="INFRAESTRUCTURA Y EQUIPO PARA LA PRODUCCION DE HONGOS"/>
    <s v="PRODUCCIÓN DE ALIMENTOS"/>
    <n v="0"/>
    <n v="0"/>
    <n v="0"/>
    <s v="MAM"/>
    <n v="15278"/>
    <n v="0"/>
    <n v="6829.3600000000006"/>
    <n v="22107.360000000001"/>
    <n v="15278"/>
    <n v="0"/>
    <m/>
    <n v="15278"/>
    <x v="245"/>
  </r>
  <r>
    <s v="EL ENCINAL"/>
    <s v="JIMENEZ"/>
    <s v="CRUZ"/>
    <s v="GONZALO"/>
    <x v="13"/>
    <x v="0"/>
    <x v="242"/>
    <s v="INFRAESTRUCTURA PARA POSTPRODUCCION DE CAFE"/>
    <s v="GENERACIÓN DE INGRESOS"/>
    <n v="0"/>
    <n v="0"/>
    <n v="0"/>
    <s v="MAM"/>
    <n v="16254"/>
    <n v="0"/>
    <n v="5121"/>
    <n v="21375"/>
    <n v="16254"/>
    <n v="0"/>
    <m/>
    <n v="16254"/>
    <x v="245"/>
  </r>
  <r>
    <s v="LIMAJTITLA"/>
    <s v="ANTONIO"/>
    <s v="FORTUNATO"/>
    <s v="MA SEVERIANA"/>
    <x v="13"/>
    <x v="0"/>
    <x v="243"/>
    <s v="ARBOLES FRUTALES"/>
    <s v="PRODUCCIÓN DE ALIMENTOS"/>
    <n v="16"/>
    <n v="4"/>
    <n v="20"/>
    <s v="MAM"/>
    <n v="15020"/>
    <n v="0"/>
    <n v="3414"/>
    <n v="18434"/>
    <n v="15020"/>
    <n v="0"/>
    <m/>
    <n v="15020"/>
    <x v="246"/>
  </r>
  <r>
    <s v="LIMAJTITLA"/>
    <s v="ANTONIO"/>
    <s v="FORTUNATO"/>
    <s v="MA SEVERIANA"/>
    <x v="13"/>
    <x v="0"/>
    <x v="243"/>
    <s v="INFRAESTRUCTURA Y EQUIPO PARA LA PROTECCION Y MANEJO DE LAS AVES"/>
    <s v="PRODUCCIÓN DE ALIMENTOS"/>
    <n v="0"/>
    <n v="0"/>
    <n v="0"/>
    <s v="MAM"/>
    <n v="87167"/>
    <n v="0"/>
    <n v="10754.320000000007"/>
    <n v="97921.32"/>
    <n v="87167"/>
    <n v="0"/>
    <m/>
    <n v="87167"/>
    <x v="246"/>
  </r>
  <r>
    <s v="LIMAJTITLA"/>
    <s v="ANTONIO"/>
    <s v="FORTUNATO"/>
    <s v="MA SEVERIANA"/>
    <x v="13"/>
    <x v="0"/>
    <x v="243"/>
    <s v="INFRAESTRUCTURA Y EQUIPO PARA LA PRODUCCION DE HONGOS"/>
    <s v="PRODUCCIÓN DE ALIMENTOS"/>
    <n v="0"/>
    <n v="0"/>
    <n v="0"/>
    <s v="MAM"/>
    <n v="56021"/>
    <n v="0"/>
    <n v="25039.320000000007"/>
    <n v="81060.320000000007"/>
    <n v="56021"/>
    <n v="0"/>
    <m/>
    <n v="56021"/>
    <x v="246"/>
  </r>
  <r>
    <s v="GRUPO PESA 2013 LA RODADA"/>
    <s v="LAMBARRIA"/>
    <s v="CASTILLO"/>
    <s v="MARIA DEL ROSARIO"/>
    <x v="0"/>
    <x v="2"/>
    <x v="244"/>
    <s v="INCUBADORA"/>
    <s v="GENERACIÓN DE INGRESOS"/>
    <n v="8"/>
    <n v="1"/>
    <n v="9"/>
    <s v="AM"/>
    <n v="56766"/>
    <n v="0"/>
    <n v="9116.2800000000007"/>
    <n v="65882.28"/>
    <n v="56766"/>
    <n v="0"/>
    <m/>
    <n v="56766"/>
    <x v="247"/>
  </r>
  <r>
    <s v="GRUPO PESA 2013 LA RODADA"/>
    <s v="LAMBARRIA"/>
    <s v="CASTILLO"/>
    <s v="MARIA DEL ROSARIO"/>
    <x v="0"/>
    <x v="2"/>
    <x v="244"/>
    <s v="INFRAESTRUCTURA Y EQUIPO PARA LA PRODUCCION HORTICOLA AGRICULTURA PROTEGIDA"/>
    <s v="GENERACIÓN DE INGRESOS"/>
    <n v="0"/>
    <n v="0"/>
    <n v="0"/>
    <s v="AM"/>
    <n v="74892"/>
    <n v="0"/>
    <n v="8321.34"/>
    <n v="83213.34"/>
    <n v="74892"/>
    <n v="0"/>
    <m/>
    <n v="74892"/>
    <x v="247"/>
  </r>
  <r>
    <s v="GRUPO PESA 2013 LA RODADA"/>
    <s v="LAMBARRIA"/>
    <s v="CASTILLO"/>
    <s v="MARIA DEL ROSARIO"/>
    <x v="0"/>
    <x v="2"/>
    <x v="244"/>
    <s v="INFRAESTRUCTURA Y EQUIPO PARA LA PRODUCCION HORTICOLA AGRICULTURA PROTEGIDA"/>
    <s v="PRODUCCIÓN DE ALIMENTOS"/>
    <n v="0"/>
    <n v="0"/>
    <n v="0"/>
    <s v="AM"/>
    <n v="95963"/>
    <n v="0"/>
    <n v="10662.61"/>
    <n v="106625.61"/>
    <n v="95963"/>
    <n v="0"/>
    <m/>
    <n v="95963"/>
    <x v="247"/>
  </r>
  <r>
    <s v="GRUPO PESA 2013 CALLEJON DE LA LUZ"/>
    <s v="PADRON"/>
    <s v="SIERRA"/>
    <s v="ABELARDO"/>
    <x v="12"/>
    <x v="0"/>
    <x v="245"/>
    <s v="INFRAESTRUCTURA Y EQUIPO PARA LA PRODUCCION DE BOVINOS"/>
    <s v="GENERACIÓN DE INGRESOS"/>
    <n v="3"/>
    <n v="5"/>
    <n v="8"/>
    <s v="AM"/>
    <n v="44339"/>
    <n v="0"/>
    <n v="4927.4599999999991"/>
    <n v="49266.46"/>
    <n v="44339"/>
    <n v="0"/>
    <m/>
    <n v="44339"/>
    <x v="248"/>
  </r>
  <r>
    <s v="GRUPO PESA 2013 CALLEJON DE LA LUZ"/>
    <s v="PADRON"/>
    <s v="SIERRA"/>
    <s v="ABELARDO"/>
    <x v="12"/>
    <x v="0"/>
    <x v="245"/>
    <s v="INFRAESTRUCTURA Y EQUIPO PARA LA PRODUCCION HORTICOLA AGRICULTURA PROTEGIDA"/>
    <s v="PRODUCCIÓN DE ALIMENTOS"/>
    <n v="0"/>
    <n v="0"/>
    <n v="0"/>
    <s v="AM"/>
    <n v="88779"/>
    <n v="0"/>
    <n v="9865.1999999999971"/>
    <n v="98644.2"/>
    <n v="86250"/>
    <n v="0"/>
    <m/>
    <n v="86250"/>
    <x v="248"/>
  </r>
  <r>
    <s v="LOS HUMILDES"/>
    <s v="GONZALEZ"/>
    <s v="."/>
    <s v="INOCENCIO"/>
    <x v="9"/>
    <x v="0"/>
    <x v="246"/>
    <s v="INFRAESTRUCTURA PARA POSTPRODUCCION DE CAFE"/>
    <s v="GENERACIÓN DE INGRESOS"/>
    <n v="5"/>
    <n v="10"/>
    <n v="15"/>
    <s v="AM"/>
    <n v="59598"/>
    <n v="0"/>
    <n v="18777"/>
    <n v="78375"/>
    <n v="59598"/>
    <n v="0"/>
    <m/>
    <n v="59598"/>
    <x v="249"/>
  </r>
  <r>
    <s v="LOS HUMILDES"/>
    <s v="GONZALEZ"/>
    <s v="."/>
    <s v="INOCENCIO"/>
    <x v="9"/>
    <x v="0"/>
    <x v="246"/>
    <s v="ARBOLES FRUTALES"/>
    <s v="PRODUCCIÓN DE ALIMENTOS"/>
    <n v="0"/>
    <n v="0"/>
    <n v="0"/>
    <s v="AM"/>
    <n v="7510"/>
    <n v="0"/>
    <n v="1707"/>
    <n v="9217"/>
    <n v="7510"/>
    <n v="0"/>
    <m/>
    <n v="7510"/>
    <x v="249"/>
  </r>
  <r>
    <s v="LOS HUMILDES"/>
    <s v="GONZALEZ"/>
    <s v="."/>
    <s v="INOCENCIO"/>
    <x v="9"/>
    <x v="0"/>
    <x v="246"/>
    <s v="INFRAESTRUCTURA PARA POSTPRODUCCION DE CAFE"/>
    <s v="GENERACIÓN DE INGRESOS"/>
    <n v="0"/>
    <n v="0"/>
    <n v="0"/>
    <s v="AM"/>
    <n v="69069"/>
    <n v="0"/>
    <n v="8360"/>
    <n v="77429"/>
    <n v="69069"/>
    <n v="0"/>
    <m/>
    <n v="69069"/>
    <x v="249"/>
  </r>
  <r>
    <s v="LOS HUMILDES"/>
    <s v="GONZALEZ"/>
    <s v="."/>
    <s v="INOCENCIO"/>
    <x v="9"/>
    <x v="0"/>
    <x v="246"/>
    <s v="INFRAESTRUCTURA Y EQUIPO PARA LA PROTECCION Y MANEJO DE LAS AVES"/>
    <s v="PRODUCCIÓN DE ALIMENTOS"/>
    <n v="0"/>
    <n v="0"/>
    <n v="0"/>
    <s v="AM"/>
    <n v="12452"/>
    <n v="0"/>
    <n v="1536.7600000000002"/>
    <n v="13988.76"/>
    <n v="12452"/>
    <n v="0"/>
    <m/>
    <n v="12452"/>
    <x v="249"/>
  </r>
  <r>
    <s v="LOS CLAVELES"/>
    <s v="DE LA CRUZ"/>
    <s v="SANTOS"/>
    <s v="CECILIA"/>
    <x v="13"/>
    <x v="0"/>
    <x v="247"/>
    <s v="INFRAESTRUCTURA Y EQUIPO PARA LA PROTECCION Y MANEJO DE LAS AVES"/>
    <s v="PRODUCCIÓN DE ALIMENTOS"/>
    <n v="15"/>
    <n v="5"/>
    <n v="20"/>
    <s v="AM"/>
    <n v="87167"/>
    <n v="0"/>
    <n v="10754.320000000007"/>
    <n v="97921.32"/>
    <n v="87167"/>
    <n v="0"/>
    <m/>
    <n v="87167"/>
    <x v="250"/>
  </r>
  <r>
    <s v="LOS CLAVELES"/>
    <s v="DE LA CRUZ"/>
    <s v="SANTOS"/>
    <s v="CECILIA"/>
    <x v="13"/>
    <x v="0"/>
    <x v="247"/>
    <s v="ARBOLES FRUTALES"/>
    <s v="PRODUCCIÓN DE ALIMENTOS"/>
    <n v="0"/>
    <n v="0"/>
    <n v="0"/>
    <s v="AM"/>
    <n v="75100"/>
    <n v="0"/>
    <n v="17070"/>
    <n v="92170"/>
    <n v="75100"/>
    <n v="0"/>
    <m/>
    <n v="75100"/>
    <x v="250"/>
  </r>
  <r>
    <s v="LOS CLAVELES"/>
    <s v="DE LA CRUZ"/>
    <s v="SANTOS"/>
    <s v="CECILIA"/>
    <x v="13"/>
    <x v="0"/>
    <x v="247"/>
    <s v="INFRAESTRUCTURA Y EQUIPO PARA LA PRODUCCION DE HONGOS"/>
    <s v="PRODUCCIÓN DE ALIMENTOS"/>
    <n v="0"/>
    <n v="0"/>
    <n v="0"/>
    <s v="AM"/>
    <n v="15278"/>
    <n v="0"/>
    <n v="6829.3600000000006"/>
    <n v="22107.360000000001"/>
    <n v="15278"/>
    <n v="0"/>
    <m/>
    <n v="15278"/>
    <x v="250"/>
  </r>
  <r>
    <s v="LOS ARTESANOS"/>
    <s v="JERONIMO"/>
    <s v="ANTONIO"/>
    <s v="SINESIO"/>
    <x v="13"/>
    <x v="0"/>
    <x v="248"/>
    <s v="INFRAESTRUCTURA Y EQUIPO PARA LA PRODUCCION DE HONGOS"/>
    <s v="PRODUCCIÓN DE ALIMENTOS"/>
    <n v="11"/>
    <n v="9"/>
    <n v="20"/>
    <s v="MAM"/>
    <n v="35650"/>
    <n v="0"/>
    <n v="15933.839999999997"/>
    <n v="51583.839999999997"/>
    <n v="35650"/>
    <n v="0"/>
    <m/>
    <n v="35650"/>
    <x v="251"/>
  </r>
  <r>
    <s v="LOS ARTESANOS"/>
    <s v="JERONIMO"/>
    <s v="ANTONIO"/>
    <s v="SINESIO"/>
    <x v="13"/>
    <x v="0"/>
    <x v="248"/>
    <s v="INFRAESTRUCTURA PARA POSTPRODUCCION DE CAFE"/>
    <s v="GENERACIÓN DE INGRESOS"/>
    <n v="0"/>
    <n v="0"/>
    <n v="0"/>
    <s v="MAM"/>
    <n v="16254"/>
    <n v="0"/>
    <n v="5121"/>
    <n v="21375"/>
    <n v="16254"/>
    <n v="0"/>
    <m/>
    <n v="16254"/>
    <x v="251"/>
  </r>
  <r>
    <s v="LOS ARTESANOS"/>
    <s v="JERONIMO"/>
    <s v="ANTONIO"/>
    <s v="SINESIO"/>
    <x v="13"/>
    <x v="0"/>
    <x v="248"/>
    <s v="EQUIPO PARA SIEMBRA Y LABRANZA DE CONSERVACION"/>
    <s v="GENERACIÓN DE INGRESOS"/>
    <n v="0"/>
    <n v="0"/>
    <n v="0"/>
    <s v="MAM"/>
    <n v="15020"/>
    <n v="0"/>
    <n v="3414"/>
    <n v="18434"/>
    <n v="15020"/>
    <n v="0"/>
    <m/>
    <n v="15020"/>
    <x v="251"/>
  </r>
  <r>
    <s v="LOS ARTESANOS"/>
    <s v="JERONIMO"/>
    <s v="ANTONIO"/>
    <s v="SINESIO"/>
    <x v="13"/>
    <x v="0"/>
    <x v="248"/>
    <s v="INFRAESTRUCTURA Y EQUIPO PARA LA PROTECCION Y MANEJO DE LAS AVES"/>
    <s v="PRODUCCIÓN DE ALIMENTOS"/>
    <n v="0"/>
    <n v="0"/>
    <n v="0"/>
    <s v="MAM"/>
    <n v="99619"/>
    <n v="0"/>
    <n v="12291.080000000002"/>
    <n v="111910.08"/>
    <n v="99619"/>
    <n v="0"/>
    <m/>
    <n v="99619"/>
    <x v="251"/>
  </r>
  <r>
    <s v="PARA VIVIR MEJOR"/>
    <s v="HERNANDEZ"/>
    <s v="HERNANDEZ"/>
    <s v="MARIA"/>
    <x v="13"/>
    <x v="0"/>
    <x v="249"/>
    <s v="INFRAESTRUCTURA Y EQUIPO PARA LA PROTECCION Y MANEJO DE LAS AVES"/>
    <s v="PRODUCCIÓN DE ALIMENTOS"/>
    <n v="14"/>
    <n v="6"/>
    <n v="20"/>
    <s v="AM"/>
    <n v="249049"/>
    <n v="0"/>
    <n v="30726.200000000012"/>
    <n v="279775.2"/>
    <n v="249049"/>
    <n v="0"/>
    <m/>
    <n v="249049"/>
    <x v="252"/>
  </r>
  <r>
    <s v="PIL PIYOSI"/>
    <s v="MORALES"/>
    <s v="SANTOS"/>
    <s v="PAULA"/>
    <x v="13"/>
    <x v="0"/>
    <x v="250"/>
    <s v="ARBOLES FRUTALES"/>
    <s v="PRODUCCIÓN DE ALIMENTOS"/>
    <n v="10"/>
    <n v="13"/>
    <n v="23"/>
    <s v="AM"/>
    <n v="123210"/>
    <n v="0"/>
    <n v="24890.399999999994"/>
    <n v="148100.4"/>
    <n v="123210"/>
    <n v="0"/>
    <m/>
    <n v="123210"/>
    <x v="253"/>
  </r>
  <r>
    <s v="PIL PIYOSI"/>
    <s v="MORALES"/>
    <s v="SANTOS"/>
    <s v="PAULA"/>
    <x v="13"/>
    <x v="0"/>
    <x v="250"/>
    <s v="INFRAESTRUCTURA Y EQUIPO PARA LA PROTECCION Y MANEJO DE LAS AVES"/>
    <s v="PRODUCCIÓN DE ALIMENTOS"/>
    <n v="0"/>
    <n v="0"/>
    <n v="0"/>
    <s v="AM"/>
    <n v="62262"/>
    <n v="0"/>
    <n v="7681.8000000000029"/>
    <n v="69943.8"/>
    <n v="62262"/>
    <n v="0"/>
    <m/>
    <n v="62262"/>
    <x v="253"/>
  </r>
  <r>
    <s v="CAMARONES"/>
    <s v="MENDOZA"/>
    <s v="GONZALEZ"/>
    <s v="JOSEFINA"/>
    <x v="13"/>
    <x v="0"/>
    <x v="251"/>
    <s v="INFRAESTRUCTURA Y EQUIPO PARA LA PROTECCION Y MANEJO DE LAS AVES"/>
    <s v="PRODUCCIÓN DE ALIMENTOS"/>
    <n v="18"/>
    <n v="3"/>
    <n v="21"/>
    <s v="AM"/>
    <n v="24904"/>
    <n v="0"/>
    <n v="3073.5200000000004"/>
    <n v="27977.52"/>
    <n v="24904"/>
    <n v="0"/>
    <m/>
    <n v="24904"/>
    <x v="254"/>
  </r>
  <r>
    <s v="CAMARONES"/>
    <s v="MENDOZA"/>
    <s v="GONZALEZ"/>
    <s v="JOSEFINA"/>
    <x v="13"/>
    <x v="0"/>
    <x v="251"/>
    <s v="ARBOLES FRUTALES"/>
    <s v="PRODUCCIÓN DE ALIMENTOS"/>
    <n v="0"/>
    <n v="0"/>
    <n v="0"/>
    <s v="AM"/>
    <n v="67590"/>
    <n v="0"/>
    <n v="15363"/>
    <n v="82953"/>
    <n v="67590"/>
    <n v="0"/>
    <m/>
    <n v="67590"/>
    <x v="254"/>
  </r>
  <r>
    <s v="CAMARONES"/>
    <s v="MENDOZA"/>
    <s v="GONZALEZ"/>
    <s v="JOSEFINA"/>
    <x v="13"/>
    <x v="0"/>
    <x v="251"/>
    <s v="INFRAESTRUCTURA PARA POSTPRODUCCION DE CAFE"/>
    <s v="GENERACIÓN DE INGRESOS"/>
    <n v="0"/>
    <n v="0"/>
    <n v="0"/>
    <s v="AM"/>
    <n v="10836"/>
    <n v="0"/>
    <n v="3414"/>
    <n v="14250"/>
    <n v="10836"/>
    <n v="0"/>
    <m/>
    <n v="10836"/>
    <x v="254"/>
  </r>
  <r>
    <s v="CAMARONES"/>
    <s v="MENDOZA"/>
    <s v="GONZALEZ"/>
    <s v="JOSEFINA"/>
    <x v="13"/>
    <x v="0"/>
    <x v="251"/>
    <s v="INFRAESTRUCTURA Y EQUIPO PARA LA PRODUCCION DE HONGOS"/>
    <s v="PRODUCCIÓN DE ALIMENTOS"/>
    <n v="0"/>
    <n v="0"/>
    <n v="0"/>
    <s v="AM"/>
    <n v="40743"/>
    <n v="0"/>
    <n v="18209.96"/>
    <n v="58952.959999999999"/>
    <n v="40743"/>
    <n v="0"/>
    <m/>
    <n v="40743"/>
    <x v="254"/>
  </r>
  <r>
    <s v="GRUPO PESA 2013 LAS NORIAS"/>
    <s v="RINCON"/>
    <s v="MENDOZA"/>
    <s v="AGAPITO"/>
    <x v="0"/>
    <x v="2"/>
    <x v="252"/>
    <s v="INFRAESTRUCTURA Y EQUIPO PARA LA PRODUCCION DE BOVINOS"/>
    <s v="GENERACIÓN DE INGRESOS"/>
    <n v="4"/>
    <n v="2"/>
    <n v="6"/>
    <s v="AM"/>
    <n v="22169"/>
    <n v="0"/>
    <n v="2464.23"/>
    <n v="24633.23"/>
    <n v="22169"/>
    <n v="0"/>
    <m/>
    <n v="22169"/>
    <x v="255"/>
  </r>
  <r>
    <s v="GRUPO PESA 2013 LAS NORIAS"/>
    <s v="RINCON"/>
    <s v="MENDOZA"/>
    <s v="AGAPITO"/>
    <x v="0"/>
    <x v="2"/>
    <x v="252"/>
    <s v="INFRAESTRUCTURA Y EQUIPO PARA LA PRODUCCION HORTICOLA AGRICULTURA PROTEGIDA"/>
    <s v="PRODUCCIÓN DE ALIMENTOS"/>
    <n v="0"/>
    <n v="0"/>
    <n v="0"/>
    <s v="AM"/>
    <n v="68545"/>
    <n v="0"/>
    <n v="13658.5"/>
    <n v="82203.5"/>
    <n v="68545"/>
    <n v="0"/>
    <m/>
    <n v="68545"/>
    <x v="255"/>
  </r>
  <r>
    <s v="CULTIVOS DE LA SIERRA"/>
    <s v="ZECAIDA"/>
    <s v="ALMAZAN"/>
    <s v="JULIAN"/>
    <x v="9"/>
    <x v="0"/>
    <x v="253"/>
    <s v="INFRAESTRUCTURA Y EQUIPO PARA LA PROTECCION Y MANEJO DE LAS AVES"/>
    <s v="PRODUCCIÓN DE ALIMENTOS"/>
    <n v="11"/>
    <n v="5"/>
    <n v="16"/>
    <s v="AM"/>
    <n v="112072"/>
    <n v="0"/>
    <n v="13826.839999999997"/>
    <n v="125898.84"/>
    <n v="112072"/>
    <n v="0"/>
    <m/>
    <n v="112072"/>
    <x v="256"/>
  </r>
  <r>
    <s v="CULTIVOS DE LA SIERRA"/>
    <s v="ZECAIDA"/>
    <s v="ALMAZAN"/>
    <s v="JULIAN"/>
    <x v="9"/>
    <x v="0"/>
    <x v="253"/>
    <s v="INFRAESTRUCTURA Y EQUIPO PARA LA PRODUCCION DE HORTALIZAS A CIELO ABIERTO"/>
    <s v="GENERACIÓN DE INGRESOS"/>
    <n v="0"/>
    <n v="0"/>
    <n v="0"/>
    <s v="AM"/>
    <n v="14200"/>
    <n v="0"/>
    <n v="4996"/>
    <n v="19196"/>
    <n v="14200"/>
    <n v="0"/>
    <m/>
    <n v="14200"/>
    <x v="256"/>
  </r>
  <r>
    <s v="CULTIVOS DE LA SIERRA"/>
    <s v="ZECAIDA"/>
    <s v="ALMAZAN"/>
    <s v="JULIAN"/>
    <x v="9"/>
    <x v="0"/>
    <x v="253"/>
    <s v="MAQUINARIA Y EQUIPO PARA PROCESOS DE AGREGACION DE VALOR AL CAFE"/>
    <s v="GENERACIÓN DE INGRESOS"/>
    <n v="0"/>
    <n v="0"/>
    <n v="0"/>
    <s v="AM"/>
    <n v="14778"/>
    <n v="0"/>
    <n v="1644"/>
    <n v="16422"/>
    <n v="14778"/>
    <n v="0"/>
    <m/>
    <n v="14778"/>
    <x v="256"/>
  </r>
  <r>
    <s v="CULTIVOS DE LA SIERRA"/>
    <s v="ZECAIDA"/>
    <s v="ALMAZAN"/>
    <s v="JULIAN"/>
    <x v="9"/>
    <x v="0"/>
    <x v="253"/>
    <s v="INFRAESTRUCTURA PARA POSTPRODUCCION DE CAFE"/>
    <s v="GENERACIÓN DE INGRESOS"/>
    <n v="0"/>
    <n v="0"/>
    <n v="0"/>
    <s v="AM"/>
    <n v="6279"/>
    <n v="0"/>
    <n v="760"/>
    <n v="7039"/>
    <n v="6279"/>
    <n v="0"/>
    <m/>
    <n v="6279"/>
    <x v="256"/>
  </r>
  <r>
    <s v="CULTIVOS DE LA SIERRA"/>
    <s v="ZECAIDA"/>
    <s v="ALMAZAN"/>
    <s v="JULIAN"/>
    <x v="9"/>
    <x v="0"/>
    <x v="253"/>
    <s v="INFRAESTRUCTURA Y EQUIPO PARA LA PROTECCION Y MANEJO DE LAS AVES"/>
    <s v="PRODUCCIÓN DE ALIMENTOS"/>
    <n v="0"/>
    <n v="0"/>
    <n v="0"/>
    <s v="AM"/>
    <n v="5600"/>
    <n v="0"/>
    <n v="800"/>
    <n v="6400"/>
    <n v="5600"/>
    <n v="0"/>
    <m/>
    <n v="5600"/>
    <x v="256"/>
  </r>
  <r>
    <s v="CULTIVOS DE LA SIERRA"/>
    <s v="ZECAIDA"/>
    <s v="ALMAZAN"/>
    <s v="JULIAN"/>
    <x v="9"/>
    <x v="0"/>
    <x v="253"/>
    <s v="CISTERNA DE FERROCEMENTO EQUIPADA"/>
    <s v="PRODUCCIÓN DE ALIMENTOS"/>
    <n v="0"/>
    <n v="0"/>
    <n v="0"/>
    <s v="AM"/>
    <n v="72576"/>
    <n v="0"/>
    <n v="8064"/>
    <n v="80640"/>
    <n v="72576"/>
    <n v="0"/>
    <m/>
    <n v="72576"/>
    <x v="256"/>
  </r>
  <r>
    <s v="GRUPO PESA 2013 MALDONADO"/>
    <s v="GAMEZ"/>
    <s v="MONTOYA"/>
    <s v="JOSE"/>
    <x v="12"/>
    <x v="0"/>
    <x v="254"/>
    <s v="INFRAESTRUCTURA Y EQUIPO PARA LA PROTECCION Y MANEJO DE LAS AVES"/>
    <s v="PRODUCCIÓN DE ALIMENTOS"/>
    <n v="5"/>
    <n v="3"/>
    <n v="8"/>
    <s v="AM"/>
    <n v="7851"/>
    <n v="0"/>
    <n v="872.89999999999964"/>
    <n v="8723.9"/>
    <n v="7851"/>
    <n v="0"/>
    <m/>
    <n v="7851"/>
    <x v="257"/>
  </r>
  <r>
    <s v="GRUPO PESA 2013 MALDONADO"/>
    <s v="GAMEZ"/>
    <s v="MONTOYA"/>
    <s v="JOSE"/>
    <x v="12"/>
    <x v="0"/>
    <x v="254"/>
    <s v="INFRAESTRUCTURA Y EQUIPO PARA LA PRODUCCION DE BOVINOS"/>
    <s v="GENERACIÓN DE INGRESOS"/>
    <n v="0"/>
    <n v="0"/>
    <n v="0"/>
    <s v="AM"/>
    <n v="155189"/>
    <n v="0"/>
    <n v="17243.609999999986"/>
    <n v="172432.61"/>
    <n v="155189"/>
    <n v="0"/>
    <m/>
    <n v="155189"/>
    <x v="257"/>
  </r>
  <r>
    <s v="GRUPO PESA 2013 SAN JOSE DEL CORITO"/>
    <s v="TORRES"/>
    <s v="HERNANDEZ"/>
    <s v="MARCELINA"/>
    <x v="12"/>
    <x v="0"/>
    <x v="255"/>
    <s v="INFRAESTRUCTURA Y EQUIPO PARA LA PROTECCION Y MANEJO DE LAS AVES"/>
    <s v="PRODUCCIÓN DE ALIMENTOS"/>
    <n v="12"/>
    <n v="4"/>
    <n v="16"/>
    <s v="AM"/>
    <n v="47109"/>
    <n v="0"/>
    <n v="5234.4000000000015"/>
    <n v="52343.4"/>
    <n v="47109"/>
    <n v="0"/>
    <m/>
    <n v="47109"/>
    <x v="258"/>
  </r>
  <r>
    <s v="GRUPO PESA 2013 SAN JOSE DEL CORITO"/>
    <s v="TORRES"/>
    <s v="HERNANDEZ"/>
    <s v="MARCELINA"/>
    <x v="12"/>
    <x v="0"/>
    <x v="255"/>
    <s v="INFRAESTRUCTURA Y EQUIPO PARA LA PRODUCCION HORTICOLA AGRICULTURA PROTEGIDA"/>
    <s v="PRODUCCIÓN DE ALIMENTOS"/>
    <n v="0"/>
    <n v="0"/>
    <n v="0"/>
    <s v="AM"/>
    <n v="143750"/>
    <n v="0"/>
    <n v="20657"/>
    <n v="164407"/>
    <n v="143750"/>
    <n v="0"/>
    <m/>
    <n v="143750"/>
    <x v="258"/>
  </r>
  <r>
    <s v="LAS CHACHALACAS"/>
    <s v="ANTONIO"/>
    <s v="ANTONIO"/>
    <s v="PABLO"/>
    <x v="13"/>
    <x v="0"/>
    <x v="256"/>
    <s v="INFRAESTRUCTURA Y EQUIPO PARA LA PRODUCCION DE HONGOS"/>
    <s v="PRODUCCIÓN DE ALIMENTOS"/>
    <n v="14"/>
    <n v="6"/>
    <n v="20"/>
    <s v="AM"/>
    <n v="61114"/>
    <n v="0"/>
    <n v="27315.440000000002"/>
    <n v="88429.440000000002"/>
    <n v="61114"/>
    <n v="0"/>
    <m/>
    <n v="61114"/>
    <x v="259"/>
  </r>
  <r>
    <s v="LAS CHACHALACAS"/>
    <s v="ANTONIO"/>
    <s v="ANTONIO"/>
    <s v="PABLO"/>
    <x v="13"/>
    <x v="0"/>
    <x v="256"/>
    <s v="INFRAESTRUCTURA Y EQUIPO PARA LA PROTECCION Y MANEJO DE LAS AVES"/>
    <s v="PRODUCCIÓN DE ALIMENTOS"/>
    <n v="0"/>
    <n v="0"/>
    <n v="0"/>
    <s v="AM"/>
    <n v="24904"/>
    <n v="0"/>
    <n v="3073.5200000000004"/>
    <n v="27977.52"/>
    <n v="24904"/>
    <n v="0"/>
    <m/>
    <n v="24904"/>
    <x v="259"/>
  </r>
  <r>
    <s v="LAS CHACHALACAS"/>
    <s v="ANTONIO"/>
    <s v="ANTONIO"/>
    <s v="PABLO"/>
    <x v="13"/>
    <x v="0"/>
    <x v="256"/>
    <s v="ARBOLES FRUTALES"/>
    <s v="PRODUCCIÓN DE ALIMENTOS"/>
    <n v="0"/>
    <n v="0"/>
    <n v="0"/>
    <s v="AM"/>
    <n v="45060"/>
    <n v="0"/>
    <n v="10242"/>
    <n v="55302"/>
    <n v="45060"/>
    <n v="0"/>
    <m/>
    <n v="45060"/>
    <x v="259"/>
  </r>
  <r>
    <s v="EL COYOL EN CRECIMIENTO"/>
    <s v="OSORNIO"/>
    <s v="HERNANDEZ"/>
    <s v="ANA MARIA"/>
    <x v="13"/>
    <x v="0"/>
    <x v="257"/>
    <s v="INFRAESTRUCTURA PARA POSTPRODUCCION DE CAFE"/>
    <s v="GENERACIÓN DE INGRESOS"/>
    <n v="16"/>
    <n v="5"/>
    <n v="21"/>
    <s v="AM"/>
    <n v="32508"/>
    <n v="0"/>
    <n v="10242"/>
    <n v="42750"/>
    <n v="32508"/>
    <n v="0"/>
    <m/>
    <n v="32508"/>
    <x v="260"/>
  </r>
  <r>
    <s v="EL COYOL EN CRECIMIENTO"/>
    <s v="OSORNIO"/>
    <s v="HERNANDEZ"/>
    <s v="ANA MARIA"/>
    <x v="13"/>
    <x v="0"/>
    <x v="257"/>
    <s v="INFRAESTRUCTURA Y EQUIPO PARA LA PROTECCION Y MANEJO DE LAS AVES"/>
    <s v="PRODUCCIÓN DE ALIMENTOS"/>
    <n v="0"/>
    <n v="0"/>
    <n v="0"/>
    <s v="AM"/>
    <n v="49809"/>
    <n v="0"/>
    <n v="6146.0400000000009"/>
    <n v="55955.040000000001"/>
    <n v="49809"/>
    <n v="0"/>
    <m/>
    <n v="49809"/>
    <x v="260"/>
  </r>
  <r>
    <s v="EL COYOL EN CRECIMIENTO"/>
    <s v="OSORNIO"/>
    <s v="HERNANDEZ"/>
    <s v="ANA MARIA"/>
    <x v="13"/>
    <x v="0"/>
    <x v="257"/>
    <s v="ARBOLES FRUTALES"/>
    <s v="PRODUCCIÓN DE ALIMENTOS"/>
    <n v="0"/>
    <n v="0"/>
    <n v="0"/>
    <s v="AM"/>
    <n v="82610"/>
    <n v="0"/>
    <n v="18777"/>
    <n v="101387"/>
    <n v="82610"/>
    <n v="0"/>
    <m/>
    <n v="82610"/>
    <x v="260"/>
  </r>
  <r>
    <s v="ARROYO DE PATOS"/>
    <s v="GARCIA"/>
    <s v="MAXIMO"/>
    <s v="LEONEL"/>
    <x v="13"/>
    <x v="0"/>
    <x v="258"/>
    <s v="INFRAESTRUCTURA Y EQUIPO PARA LA PROTECCION Y MANEJO DE LAS AVES"/>
    <s v="PRODUCCIÓN DE ALIMENTOS"/>
    <n v="12"/>
    <n v="8"/>
    <n v="20"/>
    <s v="AM"/>
    <n v="112072"/>
    <n v="0"/>
    <n v="13826.839999999997"/>
    <n v="125898.84"/>
    <n v="112072"/>
    <n v="0"/>
    <m/>
    <n v="112072"/>
    <x v="261"/>
  </r>
  <r>
    <s v="ARROYO DE PATOS"/>
    <s v="GARCIA"/>
    <s v="MAXIMO"/>
    <s v="LEONEL"/>
    <x v="13"/>
    <x v="0"/>
    <x v="258"/>
    <s v="ARBOLES FRUTALES"/>
    <s v="PRODUCCIÓN DE ALIMENTOS"/>
    <n v="0"/>
    <n v="0"/>
    <n v="0"/>
    <s v="AM"/>
    <n v="52570"/>
    <n v="0"/>
    <n v="11949"/>
    <n v="64519"/>
    <n v="52570"/>
    <n v="0"/>
    <m/>
    <n v="52570"/>
    <x v="261"/>
  </r>
  <r>
    <s v="ARROYO DE PATOS"/>
    <s v="GARCIA"/>
    <s v="MAXIMO"/>
    <s v="LEONEL"/>
    <x v="13"/>
    <x v="0"/>
    <x v="258"/>
    <s v="INFRAESTRUCTURA Y EQUIPO PARA LA PRODUCCION DE HONGOS"/>
    <s v="PRODUCCIÓN DE ALIMENTOS"/>
    <n v="0"/>
    <n v="0"/>
    <n v="0"/>
    <s v="AM"/>
    <n v="20371"/>
    <n v="0"/>
    <n v="9105.48"/>
    <n v="29476.48"/>
    <n v="20371"/>
    <n v="0"/>
    <m/>
    <n v="20371"/>
    <x v="261"/>
  </r>
  <r>
    <s v="SAN FRANCISCO CENTRO"/>
    <s v="AGUAYO"/>
    <s v="CHAVEZ"/>
    <s v="MARTHA"/>
    <x v="13"/>
    <x v="0"/>
    <x v="194"/>
    <s v="INFRAESTRUCTURA Y EQUIPO PARA LA PROTECCION Y MANEJO DE LAS AVES"/>
    <s v="PRODUCCIÓN DE ALIMENTOS"/>
    <n v="15"/>
    <n v="6"/>
    <n v="21"/>
    <s v="AM"/>
    <n v="49809"/>
    <n v="0"/>
    <n v="6146.0400000000009"/>
    <n v="55955.040000000001"/>
    <n v="49809"/>
    <n v="0"/>
    <m/>
    <n v="49809"/>
    <x v="262"/>
  </r>
  <r>
    <s v="SAN FRANCISCO CENTRO"/>
    <s v="AGUAYO"/>
    <s v="CHAVEZ"/>
    <s v="MARTHA"/>
    <x v="13"/>
    <x v="0"/>
    <x v="194"/>
    <s v="INFRAESTRUCTURA PARA POSTPRODUCCION DE CAFE"/>
    <s v="GENERACIÓN DE INGRESOS"/>
    <n v="0"/>
    <n v="0"/>
    <n v="0"/>
    <s v="AM"/>
    <n v="32508"/>
    <n v="0"/>
    <n v="10242"/>
    <n v="42750"/>
    <n v="32508"/>
    <n v="0"/>
    <m/>
    <n v="32508"/>
    <x v="262"/>
  </r>
  <r>
    <s v="SAN FRANCISCO CENTRO"/>
    <s v="AGUAYO"/>
    <s v="CHAVEZ"/>
    <s v="MARTHA"/>
    <x v="13"/>
    <x v="0"/>
    <x v="194"/>
    <s v="ARBOLES FRUTALES"/>
    <s v="PRODUCCIÓN DE ALIMENTOS"/>
    <n v="0"/>
    <n v="0"/>
    <n v="0"/>
    <s v="AM"/>
    <n v="82610"/>
    <n v="0"/>
    <n v="18777"/>
    <n v="101387"/>
    <n v="82610"/>
    <n v="0"/>
    <m/>
    <n v="82610"/>
    <x v="262"/>
  </r>
  <r>
    <s v="POXANTLA"/>
    <s v="RUBIO"/>
    <s v="CRUZ"/>
    <s v="RAMON"/>
    <x v="13"/>
    <x v="0"/>
    <x v="259"/>
    <s v="INFRAESTRUCTURA PARA POSTPRODUCCION DE CAFE"/>
    <s v="GENERACIÓN DE INGRESOS"/>
    <n v="24"/>
    <n v="7"/>
    <n v="31"/>
    <s v="AM"/>
    <n v="65016"/>
    <n v="0"/>
    <n v="20484"/>
    <n v="85500"/>
    <n v="65016"/>
    <n v="0"/>
    <m/>
    <n v="65016"/>
    <x v="263"/>
  </r>
  <r>
    <s v="POXANTLA"/>
    <s v="RUBIO"/>
    <s v="CRUZ"/>
    <s v="RAMON"/>
    <x v="13"/>
    <x v="0"/>
    <x v="259"/>
    <s v="INFRAESTRUCTURA Y EQUIPO PARA LA PROTECCION Y MANEJO DE LAS AVES"/>
    <s v="PRODUCCIÓN DE ALIMENTOS"/>
    <n v="0"/>
    <n v="0"/>
    <n v="0"/>
    <s v="AM"/>
    <n v="124524"/>
    <n v="0"/>
    <n v="15363.600000000006"/>
    <n v="139887.6"/>
    <n v="124524"/>
    <n v="0"/>
    <m/>
    <n v="124524"/>
    <x v="263"/>
  </r>
  <r>
    <s v="POXANTLA"/>
    <s v="RUBIO"/>
    <s v="CRUZ"/>
    <s v="RAMON"/>
    <x v="13"/>
    <x v="0"/>
    <x v="259"/>
    <s v="INFRAESTRUCTURA Y EQUIPO PARA LA PRODUCCION DE HONGOS"/>
    <s v="PRODUCCIÓN DE ALIMENTOS"/>
    <n v="0"/>
    <n v="0"/>
    <n v="0"/>
    <s v="AM"/>
    <n v="5092"/>
    <n v="0"/>
    <n v="2277.12"/>
    <n v="7369.12"/>
    <n v="5092"/>
    <n v="0"/>
    <m/>
    <n v="5092"/>
    <x v="263"/>
  </r>
  <r>
    <s v="POXANTLA"/>
    <s v="RUBIO"/>
    <s v="CRUZ"/>
    <s v="RAMON"/>
    <x v="13"/>
    <x v="0"/>
    <x v="259"/>
    <s v="ARBOLES FRUTALES"/>
    <s v="PRODUCCIÓN DE ALIMENTOS"/>
    <n v="0"/>
    <n v="0"/>
    <n v="0"/>
    <s v="AM"/>
    <n v="52570"/>
    <n v="0"/>
    <n v="11949"/>
    <n v="64519"/>
    <n v="52570"/>
    <n v="0"/>
    <m/>
    <n v="52570"/>
    <x v="263"/>
  </r>
  <r>
    <s v="JUNKUDH TOJLAB KAL AN TENEK"/>
    <s v="HERNANDEZ"/>
    <s v="REYNA"/>
    <s v="MATILDE"/>
    <x v="9"/>
    <x v="0"/>
    <x v="260"/>
    <s v="INFRAESTRUCTURA Y EQUIPO PARA LA PRODUCCION DE HONGOS"/>
    <s v="PRODUCCIÓN DE ALIMENTOS"/>
    <n v="11"/>
    <n v="9"/>
    <n v="20"/>
    <s v="MAM"/>
    <n v="15278"/>
    <n v="0"/>
    <n v="6830.2000000000007"/>
    <n v="22108.2"/>
    <n v="15278"/>
    <n v="0"/>
    <m/>
    <n v="15278"/>
    <x v="264"/>
  </r>
  <r>
    <s v="JUNKUDH TOJLAB KAL AN TENEK"/>
    <s v="HERNANDEZ"/>
    <s v="REYNA"/>
    <s v="MATILDE"/>
    <x v="9"/>
    <x v="0"/>
    <x v="260"/>
    <s v="CISTERNA DE FERROCEMENTO EQUIPADA"/>
    <s v="PRODUCCIÓN DE ALIMENTOS"/>
    <n v="0"/>
    <n v="0"/>
    <n v="0"/>
    <s v="MAM"/>
    <n v="36288"/>
    <n v="0"/>
    <n v="4032"/>
    <n v="40320"/>
    <n v="36288"/>
    <n v="0"/>
    <m/>
    <n v="36288"/>
    <x v="264"/>
  </r>
  <r>
    <s v="JUNKUDH TOJLAB KAL AN TENEK"/>
    <s v="HERNANDEZ"/>
    <s v="REYNA"/>
    <s v="MATILDE"/>
    <x v="9"/>
    <x v="0"/>
    <x v="260"/>
    <s v="ARBOLES FRUTALES"/>
    <s v="PRODUCCIÓN DE ALIMENTOS"/>
    <n v="0"/>
    <n v="0"/>
    <n v="0"/>
    <s v="MAM"/>
    <n v="22530"/>
    <n v="0"/>
    <n v="5121"/>
    <n v="27651"/>
    <n v="22530"/>
    <n v="0"/>
    <m/>
    <n v="22530"/>
    <x v="264"/>
  </r>
  <r>
    <s v="JUNKUDH TOJLAB KAL AN TENEK"/>
    <s v="HERNANDEZ"/>
    <s v="REYNA"/>
    <s v="MATILDE"/>
    <x v="9"/>
    <x v="0"/>
    <x v="260"/>
    <s v="INFRAESTRUCTURA Y EQUIPO PARA LA PRODUCCION DE HORTALIZAS A CIELO ABIERTO"/>
    <s v="GENERACIÓN DE INGRESOS"/>
    <n v="0"/>
    <n v="0"/>
    <n v="0"/>
    <s v="MAM"/>
    <n v="2840"/>
    <n v="0"/>
    <n v="653.40000000000009"/>
    <n v="3493.4"/>
    <n v="2840"/>
    <n v="0"/>
    <m/>
    <n v="2840"/>
    <x v="264"/>
  </r>
  <r>
    <s v="JUNKUDH TOJLAB KAL AN TENEK"/>
    <s v="HERNANDEZ"/>
    <s v="REYNA"/>
    <s v="MATILDE"/>
    <x v="9"/>
    <x v="0"/>
    <x v="260"/>
    <s v="INFRAESTRUCTURA PARA POSTPRODUCCION DE CAFE"/>
    <s v="GENERACIÓN DE INGRESOS"/>
    <n v="0"/>
    <n v="0"/>
    <n v="0"/>
    <s v="MAM"/>
    <n v="37674"/>
    <n v="0"/>
    <n v="4560"/>
    <n v="42234"/>
    <n v="37674"/>
    <n v="0"/>
    <m/>
    <n v="37674"/>
    <x v="264"/>
  </r>
  <r>
    <s v="JUNKUDH TOJLAB KAL AN TENEK"/>
    <s v="HERNANDEZ"/>
    <s v="REYNA"/>
    <s v="MATILDE"/>
    <x v="9"/>
    <x v="0"/>
    <x v="260"/>
    <s v="INFRAESTRUCTURA PARA POSTPRODUCCION DE CAFE"/>
    <s v="GENERACIÓN DE INGRESOS"/>
    <n v="0"/>
    <n v="0"/>
    <n v="0"/>
    <s v="MAM"/>
    <n v="32508"/>
    <n v="0"/>
    <n v="10242"/>
    <n v="42750"/>
    <n v="32508"/>
    <n v="0"/>
    <m/>
    <n v="32508"/>
    <x v="264"/>
  </r>
  <r>
    <s v="JUNKUDH TOJLAB KAL AN TENEK"/>
    <s v="HERNANDEZ"/>
    <s v="REYNA"/>
    <s v="MATILDE"/>
    <x v="9"/>
    <x v="0"/>
    <x v="260"/>
    <s v="INFRAESTRUCTURA Y EQUIPO PARA LA PROTECCION Y MANEJO DE LAS AVES"/>
    <s v="PRODUCCIÓN DE ALIMENTOS"/>
    <n v="0"/>
    <n v="0"/>
    <n v="0"/>
    <s v="MAM"/>
    <n v="74714"/>
    <n v="0"/>
    <n v="9218.5599999999977"/>
    <n v="83932.56"/>
    <n v="74714"/>
    <n v="0"/>
    <m/>
    <n v="74714"/>
    <x v="264"/>
  </r>
  <r>
    <s v="GRUPO PESA 2013 LAS HUERTAS"/>
    <s v="MALDONADO"/>
    <s v="RODRIGUEZ"/>
    <s v="MICAELINA"/>
    <x v="12"/>
    <x v="0"/>
    <x v="261"/>
    <s v="INFRAESTRUCTURA Y EQUIPO PARA LA PRODUCCION DE BOVINOS"/>
    <s v="GENERACIÓN DE INGRESOS"/>
    <n v="5"/>
    <n v="8"/>
    <n v="13"/>
    <s v="AM"/>
    <n v="44339"/>
    <n v="0"/>
    <n v="4927.4599999999991"/>
    <n v="49266.46"/>
    <n v="44339"/>
    <n v="0"/>
    <m/>
    <n v="44339"/>
    <x v="265"/>
  </r>
  <r>
    <s v="GRUPO PESA 2013 LAS HUERTAS"/>
    <s v="MALDONADO"/>
    <s v="RODRIGUEZ"/>
    <s v="MICAELINA"/>
    <x v="12"/>
    <x v="0"/>
    <x v="261"/>
    <s v="INFRAESTRUCTURA Y EQUIPO PARA LA PROTECCION Y MANEJO DE LAS AVES"/>
    <s v="PRODUCCIÓN DE ALIMENTOS"/>
    <n v="0"/>
    <n v="0"/>
    <n v="0"/>
    <s v="AM"/>
    <n v="39257"/>
    <n v="0"/>
    <n v="4362.5"/>
    <n v="43619.5"/>
    <n v="39257"/>
    <n v="0"/>
    <m/>
    <n v="39257"/>
    <x v="265"/>
  </r>
  <r>
    <s v="GRUPO PESA 2013 LAS HUERTAS"/>
    <s v="MALDONADO"/>
    <s v="RODRIGUEZ"/>
    <s v="MICAELINA"/>
    <x v="12"/>
    <x v="0"/>
    <x v="261"/>
    <s v="INFRAESTRUCTURA Y EQUIPO PARA LA PRODUCCION HORTICOLA AGRICULTURA PROTEGIDA"/>
    <s v="PRODUCCIÓN DE ALIMENTOS"/>
    <n v="0"/>
    <n v="0"/>
    <n v="0"/>
    <s v="AM"/>
    <n v="86250"/>
    <n v="0"/>
    <n v="12394.2"/>
    <n v="98644.2"/>
    <n v="86250"/>
    <n v="0"/>
    <m/>
    <n v="86250"/>
    <x v="265"/>
  </r>
  <r>
    <s v="GRUPO PESA 2013 EL SABINO"/>
    <s v="MOCTEZUMA"/>
    <s v="CASTRO"/>
    <s v="ROBERTO"/>
    <x v="12"/>
    <x v="0"/>
    <x v="127"/>
    <s v="INFRAESTRUCTURA Y EQUIPO PARA LA PRODUCCION DE BOVINOS"/>
    <s v="GENERACIÓN DE INGRESOS"/>
    <n v="5"/>
    <n v="5"/>
    <n v="10"/>
    <s v="AM"/>
    <n v="22169"/>
    <n v="0"/>
    <n v="2464.2299999999996"/>
    <n v="24633.23"/>
    <n v="22169"/>
    <n v="0"/>
    <m/>
    <n v="22169"/>
    <x v="266"/>
  </r>
  <r>
    <s v="GRUPO PESA 2013 EL SABINO"/>
    <s v="MOCTEZUMA"/>
    <s v="CASTRO"/>
    <s v="ROBERTO"/>
    <x v="12"/>
    <x v="0"/>
    <x v="127"/>
    <s v="INFRAESTRUCTURA Y EQUIPO PARA LA PROTECCION Y MANEJO DE LAS AVES"/>
    <s v="PRODUCCIÓN DE ALIMENTOS"/>
    <n v="0"/>
    <n v="0"/>
    <n v="0"/>
    <s v="AM"/>
    <n v="23554"/>
    <n v="0"/>
    <n v="2617.7000000000007"/>
    <n v="26171.7"/>
    <n v="23554"/>
    <n v="0"/>
    <m/>
    <n v="23554"/>
    <x v="266"/>
  </r>
  <r>
    <s v="GRUPO PESA 2013 EL SABINO"/>
    <s v="MOCTEZUMA"/>
    <s v="CASTRO"/>
    <s v="ROBERTO"/>
    <x v="12"/>
    <x v="0"/>
    <x v="127"/>
    <s v="INFRAESTRUCTURA Y EQUIPO PARA LA PRODUCCION HORTICOLA AGRICULTURA PROTEGIDA"/>
    <s v="PRODUCCIÓN DE ALIMENTOS"/>
    <n v="0"/>
    <n v="0"/>
    <n v="0"/>
    <s v="AM"/>
    <n v="86250"/>
    <n v="0"/>
    <n v="12394.2"/>
    <n v="98644.2"/>
    <n v="86250"/>
    <n v="0"/>
    <m/>
    <n v="86250"/>
    <x v="266"/>
  </r>
  <r>
    <s v="GRUPO PESA 2013 EL MIRADOR"/>
    <s v="MARTINEZ"/>
    <s v="MENDOZA"/>
    <s v="J PAZ"/>
    <x v="0"/>
    <x v="2"/>
    <x v="262"/>
    <s v="INFRAESTRUCTURA Y EQUIPO PARA LA PROTECCION Y MANEJO DE LAS AVES"/>
    <s v="PRODUCCIÓN DE ALIMENTOS"/>
    <n v="1"/>
    <n v="5"/>
    <n v="6"/>
    <s v="AM"/>
    <n v="46344"/>
    <n v="0"/>
    <n v="5999.4"/>
    <n v="52343.4"/>
    <n v="46344"/>
    <n v="0"/>
    <m/>
    <n v="46344"/>
    <x v="267"/>
  </r>
  <r>
    <s v="GRUPO DE TRABAJO TZOP TZOL JA"/>
    <s v="SANTIAGO"/>
    <s v="LEONARDO"/>
    <s v="BONIFACIO"/>
    <x v="9"/>
    <x v="0"/>
    <x v="263"/>
    <s v="INFRAESTRUCTURA Y EQUIPO PARA LA PROTECCION Y MANEJO DE LAS AVES"/>
    <s v="PRODUCCIÓN DE ALIMENTOS"/>
    <n v="12"/>
    <n v="8"/>
    <n v="20"/>
    <s v="AM"/>
    <n v="124524"/>
    <n v="0"/>
    <n v="15363.600000000006"/>
    <n v="139887.6"/>
    <n v="124524"/>
    <n v="0"/>
    <m/>
    <n v="124524"/>
    <x v="268"/>
  </r>
  <r>
    <s v="GRUPO DE TRABAJO TZOP TZOL JA"/>
    <s v="SANTIAGO"/>
    <s v="LEONARDO"/>
    <s v="BONIFACIO"/>
    <x v="9"/>
    <x v="0"/>
    <x v="263"/>
    <s v="EQUIPO PARA LA CONSERVACION DE ALIMENTOS VEGETALES"/>
    <s v="GENERACIÓN DE INGRESOS"/>
    <n v="0"/>
    <n v="0"/>
    <n v="0"/>
    <s v="AM"/>
    <n v="6591"/>
    <n v="0"/>
    <n v="770"/>
    <n v="7361"/>
    <n v="6591"/>
    <n v="0"/>
    <m/>
    <n v="6591"/>
    <x v="268"/>
  </r>
  <r>
    <s v="GRUPO DE TRABAJO TZOP TZOL JA"/>
    <s v="SANTIAGO"/>
    <s v="LEONARDO"/>
    <s v="BONIFACIO"/>
    <x v="9"/>
    <x v="0"/>
    <x v="263"/>
    <s v="INFRAESTRUCTURA Y EQUIPO PARA LA PROTECCION Y MANEJO DE LAS AVES"/>
    <s v="PRODUCCIÓN DE ALIMENTOS"/>
    <n v="0"/>
    <n v="0"/>
    <n v="0"/>
    <s v="AM"/>
    <n v="11200"/>
    <n v="0"/>
    <n v="1600"/>
    <n v="12800"/>
    <n v="11200"/>
    <n v="0"/>
    <m/>
    <n v="11200"/>
    <x v="268"/>
  </r>
  <r>
    <s v="GRUPO DE TRABAJO TZOP TZOL JA"/>
    <s v="SANTIAGO"/>
    <s v="LEONARDO"/>
    <s v="BONIFACIO"/>
    <x v="9"/>
    <x v="0"/>
    <x v="263"/>
    <s v="CISTERNA DE FERROCEMENTO EQUIPADA"/>
    <s v="PRODUCCIÓN DE ALIMENTOS"/>
    <n v="0"/>
    <n v="0"/>
    <n v="0"/>
    <s v="AM"/>
    <n v="54432"/>
    <n v="0"/>
    <n v="6048"/>
    <n v="60480"/>
    <n v="54432"/>
    <n v="0"/>
    <m/>
    <n v="54432"/>
    <x v="268"/>
  </r>
  <r>
    <s v="LA BANDERA"/>
    <s v="FELIX"/>
    <s v="SERAFICO"/>
    <s v="MARGARITA"/>
    <x v="13"/>
    <x v="0"/>
    <x v="264"/>
    <s v="ARBOLES FRUTALES"/>
    <s v="PRODUCCIÓN DE ALIMENTOS"/>
    <n v="11"/>
    <n v="9"/>
    <n v="20"/>
    <s v="AM"/>
    <n v="30040"/>
    <n v="0"/>
    <n v="6828"/>
    <n v="36868"/>
    <n v="30040"/>
    <n v="0"/>
    <m/>
    <n v="30040"/>
    <x v="269"/>
  </r>
  <r>
    <s v="LA BANDERA"/>
    <s v="FELIX"/>
    <s v="SERAFICO"/>
    <s v="MARGARITA"/>
    <x v="13"/>
    <x v="0"/>
    <x v="264"/>
    <s v="INFRAESTRUCTURA Y EQUIPO PARA LA PRODUCCION DE HONGOS"/>
    <s v="PRODUCCIÓN DE ALIMENTOS"/>
    <n v="0"/>
    <n v="0"/>
    <n v="0"/>
    <s v="AM"/>
    <n v="5092"/>
    <n v="0"/>
    <n v="2277.12"/>
    <n v="7369.12"/>
    <n v="5092"/>
    <n v="0"/>
    <m/>
    <n v="5092"/>
    <x v="269"/>
  </r>
  <r>
    <s v="LA BANDERA"/>
    <s v="FELIX"/>
    <s v="SERAFICO"/>
    <s v="MARGARITA"/>
    <x v="13"/>
    <x v="0"/>
    <x v="264"/>
    <s v="INFRAESTRUCTURA PARA POSTPRODUCCION DE CAFE"/>
    <s v="GENERACIÓN DE INGRESOS"/>
    <n v="0"/>
    <n v="0"/>
    <n v="0"/>
    <s v="AM"/>
    <n v="16254"/>
    <n v="0"/>
    <n v="5121"/>
    <n v="21375"/>
    <n v="16254"/>
    <n v="0"/>
    <m/>
    <n v="16254"/>
    <x v="269"/>
  </r>
  <r>
    <s v="LA BANDERA"/>
    <s v="FELIX"/>
    <s v="SERAFICO"/>
    <s v="MARGARITA"/>
    <x v="13"/>
    <x v="0"/>
    <x v="264"/>
    <s v="INFRAESTRUCTURA Y EQUIPO PARA LA PROTECCION Y MANEJO DE LAS AVES"/>
    <s v="PRODUCCIÓN DE ALIMENTOS"/>
    <n v="0"/>
    <n v="0"/>
    <n v="0"/>
    <s v="AM"/>
    <n v="149429"/>
    <n v="0"/>
    <n v="18436.119999999995"/>
    <n v="167865.12"/>
    <n v="149429"/>
    <n v="0"/>
    <m/>
    <n v="149429"/>
    <x v="269"/>
  </r>
  <r>
    <s v="JUNTOS PARA MEJORAR"/>
    <s v="CRUZ"/>
    <m/>
    <s v="VALERIANO"/>
    <x v="13"/>
    <x v="0"/>
    <x v="265"/>
    <s v="ARBOLES FRUTALES"/>
    <s v="PRODUCCIÓN DE ALIMENTOS"/>
    <n v="3"/>
    <n v="22"/>
    <n v="25"/>
    <s v="AM"/>
    <n v="157435"/>
    <n v="0"/>
    <n v="31804.399999999994"/>
    <n v="189239.4"/>
    <n v="157435"/>
    <n v="0"/>
    <m/>
    <n v="157435"/>
    <x v="270"/>
  </r>
  <r>
    <s v="JUNTOS PARA MEJORAR"/>
    <s v="CRUZ"/>
    <m/>
    <s v="VALERIANO"/>
    <x v="13"/>
    <x v="0"/>
    <x v="265"/>
    <s v="ARBOLES FRUTALES"/>
    <s v="PRODUCCIÓN DE ALIMENTOS"/>
    <n v="0"/>
    <n v="0"/>
    <n v="0"/>
    <s v="AM"/>
    <n v="7510"/>
    <n v="0"/>
    <n v="1707"/>
    <n v="9217"/>
    <n v="7510"/>
    <n v="0"/>
    <m/>
    <n v="7510"/>
    <x v="270"/>
  </r>
  <r>
    <s v="JUNTOS PARA MEJORAR"/>
    <s v="CRUZ"/>
    <m/>
    <s v="VALERIANO"/>
    <x v="13"/>
    <x v="0"/>
    <x v="265"/>
    <s v="INFRAESTRUCTURA Y EQUIPO PARA LA PROTECCION Y MANEJO DE LAS AVES"/>
    <s v="PRODUCCIÓN DE ALIMENTOS"/>
    <n v="0"/>
    <n v="0"/>
    <n v="0"/>
    <s v="AM"/>
    <n v="12452"/>
    <n v="0"/>
    <n v="1536.7600000000002"/>
    <n v="13988.76"/>
    <n v="12452"/>
    <n v="0"/>
    <m/>
    <n v="12452"/>
    <x v="270"/>
  </r>
  <r>
    <s v="COJOLAPA"/>
    <s v="ANTONIO"/>
    <m/>
    <s v="SANTOS"/>
    <x v="13"/>
    <x v="0"/>
    <x v="266"/>
    <s v="ARBOLES FRUTALES"/>
    <s v="PRODUCCIÓN DE ALIMENTOS"/>
    <n v="20"/>
    <n v="15"/>
    <n v="35"/>
    <s v="AM"/>
    <n v="102675"/>
    <n v="0"/>
    <n v="20742"/>
    <n v="123417"/>
    <n v="102675"/>
    <n v="0"/>
    <m/>
    <n v="102675"/>
    <x v="271"/>
  </r>
  <r>
    <s v="COJOLAPA"/>
    <s v="ANTONIO"/>
    <m/>
    <s v="SANTOS"/>
    <x v="13"/>
    <x v="0"/>
    <x v="266"/>
    <s v="INFRAESTRUCTURA Y EQUIPO PARA LA PRODUCCION DE HONGOS"/>
    <s v="PRODUCCIÓN DE ALIMENTOS"/>
    <n v="0"/>
    <n v="0"/>
    <n v="0"/>
    <s v="AM"/>
    <n v="30557"/>
    <n v="0"/>
    <n v="13657.720000000001"/>
    <n v="44214.720000000001"/>
    <n v="30557"/>
    <n v="0"/>
    <m/>
    <n v="30557"/>
    <x v="271"/>
  </r>
  <r>
    <s v="COJOLAPA"/>
    <s v="ANTONIO"/>
    <m/>
    <s v="SANTOS"/>
    <x v="13"/>
    <x v="0"/>
    <x v="266"/>
    <s v="INFRAESTRUCTURA Y EQUIPO PARA LA PROTECCION Y MANEJO DE LAS AVES"/>
    <s v="PRODUCCIÓN DE ALIMENTOS"/>
    <n v="0"/>
    <n v="0"/>
    <n v="0"/>
    <s v="AM"/>
    <n v="174334"/>
    <n v="0"/>
    <n v="21508.640000000014"/>
    <n v="195842.64"/>
    <n v="174334"/>
    <n v="0"/>
    <m/>
    <n v="174334"/>
    <x v="271"/>
  </r>
  <r>
    <s v="PALETZEN"/>
    <s v="CASIMIRO"/>
    <s v="CESAREO"/>
    <s v="MARIA GUADALUPE"/>
    <x v="9"/>
    <x v="0"/>
    <x v="267"/>
    <s v="INFRAESTRUCTURA Y EQUIPO PARA LA PROTECCION Y MANEJO DE LAS AVES"/>
    <s v="PRODUCCIÓN DE ALIMENTOS"/>
    <n v="8"/>
    <n v="2"/>
    <n v="10"/>
    <s v="MAM"/>
    <n v="5600"/>
    <n v="0"/>
    <n v="800"/>
    <n v="6400"/>
    <n v="5600"/>
    <n v="0"/>
    <m/>
    <n v="5600"/>
    <x v="272"/>
  </r>
  <r>
    <s v="PALETZEN"/>
    <s v="CASIMIRO"/>
    <s v="CESAREO"/>
    <s v="MARIA GUADALUPE"/>
    <x v="9"/>
    <x v="0"/>
    <x v="267"/>
    <s v="INFRAESTRUCTURA Y EQUIPO PARA LA PROTECCION Y MANEJO DE LAS AVES"/>
    <s v="PRODUCCIÓN DE ALIMENTOS"/>
    <n v="0"/>
    <n v="0"/>
    <n v="0"/>
    <s v="MAM"/>
    <n v="62262"/>
    <n v="0"/>
    <n v="7681.8000000000029"/>
    <n v="69943.8"/>
    <n v="62262"/>
    <n v="0"/>
    <m/>
    <n v="62262"/>
    <x v="272"/>
  </r>
  <r>
    <s v="PALETZEN"/>
    <s v="CASIMIRO"/>
    <s v="CESAREO"/>
    <s v="MARIA GUADALUPE"/>
    <x v="9"/>
    <x v="0"/>
    <x v="267"/>
    <s v="INCUBADORA"/>
    <s v="GENERACIÓN DE INGRESOS"/>
    <n v="0"/>
    <n v="0"/>
    <n v="0"/>
    <s v="MAM"/>
    <n v="11322"/>
    <n v="0"/>
    <n v="1258"/>
    <n v="12580"/>
    <n v="11322"/>
    <n v="0"/>
    <m/>
    <n v="11322"/>
    <x v="272"/>
  </r>
  <r>
    <s v="GRUPO PESA 2013 PASITO DE SAN FRANCISCO"/>
    <s v="CARREON"/>
    <s v="CHAVIRA"/>
    <s v="GUADALUPE MARTINA"/>
    <x v="12"/>
    <x v="0"/>
    <x v="268"/>
    <s v="INFRAESTRUCTURA Y EQUIPO PARA LA PROTECCION Y MANEJO DE LAS AVES"/>
    <s v="PRODUCCIÓN DE ALIMENTOS"/>
    <n v="8"/>
    <n v="1"/>
    <n v="9"/>
    <s v="AM"/>
    <n v="7851"/>
    <n v="0"/>
    <n v="872.89999999999964"/>
    <n v="8723.9"/>
    <n v="7851"/>
    <n v="0"/>
    <m/>
    <n v="7851"/>
    <x v="273"/>
  </r>
  <r>
    <s v="GRUPO PESA 2013 PASITO DE SAN FRANCISCO"/>
    <s v="CARREON"/>
    <s v="CHAVIRA"/>
    <s v="GUADALUPE MARTINA"/>
    <x v="12"/>
    <x v="0"/>
    <x v="268"/>
    <s v="INFRAESTRUCTURA Y EQUIPO PARA LA PRODUCCION HORTICOLA AGRICULTURA PROTEGIDA"/>
    <s v="PRODUCCIÓN DE ALIMENTOS"/>
    <n v="0"/>
    <n v="0"/>
    <n v="0"/>
    <s v="AM"/>
    <n v="71875"/>
    <n v="0"/>
    <n v="10328.5"/>
    <n v="82203.5"/>
    <n v="71875"/>
    <n v="0"/>
    <m/>
    <n v="71875"/>
    <x v="273"/>
  </r>
  <r>
    <s v="GRUPO PESA 2013 PASITO DE SAN FRANCISCO"/>
    <s v="CARREON"/>
    <s v="CHAVIRA"/>
    <s v="GUADALUPE MARTINA"/>
    <x v="12"/>
    <x v="0"/>
    <x v="268"/>
    <s v="INFRAESTRUCTURA Y EQUIPO PARA LA PRODUCCION DE BOVINOS"/>
    <s v="GENERACIÓN DE INGRESOS"/>
    <n v="0"/>
    <n v="0"/>
    <n v="0"/>
    <s v="AM"/>
    <n v="66509"/>
    <n v="0"/>
    <n v="7390.6900000000023"/>
    <n v="73899.69"/>
    <n v="66509"/>
    <n v="0"/>
    <m/>
    <n v="66509"/>
    <x v="273"/>
  </r>
  <r>
    <s v="GRUPO PESA 2013 RANCHO NUEVO"/>
    <s v="PAREDES"/>
    <s v="CRUZ"/>
    <s v="MAYELA"/>
    <x v="12"/>
    <x v="0"/>
    <x v="10"/>
    <s v="INFRAESTRUCTURA Y EQUIPO PARA LA PRODUCCION HORTICOLA AGRICULTURA PROTEGIDA"/>
    <s v="PRODUCCIÓN DE ALIMENTOS"/>
    <n v="10"/>
    <n v="1"/>
    <n v="11"/>
    <s v="AM"/>
    <n v="115000"/>
    <n v="0"/>
    <n v="16525.599999999999"/>
    <n v="131525.6"/>
    <n v="115000"/>
    <n v="0"/>
    <m/>
    <n v="115000"/>
    <x v="274"/>
  </r>
  <r>
    <s v="GRUPO PESA 2013 RANCHO NUEVO"/>
    <s v="PAREDES"/>
    <s v="CRUZ"/>
    <s v="MAYELA"/>
    <x v="12"/>
    <x v="0"/>
    <x v="10"/>
    <s v="INFRAESTRUCTURA Y EQUIPO PARA LA PROTECCION Y MANEJO DE LAS AVES"/>
    <s v="PRODUCCIÓN DE ALIMENTOS"/>
    <n v="0"/>
    <n v="0"/>
    <n v="0"/>
    <s v="AM"/>
    <n v="23554"/>
    <n v="0"/>
    <n v="2617.7000000000007"/>
    <n v="26171.7"/>
    <n v="23554"/>
    <n v="0"/>
    <m/>
    <n v="23554"/>
    <x v="274"/>
  </r>
  <r>
    <s v="LA JOYA"/>
    <s v="SANCHEZ"/>
    <s v="HERNANDEZ"/>
    <s v="AUDENCIO"/>
    <x v="13"/>
    <x v="0"/>
    <x v="269"/>
    <s v="INFRAESTRUCTURA PARA POSTPRODUCCION DE CAFE"/>
    <s v="GENERACIÓN DE INGRESOS"/>
    <n v="15"/>
    <n v="5"/>
    <n v="20"/>
    <s v="AM"/>
    <n v="16254"/>
    <n v="0"/>
    <n v="5121"/>
    <n v="21375"/>
    <n v="16254"/>
    <n v="0"/>
    <m/>
    <n v="16254"/>
    <x v="275"/>
  </r>
  <r>
    <s v="LA JOYA"/>
    <s v="SANCHEZ"/>
    <s v="HERNANDEZ"/>
    <s v="AUDENCIO"/>
    <x v="13"/>
    <x v="0"/>
    <x v="269"/>
    <s v="INFRAESTRUCTURA Y EQUIPO PARA LA PROTECCION Y MANEJO DE LAS AVES"/>
    <s v="PRODUCCIÓN DE ALIMENTOS"/>
    <n v="0"/>
    <n v="0"/>
    <n v="0"/>
    <s v="AM"/>
    <n v="49809"/>
    <n v="0"/>
    <n v="6146.0400000000009"/>
    <n v="55955.040000000001"/>
    <n v="49809"/>
    <n v="0"/>
    <m/>
    <n v="49809"/>
    <x v="275"/>
  </r>
  <r>
    <s v="LA JOYA"/>
    <s v="SANCHEZ"/>
    <s v="HERNANDEZ"/>
    <s v="AUDENCIO"/>
    <x v="13"/>
    <x v="0"/>
    <x v="269"/>
    <s v="INFRAESTRUCTURA Y EQUIPO PARA LA PRODUCCION DE HONGOS"/>
    <s v="PRODUCCIÓN DE ALIMENTOS"/>
    <n v="0"/>
    <n v="0"/>
    <n v="0"/>
    <s v="AM"/>
    <n v="50929"/>
    <n v="0"/>
    <n v="22762.199999999997"/>
    <n v="73691.199999999997"/>
    <n v="50929"/>
    <n v="0"/>
    <m/>
    <n v="50929"/>
    <x v="275"/>
  </r>
  <r>
    <s v="LA JOYA"/>
    <s v="SANCHEZ"/>
    <s v="HERNANDEZ"/>
    <s v="AUDENCIO"/>
    <x v="13"/>
    <x v="0"/>
    <x v="269"/>
    <s v="MAQUINARIA Y EQUIPO PARA PROCESOS DE AGREGACION DE VALOR AL CAFE"/>
    <s v="GENERACIÓN DE INGRESOS"/>
    <n v="0"/>
    <n v="0"/>
    <n v="0"/>
    <s v="AM"/>
    <n v="18837"/>
    <n v="0"/>
    <n v="2280"/>
    <n v="21117"/>
    <n v="18837"/>
    <n v="0"/>
    <m/>
    <n v="18837"/>
    <x v="275"/>
  </r>
  <r>
    <s v="GRUPO PESA 2013 EL LIMON"/>
    <s v="FLORES"/>
    <s v="SIFUENTES"/>
    <s v="PAULA"/>
    <x v="0"/>
    <x v="2"/>
    <x v="270"/>
    <s v="INFRAESTRUCTURA Y EQUIPO PARA LA PRODUCCION HORTICOLA AGRICULTURA PROTEGIDA"/>
    <s v="PRODUCCIÓN DE ALIMENTOS"/>
    <n v="4"/>
    <n v="2"/>
    <n v="6"/>
    <s v="AM"/>
    <n v="41127"/>
    <n v="0"/>
    <n v="8195.1"/>
    <n v="49322.1"/>
    <n v="41127"/>
    <n v="0"/>
    <m/>
    <n v="41127"/>
    <x v="276"/>
  </r>
  <r>
    <s v="GRUPO PESA 2013 EL LIMON"/>
    <s v="FLORES"/>
    <s v="SIFUENTES"/>
    <s v="PAULA"/>
    <x v="0"/>
    <x v="2"/>
    <x v="270"/>
    <s v="INFRAESTRUCTURA Y EQUIPO PARA LA PRODUCCION DE BOVINOS"/>
    <s v="GENERACIÓN DE INGRESOS"/>
    <n v="0"/>
    <n v="0"/>
    <n v="0"/>
    <s v="AM"/>
    <n v="66509"/>
    <n v="0"/>
    <n v="7390.69"/>
    <n v="73899.69"/>
    <n v="66509"/>
    <n v="0"/>
    <m/>
    <n v="66509"/>
    <x v="276"/>
  </r>
  <r>
    <s v="MI ESFUERZO"/>
    <s v="RUBIO"/>
    <s v="CRUZ"/>
    <s v="FRANCISCO"/>
    <x v="13"/>
    <x v="0"/>
    <x v="271"/>
    <s v="INFRAESTRUCTURA Y EQUIPO PARA LA PROTECCION Y MANEJO DE LAS AVES"/>
    <s v="PRODUCCIÓN DE ALIMENTOS"/>
    <n v="12"/>
    <n v="16"/>
    <n v="28"/>
    <s v="AM"/>
    <n v="136977"/>
    <n v="0"/>
    <n v="16899.359999999986"/>
    <n v="153876.35999999999"/>
    <n v="136977"/>
    <n v="0"/>
    <m/>
    <n v="136977"/>
    <x v="277"/>
  </r>
  <r>
    <s v="MI ESFUERZO"/>
    <s v="RUBIO"/>
    <s v="CRUZ"/>
    <s v="FRANCISCO"/>
    <x v="13"/>
    <x v="0"/>
    <x v="271"/>
    <s v="EQUIPO PARA SIEMBRA Y LABRANZA DE CONSERVACION"/>
    <s v="GENERACIÓN DE INGRESOS"/>
    <n v="0"/>
    <n v="0"/>
    <n v="0"/>
    <s v="AM"/>
    <n v="37550"/>
    <n v="0"/>
    <n v="8535"/>
    <n v="46085"/>
    <n v="37550"/>
    <n v="0"/>
    <m/>
    <n v="37550"/>
    <x v="277"/>
  </r>
  <r>
    <s v="MI ESFUERZO"/>
    <s v="RUBIO"/>
    <s v="CRUZ"/>
    <s v="FRANCISCO"/>
    <x v="13"/>
    <x v="0"/>
    <x v="271"/>
    <s v="INFRAESTRUCTURA PARA POSTPRODUCCION DE CAFE"/>
    <s v="GENERACIÓN DE INGRESOS"/>
    <n v="0"/>
    <n v="0"/>
    <n v="0"/>
    <s v="AM"/>
    <n v="59598"/>
    <n v="0"/>
    <n v="18777"/>
    <n v="78375"/>
    <n v="59598"/>
    <n v="0"/>
    <m/>
    <n v="59598"/>
    <x v="277"/>
  </r>
  <r>
    <s v="GRUPO PESA 2013 RANCHO DE PRO"/>
    <s v="MENDOZA"/>
    <s v="YAÑEZ"/>
    <s v="ARACELI"/>
    <x v="12"/>
    <x v="0"/>
    <x v="272"/>
    <s v="INFRAESTRUCTURA Y EQUIPO PARA LA PROTECCION Y MANEJO DE LAS AVES"/>
    <s v="PRODUCCIÓN DE ALIMENTOS"/>
    <n v="10"/>
    <n v="1"/>
    <n v="11"/>
    <s v="AM"/>
    <n v="15703"/>
    <n v="0"/>
    <n v="1744.7999999999993"/>
    <n v="17447.8"/>
    <n v="15703"/>
    <n v="0"/>
    <m/>
    <n v="15703"/>
    <x v="278"/>
  </r>
  <r>
    <s v="GRUPO PESA 2013 RANCHO DE PRO"/>
    <s v="MENDOZA"/>
    <s v="YAÑEZ"/>
    <s v="ARACELI"/>
    <x v="12"/>
    <x v="0"/>
    <x v="272"/>
    <s v="INFRAESTRUCTURA Y EQUIPO PARA LA PRODUCCION DE BOVINOS"/>
    <s v="GENERACIÓN DE INGRESOS"/>
    <n v="0"/>
    <n v="0"/>
    <n v="0"/>
    <s v="AM"/>
    <n v="22169"/>
    <n v="0"/>
    <n v="2464.2299999999996"/>
    <n v="24633.23"/>
    <n v="22169"/>
    <n v="0"/>
    <m/>
    <n v="22169"/>
    <x v="278"/>
  </r>
  <r>
    <s v="GRUPO PESA 2013 RANCHO DE PRO"/>
    <s v="MENDOZA"/>
    <s v="YAÑEZ"/>
    <s v="ARACELI"/>
    <x v="12"/>
    <x v="0"/>
    <x v="272"/>
    <s v="INFRAESTRUCTURA Y EQUIPO PARA LA PRODUCCION HORTICOLA AGRICULTURA PROTEGIDA"/>
    <s v="PRODUCCIÓN DE ALIMENTOS"/>
    <n v="0"/>
    <n v="0"/>
    <n v="0"/>
    <s v="AM"/>
    <n v="115000"/>
    <n v="0"/>
    <n v="16525.599999999999"/>
    <n v="131525.6"/>
    <n v="115000"/>
    <n v="0"/>
    <m/>
    <n v="115000"/>
    <x v="278"/>
  </r>
  <r>
    <s v="IN WITZIL AN KAPE"/>
    <s v="DE JESUS"/>
    <s v="REYES"/>
    <s v="ANGELA"/>
    <x v="9"/>
    <x v="0"/>
    <x v="273"/>
    <s v="CISTERNA DE FERROCEMENTO EQUIPADA"/>
    <s v="PRODUCCIÓN DE ALIMENTOS"/>
    <n v="18"/>
    <n v="5"/>
    <n v="23"/>
    <s v="AM"/>
    <n v="90720"/>
    <n v="0"/>
    <n v="10080"/>
    <n v="100800"/>
    <n v="90720"/>
    <n v="0"/>
    <m/>
    <n v="90720"/>
    <x v="279"/>
  </r>
  <r>
    <s v="IN WITZIL AN KAPE"/>
    <s v="DE JESUS"/>
    <s v="REYES"/>
    <s v="ANGELA"/>
    <x v="9"/>
    <x v="0"/>
    <x v="273"/>
    <s v="INFRAESTRUCTURA Y EQUIPO PARA LA PRODUCCION DE HORTALIZAS A CIELO ABIERTO"/>
    <s v="GENERACIÓN DE INGRESOS"/>
    <n v="0"/>
    <n v="0"/>
    <n v="0"/>
    <s v="AM"/>
    <n v="7100"/>
    <n v="0"/>
    <n v="2498"/>
    <n v="9598"/>
    <n v="7100"/>
    <n v="0"/>
    <m/>
    <n v="7100"/>
    <x v="279"/>
  </r>
  <r>
    <s v="IN WITZIL AN KAPE"/>
    <s v="DE JESUS"/>
    <s v="REYES"/>
    <s v="ANGELA"/>
    <x v="9"/>
    <x v="0"/>
    <x v="273"/>
    <s v="INFRAESTRUCTURA Y EQUIPO PARA LA PROTECCION Y MANEJO DE LAS AVES"/>
    <s v="PRODUCCIÓN DE ALIMENTOS"/>
    <n v="0"/>
    <n v="0"/>
    <n v="0"/>
    <s v="AM"/>
    <n v="16800"/>
    <n v="0"/>
    <n v="2400"/>
    <n v="19200"/>
    <n v="16800"/>
    <n v="0"/>
    <m/>
    <n v="16800"/>
    <x v="279"/>
  </r>
  <r>
    <s v="IN WITZIL AN KAPE"/>
    <s v="DE JESUS"/>
    <s v="REYES"/>
    <s v="ANGELA"/>
    <x v="9"/>
    <x v="0"/>
    <x v="273"/>
    <s v="INCUBADORA"/>
    <s v="GENERACIÓN DE INGRESOS"/>
    <n v="0"/>
    <n v="0"/>
    <n v="0"/>
    <s v="AM"/>
    <n v="11322"/>
    <n v="0"/>
    <n v="1258"/>
    <n v="12580"/>
    <n v="11322"/>
    <n v="0"/>
    <m/>
    <n v="11322"/>
    <x v="279"/>
  </r>
  <r>
    <s v="IN WITZIL AN KAPE"/>
    <s v="DE JESUS"/>
    <s v="REYES"/>
    <s v="ANGELA"/>
    <x v="9"/>
    <x v="0"/>
    <x v="273"/>
    <s v="INFRAESTRUCTURA Y EQUIPO PARA LA PROTECCION Y MANEJO DE LAS AVES"/>
    <s v="PRODUCCIÓN DE ALIMENTOS"/>
    <n v="0"/>
    <n v="0"/>
    <n v="0"/>
    <s v="AM"/>
    <n v="124524"/>
    <n v="0"/>
    <n v="15363.600000000006"/>
    <n v="139887.6"/>
    <n v="124524"/>
    <n v="0"/>
    <m/>
    <n v="124524"/>
    <x v="279"/>
  </r>
  <r>
    <s v="LA ESPERANZA DE PROGRESAR"/>
    <s v="HERNANDEZ"/>
    <s v="MAGDALENA"/>
    <s v="MARCO ANTONIO"/>
    <x v="13"/>
    <x v="0"/>
    <x v="274"/>
    <s v="INFRAESTRUCTURA Y EQUIPO PARA LA PROTECCION Y MANEJO DE LAS AVES"/>
    <s v="PRODUCCIÓN DE ALIMENTOS"/>
    <n v="17"/>
    <n v="17"/>
    <n v="34"/>
    <s v="AM"/>
    <n v="161881"/>
    <n v="0"/>
    <n v="19972.880000000005"/>
    <n v="181853.88"/>
    <n v="161881"/>
    <n v="0"/>
    <m/>
    <n v="161881"/>
    <x v="280"/>
  </r>
  <r>
    <s v="LA ESPERANZA DE PROGRESAR"/>
    <s v="HERNANDEZ"/>
    <s v="MAGDALENA"/>
    <s v="MARCO ANTONIO"/>
    <x v="13"/>
    <x v="0"/>
    <x v="274"/>
    <s v="ARBOLES FRUTALES"/>
    <s v="PRODUCCIÓN DE ALIMENTOS"/>
    <n v="0"/>
    <n v="0"/>
    <n v="0"/>
    <s v="AM"/>
    <n v="143745"/>
    <n v="0"/>
    <n v="29038.799999999988"/>
    <n v="172783.8"/>
    <n v="143745"/>
    <n v="0"/>
    <m/>
    <n v="143745"/>
    <x v="280"/>
  </r>
  <r>
    <s v="GRUPO PESA EL CHARCO DE PIEDRA"/>
    <s v="BOTELLO"/>
    <s v="PONCE"/>
    <s v="AUGURIO"/>
    <x v="0"/>
    <x v="2"/>
    <x v="275"/>
    <s v="INFRAESTRUCTURA Y EQUIPO PARA LA PRODUCCION HORTICOLA AGRICULTURA PROTEGIDA"/>
    <s v="PRODUCCIÓN DE ALIMENTOS"/>
    <n v="1"/>
    <n v="6"/>
    <n v="7"/>
    <s v="AM"/>
    <n v="27418"/>
    <n v="0"/>
    <n v="5463.4"/>
    <n v="32881.4"/>
    <n v="27418"/>
    <n v="0"/>
    <m/>
    <n v="27418"/>
    <x v="281"/>
  </r>
  <r>
    <s v="GRUPO PESA EL CHARCO DE PIEDRA"/>
    <s v="BOTELLO"/>
    <s v="PONCE"/>
    <s v="AUGURIO"/>
    <x v="0"/>
    <x v="2"/>
    <x v="275"/>
    <s v="INFRAESTRUCTURA Y EQUIPO PARA LA PRODUCCION DE BOVINOS"/>
    <s v="GENERACIÓN DE INGRESOS"/>
    <n v="0"/>
    <n v="0"/>
    <n v="0"/>
    <s v="AM"/>
    <n v="110849"/>
    <n v="0"/>
    <n v="12317.15"/>
    <n v="123166.15"/>
    <n v="110849"/>
    <n v="0"/>
    <m/>
    <n v="110849"/>
    <x v="281"/>
  </r>
  <r>
    <s v="GRUPO PESA 2013 EL LLANITO"/>
    <s v="HERNANDEZ"/>
    <s v="REYES"/>
    <s v="ANA ERIKA"/>
    <x v="12"/>
    <x v="0"/>
    <x v="276"/>
    <s v="INFRAESTRUCTURA Y EQUIPO PARA LA PRODUCCION HORTICOLA AGRICULTURA PROTEGIDA"/>
    <s v="PRODUCCIÓN DE ALIMENTOS"/>
    <n v="6"/>
    <n v="3"/>
    <n v="9"/>
    <s v="AM"/>
    <n v="28750"/>
    <n v="0"/>
    <n v="4131.3999999999996"/>
    <n v="32881.4"/>
    <n v="28750"/>
    <n v="0"/>
    <m/>
    <n v="28750"/>
    <x v="282"/>
  </r>
  <r>
    <s v="GRUPO PESA 2013 EL LLANITO"/>
    <s v="HERNANDEZ"/>
    <s v="REYES"/>
    <s v="ANA ERIKA"/>
    <x v="12"/>
    <x v="0"/>
    <x v="276"/>
    <s v="INFRAESTRUCTURA Y EQUIPO PARA LA PROTECCION Y MANEJO DE LAS AVES"/>
    <s v="PRODUCCIÓN DE ALIMENTOS"/>
    <n v="0"/>
    <n v="0"/>
    <n v="0"/>
    <s v="AM"/>
    <n v="31406"/>
    <n v="0"/>
    <n v="3489.5999999999985"/>
    <n v="34895.599999999999"/>
    <n v="31406"/>
    <n v="0"/>
    <m/>
    <n v="31406"/>
    <x v="282"/>
  </r>
  <r>
    <s v="GRUPO PESA 2013 EL LLANITO"/>
    <s v="HERNANDEZ"/>
    <s v="REYES"/>
    <s v="ANA ERIKA"/>
    <x v="12"/>
    <x v="0"/>
    <x v="276"/>
    <s v="INFRAESTRUCTURA Y EQUIPO PARA LA PRODUCCION DE BOVINOS"/>
    <s v="GENERACIÓN DE INGRESOS"/>
    <n v="0"/>
    <n v="0"/>
    <n v="0"/>
    <s v="AM"/>
    <n v="66509"/>
    <n v="0"/>
    <n v="7390.6900000000023"/>
    <n v="73899.69"/>
    <n v="66509"/>
    <n v="0"/>
    <m/>
    <n v="66509"/>
    <x v="282"/>
  </r>
  <r>
    <s v="FLOR DE PALMIA"/>
    <s v="ANASTACIO"/>
    <s v="MARTINEZ"/>
    <s v="LAURENCIO"/>
    <x v="9"/>
    <x v="0"/>
    <x v="277"/>
    <s v="INFRAESTRUCTURA PARA POSTPRODUCCION DE CAFE"/>
    <s v="GENERACIÓN DE INGRESOS"/>
    <n v="18"/>
    <n v="5"/>
    <n v="23"/>
    <s v="MAM"/>
    <n v="12558"/>
    <n v="0"/>
    <n v="1520"/>
    <n v="14078"/>
    <n v="12558"/>
    <n v="0"/>
    <m/>
    <n v="12558"/>
    <x v="283"/>
  </r>
  <r>
    <s v="FLOR DE PALMIA"/>
    <s v="ANASTACIO"/>
    <s v="MARTINEZ"/>
    <s v="LAURENCIO"/>
    <x v="9"/>
    <x v="0"/>
    <x v="277"/>
    <s v="INFRAESTRUCTURA Y EQUIPO PARA LA PROTECCION Y MANEJO DE LAS AVES"/>
    <s v="PRODUCCIÓN DE ALIMENTOS"/>
    <n v="0"/>
    <n v="0"/>
    <n v="0"/>
    <s v="MAM"/>
    <n v="174334"/>
    <n v="0"/>
    <n v="21508.640000000014"/>
    <n v="195842.64"/>
    <n v="174334"/>
    <n v="0"/>
    <m/>
    <n v="174334"/>
    <x v="283"/>
  </r>
  <r>
    <s v="FLOR DE PALMIA"/>
    <s v="ANASTACIO"/>
    <s v="MARTINEZ"/>
    <s v="LAURENCIO"/>
    <x v="9"/>
    <x v="0"/>
    <x v="277"/>
    <s v="CISTERNA DE FERROCEMENTO EQUIPADA"/>
    <s v="PRODUCCIÓN DE ALIMENTOS"/>
    <n v="0"/>
    <n v="0"/>
    <n v="0"/>
    <s v="MAM"/>
    <n v="9072"/>
    <n v="0"/>
    <n v="1008"/>
    <n v="10080"/>
    <n v="9072"/>
    <n v="0"/>
    <m/>
    <n v="9072"/>
    <x v="283"/>
  </r>
  <r>
    <s v="FLOR DE PALMIA"/>
    <s v="ANASTACIO"/>
    <s v="MARTINEZ"/>
    <s v="LAURENCIO"/>
    <x v="9"/>
    <x v="0"/>
    <x v="277"/>
    <s v="INFRAESTRUCTURA Y EQUIPO PARA LA PRODUCCION DE HORTALIZAS A CIELO ABIERTO"/>
    <s v="GENERACIÓN DE INGRESOS"/>
    <n v="0"/>
    <n v="0"/>
    <n v="0"/>
    <s v="MAM"/>
    <n v="28400"/>
    <n v="0"/>
    <n v="9992"/>
    <n v="38392"/>
    <n v="28400"/>
    <n v="0"/>
    <m/>
    <n v="28400"/>
    <x v="283"/>
  </r>
  <r>
    <s v="FLOR DE PALMIA"/>
    <s v="ANASTACIO"/>
    <s v="MARTINEZ"/>
    <s v="LAURENCIO"/>
    <x v="9"/>
    <x v="0"/>
    <x v="277"/>
    <s v="MAQUINARIA Y EQUIPO PARA PROCESOS DE AGREGACION DE VALOR AL CAFE"/>
    <s v="GENERACIÓN DE INGRESOS"/>
    <n v="0"/>
    <n v="0"/>
    <n v="0"/>
    <s v="MAM"/>
    <n v="14778"/>
    <n v="0"/>
    <n v="1644"/>
    <n v="16422"/>
    <n v="14778"/>
    <n v="0"/>
    <m/>
    <n v="14778"/>
    <x v="283"/>
  </r>
  <r>
    <s v="JUNTOS TRABAJANDO POR TANQUIZUL"/>
    <s v="MARTINEZ"/>
    <s v="HERNANDEZ"/>
    <s v="ELEUTERIA"/>
    <x v="9"/>
    <x v="0"/>
    <x v="278"/>
    <s v="CISTERNA DE FERROCEMENTO EQUIPADA"/>
    <s v="PRODUCCIÓN DE ALIMENTOS"/>
    <n v="11"/>
    <n v="1"/>
    <n v="12"/>
    <s v="AM"/>
    <n v="54432"/>
    <n v="0"/>
    <n v="6048"/>
    <n v="60480"/>
    <n v="54432"/>
    <n v="0"/>
    <m/>
    <n v="54432"/>
    <x v="284"/>
  </r>
  <r>
    <s v="JUNTOS TRABAJANDO POR TANQUIZUL"/>
    <s v="MARTINEZ"/>
    <s v="HERNANDEZ"/>
    <s v="ELEUTERIA"/>
    <x v="9"/>
    <x v="0"/>
    <x v="278"/>
    <s v="INFRAESTRUCTURA Y EQUIPO PARA LA PROTECCION Y MANEJO DE LAS AVES"/>
    <s v="PRODUCCIÓN DE ALIMENTOS"/>
    <n v="0"/>
    <n v="0"/>
    <n v="0"/>
    <s v="AM"/>
    <n v="11200"/>
    <n v="0"/>
    <n v="1600"/>
    <n v="12800"/>
    <n v="11200"/>
    <n v="0"/>
    <m/>
    <n v="11200"/>
    <x v="284"/>
  </r>
  <r>
    <s v="JUNTOS TRABAJANDO POR TANQUIZUL"/>
    <s v="MARTINEZ"/>
    <s v="HERNANDEZ"/>
    <s v="ELEUTERIA"/>
    <x v="9"/>
    <x v="0"/>
    <x v="278"/>
    <s v="INFRAESTRUCTURA Y EQUIPO PARA LA PRODUCCION DE HORTALIZAS A CIELO ABIERTO"/>
    <s v="GENERACIÓN DE INGRESOS"/>
    <n v="0"/>
    <n v="0"/>
    <n v="0"/>
    <s v="AM"/>
    <n v="5680"/>
    <n v="0"/>
    <n v="1306.8000000000002"/>
    <n v="6986.8"/>
    <n v="5680"/>
    <n v="0"/>
    <m/>
    <n v="5680"/>
    <x v="284"/>
  </r>
  <r>
    <s v="JUNTOS TRABAJANDO POR TANQUIZUL"/>
    <s v="MARTINEZ"/>
    <s v="HERNANDEZ"/>
    <s v="ELEUTERIA"/>
    <x v="9"/>
    <x v="0"/>
    <x v="278"/>
    <s v="INFRAESTRUCTURA Y EQUIPO PARA LA PROTECCION Y MANEJO DE LAS AVES"/>
    <s v="PRODUCCIÓN DE ALIMENTOS"/>
    <n v="0"/>
    <n v="0"/>
    <n v="0"/>
    <s v="AM"/>
    <n v="74714"/>
    <n v="0"/>
    <n v="9218.5599999999977"/>
    <n v="83932.56"/>
    <n v="74714"/>
    <n v="0"/>
    <m/>
    <n v="74714"/>
    <x v="284"/>
  </r>
  <r>
    <s v="GRUPO PESA 2013 EL CAPULIN"/>
    <s v="MONTERO"/>
    <s v="MALDONADO"/>
    <s v="FORTUNATA"/>
    <x v="0"/>
    <x v="2"/>
    <x v="279"/>
    <s v="INFRAESTRUCTURA Y EQUIPO PARA LA PROTECCION Y MANEJO DE LAS AVES"/>
    <s v="PRODUCCIÓN DE ALIMENTOS"/>
    <n v="6"/>
    <n v="3"/>
    <n v="9"/>
    <s v="AM"/>
    <n v="23172"/>
    <n v="0"/>
    <n v="2999.7"/>
    <n v="26171.7"/>
    <n v="23172"/>
    <n v="0"/>
    <m/>
    <n v="23172"/>
    <x v="285"/>
  </r>
  <r>
    <s v="GRUPO PESA 2013 EL CAPULIN"/>
    <s v="MONTERO"/>
    <s v="MALDONADO"/>
    <s v="FORTUNATA"/>
    <x v="0"/>
    <x v="2"/>
    <x v="279"/>
    <s v="INFRAESTRUCTURA Y EQUIPO PARA LA PRODUCCION HORTICOLA AGRICULTURA PROTEGIDA"/>
    <s v="PRODUCCIÓN DE ALIMENTOS"/>
    <n v="0"/>
    <n v="0"/>
    <n v="0"/>
    <s v="AM"/>
    <n v="41127"/>
    <n v="0"/>
    <n v="8195.1"/>
    <n v="49322.1"/>
    <n v="41127"/>
    <n v="0"/>
    <m/>
    <n v="41127"/>
    <x v="285"/>
  </r>
  <r>
    <s v="GRUPO PESA 2013 EL CAPULIN"/>
    <s v="MONTERO"/>
    <s v="MALDONADO"/>
    <s v="FORTUNATA"/>
    <x v="0"/>
    <x v="2"/>
    <x v="279"/>
    <s v="INFRAESTRUCTURA Y EQUIPO PARA LA PRODUCCION DE BOVINOS"/>
    <s v="GENERACIÓN DE INGRESOS"/>
    <n v="0"/>
    <n v="0"/>
    <n v="0"/>
    <s v="AM"/>
    <n v="66509"/>
    <n v="0"/>
    <n v="7390.69"/>
    <n v="73899.69"/>
    <n v="66509"/>
    <n v="0"/>
    <m/>
    <n v="66509"/>
    <x v="285"/>
  </r>
  <r>
    <s v="GRUPO PESA 2013 LAGUNA VERDE"/>
    <s v="OLVERA"/>
    <s v="CASTILLO"/>
    <s v="ADAN"/>
    <x v="0"/>
    <x v="2"/>
    <x v="280"/>
    <s v="INFRAESTRUCTURA Y EQUIPO PARA LA PROTECCION Y MANEJO DE LAS AVES"/>
    <s v="PRODUCCIÓN DE ALIMENTOS"/>
    <n v="1"/>
    <n v="10"/>
    <n v="11"/>
    <s v="AM"/>
    <n v="23172"/>
    <n v="0"/>
    <n v="2999.7"/>
    <n v="26171.7"/>
    <n v="23172"/>
    <n v="0"/>
    <m/>
    <n v="23172"/>
    <x v="286"/>
  </r>
  <r>
    <s v="GRUPO PESA 2013 LAGUNA VERDE"/>
    <s v="OLVERA"/>
    <s v="CASTILLO"/>
    <s v="ADAN"/>
    <x v="0"/>
    <x v="2"/>
    <x v="280"/>
    <s v="INFRAESTRUCTURA Y EQUIPO PARA LA PRODUCCION HORTICOLA AGRICULTURA PROTEGIDA"/>
    <s v="PRODUCCIÓN DE ALIMENTOS"/>
    <n v="0"/>
    <n v="0"/>
    <n v="0"/>
    <s v="AM"/>
    <n v="54836"/>
    <n v="0"/>
    <n v="10926.8"/>
    <n v="65762.8"/>
    <n v="54836"/>
    <n v="0"/>
    <m/>
    <n v="54836"/>
    <x v="286"/>
  </r>
  <r>
    <s v="GRUPO PESA 2013 LAGUNA VERDE"/>
    <s v="OLVERA"/>
    <s v="CASTILLO"/>
    <s v="ADAN"/>
    <x v="0"/>
    <x v="2"/>
    <x v="280"/>
    <s v="INFRAESTRUCTURA Y EQUIPO PARA LA PRODUCCION DE BOVINOS"/>
    <s v="GENERACIÓN DE INGRESOS"/>
    <n v="0"/>
    <n v="0"/>
    <n v="0"/>
    <s v="AM"/>
    <n v="88679"/>
    <n v="0"/>
    <n v="9853.92"/>
    <n v="98532.92"/>
    <n v="88679"/>
    <n v="0"/>
    <m/>
    <n v="88679"/>
    <x v="286"/>
  </r>
  <r>
    <s v="GRUPO PESA 2013 ALAQUINES"/>
    <s v="AGUILAR"/>
    <s v="AGUILAR"/>
    <s v="TERESA"/>
    <x v="12"/>
    <x v="0"/>
    <x v="281"/>
    <s v="INFRAESTRUCTURA Y EQUIPO PARA LA PRODUCCION DE BOVINOS"/>
    <s v="GENERACIÓN DE INGRESOS"/>
    <n v="2"/>
    <n v="5"/>
    <n v="7"/>
    <s v="AM"/>
    <n v="44339"/>
    <n v="0"/>
    <n v="4927.4599999999991"/>
    <n v="49266.46"/>
    <n v="44339"/>
    <n v="0"/>
    <m/>
    <n v="44339"/>
    <x v="287"/>
  </r>
  <r>
    <s v="GRUPO PESA 2013 ALAQUINES"/>
    <s v="AGUILAR"/>
    <s v="AGUILAR"/>
    <s v="TERESA"/>
    <x v="12"/>
    <x v="0"/>
    <x v="281"/>
    <s v="INFRAESTRUCTURA Y EQUIPO PARA LA PRODUCCION HORTICOLA AGRICULTURA PROTEGIDA"/>
    <s v="PRODUCCIÓN DE ALIMENTOS"/>
    <n v="0"/>
    <n v="0"/>
    <n v="0"/>
    <s v="AM"/>
    <n v="43125"/>
    <n v="0"/>
    <n v="6197.1"/>
    <n v="49322.1"/>
    <n v="43125"/>
    <n v="0"/>
    <m/>
    <n v="43125"/>
    <x v="287"/>
  </r>
  <r>
    <s v="GRUPO PESA 2013 ALAQUINES"/>
    <s v="AGUILAR"/>
    <s v="AGUILAR"/>
    <s v="TERESA"/>
    <x v="12"/>
    <x v="0"/>
    <x v="281"/>
    <s v="INFRAESTRUCTURA Y EQUIPO PARA LA PROTECCION Y MANEJO DE LAS AVES"/>
    <s v="PRODUCCIÓN DE ALIMENTOS"/>
    <n v="0"/>
    <n v="0"/>
    <n v="0"/>
    <s v="AM"/>
    <n v="15703"/>
    <n v="0"/>
    <n v="1744.7999999999993"/>
    <n v="17447.8"/>
    <n v="15703"/>
    <n v="0"/>
    <m/>
    <n v="15703"/>
    <x v="287"/>
  </r>
  <r>
    <s v="NUEVA GENERACION"/>
    <s v="MARTINEZ"/>
    <s v="SANCHEZ"/>
    <s v="EPIFANIO"/>
    <x v="9"/>
    <x v="0"/>
    <x v="282"/>
    <s v="INFRAESTRUCTURA Y EQUIPO PARA LA PROTECCION Y MANEJO DE LAS AVES"/>
    <s v="PRODUCCIÓN DE ALIMENTOS"/>
    <n v="8"/>
    <n v="8"/>
    <n v="16"/>
    <s v="MAM"/>
    <n v="124524"/>
    <n v="0"/>
    <n v="15363.600000000006"/>
    <n v="139887.6"/>
    <n v="124524"/>
    <n v="0"/>
    <m/>
    <n v="124524"/>
    <x v="288"/>
  </r>
  <r>
    <s v="NUEVA GENERACION"/>
    <s v="MARTINEZ"/>
    <s v="SANCHEZ"/>
    <s v="EPIFANIO"/>
    <x v="9"/>
    <x v="0"/>
    <x v="282"/>
    <s v="EQUIPO PARA LA CONSERVACION DE ALIMENTOS VEGETALES"/>
    <s v="GENERACIÓN DE INGRESOS"/>
    <n v="0"/>
    <n v="0"/>
    <n v="0"/>
    <s v="MAM"/>
    <n v="6591"/>
    <n v="0"/>
    <n v="770"/>
    <n v="7361"/>
    <n v="6591"/>
    <n v="0"/>
    <m/>
    <n v="6591"/>
    <x v="288"/>
  </r>
  <r>
    <s v="NUEVA GENERACION"/>
    <s v="MARTINEZ"/>
    <s v="SANCHEZ"/>
    <s v="EPIFANIO"/>
    <x v="9"/>
    <x v="0"/>
    <x v="282"/>
    <s v="ARBOLES FRUTALES"/>
    <s v="PRODUCCIÓN DE ALIMENTOS"/>
    <n v="0"/>
    <n v="0"/>
    <n v="0"/>
    <s v="MAM"/>
    <n v="37550"/>
    <n v="0"/>
    <n v="8535"/>
    <n v="46085"/>
    <n v="37550"/>
    <n v="0"/>
    <m/>
    <n v="37550"/>
    <x v="288"/>
  </r>
  <r>
    <s v="NUEVA GENERACION"/>
    <s v="MARTINEZ"/>
    <s v="SANCHEZ"/>
    <s v="EPIFANIO"/>
    <x v="9"/>
    <x v="0"/>
    <x v="282"/>
    <s v="CISTERNA DE FERROCEMENTO EQUIPADA"/>
    <s v="PRODUCCIÓN DE ALIMENTOS"/>
    <n v="0"/>
    <n v="0"/>
    <n v="0"/>
    <s v="MAM"/>
    <n v="81648"/>
    <n v="0"/>
    <n v="9072"/>
    <n v="90720"/>
    <n v="81648"/>
    <n v="0"/>
    <m/>
    <n v="81648"/>
    <x v="288"/>
  </r>
  <r>
    <s v="CUNA DEL MAIZ"/>
    <s v="CASTILLO"/>
    <s v="ANICETO"/>
    <s v="KARINA"/>
    <x v="9"/>
    <x v="0"/>
    <x v="283"/>
    <s v="INFRAESTRUCTURA Y EQUIPO PARA LA PRODUCCION DE HORTALIZAS A CIELO ABIERTO"/>
    <s v="GENERACIÓN DE INGRESOS"/>
    <n v="21"/>
    <n v="3"/>
    <n v="24"/>
    <s v="MAM"/>
    <n v="14200"/>
    <n v="0"/>
    <n v="4996"/>
    <n v="19196"/>
    <n v="14200"/>
    <n v="0"/>
    <m/>
    <n v="14200"/>
    <x v="289"/>
  </r>
  <r>
    <s v="CUNA DEL MAIZ"/>
    <s v="CASTILLO"/>
    <s v="ANICETO"/>
    <s v="KARINA"/>
    <x v="9"/>
    <x v="0"/>
    <x v="283"/>
    <s v="INFRAESTRUCTURA PARA POSTPRODUCCION DE CAFE"/>
    <s v="GENERACIÓN DE INGRESOS"/>
    <n v="0"/>
    <n v="0"/>
    <n v="0"/>
    <s v="MAM"/>
    <n v="5418"/>
    <n v="0"/>
    <n v="1707"/>
    <n v="7125"/>
    <n v="5418"/>
    <n v="0"/>
    <m/>
    <n v="5418"/>
    <x v="289"/>
  </r>
  <r>
    <s v="CUNA DEL MAIZ"/>
    <s v="CASTILLO"/>
    <s v="ANICETO"/>
    <s v="KARINA"/>
    <x v="9"/>
    <x v="0"/>
    <x v="283"/>
    <s v="INFRAESTRUCTURA PARA POSTPRODUCCION DE CAFE"/>
    <s v="GENERACIÓN DE INGRESOS"/>
    <n v="0"/>
    <n v="0"/>
    <n v="0"/>
    <s v="MAM"/>
    <n v="6279"/>
    <n v="0"/>
    <n v="760"/>
    <n v="7039"/>
    <n v="6279"/>
    <n v="0"/>
    <m/>
    <n v="6279"/>
    <x v="289"/>
  </r>
  <r>
    <s v="CUNA DEL MAIZ"/>
    <s v="CASTILLO"/>
    <s v="ANICETO"/>
    <s v="KARINA"/>
    <x v="9"/>
    <x v="0"/>
    <x v="283"/>
    <s v="INFRAESTRUCTURA Y EQUIPO PARA LA PROTECCION Y MANEJO DE LAS AVES"/>
    <s v="PRODUCCIÓN DE ALIMENTOS"/>
    <n v="0"/>
    <n v="0"/>
    <n v="0"/>
    <s v="MAM"/>
    <n v="124524"/>
    <n v="0"/>
    <n v="15363.600000000006"/>
    <n v="139887.6"/>
    <n v="124524"/>
    <n v="0"/>
    <m/>
    <n v="124524"/>
    <x v="289"/>
  </r>
  <r>
    <s v="CUNA DEL MAIZ"/>
    <s v="CASTILLO"/>
    <s v="ANICETO"/>
    <s v="KARINA"/>
    <x v="9"/>
    <x v="0"/>
    <x v="283"/>
    <s v="INFRAESTRUCTURA Y EQUIPO PARA LA PRODUCCION DE HONGOS"/>
    <s v="PRODUCCIÓN DE ALIMENTOS"/>
    <n v="0"/>
    <n v="0"/>
    <n v="0"/>
    <s v="MAM"/>
    <n v="15278"/>
    <n v="0"/>
    <n v="6830.2000000000007"/>
    <n v="22108.2"/>
    <n v="15278"/>
    <n v="0"/>
    <m/>
    <n v="15278"/>
    <x v="289"/>
  </r>
  <r>
    <s v="CUNA DEL MAIZ"/>
    <s v="CASTILLO"/>
    <s v="ANICETO"/>
    <s v="KARINA"/>
    <x v="9"/>
    <x v="0"/>
    <x v="283"/>
    <s v="CISTERNA DE FERROCEMENTO EQUIPADA"/>
    <s v="PRODUCCIÓN DE ALIMENTOS"/>
    <n v="0"/>
    <n v="0"/>
    <n v="0"/>
    <s v="MAM"/>
    <n v="36288"/>
    <n v="0"/>
    <n v="4032"/>
    <n v="40320"/>
    <n v="36288"/>
    <n v="0"/>
    <m/>
    <n v="36288"/>
    <x v="289"/>
  </r>
  <r>
    <s v="CUNA DEL MAIZ"/>
    <s v="CASTILLO"/>
    <s v="ANICETO"/>
    <s v="KARINA"/>
    <x v="9"/>
    <x v="0"/>
    <x v="283"/>
    <s v="INFRAESTRUCTURA Y EQUIPO PARA LA PRODUCCION DE HORTALIZAS A CIELO ABIERTO"/>
    <s v="GENERACIÓN DE INGRESOS"/>
    <n v="0"/>
    <n v="0"/>
    <n v="0"/>
    <s v="MAM"/>
    <n v="11360"/>
    <n v="0"/>
    <n v="2613.6000000000004"/>
    <n v="13973.6"/>
    <n v="11360"/>
    <n v="0"/>
    <m/>
    <n v="11360"/>
    <x v="289"/>
  </r>
  <r>
    <s v="GRUPO DE TRABAJO TRES PALMAS"/>
    <s v="MARTINEZ"/>
    <s v="HERNANDEZ"/>
    <s v="YOLANDA"/>
    <x v="1"/>
    <x v="0"/>
    <x v="284"/>
    <s v="CONSERVACION"/>
    <s v="GENERACIÓN DE INGRESOS"/>
    <n v="8"/>
    <n v="3"/>
    <n v="11"/>
    <s v="AM"/>
    <n v="4528"/>
    <n v="0"/>
    <n v="504"/>
    <n v="5032"/>
    <n v="4528"/>
    <n v="0"/>
    <m/>
    <n v="4528"/>
    <x v="290"/>
  </r>
  <r>
    <s v="GRUPO DE TRABAJO TRES PALMAS"/>
    <s v="MARTINEZ"/>
    <s v="HERNANDEZ"/>
    <s v="YOLANDA"/>
    <x v="1"/>
    <x v="0"/>
    <x v="284"/>
    <s v="INFRAESTRUCTURA Y EQUIPO PARA LA PRODUCCION DE CERDOS"/>
    <s v="GENERACIÓN DE INGRESOS"/>
    <n v="0"/>
    <n v="0"/>
    <n v="0"/>
    <s v="AM"/>
    <n v="6408"/>
    <n v="0"/>
    <n v="712"/>
    <n v="7120"/>
    <n v="6408"/>
    <n v="0"/>
    <m/>
    <n v="6408"/>
    <x v="290"/>
  </r>
  <r>
    <s v="GRUPO DE TRABAJO TRES PALMAS"/>
    <s v="MARTINEZ"/>
    <s v="HERNANDEZ"/>
    <s v="YOLANDA"/>
    <x v="1"/>
    <x v="0"/>
    <x v="284"/>
    <s v="INFRAESTRUCTURA Y EQUIPO PARA LA PRODUCCION DE CERDOS"/>
    <s v="GENERACIÓN DE INGRESOS"/>
    <n v="0"/>
    <n v="0"/>
    <n v="0"/>
    <s v="AM"/>
    <n v="240300"/>
    <n v="0"/>
    <n v="26700"/>
    <n v="267000"/>
    <n v="240300"/>
    <n v="0"/>
    <m/>
    <n v="240300"/>
    <x v="290"/>
  </r>
  <r>
    <s v="GRUPO DE TRABAJO TRES PALMAS"/>
    <s v="MARTINEZ"/>
    <s v="HERNANDEZ"/>
    <s v="YOLANDA"/>
    <x v="1"/>
    <x v="0"/>
    <x v="284"/>
    <s v="ARBOLES FRUTALES"/>
    <s v="PRODUCCIÓN DE ALIMENTOS"/>
    <n v="0"/>
    <n v="0"/>
    <n v="0"/>
    <s v="AM"/>
    <n v="19845"/>
    <n v="0"/>
    <n v="2205"/>
    <n v="22050"/>
    <n v="19845"/>
    <n v="0"/>
    <m/>
    <n v="19845"/>
    <x v="290"/>
  </r>
  <r>
    <s v="EMPRENDEDORAS DE TZAPUJA"/>
    <s v="SANTIAGO"/>
    <s v="HILARIA"/>
    <s v="FERMINA"/>
    <x v="1"/>
    <x v="0"/>
    <x v="285"/>
    <s v="TRAPICHE"/>
    <s v="GENERACIÓN DE INGRESOS"/>
    <n v="27"/>
    <n v="7"/>
    <n v="34"/>
    <s v="AM"/>
    <n v="101250"/>
    <n v="0"/>
    <n v="11250"/>
    <n v="112500"/>
    <n v="101250"/>
    <n v="0"/>
    <m/>
    <n v="101250"/>
    <x v="291"/>
  </r>
  <r>
    <s v="EMPRENDEDORAS DE TZAPUJA"/>
    <s v="SANTIAGO"/>
    <s v="HILARIA"/>
    <s v="FERMINA"/>
    <x v="1"/>
    <x v="0"/>
    <x v="285"/>
    <s v="TRAPICHE"/>
    <s v="GENERACIÓN DE INGRESOS"/>
    <n v="0"/>
    <n v="0"/>
    <n v="0"/>
    <s v="AM"/>
    <n v="41040"/>
    <n v="0"/>
    <n v="4560"/>
    <n v="45600"/>
    <n v="41040"/>
    <n v="0"/>
    <m/>
    <n v="41040"/>
    <x v="291"/>
  </r>
  <r>
    <s v="EMPRENDEDORAS DE TZAPUJA"/>
    <s v="SANTIAGO"/>
    <s v="HILARIA"/>
    <s v="FERMINA"/>
    <x v="1"/>
    <x v="0"/>
    <x v="285"/>
    <s v="BODEGA"/>
    <s v="GENERACIÓN DE INGRESOS"/>
    <n v="0"/>
    <n v="0"/>
    <n v="0"/>
    <s v="AM"/>
    <n v="44010"/>
    <n v="0"/>
    <n v="4890"/>
    <n v="48900"/>
    <n v="44010"/>
    <n v="0"/>
    <m/>
    <n v="44010"/>
    <x v="291"/>
  </r>
  <r>
    <s v="EMPRENDEDORAS DE TZAPUJA"/>
    <s v="SANTIAGO"/>
    <s v="HILARIA"/>
    <s v="FERMINA"/>
    <x v="1"/>
    <x v="0"/>
    <x v="285"/>
    <s v="ARBOLES FRUTALES"/>
    <s v="PRODUCCIÓN DE ALIMENTOS"/>
    <n v="0"/>
    <n v="0"/>
    <n v="0"/>
    <s v="AM"/>
    <n v="19845"/>
    <n v="0"/>
    <n v="2205"/>
    <n v="22050"/>
    <n v="19845"/>
    <n v="0"/>
    <m/>
    <n v="19845"/>
    <x v="291"/>
  </r>
  <r>
    <s v="EMPRENDEDORAS DE TZAPUJA"/>
    <s v="SANTIAGO"/>
    <s v="HILARIA"/>
    <s v="FERMINA"/>
    <x v="1"/>
    <x v="0"/>
    <x v="285"/>
    <s v="INFRAESTRUCTURA Y EQUIPO PARA LA PROTECCION Y MANEJO DE LAS AVES"/>
    <s v="PRODUCCIÓN DE ALIMENTOS"/>
    <n v="0"/>
    <n v="0"/>
    <n v="0"/>
    <s v="AM"/>
    <n v="8820"/>
    <n v="0"/>
    <n v="980"/>
    <n v="9800"/>
    <n v="8820"/>
    <n v="0"/>
    <m/>
    <n v="8820"/>
    <x v="291"/>
  </r>
  <r>
    <s v="EMPRENDEDORAS DE TZAPUJA"/>
    <s v="SANTIAGO"/>
    <s v="HILARIA"/>
    <s v="FERMINA"/>
    <x v="1"/>
    <x v="0"/>
    <x v="285"/>
    <s v="CONSERVACION"/>
    <s v="GENERACIÓN DE INGRESOS"/>
    <n v="0"/>
    <n v="0"/>
    <n v="0"/>
    <s v="AM"/>
    <n v="40759"/>
    <n v="0"/>
    <n v="4529"/>
    <n v="45288"/>
    <n v="40759"/>
    <n v="0"/>
    <m/>
    <n v="40759"/>
    <x v="291"/>
  </r>
  <r>
    <s v="EMPRENDEDORAS DE TZAPUJA"/>
    <s v="SANTIAGO"/>
    <s v="HILARIA"/>
    <s v="FERMINA"/>
    <x v="1"/>
    <x v="0"/>
    <x v="285"/>
    <s v="INFRAESTRUCTURA Y EQUIPO PARA LA PRODUCCION DE CERDOS"/>
    <s v="GENERACIÓN DE INGRESOS"/>
    <n v="0"/>
    <n v="0"/>
    <n v="0"/>
    <s v="AM"/>
    <n v="19224"/>
    <n v="0"/>
    <n v="2136"/>
    <n v="21360"/>
    <n v="19224"/>
    <n v="0"/>
    <m/>
    <n v="19224"/>
    <x v="291"/>
  </r>
  <r>
    <s v="EMPRENDEDORAS DE TZAPUJA"/>
    <s v="SANTIAGO"/>
    <s v="HILARIA"/>
    <s v="FERMINA"/>
    <x v="1"/>
    <x v="0"/>
    <x v="285"/>
    <s v="INFRAESTRUCTURA Y EQUIPO PARA LA PRODUCCION DE CERDOS"/>
    <s v="GENERACIÓN DE INGRESOS"/>
    <n v="0"/>
    <n v="0"/>
    <n v="0"/>
    <s v="AM"/>
    <n v="80100"/>
    <n v="0"/>
    <n v="8900"/>
    <n v="89000"/>
    <n v="80100"/>
    <n v="0"/>
    <m/>
    <n v="80100"/>
    <x v="291"/>
  </r>
  <r>
    <s v="EL JAUJAL PESA 2015"/>
    <s v="NARVAEZ"/>
    <s v="GUARDIOLA"/>
    <s v="SILVIO"/>
    <x v="11"/>
    <x v="0"/>
    <x v="286"/>
    <s v="INFRAESTRUCTURA Y QUIPO PARA LA PRODUCCION DE CAPRINO"/>
    <s v="GENERACIÓN DE INGRESOS"/>
    <n v="2"/>
    <n v="13"/>
    <n v="15"/>
    <s v="AM"/>
    <n v="13260"/>
    <n v="0"/>
    <n v="1971.5"/>
    <n v="15231.5"/>
    <n v="13260"/>
    <n v="0"/>
    <m/>
    <n v="13260"/>
    <x v="292"/>
  </r>
  <r>
    <s v="EL JAUJAL PESA 2015"/>
    <s v="NARVAEZ"/>
    <s v="GUARDIOLA"/>
    <s v="SILVIO"/>
    <x v="11"/>
    <x v="0"/>
    <x v="286"/>
    <s v="INFRAESTRUCTURA Y EQUIPO PARA LA PROTECCION Y MANEJO DE LAS AVES"/>
    <s v="PRODUCCIÓN DE ALIMENTOS"/>
    <n v="0"/>
    <n v="0"/>
    <n v="0"/>
    <s v="AM"/>
    <n v="62812"/>
    <n v="0"/>
    <n v="6979.1999999999971"/>
    <n v="69791.199999999997"/>
    <n v="62812"/>
    <n v="0"/>
    <m/>
    <n v="62812"/>
    <x v="292"/>
  </r>
  <r>
    <s v="EL JAUJAL PESA 2015"/>
    <s v="NARVAEZ"/>
    <s v="GUARDIOLA"/>
    <s v="SILVIO"/>
    <x v="11"/>
    <x v="0"/>
    <x v="286"/>
    <s v="INFRAESTRUCTURA Y EQUIPO PARA LA PRODUCCION HORTICOLA AGRICULTURA PROTEGIDA"/>
    <s v="PRODUCCIÓN DE ALIMENTOS"/>
    <n v="0"/>
    <n v="0"/>
    <n v="0"/>
    <s v="AM"/>
    <n v="73983"/>
    <n v="0"/>
    <n v="8220.5"/>
    <n v="82203.5"/>
    <n v="73983"/>
    <n v="0"/>
    <m/>
    <n v="73983"/>
    <x v="292"/>
  </r>
  <r>
    <s v="SANTA RITA DEL RUCIO PESA 2015"/>
    <s v="LARA"/>
    <s v="TOVAR"/>
    <s v="MARIA INES"/>
    <x v="11"/>
    <x v="0"/>
    <x v="287"/>
    <s v="INFRAESTRUCTURA Y EQUIPO PARA LA PROTECCION Y MANEJO DE LAS AVES"/>
    <s v="PRODUCCIÓN DE ALIMENTOS"/>
    <n v="10"/>
    <n v="4"/>
    <n v="14"/>
    <s v="AM"/>
    <n v="54960"/>
    <n v="0"/>
    <n v="6107.3000000000029"/>
    <n v="61067.3"/>
    <n v="54960"/>
    <n v="0"/>
    <m/>
    <n v="54960"/>
    <x v="293"/>
  </r>
  <r>
    <s v="SANTA RITA DEL RUCIO PESA 2015"/>
    <s v="LARA"/>
    <s v="TOVAR"/>
    <s v="MARIA INES"/>
    <x v="11"/>
    <x v="0"/>
    <x v="287"/>
    <s v="INFRAESTRUCTURA Y EQUIPO PARA LA PRODUCCION HORTICOLA AGRICULTURA PROTEGIDA"/>
    <s v="PRODUCCIÓN DE ALIMENTOS"/>
    <n v="0"/>
    <n v="0"/>
    <n v="0"/>
    <s v="AM"/>
    <n v="29593"/>
    <n v="0"/>
    <n v="3288.4000000000015"/>
    <n v="32881.4"/>
    <n v="29593"/>
    <n v="0"/>
    <m/>
    <n v="29593"/>
    <x v="293"/>
  </r>
  <r>
    <s v="SAN JUAN SIN AGUA PESA 2015"/>
    <s v="GUEVARA"/>
    <s v="CASTILLO"/>
    <s v="NORA HILDA"/>
    <x v="11"/>
    <x v="0"/>
    <x v="288"/>
    <s v="INFRAESTRUCTURA Y EQUIPO PARA LA PRODUCCION HORTICOLA AGRICULTURA PROTEGIDA"/>
    <s v="PRODUCCIÓN DE ALIMENTOS"/>
    <n v="13"/>
    <n v="1"/>
    <n v="14"/>
    <s v="AM"/>
    <n v="103576"/>
    <n v="0"/>
    <n v="11508.899999999994"/>
    <n v="115084.9"/>
    <n v="103576"/>
    <n v="0"/>
    <m/>
    <n v="103576"/>
    <x v="294"/>
  </r>
  <r>
    <s v="SAN JUAN SIN AGUA PESA 2015"/>
    <s v="GUEVARA"/>
    <s v="CASTILLO"/>
    <s v="NORA HILDA"/>
    <x v="11"/>
    <x v="0"/>
    <x v="288"/>
    <s v="INFRAESTRUCTURA Y EQUIPO PARA LA PROTECCION Y MANEJO DE LAS AVES"/>
    <s v="PRODUCCIÓN DE ALIMENTOS"/>
    <n v="0"/>
    <n v="0"/>
    <n v="0"/>
    <s v="AM"/>
    <n v="54960"/>
    <n v="0"/>
    <n v="6107.3000000000029"/>
    <n v="61067.3"/>
    <n v="54960"/>
    <n v="0"/>
    <m/>
    <n v="54960"/>
    <x v="294"/>
  </r>
  <r>
    <s v="ESTANQUE BLANCO PESA 2015"/>
    <s v="ORTIZ"/>
    <s v="CARREON"/>
    <s v="ERNESTO"/>
    <x v="11"/>
    <x v="0"/>
    <x v="289"/>
    <s v="INFRAESTRUCTURA Y EQUIPO PARA LA PRODUCCION HORTICOLA AGRICULTURA PROTEGIDA"/>
    <s v="PRODUCCIÓN DE ALIMENTOS"/>
    <n v="6"/>
    <n v="12"/>
    <n v="18"/>
    <s v="AM"/>
    <n v="14796"/>
    <n v="0"/>
    <n v="1644.7000000000007"/>
    <n v="16440.7"/>
    <n v="14796"/>
    <n v="0"/>
    <m/>
    <n v="14796"/>
    <x v="295"/>
  </r>
  <r>
    <s v="ESTANQUE BLANCO PESA 2015"/>
    <s v="ORTIZ"/>
    <s v="CARREON"/>
    <s v="ERNESTO"/>
    <x v="11"/>
    <x v="0"/>
    <x v="289"/>
    <s v="INFRAESTRUCTURA Y EQUIPO PARA LA PRODUCCION HORTICOLA AGRICULTURA PROTEGIDA"/>
    <s v="PRODUCCIÓN DE ALIMENTOS"/>
    <n v="0"/>
    <n v="0"/>
    <n v="0"/>
    <s v="AM"/>
    <n v="4934"/>
    <n v="0"/>
    <n v="548.89999999999964"/>
    <n v="5482.9"/>
    <n v="4934"/>
    <n v="0"/>
    <m/>
    <n v="4934"/>
    <x v="295"/>
  </r>
  <r>
    <s v="ESTANQUE BLANCO PESA 2015"/>
    <s v="ORTIZ"/>
    <s v="CARREON"/>
    <s v="ERNESTO"/>
    <x v="11"/>
    <x v="0"/>
    <x v="289"/>
    <s v="INFRAESTRUCTURA Y QUIPO PARA LA PRODUCCION DE CAPRINO"/>
    <s v="GENERACIÓN DE INGRESOS"/>
    <n v="0"/>
    <n v="0"/>
    <n v="0"/>
    <s v="AM"/>
    <n v="13260"/>
    <n v="0"/>
    <n v="1971.5"/>
    <n v="15231.5"/>
    <n v="13260"/>
    <n v="0"/>
    <m/>
    <n v="13260"/>
    <x v="295"/>
  </r>
  <r>
    <s v="ESTANQUE BLANCO PESA 2015"/>
    <s v="ORTIZ"/>
    <s v="CARREON"/>
    <s v="ERNESTO"/>
    <x v="11"/>
    <x v="0"/>
    <x v="289"/>
    <s v="INFRAESTRUCTURA Y EQUIPO PARA LA PROTECCION Y MANEJO DE LAS AVES"/>
    <s v="PRODUCCIÓN DE ALIMENTOS"/>
    <n v="0"/>
    <n v="0"/>
    <n v="0"/>
    <s v="AM"/>
    <n v="31406"/>
    <n v="0"/>
    <n v="3489.5999999999985"/>
    <n v="34895.599999999999"/>
    <n v="31406"/>
    <n v="0"/>
    <m/>
    <n v="31406"/>
    <x v="295"/>
  </r>
  <r>
    <s v="ESTANQUE BLANCO PESA 2015"/>
    <s v="ORTIZ"/>
    <s v="CARREON"/>
    <s v="ERNESTO"/>
    <x v="11"/>
    <x v="0"/>
    <x v="289"/>
    <s v="INCUBADORA"/>
    <s v="GENERACIÓN DE INGRESOS"/>
    <n v="0"/>
    <n v="0"/>
    <n v="0"/>
    <s v="AM"/>
    <n v="56766"/>
    <n v="0"/>
    <n v="9116.2799999999988"/>
    <n v="65882.28"/>
    <n v="56766"/>
    <n v="0"/>
    <m/>
    <n v="56766"/>
    <x v="295"/>
  </r>
  <r>
    <s v="ESTANQUE BLANCO PESA 2015"/>
    <s v="ORTIZ"/>
    <s v="CARREON"/>
    <s v="ERNESTO"/>
    <x v="11"/>
    <x v="0"/>
    <x v="289"/>
    <s v="INFRAESTRUCTURA Y QUIPO PARA LA PRODUCCION DE CAPRINO"/>
    <s v="GENERACIÓN DE INGRESOS"/>
    <n v="0"/>
    <n v="0"/>
    <n v="0"/>
    <s v="AM"/>
    <n v="82923"/>
    <n v="0"/>
    <n v="14403.699999999997"/>
    <n v="97326.7"/>
    <n v="82923"/>
    <n v="0"/>
    <m/>
    <n v="82923"/>
    <x v="295"/>
  </r>
  <r>
    <s v="RANCHO NUEVO PESA 2015"/>
    <s v="GONZALEZ"/>
    <s v="ARGUELLO"/>
    <s v="GUILLERMO"/>
    <x v="11"/>
    <x v="0"/>
    <x v="10"/>
    <s v="INFRAESTRUCTURA Y EQUIPO PARA LA PRODUCCION HORTICOLA AGRICULTURA PROTEGIDA"/>
    <s v="PRODUCCIÓN DE ALIMENTOS"/>
    <n v="1"/>
    <n v="18"/>
    <n v="19"/>
    <s v="AM"/>
    <n v="29593"/>
    <n v="0"/>
    <n v="3288.4000000000015"/>
    <n v="32881.4"/>
    <n v="29593"/>
    <n v="0"/>
    <m/>
    <n v="29593"/>
    <x v="296"/>
  </r>
  <r>
    <s v="RANCHO NUEVO PESA 2015"/>
    <s v="GONZALEZ"/>
    <s v="ARGUELLO"/>
    <s v="GUILLERMO"/>
    <x v="11"/>
    <x v="0"/>
    <x v="10"/>
    <s v="INFRAESTRUCTURA Y EQUIPO PARA LA PROTECCION Y MANEJO DE LAS AVES"/>
    <s v="PRODUCCIÓN DE ALIMENTOS"/>
    <n v="0"/>
    <n v="0"/>
    <n v="0"/>
    <s v="AM"/>
    <n v="109921"/>
    <n v="0"/>
    <n v="12213.600000000006"/>
    <n v="122134.6"/>
    <n v="109921"/>
    <n v="0"/>
    <m/>
    <n v="109921"/>
    <x v="296"/>
  </r>
  <r>
    <s v="RANCHO NUEVO PESA 2015"/>
    <s v="GONZALEZ"/>
    <s v="ARGUELLO"/>
    <s v="GUILLERMO"/>
    <x v="11"/>
    <x v="0"/>
    <x v="10"/>
    <s v="INFRAESTRUCTURA Y QUIPO PARA LA PRODUCCION DE CAPRINO"/>
    <s v="GENERACIÓN DE INGRESOS"/>
    <n v="0"/>
    <n v="0"/>
    <n v="0"/>
    <s v="AM"/>
    <n v="26520"/>
    <n v="0"/>
    <n v="3943"/>
    <n v="30463"/>
    <n v="26520"/>
    <n v="0"/>
    <m/>
    <n v="26520"/>
    <x v="296"/>
  </r>
  <r>
    <s v="LOS AMOLES PESA 2015"/>
    <s v="MARTINEZ"/>
    <s v="PEREZ"/>
    <s v="MARIA"/>
    <x v="11"/>
    <x v="0"/>
    <x v="290"/>
    <s v="INFRAESTRUCTURA Y EQUIPO PARA LA PROTECCION Y MANEJO DE LAS AVES"/>
    <s v="PRODUCCIÓN DE ALIMENTOS"/>
    <n v="9"/>
    <n v="3"/>
    <n v="12"/>
    <s v="AM"/>
    <n v="39257"/>
    <n v="0"/>
    <n v="4362.5"/>
    <n v="43619.5"/>
    <n v="39257"/>
    <n v="0"/>
    <m/>
    <n v="39257"/>
    <x v="297"/>
  </r>
  <r>
    <s v="LOS AMOLES PESA 2015"/>
    <s v="MARTINEZ"/>
    <s v="PEREZ"/>
    <s v="MARIA"/>
    <x v="11"/>
    <x v="0"/>
    <x v="290"/>
    <s v="INFRAESTRUCTURA Y EQUIPO PARA LA PRODUCCION HORTICOLA AGRICULTURA PROTEGIDA"/>
    <s v="PRODUCCIÓN DE ALIMENTOS"/>
    <n v="0"/>
    <n v="0"/>
    <n v="0"/>
    <s v="AM"/>
    <n v="103576"/>
    <n v="0"/>
    <n v="11508.899999999994"/>
    <n v="115084.9"/>
    <n v="103576"/>
    <n v="0"/>
    <m/>
    <n v="103576"/>
    <x v="297"/>
  </r>
  <r>
    <s v="SANTO DOMINGO PESA 2015"/>
    <s v="PESCINA"/>
    <s v="SEGURA"/>
    <s v="PORFIRIO"/>
    <x v="11"/>
    <x v="0"/>
    <x v="291"/>
    <s v="INFRAESTRUCTURA Y EQUIPO PARA LA PRODUCCION HORTICOLA AGRICULTURA PROTEGIDA"/>
    <s v="PRODUCCIÓN DE ALIMENTOS"/>
    <n v="4"/>
    <n v="2"/>
    <n v="6"/>
    <s v="AM"/>
    <n v="29593"/>
    <n v="0"/>
    <n v="3288.4000000000015"/>
    <n v="32881.4"/>
    <n v="29593"/>
    <n v="0"/>
    <m/>
    <n v="29593"/>
    <x v="298"/>
  </r>
  <r>
    <s v="SANTO DOMINGO PESA 2015"/>
    <s v="PESCINA"/>
    <s v="SEGURA"/>
    <s v="PORFIRIO"/>
    <x v="11"/>
    <x v="0"/>
    <x v="291"/>
    <s v="INFRAESTRUCTURA Y EQUIPO PARA LA PROTECCION Y MANEJO DE LAS AVES"/>
    <s v="PRODUCCIÓN DE ALIMENTOS"/>
    <n v="0"/>
    <n v="0"/>
    <n v="0"/>
    <s v="AM"/>
    <n v="31406"/>
    <n v="0"/>
    <n v="3489.5999999999985"/>
    <n v="34895.599999999999"/>
    <n v="31406"/>
    <n v="0"/>
    <m/>
    <n v="31406"/>
    <x v="298"/>
  </r>
  <r>
    <s v="EL PROGRESO PESA 2015"/>
    <s v="ESTRADA"/>
    <s v="RODRIGUEZ"/>
    <s v="J. PAZ"/>
    <x v="11"/>
    <x v="0"/>
    <x v="292"/>
    <s v="INFRAESTRUCTURA Y EQUIPO PARA LA PROTECCION Y MANEJO DE LAS AVES"/>
    <s v="PRODUCCIÓN DE ALIMENTOS"/>
    <n v="5"/>
    <n v="16"/>
    <n v="21"/>
    <s v="AM"/>
    <n v="94218"/>
    <n v="0"/>
    <n v="10468.800000000003"/>
    <n v="104686.8"/>
    <n v="94218"/>
    <n v="0"/>
    <m/>
    <n v="94218"/>
    <x v="299"/>
  </r>
  <r>
    <s v="NORIAS DEL REFUGIO PESA 2015"/>
    <s v="VARGAS"/>
    <s v="TORRES"/>
    <s v="JOSE ABUNDIO"/>
    <x v="11"/>
    <x v="0"/>
    <x v="293"/>
    <s v="INFRAESTRUCTURA Y EQUIPO PARA LA PRODUCCION HORTICOLA AGRICULTURA PROTEGIDA"/>
    <s v="PRODUCCIÓN DE ALIMENTOS"/>
    <n v="5"/>
    <n v="10"/>
    <n v="15"/>
    <s v="AM"/>
    <n v="88779"/>
    <n v="0"/>
    <n v="9865.1999999999971"/>
    <n v="98644.2"/>
    <n v="88779"/>
    <n v="0"/>
    <m/>
    <n v="88779"/>
    <x v="300"/>
  </r>
  <r>
    <s v="NORIAS DEL REFUGIO PESA 2015"/>
    <s v="VARGAS"/>
    <s v="TORRES"/>
    <s v="JOSE ABUNDIO"/>
    <x v="11"/>
    <x v="0"/>
    <x v="293"/>
    <s v="INFRAESTRUCTURA Y EQUIPO PARA LA PROTECCION Y MANEJO DE LAS AVES"/>
    <s v="PRODUCCIÓN DE ALIMENTOS"/>
    <n v="0"/>
    <n v="0"/>
    <n v="0"/>
    <s v="AM"/>
    <n v="62812"/>
    <n v="0"/>
    <n v="6979.1999999999971"/>
    <n v="69791.199999999997"/>
    <n v="62812"/>
    <n v="0"/>
    <m/>
    <n v="62812"/>
    <x v="300"/>
  </r>
  <r>
    <s v="SAN CARLOS PESA 2015"/>
    <s v="LIMON"/>
    <s v="CRUZ"/>
    <s v="OLIVIA"/>
    <x v="11"/>
    <x v="0"/>
    <x v="294"/>
    <s v="INFRAESTRUCTURA Y EQUIPO PARA LA PRODUCCION HORTICOLA AGRICULTURA PROTEGIDA"/>
    <s v="PRODUCCIÓN DE ALIMENTOS"/>
    <n v="10"/>
    <n v="4"/>
    <n v="14"/>
    <s v="AM"/>
    <n v="44389"/>
    <n v="0"/>
    <n v="4933.0999999999985"/>
    <n v="49322.1"/>
    <n v="44389"/>
    <n v="0"/>
    <m/>
    <n v="44389"/>
    <x v="301"/>
  </r>
  <r>
    <s v="SAN CARLOS PESA 2015"/>
    <s v="LIMON"/>
    <s v="CRUZ"/>
    <s v="OLIVIA"/>
    <x v="11"/>
    <x v="0"/>
    <x v="294"/>
    <s v="INFRAESTRUCTURA Y EQUIPO PARA LA PROTECCION Y MANEJO DE LAS AVES"/>
    <s v="PRODUCCIÓN DE ALIMENTOS"/>
    <n v="0"/>
    <n v="0"/>
    <n v="0"/>
    <s v="AM"/>
    <n v="39257"/>
    <n v="0"/>
    <n v="4362.5"/>
    <n v="43619.5"/>
    <n v="39257"/>
    <n v="0"/>
    <m/>
    <n v="39257"/>
    <x v="301"/>
  </r>
  <r>
    <s v="SAN CARLOS PESA 2015"/>
    <s v="LIMON"/>
    <s v="CRUZ"/>
    <s v="OLIVIA"/>
    <x v="11"/>
    <x v="0"/>
    <x v="294"/>
    <s v="INFRAESTRUCTURA Y QUIPO PARA LA PRODUCCION DE CAPRINO"/>
    <s v="GENERACIÓN DE INGRESOS"/>
    <n v="0"/>
    <n v="0"/>
    <n v="0"/>
    <s v="AM"/>
    <n v="13260"/>
    <n v="0"/>
    <n v="1971.5"/>
    <n v="15231.5"/>
    <n v="13260"/>
    <n v="0"/>
    <m/>
    <n v="13260"/>
    <x v="301"/>
  </r>
  <r>
    <s v="GRUPO DE TRABAJO EL PUENTE"/>
    <s v="HERNANDEZ"/>
    <s v="FLORES"/>
    <s v="FULGENCIO"/>
    <x v="1"/>
    <x v="0"/>
    <x v="295"/>
    <s v="ARBOLES FRUTALES"/>
    <s v="PRODUCCIÓN DE ALIMENTOS"/>
    <n v="4"/>
    <n v="6"/>
    <n v="10"/>
    <s v="AM"/>
    <n v="13230"/>
    <n v="0"/>
    <n v="1470"/>
    <n v="14700"/>
    <n v="13230"/>
    <n v="0"/>
    <m/>
    <n v="13230"/>
    <x v="302"/>
  </r>
  <r>
    <s v="GRUPO DE TRABAJO EL PUENTE"/>
    <s v="HERNANDEZ"/>
    <s v="FLORES"/>
    <s v="FULGENCIO"/>
    <x v="1"/>
    <x v="0"/>
    <x v="295"/>
    <s v="CONSERVACION"/>
    <s v="GENERACIÓN DE INGRESOS"/>
    <n v="0"/>
    <n v="0"/>
    <n v="0"/>
    <s v="AM"/>
    <n v="4528"/>
    <n v="0"/>
    <n v="504"/>
    <n v="5032"/>
    <n v="4528"/>
    <n v="0"/>
    <m/>
    <n v="4528"/>
    <x v="302"/>
  </r>
  <r>
    <s v="GRUPO DE TRABAJO EL PUENTE"/>
    <s v="HERNANDEZ"/>
    <s v="FLORES"/>
    <s v="FULGENCIO"/>
    <x v="1"/>
    <x v="0"/>
    <x v="295"/>
    <s v="INFRAESTRUCTURA Y EQUIPO PARA LA PRODUCCION DE CERDOS"/>
    <s v="GENERACIÓN DE INGRESOS"/>
    <n v="0"/>
    <n v="0"/>
    <n v="0"/>
    <s v="AM"/>
    <n v="12816"/>
    <n v="0"/>
    <n v="1424"/>
    <n v="14240"/>
    <n v="12816"/>
    <n v="0"/>
    <m/>
    <n v="12816"/>
    <x v="302"/>
  </r>
  <r>
    <s v="GRUPO DE TRABAJO EL PUENTE"/>
    <s v="HERNANDEZ"/>
    <s v="FLORES"/>
    <s v="FULGENCIO"/>
    <x v="1"/>
    <x v="0"/>
    <x v="295"/>
    <s v="TRAPICHE"/>
    <s v="GENERACIÓN DE INGRESOS"/>
    <n v="0"/>
    <n v="0"/>
    <n v="0"/>
    <s v="AM"/>
    <n v="6750"/>
    <n v="0"/>
    <n v="750"/>
    <n v="7500"/>
    <n v="6750"/>
    <n v="0"/>
    <m/>
    <n v="6750"/>
    <x v="302"/>
  </r>
  <r>
    <s v="GRUPO DE TRABAJO EL PUENTE"/>
    <s v="HERNANDEZ"/>
    <s v="FLORES"/>
    <s v="FULGENCIO"/>
    <x v="1"/>
    <x v="0"/>
    <x v="295"/>
    <s v="TRAPICHE"/>
    <s v="GENERACIÓN DE INGRESOS"/>
    <n v="0"/>
    <n v="0"/>
    <n v="0"/>
    <s v="AM"/>
    <n v="10260"/>
    <n v="0"/>
    <n v="1140"/>
    <n v="11400"/>
    <n v="10260"/>
    <n v="0"/>
    <m/>
    <n v="10260"/>
    <x v="302"/>
  </r>
  <r>
    <s v="GRUPO DE TRABAJO EL PUENTE"/>
    <s v="HERNANDEZ"/>
    <s v="FLORES"/>
    <s v="FULGENCIO"/>
    <x v="1"/>
    <x v="0"/>
    <x v="295"/>
    <s v="BODEGA"/>
    <s v="GENERACIÓN DE INGRESOS"/>
    <n v="0"/>
    <n v="0"/>
    <n v="0"/>
    <s v="AM"/>
    <n v="44010"/>
    <n v="0"/>
    <n v="4890"/>
    <n v="48900"/>
    <n v="44010"/>
    <n v="0"/>
    <m/>
    <n v="44010"/>
    <x v="302"/>
  </r>
  <r>
    <s v="GRUPO DE TRABAJO EL PUENTE"/>
    <s v="HERNANDEZ"/>
    <s v="FLORES"/>
    <s v="FULGENCIO"/>
    <x v="1"/>
    <x v="0"/>
    <x v="295"/>
    <s v="MATERIAL VEGETATIVO"/>
    <s v="PRODUCCIÓN DE ALIMENTOS"/>
    <n v="0"/>
    <n v="0"/>
    <n v="0"/>
    <s v="AM"/>
    <n v="10530"/>
    <n v="0"/>
    <n v="1170"/>
    <n v="11700"/>
    <n v="10530"/>
    <n v="0"/>
    <m/>
    <n v="10530"/>
    <x v="302"/>
  </r>
  <r>
    <s v="LA POLVORA PESA 2015"/>
    <s v="IBARRA"/>
    <s v="FLORES"/>
    <s v="NOEMI"/>
    <x v="11"/>
    <x v="0"/>
    <x v="296"/>
    <s v="INFRAESTRUCTURA Y EQUIPO PARA LA PRODUCCION HORTICOLA AGRICULTURA PROTEGIDA"/>
    <s v="PRODUCCIÓN DE ALIMENTOS"/>
    <n v="9"/>
    <n v="1"/>
    <n v="10"/>
    <s v="AM"/>
    <n v="103576"/>
    <n v="0"/>
    <n v="11508.899999999994"/>
    <n v="115084.9"/>
    <n v="103576"/>
    <n v="0"/>
    <m/>
    <n v="103576"/>
    <x v="303"/>
  </r>
  <r>
    <s v="LA POLVORA PESA 2015"/>
    <s v="IBARRA"/>
    <s v="FLORES"/>
    <s v="NOEMI"/>
    <x v="11"/>
    <x v="0"/>
    <x v="296"/>
    <s v="INFRAESTRUCTURA Y EQUIPO PARA LA PROTECCION Y MANEJO DE LAS AVES"/>
    <s v="PRODUCCIÓN DE ALIMENTOS"/>
    <n v="0"/>
    <n v="0"/>
    <n v="0"/>
    <s v="AM"/>
    <n v="15703"/>
    <n v="0"/>
    <n v="1744.7999999999993"/>
    <n v="17447.8"/>
    <n v="15703"/>
    <n v="0"/>
    <m/>
    <n v="15703"/>
    <x v="303"/>
  </r>
  <r>
    <s v="LA POLVORA PESA 2015"/>
    <s v="IBARRA"/>
    <s v="FLORES"/>
    <s v="NOEMI"/>
    <x v="11"/>
    <x v="0"/>
    <x v="296"/>
    <s v="INFRAESTRUCTURA Y QUIPO PARA LA PRODUCCION DE CAPRINO"/>
    <s v="GENERACIÓN DE INGRESOS"/>
    <n v="0"/>
    <n v="0"/>
    <n v="0"/>
    <s v="AM"/>
    <n v="13260"/>
    <n v="0"/>
    <n v="1971.5"/>
    <n v="15231.5"/>
    <n v="13260"/>
    <n v="0"/>
    <m/>
    <n v="13260"/>
    <x v="303"/>
  </r>
  <r>
    <s v="NORIA DE LAS FLORES PESA 2015"/>
    <s v="ALONSO"/>
    <s v="LOPEZ"/>
    <s v="ALICIA"/>
    <x v="11"/>
    <x v="0"/>
    <x v="297"/>
    <s v="INFRAESTRUCTURA Y EQUIPO PARA LA PRODUCCION HORTICOLA AGRICULTURA PROTEGIDA"/>
    <s v="PRODUCCIÓN DE ALIMENTOS"/>
    <n v="9"/>
    <n v="7"/>
    <n v="16"/>
    <s v="AM"/>
    <n v="88779"/>
    <n v="0"/>
    <n v="9865.1999999999971"/>
    <n v="98644.2"/>
    <n v="88779"/>
    <n v="0"/>
    <m/>
    <n v="88779"/>
    <x v="304"/>
  </r>
  <r>
    <s v="NORIA DE LAS FLORES PESA 2015"/>
    <s v="ALONSO"/>
    <s v="LOPEZ"/>
    <s v="ALICIA"/>
    <x v="11"/>
    <x v="0"/>
    <x v="297"/>
    <s v="INFRAESTRUCTURA Y EQUIPO PARA LA PROTECCION Y MANEJO DE LAS AVES"/>
    <s v="PRODUCCIÓN DE ALIMENTOS"/>
    <n v="0"/>
    <n v="0"/>
    <n v="0"/>
    <s v="AM"/>
    <n v="62812"/>
    <n v="0"/>
    <n v="6979.1999999999971"/>
    <n v="69791.199999999997"/>
    <n v="62812"/>
    <n v="0"/>
    <m/>
    <n v="62812"/>
    <x v="304"/>
  </r>
  <r>
    <s v="LA VENTANA PESA 2015"/>
    <s v="LINARES"/>
    <s v="AMAYA"/>
    <s v="ILDEFONSA"/>
    <x v="11"/>
    <x v="0"/>
    <x v="298"/>
    <s v="INFRAESTRUCTURA Y EQUIPO PARA LA PRODUCCION HORTICOLA AGRICULTURA PROTEGIDA"/>
    <s v="PRODUCCIÓN DE ALIMENTOS"/>
    <n v="7"/>
    <n v="8"/>
    <n v="15"/>
    <s v="AM"/>
    <n v="59186"/>
    <n v="0"/>
    <n v="6576.8000000000029"/>
    <n v="65762.8"/>
    <n v="59186"/>
    <n v="0"/>
    <m/>
    <n v="59186"/>
    <x v="305"/>
  </r>
  <r>
    <s v="LA VENTANA PESA 2015"/>
    <s v="LINARES"/>
    <s v="AMAYA"/>
    <s v="ILDEFONSA"/>
    <x v="11"/>
    <x v="0"/>
    <x v="298"/>
    <s v="INFRAESTRUCTURA Y EQUIPO PARA LA PROTECCION Y MANEJO DE LAS AVES"/>
    <s v="PRODUCCIÓN DE ALIMENTOS"/>
    <n v="0"/>
    <n v="0"/>
    <n v="0"/>
    <s v="AM"/>
    <n v="31406"/>
    <n v="0"/>
    <n v="3489.5999999999985"/>
    <n v="34895.599999999999"/>
    <n v="31406"/>
    <n v="0"/>
    <m/>
    <n v="31406"/>
    <x v="305"/>
  </r>
  <r>
    <s v="LA VENTANA PESA 2015"/>
    <s v="LINARES"/>
    <s v="AMAYA"/>
    <s v="ILDEFONSA"/>
    <x v="11"/>
    <x v="0"/>
    <x v="298"/>
    <s v="INFRAESTRUCTURA Y EQUIPO PARA LA PRODUCCION DE CERDOS"/>
    <s v="GENERACIÓN DE INGRESOS"/>
    <n v="0"/>
    <n v="0"/>
    <n v="0"/>
    <s v="AM"/>
    <n v="229603"/>
    <n v="0"/>
    <n v="31391.700000000012"/>
    <n v="260994.7"/>
    <n v="229603"/>
    <n v="0"/>
    <m/>
    <n v="229603"/>
    <x v="305"/>
  </r>
  <r>
    <s v="LA VENTANA PESA 2015"/>
    <s v="LINARES"/>
    <s v="AMAYA"/>
    <s v="ILDEFONSA"/>
    <x v="11"/>
    <x v="0"/>
    <x v="298"/>
    <s v="INFRAESTRUCTURA Y QUIPO PARA LA PRODUCCION DE CAPRINO"/>
    <s v="GENERACIÓN DE INGRESOS"/>
    <n v="0"/>
    <n v="0"/>
    <n v="0"/>
    <s v="AM"/>
    <n v="39780"/>
    <n v="0"/>
    <n v="5914.5"/>
    <n v="45694.5"/>
    <n v="39780"/>
    <n v="0"/>
    <m/>
    <n v="39780"/>
    <x v="305"/>
  </r>
  <r>
    <s v="PRESA DE GUADALUPE PESA 2015"/>
    <s v="RODRIGUEZ"/>
    <s v="ZAPATA"/>
    <s v="ISIDRA"/>
    <x v="11"/>
    <x v="0"/>
    <x v="299"/>
    <s v="INFRAESTRUCTURA Y EQUIPO PARA LA PRODUCCION HORTICOLA AGRICULTURA PROTEGIDA"/>
    <s v="PRODUCCIÓN DE ALIMENTOS"/>
    <n v="17"/>
    <n v="3"/>
    <n v="20"/>
    <s v="AM"/>
    <n v="4934"/>
    <n v="0"/>
    <n v="548.89999999999964"/>
    <n v="5482.9"/>
    <n v="4934"/>
    <n v="0"/>
    <m/>
    <n v="4934"/>
    <x v="306"/>
  </r>
  <r>
    <s v="PRESA DE GUADALUPE PESA 2015"/>
    <s v="RODRIGUEZ"/>
    <s v="ZAPATA"/>
    <s v="ISIDRA"/>
    <x v="11"/>
    <x v="0"/>
    <x v="299"/>
    <s v="INFRAESTRUCTURA Y EQUIPO PARA LA PROTECCION Y MANEJO DE LAS AVES"/>
    <s v="PRODUCCIÓN DE ALIMENTOS"/>
    <n v="0"/>
    <n v="0"/>
    <n v="0"/>
    <s v="AM"/>
    <n v="70663"/>
    <n v="0"/>
    <n v="7852.1000000000058"/>
    <n v="78515.100000000006"/>
    <n v="70663"/>
    <n v="0"/>
    <m/>
    <n v="70663"/>
    <x v="306"/>
  </r>
  <r>
    <s v="PRESA DE GUADALUPE PESA 2015"/>
    <s v="RODRIGUEZ"/>
    <s v="ZAPATA"/>
    <s v="ISIDRA"/>
    <x v="11"/>
    <x v="0"/>
    <x v="299"/>
    <s v="INFRAESTRUCTURA Y EQUIPO PARA LA PRODUCCION HORTICOLA AGRICULTURA PROTEGIDA"/>
    <s v="PRODUCCIÓN DE ALIMENTOS"/>
    <n v="0"/>
    <n v="0"/>
    <n v="0"/>
    <s v="AM"/>
    <n v="88779"/>
    <n v="0"/>
    <n v="9865.1999999999971"/>
    <n v="98644.2"/>
    <n v="88779"/>
    <n v="0"/>
    <m/>
    <n v="88779"/>
    <x v="306"/>
  </r>
  <r>
    <s v="PRESITA DEL TEPETATE PESA 2015"/>
    <s v="AGUNDIZ"/>
    <s v="PECINA"/>
    <s v="J. TITO"/>
    <x v="11"/>
    <x v="0"/>
    <x v="300"/>
    <s v="INFRAESTRUCTURA Y EQUIPO PARA LA PROTECCION Y MANEJO DE LAS AVES"/>
    <s v="PRODUCCIÓN DE ALIMENTOS"/>
    <n v="10"/>
    <n v="5"/>
    <n v="15"/>
    <s v="AM"/>
    <n v="62812"/>
    <n v="0"/>
    <n v="6979.1999999999971"/>
    <n v="69791.199999999997"/>
    <n v="62812"/>
    <n v="0"/>
    <m/>
    <n v="62812"/>
    <x v="307"/>
  </r>
  <r>
    <s v="PRESITA DEL TEPETATE PESA 2015"/>
    <s v="AGUNDIZ"/>
    <s v="PECINA"/>
    <s v="J. TITO"/>
    <x v="11"/>
    <x v="0"/>
    <x v="300"/>
    <s v="INFRAESTRUCTURA Y QUIPO PARA LA PRODUCCION DE CAPRINO"/>
    <s v="GENERACIÓN DE INGRESOS"/>
    <n v="0"/>
    <n v="0"/>
    <n v="0"/>
    <s v="AM"/>
    <n v="39780"/>
    <n v="0"/>
    <n v="5914.5"/>
    <n v="45694.5"/>
    <n v="39780"/>
    <n v="0"/>
    <m/>
    <n v="39780"/>
    <x v="307"/>
  </r>
  <r>
    <s v="PRESITA DEL TEPETATE PESA 2015"/>
    <s v="AGUNDIZ"/>
    <s v="PECINA"/>
    <s v="J. TITO"/>
    <x v="11"/>
    <x v="0"/>
    <x v="300"/>
    <s v="INFRAESTRUCTURA Y EQUIPO PARA LA PRODUCCION HORTICOLA AGRICULTURA PROTEGIDA"/>
    <s v="PRODUCCIÓN DE ALIMENTOS"/>
    <n v="0"/>
    <n v="0"/>
    <n v="0"/>
    <s v="AM"/>
    <n v="44389"/>
    <n v="0"/>
    <n v="4933.0999999999985"/>
    <n v="49322.1"/>
    <n v="44389"/>
    <n v="0"/>
    <m/>
    <n v="44389"/>
    <x v="307"/>
  </r>
  <r>
    <s v="SOLEDAD DE LA BIZNAGA PESA 2015"/>
    <s v="SALAZAR"/>
    <s v="PEREZ"/>
    <s v="JUANA MARIA"/>
    <x v="11"/>
    <x v="0"/>
    <x v="301"/>
    <s v="INFRAESTRUCTURA Y QUIPO PARA LA PRODUCCION DE CAPRINO"/>
    <s v="GENERACIÓN DE INGRESOS"/>
    <n v="12"/>
    <n v="7"/>
    <n v="19"/>
    <s v="AM"/>
    <n v="39780"/>
    <n v="0"/>
    <n v="5914.5"/>
    <n v="45694.5"/>
    <n v="39780"/>
    <n v="0"/>
    <m/>
    <n v="39780"/>
    <x v="308"/>
  </r>
  <r>
    <s v="SOLEDAD DE LA BIZNAGA PESA 2015"/>
    <s v="SALAZAR"/>
    <s v="PEREZ"/>
    <s v="JUANA MARIA"/>
    <x v="11"/>
    <x v="0"/>
    <x v="301"/>
    <s v="INFRAESTRUCTURA Y EQUIPO PARA LA PROTECCION Y MANEJO DE LAS AVES"/>
    <s v="PRODUCCIÓN DE ALIMENTOS"/>
    <n v="0"/>
    <n v="0"/>
    <n v="0"/>
    <s v="AM"/>
    <n v="54960"/>
    <n v="0"/>
    <n v="6107.3000000000029"/>
    <n v="61067.3"/>
    <n v="54960"/>
    <n v="0"/>
    <m/>
    <n v="54960"/>
    <x v="308"/>
  </r>
  <r>
    <s v="SOLEDAD DE LA BIZNAGA PESA 2015"/>
    <s v="SALAZAR"/>
    <s v="PEREZ"/>
    <s v="JUANA MARIA"/>
    <x v="11"/>
    <x v="0"/>
    <x v="301"/>
    <s v="INFRAESTRUCTURA Y EQUIPO PARA LA PRODUCCION HORTICOLA AGRICULTURA PROTEGIDA"/>
    <s v="PRODUCCIÓN DE ALIMENTOS"/>
    <n v="0"/>
    <n v="0"/>
    <n v="0"/>
    <s v="AM"/>
    <n v="44389"/>
    <n v="0"/>
    <n v="4933.0999999999985"/>
    <n v="49322.1"/>
    <n v="44389"/>
    <n v="0"/>
    <m/>
    <n v="44389"/>
    <x v="308"/>
  </r>
  <r>
    <s v="EL HUIZACHE PESA 2015"/>
    <s v="TORRES"/>
    <s v="TREJO"/>
    <s v="ANTONIA"/>
    <x v="11"/>
    <x v="0"/>
    <x v="302"/>
    <s v="INFRAESTRUCTURA Y EQUIPO PARA LA PRODUCCION HORTICOLA AGRICULTURA PROTEGIDA"/>
    <s v="PRODUCCIÓN DE ALIMENTOS"/>
    <n v="12"/>
    <n v="2"/>
    <n v="14"/>
    <s v="AM"/>
    <n v="73983"/>
    <n v="0"/>
    <n v="8220.5"/>
    <n v="82203.5"/>
    <n v="73983"/>
    <n v="0"/>
    <m/>
    <n v="73983"/>
    <x v="309"/>
  </r>
  <r>
    <s v="EL HUIZACHE PESA 2015"/>
    <s v="TORRES"/>
    <s v="TREJO"/>
    <s v="ANTONIA"/>
    <x v="11"/>
    <x v="0"/>
    <x v="302"/>
    <s v="INFRAESTRUCTURA Y QUIPO PARA LA PRODUCCION DE CAPRINO"/>
    <s v="GENERACIÓN DE INGRESOS"/>
    <n v="0"/>
    <n v="0"/>
    <n v="0"/>
    <s v="AM"/>
    <n v="13260"/>
    <n v="0"/>
    <n v="1971.5"/>
    <n v="15231.5"/>
    <n v="13260"/>
    <n v="0"/>
    <m/>
    <n v="13260"/>
    <x v="309"/>
  </r>
  <r>
    <s v="EL HUIZACHE PESA 2015"/>
    <s v="TORRES"/>
    <s v="TREJO"/>
    <s v="ANTONIA"/>
    <x v="11"/>
    <x v="0"/>
    <x v="302"/>
    <s v="INFRAESTRUCTURA Y EQUIPO PARA LA PROTECCION Y MANEJO DE LAS AVES"/>
    <s v="PRODUCCIÓN DE ALIMENTOS"/>
    <n v="0"/>
    <n v="0"/>
    <n v="0"/>
    <s v="AM"/>
    <n v="47109"/>
    <n v="0"/>
    <n v="5234.4000000000015"/>
    <n v="52343.4"/>
    <n v="47109"/>
    <n v="0"/>
    <m/>
    <n v="47109"/>
    <x v="309"/>
  </r>
  <r>
    <s v="EL FRAILE PESA 2015"/>
    <s v="CASTILLO"/>
    <s v="CRUZ"/>
    <s v="YECENIA"/>
    <x v="11"/>
    <x v="0"/>
    <x v="303"/>
    <s v="INFRAESTRUCTURA Y EQUIPO PARA LA PROTECCION Y MANEJO DE LAS AVES"/>
    <s v="PRODUCCIÓN DE ALIMENTOS"/>
    <n v="18"/>
    <n v="4"/>
    <n v="22"/>
    <s v="AM"/>
    <n v="94218"/>
    <n v="0"/>
    <n v="10468.800000000003"/>
    <n v="104686.8"/>
    <n v="94218"/>
    <n v="0"/>
    <m/>
    <n v="94218"/>
    <x v="310"/>
  </r>
  <r>
    <s v="EL FRAILE PESA 2015"/>
    <s v="CASTILLO"/>
    <s v="CRUZ"/>
    <s v="YECENIA"/>
    <x v="11"/>
    <x v="0"/>
    <x v="303"/>
    <s v="INFRAESTRUCTURA Y EQUIPO PARA LA PRODUCCION HORTICOLA AGRICULTURA PROTEGIDA"/>
    <s v="PRODUCCIÓN DE ALIMENTOS"/>
    <n v="0"/>
    <n v="0"/>
    <n v="0"/>
    <s v="AM"/>
    <n v="4934"/>
    <n v="0"/>
    <n v="548.89999999999964"/>
    <n v="5482.9"/>
    <n v="4934"/>
    <n v="0"/>
    <m/>
    <n v="4934"/>
    <x v="310"/>
  </r>
  <r>
    <s v="EL FRAILE PESA 2015"/>
    <s v="CASTILLO"/>
    <s v="CRUZ"/>
    <s v="YECENIA"/>
    <x v="11"/>
    <x v="0"/>
    <x v="303"/>
    <s v="INFRAESTRUCTURA Y EQUIPO PARA LA PRODUCCION HORTICOLA AGRICULTURA PROTEGIDA"/>
    <s v="PRODUCCIÓN DE ALIMENTOS"/>
    <n v="0"/>
    <n v="0"/>
    <n v="0"/>
    <s v="AM"/>
    <n v="14796"/>
    <n v="0"/>
    <n v="1644.7000000000007"/>
    <n v="16440.7"/>
    <n v="14796"/>
    <n v="0"/>
    <m/>
    <n v="14796"/>
    <x v="310"/>
  </r>
  <r>
    <s v="EL FRAILE PESA 2015"/>
    <s v="CASTILLO"/>
    <s v="CRUZ"/>
    <s v="YECENIA"/>
    <x v="11"/>
    <x v="0"/>
    <x v="303"/>
    <s v="INFRAESTRUCTURA Y QUIPO PARA LA PRODUCCION DE CAPRINO"/>
    <s v="GENERACIÓN DE INGRESOS"/>
    <n v="0"/>
    <n v="0"/>
    <n v="0"/>
    <s v="AM"/>
    <n v="13260"/>
    <n v="0"/>
    <n v="1971.5"/>
    <n v="15231.5"/>
    <n v="13260"/>
    <n v="0"/>
    <m/>
    <n v="13260"/>
    <x v="310"/>
  </r>
  <r>
    <s v="EL MILAGRO DE GUADALUPE PESA 2015"/>
    <s v="ROJAS"/>
    <s v="LOPEZ"/>
    <s v="MARIA DE LA PAZ"/>
    <x v="11"/>
    <x v="0"/>
    <x v="304"/>
    <s v="INFRAESTRUCTURA Y EQUIPO PARA LA PROTECCION Y MANEJO DE LAS AVES"/>
    <s v="PRODUCCIÓN DE ALIMENTOS"/>
    <n v="15"/>
    <n v="3"/>
    <n v="18"/>
    <s v="AM"/>
    <n v="78515"/>
    <n v="0"/>
    <n v="8724"/>
    <n v="87239"/>
    <n v="78515"/>
    <n v="0"/>
    <m/>
    <n v="78515"/>
    <x v="311"/>
  </r>
  <r>
    <s v="EL MILAGRO DE GUADALUPE PESA 2015"/>
    <s v="ROJAS"/>
    <s v="LOPEZ"/>
    <s v="MARIA DE LA PAZ"/>
    <x v="11"/>
    <x v="0"/>
    <x v="304"/>
    <s v="INFRAESTRUCTURA Y EQUIPO PARA LA PRODUCCION HORTICOLA AGRICULTURA PROTEGIDA"/>
    <s v="PRODUCCIÓN DE ALIMENTOS"/>
    <n v="0"/>
    <n v="0"/>
    <n v="0"/>
    <s v="AM"/>
    <n v="88779"/>
    <n v="0"/>
    <n v="9865.1999999999971"/>
    <n v="98644.2"/>
    <n v="88779"/>
    <n v="0"/>
    <m/>
    <n v="88779"/>
    <x v="311"/>
  </r>
  <r>
    <s v="SAN IGNACIO PESA 2015"/>
    <s v="HERNANDEZ"/>
    <s v="GONZALEZ"/>
    <s v="ARNULFO"/>
    <x v="11"/>
    <x v="0"/>
    <x v="305"/>
    <s v="INFRAESTRUCTURA Y EQUIPO PARA LA PRODUCCION HORTICOLA AGRICULTURA PROTEGIDA"/>
    <s v="PRODUCCIÓN DE ALIMENTOS"/>
    <n v="8"/>
    <n v="4"/>
    <n v="12"/>
    <s v="AM"/>
    <n v="133169"/>
    <n v="0"/>
    <n v="14797.299999999988"/>
    <n v="147966.29999999999"/>
    <n v="133169"/>
    <n v="0"/>
    <m/>
    <n v="133169"/>
    <x v="312"/>
  </r>
  <r>
    <s v="SAN IGNACIO PESA 2015"/>
    <s v="HERNANDEZ"/>
    <s v="GONZALEZ"/>
    <s v="ARNULFO"/>
    <x v="11"/>
    <x v="0"/>
    <x v="305"/>
    <s v="INFRAESTRUCTURA Y EQUIPO PARA LA PROTECCION Y MANEJO DE LAS AVES"/>
    <s v="PRODUCCIÓN DE ALIMENTOS"/>
    <n v="0"/>
    <n v="0"/>
    <n v="0"/>
    <s v="AM"/>
    <n v="23554"/>
    <n v="0"/>
    <n v="2617.7000000000007"/>
    <n v="26171.7"/>
    <n v="23554"/>
    <n v="0"/>
    <m/>
    <n v="23554"/>
    <x v="312"/>
  </r>
  <r>
    <s v="SAN FRANCISCO DEL TULILLO PESA 2015"/>
    <s v="PEREZ"/>
    <s v="NARVAEZ"/>
    <s v="ESPERANZA"/>
    <x v="11"/>
    <x v="0"/>
    <x v="306"/>
    <s v="INFRAESTRUCTURA Y EQUIPO PARA LA PRODUCCION HORTICOLA AGRICULTURA PROTEGIDA"/>
    <s v="PRODUCCIÓN DE ALIMENTOS"/>
    <n v="10"/>
    <n v="9"/>
    <n v="19"/>
    <s v="AM"/>
    <n v="44389"/>
    <n v="0"/>
    <n v="4933.0999999999985"/>
    <n v="49322.1"/>
    <n v="44389"/>
    <n v="0"/>
    <m/>
    <n v="44389"/>
    <x v="313"/>
  </r>
  <r>
    <s v="SAN FRANCISCO DEL TULILLO PESA 2015"/>
    <s v="PEREZ"/>
    <s v="NARVAEZ"/>
    <s v="ESPERANZA"/>
    <x v="11"/>
    <x v="0"/>
    <x v="306"/>
    <s v="INFRAESTRUCTURA Y EQUIPO PARA LA PROTECCION Y MANEJO DE LAS AVES"/>
    <s v="PRODUCCIÓN DE ALIMENTOS"/>
    <n v="0"/>
    <n v="0"/>
    <n v="0"/>
    <s v="AM"/>
    <n v="62812"/>
    <n v="0"/>
    <n v="6979.1999999999971"/>
    <n v="69791.199999999997"/>
    <n v="62812"/>
    <n v="0"/>
    <m/>
    <n v="62812"/>
    <x v="313"/>
  </r>
  <r>
    <s v="SAN FRANCISCO DEL TULILLO PESA 2015"/>
    <s v="PEREZ"/>
    <s v="NARVAEZ"/>
    <s v="ESPERANZA"/>
    <x v="11"/>
    <x v="0"/>
    <x v="306"/>
    <s v="INFRAESTRUCTURA Y QUIPO PARA LA PRODUCCION DE CAPRINO"/>
    <s v="GENERACIÓN DE INGRESOS"/>
    <n v="0"/>
    <n v="0"/>
    <n v="0"/>
    <s v="AM"/>
    <n v="26520"/>
    <n v="0"/>
    <n v="3943"/>
    <n v="30463"/>
    <n v="26520"/>
    <n v="0"/>
    <m/>
    <n v="26520"/>
    <x v="313"/>
  </r>
  <r>
    <s v="SAN ANTONIO DEL TULILLO PESA 2015"/>
    <s v="RODRIGUEZ"/>
    <s v="PECINA"/>
    <s v="MARIA"/>
    <x v="11"/>
    <x v="0"/>
    <x v="307"/>
    <s v="INFRAESTRUCTURA Y QUIPO PARA LA PRODUCCION DE CAPRINO"/>
    <s v="GENERACIÓN DE INGRESOS"/>
    <n v="8"/>
    <n v="9"/>
    <n v="17"/>
    <s v="AM"/>
    <n v="13260"/>
    <n v="0"/>
    <n v="1971.5"/>
    <n v="15231.5"/>
    <n v="13260"/>
    <n v="0"/>
    <m/>
    <n v="13260"/>
    <x v="314"/>
  </r>
  <r>
    <s v="SAN ANTONIO DEL TULILLO PESA 2015"/>
    <s v="RODRIGUEZ"/>
    <s v="PECINA"/>
    <s v="MARIA"/>
    <x v="11"/>
    <x v="0"/>
    <x v="307"/>
    <s v="INFRAESTRUCTURA Y EQUIPO PARA LA PRODUCCION HORTICOLA AGRICULTURA PROTEGIDA"/>
    <s v="PRODUCCIÓN DE ALIMENTOS"/>
    <n v="0"/>
    <n v="0"/>
    <n v="0"/>
    <s v="AM"/>
    <n v="14796"/>
    <n v="0"/>
    <n v="1644.7000000000007"/>
    <n v="16440.7"/>
    <n v="14796"/>
    <n v="0"/>
    <m/>
    <n v="14796"/>
    <x v="314"/>
  </r>
  <r>
    <s v="SAN ANTONIO DEL TULILLO PESA 2015"/>
    <s v="RODRIGUEZ"/>
    <s v="PECINA"/>
    <s v="MARIA"/>
    <x v="11"/>
    <x v="0"/>
    <x v="307"/>
    <s v="INFRAESTRUCTURA Y EQUIPO PARA LA PROTECCION Y MANEJO DE LAS AVES"/>
    <s v="PRODUCCIÓN DE ALIMENTOS"/>
    <n v="0"/>
    <n v="0"/>
    <n v="0"/>
    <s v="AM"/>
    <n v="94218"/>
    <n v="0"/>
    <n v="10468.800000000003"/>
    <n v="104686.8"/>
    <n v="94218"/>
    <n v="0"/>
    <m/>
    <n v="94218"/>
    <x v="314"/>
  </r>
  <r>
    <s v="LAS NEGRITAS PESA 2015"/>
    <s v="PAREDES"/>
    <s v="CRUZ"/>
    <s v="JUANA"/>
    <x v="11"/>
    <x v="0"/>
    <x v="308"/>
    <s v="INFRAESTRUCTURA Y QUIPO PARA LA PRODUCCION DE CAPRINO"/>
    <s v="GENERACIÓN DE INGRESOS"/>
    <n v="9"/>
    <n v="11"/>
    <n v="20"/>
    <s v="AM"/>
    <n v="26520"/>
    <n v="0"/>
    <n v="3943"/>
    <n v="30463"/>
    <n v="26520"/>
    <n v="0"/>
    <m/>
    <n v="26520"/>
    <x v="315"/>
  </r>
  <r>
    <s v="LAS NEGRITAS PESA 2015"/>
    <s v="PAREDES"/>
    <s v="CRUZ"/>
    <s v="JUANA"/>
    <x v="11"/>
    <x v="0"/>
    <x v="308"/>
    <s v="INFRAESTRUCTURA Y EQUIPO PARA LA PROTECCION Y MANEJO DE LAS AVES"/>
    <s v="PRODUCCIÓN DE ALIMENTOS"/>
    <n v="0"/>
    <n v="0"/>
    <n v="0"/>
    <s v="AM"/>
    <n v="47109"/>
    <n v="0"/>
    <n v="5234.4000000000015"/>
    <n v="52343.4"/>
    <n v="47109"/>
    <n v="0"/>
    <m/>
    <n v="47109"/>
    <x v="315"/>
  </r>
  <r>
    <s v="LAS NEGRITAS PESA 2015"/>
    <s v="PAREDES"/>
    <s v="CRUZ"/>
    <s v="JUANA"/>
    <x v="11"/>
    <x v="0"/>
    <x v="308"/>
    <s v="INFRAESTRUCTURA Y EQUIPO PARA LA PRODUCCION HORTICOLA AGRICULTURA PROTEGIDA"/>
    <s v="PRODUCCIÓN DE ALIMENTOS"/>
    <n v="0"/>
    <n v="0"/>
    <n v="0"/>
    <s v="AM"/>
    <n v="118373"/>
    <n v="0"/>
    <n v="13152.600000000006"/>
    <n v="131525.6"/>
    <n v="118373"/>
    <n v="0"/>
    <m/>
    <n v="118373"/>
    <x v="315"/>
  </r>
  <r>
    <s v="SAN GREGORIO PESA 2015"/>
    <s v="MARTINEZ"/>
    <s v="SALAZAR"/>
    <s v="HILDA ALICIA"/>
    <x v="11"/>
    <x v="0"/>
    <x v="309"/>
    <s v="INFRAESTRUCTURA Y EQUIPO PARA LA PROTECCION Y MANEJO DE LAS AVES"/>
    <s v="PRODUCCIÓN DE ALIMENTOS"/>
    <n v="13"/>
    <n v="6"/>
    <n v="19"/>
    <s v="AM"/>
    <n v="78515"/>
    <n v="0"/>
    <n v="8724"/>
    <n v="87239"/>
    <n v="78515"/>
    <n v="0"/>
    <m/>
    <n v="78515"/>
    <x v="316"/>
  </r>
  <r>
    <s v="SAN GREGORIO PESA 2015"/>
    <s v="MARTINEZ"/>
    <s v="SALAZAR"/>
    <s v="HILDA ALICIA"/>
    <x v="11"/>
    <x v="0"/>
    <x v="309"/>
    <s v="INFRAESTRUCTURA Y EQUIPO PARA LA PRODUCCION HORTICOLA AGRICULTURA PROTEGIDA"/>
    <s v="PRODUCCIÓN DE ALIMENTOS"/>
    <n v="0"/>
    <n v="0"/>
    <n v="0"/>
    <s v="AM"/>
    <n v="14796"/>
    <n v="0"/>
    <n v="1644.7000000000007"/>
    <n v="16440.7"/>
    <n v="14796"/>
    <n v="0"/>
    <m/>
    <n v="14796"/>
    <x v="316"/>
  </r>
  <r>
    <s v="LA NARANJITA PESA 2015"/>
    <s v="CASTILLO"/>
    <s v="PEÑA"/>
    <s v="OCTAVIANO"/>
    <x v="11"/>
    <x v="0"/>
    <x v="310"/>
    <s v="INFRAESTRUCTURA Y EQUIPO PARA LA PRODUCCION HORTICOLA AGRICULTURA PROTEGIDA"/>
    <s v="PRODUCCIÓN DE ALIMENTOS"/>
    <n v="9"/>
    <n v="9"/>
    <n v="18"/>
    <s v="AM"/>
    <n v="44389"/>
    <n v="0"/>
    <n v="4933.0999999999985"/>
    <n v="49322.1"/>
    <n v="44389"/>
    <n v="0"/>
    <m/>
    <n v="44389"/>
    <x v="317"/>
  </r>
  <r>
    <s v="LA NARANJITA PESA 2015"/>
    <s v="CASTILLO"/>
    <s v="PEÑA"/>
    <s v="OCTAVIANO"/>
    <x v="11"/>
    <x v="0"/>
    <x v="310"/>
    <s v="INFRAESTRUCTURA Y EQUIPO PARA LA PROTECCION Y MANEJO DE LAS AVES"/>
    <s v="PRODUCCIÓN DE ALIMENTOS"/>
    <n v="0"/>
    <n v="0"/>
    <n v="0"/>
    <s v="AM"/>
    <n v="102069"/>
    <n v="0"/>
    <n v="11341.699999999997"/>
    <n v="113410.7"/>
    <n v="102069"/>
    <n v="0"/>
    <m/>
    <n v="102069"/>
    <x v="317"/>
  </r>
  <r>
    <s v="GRUPO TAMALA"/>
    <s v="HERNANDEZ"/>
    <s v="SANTIAGO"/>
    <s v="NICOLASA"/>
    <x v="14"/>
    <x v="0"/>
    <x v="311"/>
    <s v="ARBOLES FRUTALES"/>
    <s v="PRODUCCIÓN DE ALIMENTOS"/>
    <n v="12"/>
    <n v="3"/>
    <n v="15"/>
    <s v="AM"/>
    <n v="37550"/>
    <n v="0"/>
    <n v="8535"/>
    <n v="46085"/>
    <n v="37550"/>
    <n v="0"/>
    <m/>
    <n v="37550"/>
    <x v="318"/>
  </r>
  <r>
    <s v="GRUPO TAMALA"/>
    <s v="HERNANDEZ"/>
    <s v="SANTIAGO"/>
    <s v="NICOLASA"/>
    <x v="14"/>
    <x v="0"/>
    <x v="311"/>
    <s v="INFRAESTRUCTURA PARA POSTPRODUCCION DE CAFE"/>
    <s v="GENERACIÓN DE INGRESOS"/>
    <n v="0"/>
    <n v="0"/>
    <n v="0"/>
    <s v="AM"/>
    <n v="12558"/>
    <n v="0"/>
    <n v="1520"/>
    <n v="14078"/>
    <n v="12558"/>
    <n v="0"/>
    <m/>
    <n v="12558"/>
    <x v="318"/>
  </r>
  <r>
    <s v="GRUPO TAMALA"/>
    <s v="HERNANDEZ"/>
    <s v="SANTIAGO"/>
    <s v="NICOLASA"/>
    <x v="14"/>
    <x v="0"/>
    <x v="311"/>
    <s v="INFRAESTRUCTURA PARA POSTPRODUCCION DE CAFE"/>
    <s v="GENERACIÓN DE INGRESOS"/>
    <n v="0"/>
    <n v="0"/>
    <n v="0"/>
    <s v="AM"/>
    <n v="10836"/>
    <n v="0"/>
    <n v="3414"/>
    <n v="14250"/>
    <n v="10836"/>
    <n v="0"/>
    <m/>
    <n v="10836"/>
    <x v="318"/>
  </r>
  <r>
    <s v="GRUPO TAMALA"/>
    <s v="HERNANDEZ"/>
    <s v="SANTIAGO"/>
    <s v="NICOLASA"/>
    <x v="14"/>
    <x v="0"/>
    <x v="311"/>
    <s v="INFRAESTRUCTURA Y EQUIPO PARA LA PROTECCION Y MANEJO DE LAS AVES"/>
    <s v="PRODUCCIÓN DE ALIMENTOS"/>
    <n v="0"/>
    <n v="0"/>
    <n v="0"/>
    <s v="AM"/>
    <n v="24904"/>
    <n v="0"/>
    <n v="3072"/>
    <n v="27976"/>
    <n v="24904"/>
    <n v="0"/>
    <m/>
    <n v="24904"/>
    <x v="318"/>
  </r>
  <r>
    <s v="GRUPO TAMALA"/>
    <s v="HERNANDEZ"/>
    <s v="SANTIAGO"/>
    <s v="NICOLASA"/>
    <x v="14"/>
    <x v="0"/>
    <x v="311"/>
    <s v="CONSERVACION"/>
    <s v="GENERACIÓN DE INGRESOS"/>
    <n v="0"/>
    <n v="0"/>
    <n v="0"/>
    <s v="AM"/>
    <n v="6318"/>
    <n v="0"/>
    <n v="703"/>
    <n v="7021"/>
    <n v="6318"/>
    <n v="0"/>
    <m/>
    <n v="6318"/>
    <x v="318"/>
  </r>
  <r>
    <s v="GRUPO TAMALA"/>
    <s v="HERNANDEZ"/>
    <s v="SANTIAGO"/>
    <s v="NICOLASA"/>
    <x v="14"/>
    <x v="0"/>
    <x v="311"/>
    <s v="INFRAESTRUCTURA Y EQUIPO PARA LA PRODUCCION DE CULTIVOS ALTERNATIVOS O NO TRADICIONALES PARA VENTA"/>
    <s v="GENERACIÓN DE INGRESOS"/>
    <n v="0"/>
    <n v="0"/>
    <n v="0"/>
    <s v="AM"/>
    <n v="10100"/>
    <n v="0"/>
    <n v="2388"/>
    <n v="12488"/>
    <n v="10100"/>
    <n v="0"/>
    <m/>
    <n v="10100"/>
    <x v="318"/>
  </r>
  <r>
    <s v="GRUPO TAMALA"/>
    <s v="HERNANDEZ"/>
    <s v="SANTIAGO"/>
    <s v="NICOLASA"/>
    <x v="14"/>
    <x v="0"/>
    <x v="311"/>
    <s v="CAJONES, ALZA Y BASTIDORES"/>
    <s v="GENERACIÓN DE INGRESOS"/>
    <n v="0"/>
    <n v="0"/>
    <n v="0"/>
    <s v="AM"/>
    <n v="49554"/>
    <n v="0"/>
    <n v="5506"/>
    <n v="55060"/>
    <n v="49554"/>
    <n v="0"/>
    <m/>
    <n v="49554"/>
    <x v="318"/>
  </r>
  <r>
    <s v="GRUPO PAHUAYO PRIMERO 2"/>
    <s v="HERNANDEZ"/>
    <s v="HERNANDEZ"/>
    <s v="DAMASIO"/>
    <x v="14"/>
    <x v="0"/>
    <x v="312"/>
    <s v="INFRAESTRUCTURA PARA POSTPRODUCCION DE CAFE"/>
    <s v="GENERACIÓN DE INGRESOS"/>
    <n v="6"/>
    <n v="10"/>
    <n v="16"/>
    <s v="MAM"/>
    <n v="6279"/>
    <n v="0"/>
    <n v="760"/>
    <n v="7039"/>
    <n v="6279"/>
    <n v="0"/>
    <m/>
    <n v="6279"/>
    <x v="319"/>
  </r>
  <r>
    <s v="GRUPO PAHUAYO PRIMERO 2"/>
    <s v="HERNANDEZ"/>
    <s v="HERNANDEZ"/>
    <s v="DAMASIO"/>
    <x v="14"/>
    <x v="0"/>
    <x v="312"/>
    <s v="INFRAESTRUCTURA PARA POSTPRODUCCION DE CAFE"/>
    <s v="GENERACIÓN DE INGRESOS"/>
    <n v="0"/>
    <n v="0"/>
    <n v="0"/>
    <s v="MAM"/>
    <n v="5418"/>
    <n v="0"/>
    <n v="1707"/>
    <n v="7125"/>
    <n v="5418"/>
    <n v="0"/>
    <m/>
    <n v="5418"/>
    <x v="319"/>
  </r>
  <r>
    <s v="GRUPO PAHUAYO PRIMERO 2"/>
    <s v="HERNANDEZ"/>
    <s v="HERNANDEZ"/>
    <s v="DAMASIO"/>
    <x v="14"/>
    <x v="0"/>
    <x v="312"/>
    <s v="INFRAESTRUCTURA Y EQUIPO PARA LA PROTECCION Y MANEJO DE LAS AVES"/>
    <s v="PRODUCCIÓN DE ALIMENTOS"/>
    <n v="0"/>
    <n v="0"/>
    <n v="0"/>
    <s v="MAM"/>
    <n v="12452"/>
    <n v="0"/>
    <n v="1536"/>
    <n v="13988"/>
    <n v="12452"/>
    <n v="0"/>
    <m/>
    <n v="12452"/>
    <x v="319"/>
  </r>
  <r>
    <s v="GRUPO PAHUAYO PRIMERO 2"/>
    <s v="HERNANDEZ"/>
    <s v="HERNANDEZ"/>
    <s v="DAMASIO"/>
    <x v="14"/>
    <x v="0"/>
    <x v="312"/>
    <s v="CONSERVACION"/>
    <s v="GENERACIÓN DE INGRESOS"/>
    <n v="0"/>
    <n v="0"/>
    <n v="0"/>
    <s v="MAM"/>
    <n v="6318"/>
    <n v="0"/>
    <n v="703"/>
    <n v="7021"/>
    <n v="6318"/>
    <n v="0"/>
    <m/>
    <n v="6318"/>
    <x v="319"/>
  </r>
  <r>
    <s v="GRUPO PAHUAYO PRIMERO 2"/>
    <s v="HERNANDEZ"/>
    <s v="HERNANDEZ"/>
    <s v="DAMASIO"/>
    <x v="14"/>
    <x v="0"/>
    <x v="312"/>
    <s v="INFRAESTRUCTURA Y EQUIPO PARA LA PRODUCCION DE CULTIVOS ALTERNATIVOS O NO TRADICIONALES PARA VENTA"/>
    <s v="GENERACIÓN DE INGRESOS"/>
    <n v="0"/>
    <n v="0"/>
    <n v="0"/>
    <s v="MAM"/>
    <n v="15150"/>
    <n v="0"/>
    <n v="3582"/>
    <n v="18732"/>
    <n v="15150"/>
    <n v="0"/>
    <m/>
    <n v="15150"/>
    <x v="319"/>
  </r>
  <r>
    <s v="GRUPO PAHUAYO PRIMERO 2"/>
    <s v="HERNANDEZ"/>
    <s v="HERNANDEZ"/>
    <s v="DAMASIO"/>
    <x v="14"/>
    <x v="0"/>
    <x v="312"/>
    <s v="CISTERNA DE FERROCEMENTO EQUIPADA"/>
    <s v="PRODUCCIÓN DE ALIMENTOS"/>
    <n v="0"/>
    <n v="0"/>
    <n v="0"/>
    <s v="MAM"/>
    <n v="10555"/>
    <n v="0"/>
    <n v="1173"/>
    <n v="11728"/>
    <n v="10555"/>
    <n v="0"/>
    <m/>
    <n v="10555"/>
    <x v="319"/>
  </r>
  <r>
    <s v="GRUPO PAHUAYO PRIMERO 2"/>
    <s v="HERNANDEZ"/>
    <s v="HERNANDEZ"/>
    <s v="DAMASIO"/>
    <x v="14"/>
    <x v="0"/>
    <x v="312"/>
    <s v="ARBOLES FRUTALES"/>
    <s v="PRODUCCIÓN DE ALIMENTOS"/>
    <n v="0"/>
    <n v="0"/>
    <n v="0"/>
    <s v="MAM"/>
    <n v="22530"/>
    <n v="0"/>
    <n v="5121"/>
    <n v="27651"/>
    <n v="22530"/>
    <n v="0"/>
    <m/>
    <n v="22530"/>
    <x v="319"/>
  </r>
  <r>
    <s v="GRUPO DE PRODUCTORES COATIXTALAB"/>
    <s v="MARCOS"/>
    <s v="BAUTISTA"/>
    <s v="MA. ROSALBA"/>
    <x v="1"/>
    <x v="0"/>
    <x v="313"/>
    <s v="INFRAESTRUCTURA Y EQUIPO PARA LA PRODUCCION DE CERDOS"/>
    <s v="GENERACIÓN DE INGRESOS"/>
    <n v="8"/>
    <n v="2"/>
    <n v="10"/>
    <s v="AM"/>
    <n v="80100"/>
    <n v="0"/>
    <n v="8900"/>
    <n v="89000"/>
    <n v="80100"/>
    <n v="0"/>
    <m/>
    <n v="80100"/>
    <x v="320"/>
  </r>
  <r>
    <s v="GRUPO DE PRODUCTORES COATIXTALAB"/>
    <s v="MARCOS"/>
    <s v="BAUTISTA"/>
    <s v="MA. ROSALBA"/>
    <x v="1"/>
    <x v="0"/>
    <x v="313"/>
    <s v="CAJONES, ALZA Y BASTIDORES"/>
    <s v="GENERACIÓN DE INGRESOS"/>
    <n v="0"/>
    <n v="0"/>
    <n v="0"/>
    <s v="AM"/>
    <n v="51098"/>
    <n v="0"/>
    <n v="5678"/>
    <n v="56776"/>
    <n v="51098"/>
    <n v="0"/>
    <m/>
    <n v="51098"/>
    <x v="320"/>
  </r>
  <r>
    <s v="GRUPO DE PRODUCTORES COATIXTALAB"/>
    <s v="MARCOS"/>
    <s v="BAUTISTA"/>
    <s v="MA. ROSALBA"/>
    <x v="1"/>
    <x v="0"/>
    <x v="313"/>
    <s v="INFRAESTRUCTURA Y EQUIPO PARA LA PRODUCCION DE CERDOS"/>
    <s v="GENERACIÓN DE INGRESOS"/>
    <n v="0"/>
    <n v="0"/>
    <n v="0"/>
    <s v="AM"/>
    <n v="25632"/>
    <n v="0"/>
    <n v="2848"/>
    <n v="28480"/>
    <n v="25632"/>
    <n v="0"/>
    <m/>
    <n v="25632"/>
    <x v="320"/>
  </r>
  <r>
    <s v="GRUPO DE PRODUCTORES COATIXTALAB"/>
    <s v="MARCOS"/>
    <s v="BAUTISTA"/>
    <s v="MA. ROSALBA"/>
    <x v="1"/>
    <x v="0"/>
    <x v="313"/>
    <s v="MATERIAL VEGETATIVO"/>
    <s v="PRODUCCIÓN DE ALIMENTOS"/>
    <n v="0"/>
    <n v="0"/>
    <n v="0"/>
    <s v="AM"/>
    <n v="10530"/>
    <n v="0"/>
    <n v="1170"/>
    <n v="11700"/>
    <n v="10530"/>
    <n v="0"/>
    <m/>
    <n v="10530"/>
    <x v="320"/>
  </r>
  <r>
    <s v="GRUPO DE PRODUCTORES COATIXTALAB"/>
    <s v="MARCOS"/>
    <s v="BAUTISTA"/>
    <s v="MA. ROSALBA"/>
    <x v="1"/>
    <x v="0"/>
    <x v="313"/>
    <s v="BODEGA"/>
    <s v="GENERACIÓN DE INGRESOS"/>
    <n v="0"/>
    <n v="0"/>
    <n v="0"/>
    <s v="AM"/>
    <n v="14670"/>
    <n v="0"/>
    <n v="1630"/>
    <n v="16300"/>
    <n v="14670"/>
    <n v="0"/>
    <m/>
    <n v="14670"/>
    <x v="320"/>
  </r>
  <r>
    <s v="GRUPO DE PRODUCTORES COATIXTALAB"/>
    <s v="MARCOS"/>
    <s v="BAUTISTA"/>
    <s v="MA. ROSALBA"/>
    <x v="1"/>
    <x v="0"/>
    <x v="313"/>
    <s v="TRAPICHE"/>
    <s v="GENERACIÓN DE INGRESOS"/>
    <n v="0"/>
    <n v="0"/>
    <n v="0"/>
    <s v="AM"/>
    <n v="6750"/>
    <n v="0"/>
    <n v="750"/>
    <n v="7500"/>
    <n v="6750"/>
    <n v="0"/>
    <m/>
    <n v="6750"/>
    <x v="320"/>
  </r>
  <r>
    <s v="GRUPO DE PRODUCTORES COATIXTALAB"/>
    <s v="MARCOS"/>
    <s v="BAUTISTA"/>
    <s v="MA. ROSALBA"/>
    <x v="1"/>
    <x v="0"/>
    <x v="313"/>
    <s v="INFRAESTRUCTURA Y EQUIPO PARA LA PROTECCION Y MANEJO DE LAS AVES"/>
    <s v="PRODUCCIÓN DE ALIMENTOS"/>
    <n v="0"/>
    <n v="0"/>
    <n v="0"/>
    <s v="AM"/>
    <n v="4410"/>
    <n v="0"/>
    <n v="490"/>
    <n v="4900"/>
    <n v="4410"/>
    <n v="0"/>
    <m/>
    <n v="4410"/>
    <x v="320"/>
  </r>
  <r>
    <s v="LA ESPERANZA"/>
    <s v="RAMON"/>
    <s v="SANTIAGO"/>
    <s v="CESAR"/>
    <x v="1"/>
    <x v="0"/>
    <x v="314"/>
    <s v="INFRAESTRUCTURA Y EQUIPO PARA LA PRODUCCION DE CERDOS"/>
    <s v="GENERACIÓN DE INGRESOS"/>
    <n v="7"/>
    <n v="2"/>
    <n v="9"/>
    <s v="AM"/>
    <n v="40050"/>
    <n v="0"/>
    <n v="4450"/>
    <n v="44500"/>
    <n v="40050"/>
    <n v="0"/>
    <m/>
    <n v="40050"/>
    <x v="321"/>
  </r>
  <r>
    <s v="LA ESPERANZA"/>
    <s v="RAMON"/>
    <s v="SANTIAGO"/>
    <s v="CESAR"/>
    <x v="1"/>
    <x v="0"/>
    <x v="314"/>
    <s v="MATERIAL VEGETATIVO"/>
    <s v="PRODUCCIÓN DE ALIMENTOS"/>
    <n v="0"/>
    <n v="0"/>
    <n v="0"/>
    <s v="AM"/>
    <n v="10530"/>
    <n v="0"/>
    <n v="1170"/>
    <n v="11700"/>
    <n v="10530"/>
    <n v="0"/>
    <m/>
    <n v="10530"/>
    <x v="321"/>
  </r>
  <r>
    <s v="LA ESPERANZA"/>
    <s v="RAMON"/>
    <s v="SANTIAGO"/>
    <s v="CESAR"/>
    <x v="1"/>
    <x v="0"/>
    <x v="314"/>
    <s v="TRAPICHE"/>
    <s v="GENERACIÓN DE INGRESOS"/>
    <n v="0"/>
    <n v="0"/>
    <n v="0"/>
    <s v="AM"/>
    <n v="13500"/>
    <n v="0"/>
    <n v="1500"/>
    <n v="15000"/>
    <n v="13500"/>
    <n v="0"/>
    <m/>
    <n v="13500"/>
    <x v="321"/>
  </r>
  <r>
    <s v="LA ESPERANZA"/>
    <s v="RAMON"/>
    <s v="SANTIAGO"/>
    <s v="CESAR"/>
    <x v="1"/>
    <x v="0"/>
    <x v="314"/>
    <s v="BODEGA"/>
    <s v="GENERACIÓN DE INGRESOS"/>
    <n v="0"/>
    <n v="0"/>
    <n v="0"/>
    <s v="AM"/>
    <n v="29340"/>
    <n v="0"/>
    <n v="3260"/>
    <n v="32600"/>
    <n v="29340"/>
    <n v="0"/>
    <m/>
    <n v="29340"/>
    <x v="321"/>
  </r>
  <r>
    <s v="LA ESPERANZA"/>
    <s v="RAMON"/>
    <s v="SANTIAGO"/>
    <s v="CESAR"/>
    <x v="1"/>
    <x v="0"/>
    <x v="314"/>
    <s v="ARBOLES FRUTALES"/>
    <s v="PRODUCCIÓN DE ALIMENTOS"/>
    <n v="0"/>
    <n v="0"/>
    <n v="0"/>
    <s v="AM"/>
    <n v="6615"/>
    <n v="0"/>
    <n v="735"/>
    <n v="7350"/>
    <n v="6615"/>
    <n v="0"/>
    <m/>
    <n v="6615"/>
    <x v="321"/>
  </r>
  <r>
    <s v="LA ESPERANZA"/>
    <s v="RAMON"/>
    <s v="SANTIAGO"/>
    <s v="CESAR"/>
    <x v="1"/>
    <x v="0"/>
    <x v="314"/>
    <s v="INFRAESTRUCTURA Y EQUIPO PARA LA PROTECCION Y MANEJO DE LAS AVES"/>
    <s v="PRODUCCIÓN DE ALIMENTOS"/>
    <n v="0"/>
    <n v="0"/>
    <n v="0"/>
    <s v="AM"/>
    <n v="4410"/>
    <n v="0"/>
    <n v="490"/>
    <n v="4900"/>
    <n v="4410"/>
    <n v="0"/>
    <m/>
    <n v="4410"/>
    <x v="321"/>
  </r>
  <r>
    <s v="LA ESPERANZA"/>
    <s v="RAMON"/>
    <s v="SANTIAGO"/>
    <s v="CESAR"/>
    <x v="1"/>
    <x v="0"/>
    <x v="314"/>
    <s v="CAJONES, ALZA Y BASTIDORES"/>
    <s v="GENERACIÓN DE INGRESOS"/>
    <n v="0"/>
    <n v="0"/>
    <n v="0"/>
    <s v="AM"/>
    <n v="25549"/>
    <n v="0"/>
    <n v="2839"/>
    <n v="28388"/>
    <n v="25549"/>
    <n v="0"/>
    <m/>
    <n v="25549"/>
    <x v="321"/>
  </r>
  <r>
    <s v="GRUPO PITZOTEYO"/>
    <s v="HERNANDEZ"/>
    <s v="MEDINA"/>
    <s v="MARIA JUANA"/>
    <x v="14"/>
    <x v="0"/>
    <x v="315"/>
    <s v="INFRAESTRUCTURA Y EQUIPO PARA LA PROTECCION Y MANEJO DE LAS AVES"/>
    <s v="PRODUCCIÓN DE ALIMENTOS"/>
    <n v="13"/>
    <n v="1"/>
    <n v="14"/>
    <s v="AM"/>
    <n v="5600"/>
    <n v="0"/>
    <n v="800"/>
    <n v="6400"/>
    <n v="5600"/>
    <n v="0"/>
    <m/>
    <n v="5600"/>
    <x v="322"/>
  </r>
  <r>
    <s v="GRUPO PITZOTEYO"/>
    <s v="HERNANDEZ"/>
    <s v="MEDINA"/>
    <s v="MARIA JUANA"/>
    <x v="14"/>
    <x v="0"/>
    <x v="315"/>
    <s v="CISTERNA DE FERROCEMENTO EQUIPADA"/>
    <s v="PRODUCCIÓN DE ALIMENTOS"/>
    <n v="0"/>
    <n v="0"/>
    <n v="0"/>
    <s v="AM"/>
    <n v="10555"/>
    <n v="0"/>
    <n v="1173"/>
    <n v="11728"/>
    <n v="10555"/>
    <n v="0"/>
    <m/>
    <n v="10555"/>
    <x v="322"/>
  </r>
  <r>
    <s v="GRUPO PITZOTEYO"/>
    <s v="HERNANDEZ"/>
    <s v="MEDINA"/>
    <s v="MARIA JUANA"/>
    <x v="14"/>
    <x v="0"/>
    <x v="315"/>
    <s v="CAJONES, ALZA Y BASTIDORES"/>
    <s v="GENERACIÓN DE INGRESOS"/>
    <n v="0"/>
    <n v="0"/>
    <n v="0"/>
    <s v="AM"/>
    <n v="24777"/>
    <n v="0"/>
    <n v="2753"/>
    <n v="27530"/>
    <n v="24777"/>
    <n v="0"/>
    <m/>
    <n v="24777"/>
    <x v="322"/>
  </r>
  <r>
    <s v="GRUPO PITZOTEYO"/>
    <s v="HERNANDEZ"/>
    <s v="MEDINA"/>
    <s v="MARIA JUANA"/>
    <x v="14"/>
    <x v="0"/>
    <x v="315"/>
    <s v="INFRAESTRUCTURA Y EQUIPO PARA LA PRODUCCION DE CULTIVOS ALTERNATIVOS O NO TRADICIONALES PARA VENTA"/>
    <s v="GENERACIÓN DE INGRESOS"/>
    <n v="0"/>
    <n v="0"/>
    <n v="0"/>
    <s v="AM"/>
    <n v="7100"/>
    <n v="0"/>
    <n v="2498"/>
    <n v="9598"/>
    <n v="7100"/>
    <n v="0"/>
    <m/>
    <n v="7100"/>
    <x v="322"/>
  </r>
  <r>
    <s v="GRUPO PITZOTEYO"/>
    <s v="HERNANDEZ"/>
    <s v="MEDINA"/>
    <s v="MARIA JUANA"/>
    <x v="14"/>
    <x v="0"/>
    <x v="315"/>
    <s v="INFRAESTRUCTURA Y EQUIPO PARA LA PRODUCCION DE CULTIVOS ALTERNATIVOS O NO TRADICIONALES PARA VENTA"/>
    <s v="GENERACIÓN DE INGRESOS"/>
    <n v="0"/>
    <n v="0"/>
    <n v="0"/>
    <s v="AM"/>
    <n v="10100"/>
    <n v="0"/>
    <n v="2388"/>
    <n v="12488"/>
    <n v="10100"/>
    <n v="0"/>
    <m/>
    <n v="10100"/>
    <x v="322"/>
  </r>
  <r>
    <s v="GRUPO PITZOTEYO"/>
    <s v="HERNANDEZ"/>
    <s v="MEDINA"/>
    <s v="MARIA JUANA"/>
    <x v="14"/>
    <x v="0"/>
    <x v="315"/>
    <s v="ARBOLES FRUTALES"/>
    <s v="PRODUCCIÓN DE ALIMENTOS"/>
    <n v="0"/>
    <n v="0"/>
    <n v="0"/>
    <s v="AM"/>
    <n v="22530"/>
    <n v="0"/>
    <n v="5121"/>
    <n v="27651"/>
    <n v="22530"/>
    <n v="0"/>
    <m/>
    <n v="22530"/>
    <x v="322"/>
  </r>
  <r>
    <s v="GRUPO PITZOTEYO"/>
    <s v="HERNANDEZ"/>
    <s v="MEDINA"/>
    <s v="MARIA JUANA"/>
    <x v="14"/>
    <x v="0"/>
    <x v="315"/>
    <s v="INFRAESTRUCTURA Y EQUIPO PARA LA PROTECCION Y MANEJO DE LAS AVES"/>
    <s v="PRODUCCIÓN DE ALIMENTOS"/>
    <n v="0"/>
    <n v="0"/>
    <n v="0"/>
    <s v="AM"/>
    <n v="62260"/>
    <n v="0"/>
    <n v="7680"/>
    <n v="69940"/>
    <n v="62260"/>
    <n v="0"/>
    <m/>
    <n v="62260"/>
    <x v="322"/>
  </r>
  <r>
    <s v="GRUPO SAN JUANCO"/>
    <s v="MANUEL"/>
    <s v="MORALES"/>
    <s v="MARGARITA"/>
    <x v="14"/>
    <x v="0"/>
    <x v="316"/>
    <s v="CAJONES, ALZA Y BASTIDORES"/>
    <s v="GENERACIÓN DE INGRESOS"/>
    <n v="10"/>
    <n v="0"/>
    <n v="10"/>
    <s v="AM"/>
    <n v="74331"/>
    <n v="0"/>
    <n v="8259"/>
    <n v="82590"/>
    <n v="74331"/>
    <n v="0"/>
    <m/>
    <n v="74331"/>
    <x v="323"/>
  </r>
  <r>
    <s v="GRUPO SAN JUANCO"/>
    <s v="MANUEL"/>
    <s v="MORALES"/>
    <s v="MARGARITA"/>
    <x v="14"/>
    <x v="0"/>
    <x v="316"/>
    <s v="INFRAESTRUCTURA Y EQUIPO PARA LA PRODUCCION DE CULTIVOS ALTERNATIVOS O NO TRADICIONALES PARA VENTA"/>
    <s v="GENERACIÓN DE INGRESOS"/>
    <n v="0"/>
    <n v="0"/>
    <n v="0"/>
    <s v="AM"/>
    <n v="7100"/>
    <n v="0"/>
    <n v="2498"/>
    <n v="9598"/>
    <n v="7100"/>
    <n v="0"/>
    <m/>
    <n v="7100"/>
    <x v="323"/>
  </r>
  <r>
    <s v="GRUPO SAN JUANCO"/>
    <s v="MANUEL"/>
    <s v="MORALES"/>
    <s v="MARGARITA"/>
    <x v="14"/>
    <x v="0"/>
    <x v="316"/>
    <s v="ARBOLES FRUTALES"/>
    <s v="PRODUCCIÓN DE ALIMENTOS"/>
    <n v="0"/>
    <n v="0"/>
    <n v="0"/>
    <s v="AM"/>
    <n v="15020"/>
    <n v="0"/>
    <n v="3414"/>
    <n v="18434"/>
    <n v="15020"/>
    <n v="0"/>
    <m/>
    <n v="15020"/>
    <x v="323"/>
  </r>
  <r>
    <s v="GRUPO SAN JUANCO"/>
    <s v="MANUEL"/>
    <s v="MORALES"/>
    <s v="MARGARITA"/>
    <x v="14"/>
    <x v="0"/>
    <x v="316"/>
    <s v="INFRAESTRUCTURA Y EQUIPO PARA LA PROTECCION Y MANEJO DE LAS AVES"/>
    <s v="PRODUCCIÓN DE ALIMENTOS"/>
    <n v="0"/>
    <n v="0"/>
    <n v="0"/>
    <s v="AM"/>
    <n v="5600"/>
    <n v="0"/>
    <n v="800"/>
    <n v="6400"/>
    <n v="5600"/>
    <n v="0"/>
    <m/>
    <n v="5600"/>
    <x v="323"/>
  </r>
  <r>
    <s v="GRUPO SAN JUANCO"/>
    <s v="MANUEL"/>
    <s v="MORALES"/>
    <s v="MARGARITA"/>
    <x v="14"/>
    <x v="0"/>
    <x v="316"/>
    <s v="INFRAESTRUCTURA Y EQUIPO PARA LA PROTECCION Y MANEJO DE LAS AVES"/>
    <s v="PRODUCCIÓN DE ALIMENTOS"/>
    <n v="0"/>
    <n v="0"/>
    <n v="0"/>
    <s v="AM"/>
    <n v="37356"/>
    <n v="0"/>
    <n v="4608"/>
    <n v="41964"/>
    <n v="37356"/>
    <n v="0"/>
    <m/>
    <n v="37356"/>
    <x v="323"/>
  </r>
  <r>
    <s v="GRUPO SAN JUANCO"/>
    <s v="MANUEL"/>
    <s v="MORALES"/>
    <s v="MARGARITA"/>
    <x v="14"/>
    <x v="0"/>
    <x v="316"/>
    <s v="CISTERNA DE FERROCEMENTO EQUIPADA"/>
    <s v="PRODUCCIÓN DE ALIMENTOS"/>
    <n v="0"/>
    <n v="0"/>
    <n v="0"/>
    <s v="AM"/>
    <n v="10555"/>
    <n v="0"/>
    <n v="1173"/>
    <n v="11728"/>
    <n v="10555"/>
    <n v="0"/>
    <m/>
    <n v="10555"/>
    <x v="323"/>
  </r>
  <r>
    <s v="GRUPO DE TRABAJO ARROYO GRANDE"/>
    <s v="DE LA CRUZ"/>
    <s v="HERNANDEZ"/>
    <s v="NOHEMI"/>
    <x v="1"/>
    <x v="0"/>
    <x v="317"/>
    <s v="SILO METALICO GALVANIZADO"/>
    <s v="GENERACIÓN DE INGRESOS"/>
    <n v="16"/>
    <n v="1"/>
    <n v="17"/>
    <s v="AM"/>
    <n v="31500"/>
    <n v="0"/>
    <n v="3500"/>
    <n v="35000"/>
    <n v="31500"/>
    <n v="0"/>
    <m/>
    <n v="31500"/>
    <x v="324"/>
  </r>
  <r>
    <s v="GRUPO DE TRABAJO ARROYO GRANDE"/>
    <s v="DE LA CRUZ"/>
    <s v="HERNANDEZ"/>
    <s v="NOHEMI"/>
    <x v="1"/>
    <x v="0"/>
    <x v="317"/>
    <s v="INFRAESTRUCTURA Y EQUIPO PARA LA PRODUCCION DE CERDOS"/>
    <s v="GENERACIÓN DE INGRESOS"/>
    <n v="0"/>
    <n v="0"/>
    <n v="0"/>
    <s v="AM"/>
    <n v="32040"/>
    <n v="0"/>
    <n v="3560"/>
    <n v="35600"/>
    <n v="32040"/>
    <n v="0"/>
    <m/>
    <n v="32040"/>
    <x v="324"/>
  </r>
  <r>
    <s v="GRUPO DE TRABAJO ARROYO GRANDE"/>
    <s v="DE LA CRUZ"/>
    <s v="HERNANDEZ"/>
    <s v="NOHEMI"/>
    <x v="1"/>
    <x v="0"/>
    <x v="317"/>
    <s v="INFRAESTRUCTURA Y EQUIPO PARA LA PROTECCION Y MANEJO DE LAS AVES"/>
    <s v="PRODUCCIÓN DE ALIMENTOS"/>
    <n v="0"/>
    <n v="0"/>
    <n v="0"/>
    <s v="AM"/>
    <n v="13230"/>
    <n v="0"/>
    <n v="1470"/>
    <n v="14700"/>
    <n v="13230"/>
    <n v="0"/>
    <m/>
    <n v="13230"/>
    <x v="324"/>
  </r>
  <r>
    <s v="GRUPO DE TRABAJO ARROYO GRANDE"/>
    <s v="DE LA CRUZ"/>
    <s v="HERNANDEZ"/>
    <s v="NOHEMI"/>
    <x v="1"/>
    <x v="0"/>
    <x v="317"/>
    <s v="ARBOLES FRUTALES"/>
    <s v="PRODUCCIÓN DE ALIMENTOS"/>
    <n v="0"/>
    <n v="0"/>
    <n v="0"/>
    <s v="AM"/>
    <n v="6615"/>
    <n v="0"/>
    <n v="735"/>
    <n v="7350"/>
    <n v="6615"/>
    <n v="0"/>
    <m/>
    <n v="6615"/>
    <x v="324"/>
  </r>
  <r>
    <s v="GRUPO DE TRABAJO ARROYO GRANDE"/>
    <s v="DE LA CRUZ"/>
    <s v="HERNANDEZ"/>
    <s v="NOHEMI"/>
    <x v="1"/>
    <x v="0"/>
    <x v="317"/>
    <s v="ARBOLES FRUTALES"/>
    <s v="PRODUCCIÓN DE ALIMENTOS"/>
    <n v="0"/>
    <n v="0"/>
    <n v="0"/>
    <s v="AM"/>
    <n v="33075"/>
    <n v="0"/>
    <n v="3675"/>
    <n v="36750"/>
    <n v="33075"/>
    <n v="0"/>
    <m/>
    <n v="33075"/>
    <x v="324"/>
  </r>
  <r>
    <s v="GRUPO DE TRABAJO ARROYO GRANDE"/>
    <s v="DE LA CRUZ"/>
    <s v="HERNANDEZ"/>
    <s v="NOHEMI"/>
    <x v="1"/>
    <x v="0"/>
    <x v="317"/>
    <s v="MATERIAL VEGETATIVO"/>
    <s v="PRODUCCIÓN DE ALIMENTOS"/>
    <n v="0"/>
    <n v="0"/>
    <n v="0"/>
    <s v="AM"/>
    <n v="10530"/>
    <n v="0"/>
    <n v="1170"/>
    <n v="11700"/>
    <n v="10530"/>
    <n v="0"/>
    <m/>
    <n v="10530"/>
    <x v="324"/>
  </r>
  <r>
    <s v="GRUPO DE TRABAJO RIO FLORIDO"/>
    <s v="HERNANDEZ"/>
    <s v="."/>
    <s v="AGUSTIN"/>
    <x v="1"/>
    <x v="0"/>
    <x v="318"/>
    <s v="INFRAESTRUCTURA Y EQUIPO PARA LA PRODUCCION DE CERDOS"/>
    <s v="GENERACIÓN DE INGRESOS"/>
    <n v="7"/>
    <n v="6"/>
    <n v="13"/>
    <s v="AM"/>
    <n v="38448"/>
    <n v="0"/>
    <n v="4272"/>
    <n v="42720"/>
    <n v="38448"/>
    <n v="0"/>
    <m/>
    <n v="38448"/>
    <x v="325"/>
  </r>
  <r>
    <s v="GRUPO DE TRABAJO RIO FLORIDO"/>
    <s v="HERNANDEZ"/>
    <s v="."/>
    <s v="AGUSTIN"/>
    <x v="1"/>
    <x v="0"/>
    <x v="318"/>
    <s v="ARBOLES FRUTALES"/>
    <s v="PRODUCCIÓN DE ALIMENTOS"/>
    <n v="0"/>
    <n v="0"/>
    <n v="0"/>
    <s v="AM"/>
    <n v="13230"/>
    <n v="0"/>
    <n v="1470"/>
    <n v="14700"/>
    <n v="13230"/>
    <n v="0"/>
    <m/>
    <n v="13230"/>
    <x v="325"/>
  </r>
  <r>
    <s v="GRUPO DE TRABAJO RIO FLORIDO"/>
    <s v="HERNANDEZ"/>
    <s v="."/>
    <s v="AGUSTIN"/>
    <x v="1"/>
    <x v="0"/>
    <x v="318"/>
    <s v="INFRAESTRUCTURA Y EQUIPO PARA LA PRODUCCION DE CERDOS"/>
    <s v="GENERACIÓN DE INGRESOS"/>
    <n v="0"/>
    <n v="0"/>
    <n v="0"/>
    <s v="AM"/>
    <n v="200250"/>
    <n v="0"/>
    <n v="22250"/>
    <n v="222500"/>
    <n v="200250"/>
    <n v="0"/>
    <m/>
    <n v="200250"/>
    <x v="325"/>
  </r>
  <r>
    <s v="GRUPO SAN JUAN TLAJUMPAL"/>
    <s v="FLORES"/>
    <s v="BAUTISTA"/>
    <s v="GREGORIO"/>
    <x v="14"/>
    <x v="0"/>
    <x v="319"/>
    <s v="CISTERNA DE FERROCEMENTO EQUIPADA"/>
    <s v="PRODUCCIÓN DE ALIMENTOS"/>
    <n v="4"/>
    <n v="11"/>
    <n v="15"/>
    <s v="AM"/>
    <n v="52775"/>
    <n v="0"/>
    <n v="5865"/>
    <n v="58640"/>
    <n v="52775"/>
    <n v="0"/>
    <m/>
    <n v="52775"/>
    <x v="326"/>
  </r>
  <r>
    <s v="GRUPO SAN JUAN TLAJUMPAL"/>
    <s v="FLORES"/>
    <s v="BAUTISTA"/>
    <s v="GREGORIO"/>
    <x v="14"/>
    <x v="0"/>
    <x v="319"/>
    <s v="INFRAESTRUCTURA Y EQUIPO PARA LA PROTECCION Y MANEJO DE LAS AVES"/>
    <s v="PRODUCCIÓN DE ALIMENTOS"/>
    <n v="0"/>
    <n v="0"/>
    <n v="0"/>
    <s v="AM"/>
    <n v="5600"/>
    <n v="0"/>
    <n v="800"/>
    <n v="6400"/>
    <n v="5600"/>
    <n v="0"/>
    <m/>
    <n v="5600"/>
    <x v="326"/>
  </r>
  <r>
    <s v="GRUPO SAN JUAN TLAJUMPAL"/>
    <s v="FLORES"/>
    <s v="BAUTISTA"/>
    <s v="GREGORIO"/>
    <x v="14"/>
    <x v="0"/>
    <x v="319"/>
    <s v="CONSERVACION"/>
    <s v="GENERACIÓN DE INGRESOS"/>
    <n v="0"/>
    <n v="0"/>
    <n v="0"/>
    <s v="AM"/>
    <n v="12637"/>
    <n v="0"/>
    <n v="1405"/>
    <n v="14042"/>
    <n v="12637"/>
    <n v="0"/>
    <m/>
    <n v="12637"/>
    <x v="326"/>
  </r>
  <r>
    <s v="GRUPO SAN JUAN TLAJUMPAL"/>
    <s v="FLORES"/>
    <s v="BAUTISTA"/>
    <s v="GREGORIO"/>
    <x v="14"/>
    <x v="0"/>
    <x v="319"/>
    <s v="INFRAESTRUCTURA Y EQUIPO PARA LA PROTECCION Y MANEJO DE LAS AVES"/>
    <s v="PRODUCCIÓN DE ALIMENTOS"/>
    <n v="0"/>
    <n v="0"/>
    <n v="0"/>
    <s v="AM"/>
    <n v="62260"/>
    <n v="0"/>
    <n v="7680"/>
    <n v="69940"/>
    <n v="62260"/>
    <n v="0"/>
    <m/>
    <n v="62260"/>
    <x v="326"/>
  </r>
  <r>
    <s v="GRUPO SAN JUAN TLAJUMPAL"/>
    <s v="FLORES"/>
    <s v="BAUTISTA"/>
    <s v="GREGORIO"/>
    <x v="14"/>
    <x v="0"/>
    <x v="319"/>
    <s v="ARBOLES FRUTALES"/>
    <s v="PRODUCCIÓN DE ALIMENTOS"/>
    <n v="0"/>
    <n v="0"/>
    <n v="0"/>
    <s v="AM"/>
    <n v="45060"/>
    <n v="0"/>
    <n v="10242"/>
    <n v="55302"/>
    <n v="45060"/>
    <n v="0"/>
    <m/>
    <n v="45060"/>
    <x v="326"/>
  </r>
  <r>
    <s v="GRUPO SAN JUAN TLAJUMPAL"/>
    <s v="FLORES"/>
    <s v="BAUTISTA"/>
    <s v="GREGORIO"/>
    <x v="14"/>
    <x v="0"/>
    <x v="319"/>
    <s v="INFRAESTRUCTURA Y EQUIPO PARA LA PRODUCCION DE CULTIVOS ALTERNATIVOS O NO TRADICIONALES PARA VENTA"/>
    <s v="GENERACIÓN DE INGRESOS"/>
    <n v="0"/>
    <n v="0"/>
    <n v="0"/>
    <s v="AM"/>
    <n v="5050"/>
    <n v="0"/>
    <n v="1194"/>
    <n v="6244"/>
    <n v="5050"/>
    <n v="0"/>
    <m/>
    <n v="5050"/>
    <x v="326"/>
  </r>
  <r>
    <s v="GRUPO SAN JUAN TLAJUMPAL"/>
    <s v="FLORES"/>
    <s v="BAUTISTA"/>
    <s v="GREGORIO"/>
    <x v="14"/>
    <x v="0"/>
    <x v="319"/>
    <s v="CAJONES, ALZA Y BASTIDORES"/>
    <s v="GENERACIÓN DE INGRESOS"/>
    <n v="0"/>
    <n v="0"/>
    <n v="0"/>
    <s v="AM"/>
    <n v="24777"/>
    <n v="0"/>
    <n v="2753"/>
    <n v="27530"/>
    <n v="24777"/>
    <n v="0"/>
    <m/>
    <n v="24777"/>
    <x v="326"/>
  </r>
  <r>
    <s v="GRUPO DE TRABAJO COAXINQUILA"/>
    <s v="GONZALEZ"/>
    <s v="SANTOS"/>
    <s v="JOSE"/>
    <x v="1"/>
    <x v="0"/>
    <x v="320"/>
    <s v="TRAPICHE"/>
    <s v="GENERACIÓN DE INGRESOS"/>
    <n v="7"/>
    <n v="7"/>
    <n v="14"/>
    <s v="AM"/>
    <n v="27000"/>
    <n v="0"/>
    <n v="3000"/>
    <n v="30000"/>
    <n v="27000"/>
    <n v="0"/>
    <m/>
    <n v="27000"/>
    <x v="327"/>
  </r>
  <r>
    <s v="GRUPO DE TRABAJO COAXINQUILA"/>
    <s v="GONZALEZ"/>
    <s v="SANTOS"/>
    <s v="JOSE"/>
    <x v="1"/>
    <x v="0"/>
    <x v="320"/>
    <s v="BODEGA"/>
    <s v="GENERACIÓN DE INGRESOS"/>
    <n v="0"/>
    <n v="0"/>
    <n v="0"/>
    <s v="AM"/>
    <n v="58680"/>
    <n v="0"/>
    <n v="6520"/>
    <n v="65200"/>
    <n v="58680"/>
    <n v="0"/>
    <m/>
    <n v="58680"/>
    <x v="327"/>
  </r>
  <r>
    <s v="GRUPO DE TRABAJO COAXINQUILA"/>
    <s v="GONZALEZ"/>
    <s v="SANTOS"/>
    <s v="JOSE"/>
    <x v="1"/>
    <x v="0"/>
    <x v="320"/>
    <s v="MATERIAL VEGETATIVO"/>
    <s v="PRODUCCIÓN DE ALIMENTOS"/>
    <n v="0"/>
    <n v="0"/>
    <n v="0"/>
    <s v="AM"/>
    <n v="14040"/>
    <n v="0"/>
    <n v="1560"/>
    <n v="15600"/>
    <n v="14040"/>
    <n v="0"/>
    <m/>
    <n v="14040"/>
    <x v="327"/>
  </r>
  <r>
    <s v="GRUPO DE TRABAJO COAXINQUILA"/>
    <s v="GONZALEZ"/>
    <s v="SANTOS"/>
    <s v="JOSE"/>
    <x v="1"/>
    <x v="0"/>
    <x v="320"/>
    <s v="INFRAESTRUCTURA Y EQUIPO PARA LA PRODUCCION DE CERDOS"/>
    <s v="GENERACIÓN DE INGRESOS"/>
    <n v="0"/>
    <n v="0"/>
    <n v="0"/>
    <s v="AM"/>
    <n v="40050"/>
    <n v="0"/>
    <n v="4450"/>
    <n v="44500"/>
    <n v="40050"/>
    <n v="0"/>
    <m/>
    <n v="40050"/>
    <x v="327"/>
  </r>
  <r>
    <s v="GRUPO DE TRABAJO COAXINQUILA"/>
    <s v="GONZALEZ"/>
    <s v="SANTOS"/>
    <s v="JOSE"/>
    <x v="1"/>
    <x v="0"/>
    <x v="320"/>
    <s v="SILO METALICO GALVANIZADO"/>
    <s v="GENERACIÓN DE INGRESOS"/>
    <n v="0"/>
    <n v="0"/>
    <n v="0"/>
    <s v="AM"/>
    <n v="44100"/>
    <n v="0"/>
    <n v="4900"/>
    <n v="49000"/>
    <n v="44100"/>
    <n v="0"/>
    <m/>
    <n v="44100"/>
    <x v="327"/>
  </r>
  <r>
    <s v="GRUPO DE TRABAJO COAXINQUILA"/>
    <s v="GONZALEZ"/>
    <s v="SANTOS"/>
    <s v="JOSE"/>
    <x v="1"/>
    <x v="0"/>
    <x v="320"/>
    <s v="ARBOLES FRUTALES"/>
    <s v="PRODUCCIÓN DE ALIMENTOS"/>
    <n v="0"/>
    <n v="0"/>
    <n v="0"/>
    <s v="AM"/>
    <n v="26460"/>
    <n v="0"/>
    <n v="2940"/>
    <n v="29400"/>
    <n v="26460"/>
    <n v="0"/>
    <m/>
    <n v="26460"/>
    <x v="327"/>
  </r>
  <r>
    <s v="GRUPO DE TRABAJO COL. GONZALEZ MAZO"/>
    <s v="OCEJO"/>
    <s v="HERNANDEZ"/>
    <s v="VICTORIA"/>
    <x v="1"/>
    <x v="0"/>
    <x v="321"/>
    <s v="EQUIPO PARA LA CONSERVACION DE ALIMENTOS CARNICOS"/>
    <s v="GENERACIÓN DE INGRESOS"/>
    <n v="5"/>
    <n v="2"/>
    <n v="7"/>
    <s v="AM"/>
    <n v="26820"/>
    <n v="0"/>
    <n v="2980"/>
    <n v="29800"/>
    <n v="26820"/>
    <n v="0"/>
    <m/>
    <n v="26820"/>
    <x v="328"/>
  </r>
  <r>
    <s v="GRUPO DE TRABAJO COL. GONZALEZ MAZO"/>
    <s v="OCEJO"/>
    <s v="HERNANDEZ"/>
    <s v="VICTORIA"/>
    <x v="1"/>
    <x v="0"/>
    <x v="321"/>
    <s v="INCUBADORA"/>
    <s v="GENERACIÓN DE INGRESOS"/>
    <n v="0"/>
    <n v="0"/>
    <n v="0"/>
    <s v="AM"/>
    <n v="11700"/>
    <n v="0"/>
    <n v="1300"/>
    <n v="13000"/>
    <n v="11700"/>
    <n v="0"/>
    <m/>
    <n v="11700"/>
    <x v="328"/>
  </r>
  <r>
    <s v="GRUPO DE TRABAJO COL. GONZALEZ MAZO"/>
    <s v="OCEJO"/>
    <s v="HERNANDEZ"/>
    <s v="VICTORIA"/>
    <x v="1"/>
    <x v="0"/>
    <x v="321"/>
    <s v="INFRAESTRUCTURA Y EQUIPO PARA LA PRODUCCION DE CERDOS"/>
    <s v="GENERACIÓN DE INGRESOS"/>
    <n v="0"/>
    <n v="0"/>
    <n v="0"/>
    <s v="AM"/>
    <n v="19224"/>
    <n v="0"/>
    <n v="2136"/>
    <n v="21360"/>
    <n v="19224"/>
    <n v="0"/>
    <m/>
    <n v="19224"/>
    <x v="328"/>
  </r>
  <r>
    <s v="GRUPO DE TRABAJO COL. GONZALEZ MAZO"/>
    <s v="OCEJO"/>
    <s v="HERNANDEZ"/>
    <s v="VICTORIA"/>
    <x v="1"/>
    <x v="0"/>
    <x v="321"/>
    <s v="MATERIAL VEGETATIVO"/>
    <s v="PRODUCCIÓN DE ALIMENTOS"/>
    <n v="0"/>
    <n v="0"/>
    <n v="0"/>
    <s v="AM"/>
    <n v="7020"/>
    <n v="0"/>
    <n v="780"/>
    <n v="7800"/>
    <n v="7020"/>
    <n v="0"/>
    <m/>
    <n v="7020"/>
    <x v="328"/>
  </r>
  <r>
    <s v="GRUPO DE TRABAJO COL. GONZALEZ MAZO"/>
    <s v="OCEJO"/>
    <s v="HERNANDEZ"/>
    <s v="VICTORIA"/>
    <x v="1"/>
    <x v="0"/>
    <x v="321"/>
    <s v="INFRAESTRUCTURA Y EQUIPO PARA LA PROTECCION Y MANEJO DE LAS AVES"/>
    <s v="PRODUCCIÓN DE ALIMENTOS"/>
    <n v="0"/>
    <n v="0"/>
    <n v="0"/>
    <s v="AM"/>
    <n v="8820"/>
    <n v="0"/>
    <n v="980"/>
    <n v="9800"/>
    <n v="8820"/>
    <n v="0"/>
    <m/>
    <n v="8820"/>
    <x v="328"/>
  </r>
  <r>
    <s v="GRUPO CHALCHITEPETL"/>
    <s v="ANTONIO"/>
    <s v="CRUZ"/>
    <s v="ALEJANDRO"/>
    <x v="14"/>
    <x v="0"/>
    <x v="322"/>
    <s v="INFRAESTRUCTURA Y EQUIPO PARA LA PRODUCCION DE CULTIVOS ALTERNATIVOS O NO TRADICIONALES PARA VENTA"/>
    <s v="GENERACIÓN DE INGRESOS"/>
    <n v="3"/>
    <n v="3"/>
    <n v="6"/>
    <s v="AM"/>
    <n v="5050"/>
    <n v="0"/>
    <n v="1194"/>
    <n v="6244"/>
    <n v="5050"/>
    <n v="0"/>
    <m/>
    <n v="5050"/>
    <x v="329"/>
  </r>
  <r>
    <s v="GRUPO CHALCHITEPETL"/>
    <s v="ANTONIO"/>
    <s v="CRUZ"/>
    <s v="ALEJANDRO"/>
    <x v="14"/>
    <x v="0"/>
    <x v="322"/>
    <s v="ARBOLES FRUTALES"/>
    <s v="PRODUCCIÓN DE ALIMENTOS"/>
    <n v="0"/>
    <n v="0"/>
    <n v="0"/>
    <s v="AM"/>
    <n v="30040"/>
    <n v="0"/>
    <n v="6828"/>
    <n v="36868"/>
    <n v="30040"/>
    <n v="0"/>
    <m/>
    <n v="30040"/>
    <x v="329"/>
  </r>
  <r>
    <s v="GRUPO CHALCHITEPETL"/>
    <s v="ANTONIO"/>
    <s v="CRUZ"/>
    <s v="ALEJANDRO"/>
    <x v="14"/>
    <x v="0"/>
    <x v="322"/>
    <s v="INFRAESTRUCTURA Y EQUIPO PARA LA PROTECCION Y MANEJO DE LAS AVES"/>
    <s v="PRODUCCIÓN DE ALIMENTOS"/>
    <n v="0"/>
    <n v="0"/>
    <n v="0"/>
    <s v="AM"/>
    <n v="5600"/>
    <n v="0"/>
    <n v="800"/>
    <n v="6400"/>
    <n v="5600"/>
    <n v="0"/>
    <m/>
    <n v="5600"/>
    <x v="329"/>
  </r>
  <r>
    <s v="GRUPO TLAMAXAC"/>
    <s v="PATRICIO"/>
    <m/>
    <s v="ISABEL CARMEN"/>
    <x v="14"/>
    <x v="0"/>
    <x v="323"/>
    <s v="ARBOLES FRUTALES"/>
    <s v="PRODUCCIÓN DE ALIMENTOS"/>
    <n v="5"/>
    <n v="3"/>
    <n v="8"/>
    <s v="AM"/>
    <n v="7510"/>
    <n v="0"/>
    <n v="1707"/>
    <n v="9217"/>
    <n v="7510"/>
    <n v="0"/>
    <m/>
    <n v="7510"/>
    <x v="330"/>
  </r>
  <r>
    <s v="GRUPO TLAMAXAC"/>
    <s v="PATRICIO"/>
    <m/>
    <s v="ISABEL CARMEN"/>
    <x v="14"/>
    <x v="0"/>
    <x v="323"/>
    <s v="INFRAESTRUCTURA Y EQUIPO PARA LA PROTECCION Y MANEJO DE LAS AVES"/>
    <s v="PRODUCCIÓN DE ALIMENTOS"/>
    <n v="0"/>
    <n v="0"/>
    <n v="0"/>
    <s v="AM"/>
    <n v="12452"/>
    <n v="0"/>
    <n v="1536"/>
    <n v="13988"/>
    <n v="12452"/>
    <n v="0"/>
    <m/>
    <n v="12452"/>
    <x v="330"/>
  </r>
  <r>
    <s v="GRUPO TLAMAXAC"/>
    <s v="PATRICIO"/>
    <m/>
    <s v="ISABEL CARMEN"/>
    <x v="14"/>
    <x v="0"/>
    <x v="323"/>
    <s v="INFRAESTRUCTURA Y EQUIPO PARA LA PRODUCCION DE CULTIVOS ALTERNATIVOS O NO TRADICIONALES PARA VENTA"/>
    <s v="GENERACIÓN DE INGRESOS"/>
    <n v="0"/>
    <n v="0"/>
    <n v="0"/>
    <s v="AM"/>
    <n v="5050"/>
    <n v="0"/>
    <n v="1194"/>
    <n v="6244"/>
    <n v="5050"/>
    <n v="0"/>
    <m/>
    <n v="5050"/>
    <x v="330"/>
  </r>
  <r>
    <s v="GRUPO TLAMAXAC"/>
    <s v="PATRICIO"/>
    <m/>
    <s v="ISABEL CARMEN"/>
    <x v="14"/>
    <x v="0"/>
    <x v="323"/>
    <s v="INFRAESTRUCTURA Y EQUIPO PARA LA PRODUCCION DE CULTIVOS ALTERNATIVOS O NO TRADICIONALES PARA VENTA"/>
    <s v="GENERACIÓN DE INGRESOS"/>
    <n v="0"/>
    <n v="0"/>
    <n v="0"/>
    <s v="AM"/>
    <n v="7100"/>
    <n v="0"/>
    <n v="2498"/>
    <n v="9598"/>
    <n v="7100"/>
    <n v="0"/>
    <m/>
    <n v="7100"/>
    <x v="330"/>
  </r>
  <r>
    <s v="GRUPO TLAMAXAC"/>
    <s v="PATRICIO"/>
    <m/>
    <s v="ISABEL CARMEN"/>
    <x v="14"/>
    <x v="0"/>
    <x v="323"/>
    <s v="CISTERNA DE FERROCEMENTO EQUIPADA"/>
    <s v="PRODUCCIÓN DE ALIMENTOS"/>
    <n v="0"/>
    <n v="0"/>
    <n v="0"/>
    <s v="AM"/>
    <n v="10555"/>
    <n v="0"/>
    <n v="1173"/>
    <n v="11728"/>
    <n v="10555"/>
    <n v="0"/>
    <m/>
    <n v="10555"/>
    <x v="330"/>
  </r>
  <r>
    <s v="GRUPO TLAMAXAC"/>
    <s v="PATRICIO"/>
    <m/>
    <s v="ISABEL CARMEN"/>
    <x v="14"/>
    <x v="0"/>
    <x v="323"/>
    <s v="CAJONES, ALZA Y BASTIDORES"/>
    <s v="GENERACIÓN DE INGRESOS"/>
    <n v="0"/>
    <n v="0"/>
    <n v="0"/>
    <s v="AM"/>
    <n v="24777"/>
    <n v="0"/>
    <n v="2753"/>
    <n v="27530"/>
    <n v="24777"/>
    <n v="0"/>
    <m/>
    <n v="24777"/>
    <x v="330"/>
  </r>
  <r>
    <s v="GRUPO ZACAYO"/>
    <s v="MARCELINO"/>
    <s v="SANTIAGO"/>
    <s v="MARTIN"/>
    <x v="14"/>
    <x v="0"/>
    <x v="324"/>
    <s v="CISTERNA DE FERROCEMENTO EQUIPADA"/>
    <s v="PRODUCCIÓN DE ALIMENTOS"/>
    <n v="11"/>
    <n v="3"/>
    <n v="14"/>
    <s v="AM"/>
    <n v="21110"/>
    <n v="0"/>
    <n v="2346"/>
    <n v="23456"/>
    <n v="21110"/>
    <n v="0"/>
    <m/>
    <n v="21110"/>
    <x v="331"/>
  </r>
  <r>
    <s v="GRUPO ZACAYO"/>
    <s v="MARCELINO"/>
    <s v="SANTIAGO"/>
    <s v="MARTIN"/>
    <x v="14"/>
    <x v="0"/>
    <x v="324"/>
    <s v="INFRAESTRUCTURA Y EQUIPO PARA LA PRODUCCION DE CULTIVOS ALTERNATIVOS O NO TRADICIONALES PARA VENTA"/>
    <s v="GENERACIÓN DE INGRESOS"/>
    <n v="0"/>
    <n v="0"/>
    <n v="0"/>
    <s v="AM"/>
    <n v="25250"/>
    <n v="0"/>
    <n v="5970"/>
    <n v="31220"/>
    <n v="25250"/>
    <n v="0"/>
    <m/>
    <n v="25250"/>
    <x v="331"/>
  </r>
  <r>
    <s v="GRUPO ZACAYO"/>
    <s v="MARCELINO"/>
    <s v="SANTIAGO"/>
    <s v="MARTIN"/>
    <x v="14"/>
    <x v="0"/>
    <x v="324"/>
    <s v="CONSERVACION"/>
    <s v="GENERACIÓN DE INGRESOS"/>
    <n v="0"/>
    <n v="0"/>
    <n v="0"/>
    <s v="AM"/>
    <n v="6318"/>
    <n v="0"/>
    <n v="703"/>
    <n v="7021"/>
    <n v="6318"/>
    <n v="0"/>
    <m/>
    <n v="6318"/>
    <x v="331"/>
  </r>
  <r>
    <s v="GRUPO ZACAYO"/>
    <s v="MARCELINO"/>
    <s v="SANTIAGO"/>
    <s v="MARTIN"/>
    <x v="14"/>
    <x v="0"/>
    <x v="324"/>
    <s v="CAJONES, ALZA Y BASTIDORES"/>
    <s v="GENERACIÓN DE INGRESOS"/>
    <n v="0"/>
    <n v="0"/>
    <n v="0"/>
    <s v="AM"/>
    <n v="18736"/>
    <n v="0"/>
    <n v="2082"/>
    <n v="20818"/>
    <n v="18736"/>
    <n v="0"/>
    <m/>
    <n v="18736"/>
    <x v="331"/>
  </r>
  <r>
    <s v="GRUPO ZACAYO"/>
    <s v="MARCELINO"/>
    <s v="SANTIAGO"/>
    <s v="MARTIN"/>
    <x v="14"/>
    <x v="0"/>
    <x v="324"/>
    <s v="ARBOLES FRUTALES"/>
    <s v="PRODUCCIÓN DE ALIMENTOS"/>
    <n v="0"/>
    <n v="0"/>
    <n v="0"/>
    <s v="AM"/>
    <n v="37550"/>
    <n v="0"/>
    <n v="8535"/>
    <n v="46085"/>
    <n v="37550"/>
    <n v="0"/>
    <m/>
    <n v="37550"/>
    <x v="331"/>
  </r>
  <r>
    <s v="GRUPO ZACAYO"/>
    <s v="MARCELINO"/>
    <s v="SANTIAGO"/>
    <s v="MARTIN"/>
    <x v="14"/>
    <x v="0"/>
    <x v="324"/>
    <s v="INFRAESTRUCTURA Y EQUIPO PARA LA PROTECCION Y MANEJO DE LAS AVES"/>
    <s v="PRODUCCIÓN DE ALIMENTOS"/>
    <n v="0"/>
    <n v="0"/>
    <n v="0"/>
    <s v="AM"/>
    <n v="12452"/>
    <n v="0"/>
    <n v="1536"/>
    <n v="13988"/>
    <n v="12452"/>
    <n v="0"/>
    <m/>
    <n v="12452"/>
    <x v="331"/>
  </r>
  <r>
    <s v="GRUPO DE TRABAJO LA PALIZADA 2"/>
    <s v="HERNANDEZ"/>
    <s v="CATARINA"/>
    <s v="MARIA CONCEPCION"/>
    <x v="1"/>
    <x v="0"/>
    <x v="103"/>
    <s v="MATERIAL VEGETATIVO"/>
    <s v="PRODUCCIÓN DE ALIMENTOS"/>
    <n v="12"/>
    <n v="0"/>
    <n v="12"/>
    <s v="AM"/>
    <n v="14040"/>
    <n v="0"/>
    <n v="1560"/>
    <n v="15600"/>
    <n v="14040"/>
    <n v="0"/>
    <m/>
    <n v="14040"/>
    <x v="332"/>
  </r>
  <r>
    <s v="GRUPO DE TRABAJO LA PALIZADA 2"/>
    <s v="HERNANDEZ"/>
    <s v="CATARINA"/>
    <s v="MARIA CONCEPCION"/>
    <x v="1"/>
    <x v="0"/>
    <x v="103"/>
    <s v="ARBOLES FRUTALES"/>
    <s v="PRODUCCIÓN DE ALIMENTOS"/>
    <n v="0"/>
    <n v="0"/>
    <n v="0"/>
    <s v="AM"/>
    <n v="6615"/>
    <n v="0"/>
    <n v="735"/>
    <n v="7350"/>
    <n v="6615"/>
    <n v="0"/>
    <m/>
    <n v="6615"/>
    <x v="332"/>
  </r>
  <r>
    <s v="GRUPO DE TRABAJO LA PALIZADA 2"/>
    <s v="HERNANDEZ"/>
    <s v="CATARINA"/>
    <s v="MARIA CONCEPCION"/>
    <x v="1"/>
    <x v="0"/>
    <x v="103"/>
    <s v="INFRAESTRUCTURA Y EQUIPO PARA LA PROTECCION Y MANEJO DE LAS AVES"/>
    <s v="PRODUCCIÓN DE ALIMENTOS"/>
    <n v="0"/>
    <n v="0"/>
    <n v="0"/>
    <s v="AM"/>
    <n v="13230"/>
    <n v="0"/>
    <n v="1470"/>
    <n v="14700"/>
    <n v="13230"/>
    <n v="0"/>
    <m/>
    <n v="13230"/>
    <x v="332"/>
  </r>
  <r>
    <s v="GRUPO DE TRABAJO LA PALIZADA 2"/>
    <s v="HERNANDEZ"/>
    <s v="CATARINA"/>
    <s v="MARIA CONCEPCION"/>
    <x v="1"/>
    <x v="0"/>
    <x v="103"/>
    <s v="CONSERVACION"/>
    <s v="GENERACIÓN DE INGRESOS"/>
    <n v="0"/>
    <n v="0"/>
    <n v="0"/>
    <s v="AM"/>
    <n v="4528"/>
    <n v="0"/>
    <n v="504"/>
    <n v="5032"/>
    <n v="4528"/>
    <n v="0"/>
    <m/>
    <n v="4528"/>
    <x v="332"/>
  </r>
  <r>
    <s v="GRUPO DE TRABAJO LA PALIZADA 2"/>
    <s v="HERNANDEZ"/>
    <s v="CATARINA"/>
    <s v="MARIA CONCEPCION"/>
    <x v="1"/>
    <x v="0"/>
    <x v="103"/>
    <s v="SILO METALICO GALVANIZADO"/>
    <s v="GENERACIÓN DE INGRESOS"/>
    <n v="0"/>
    <n v="0"/>
    <n v="0"/>
    <s v="AM"/>
    <n v="3150"/>
    <n v="0"/>
    <n v="350"/>
    <n v="3500"/>
    <n v="3150"/>
    <n v="0"/>
    <m/>
    <n v="3150"/>
    <x v="332"/>
  </r>
  <r>
    <s v="GRUPO DE TRABAJO LA PALIZADA 2"/>
    <s v="HERNANDEZ"/>
    <s v="CATARINA"/>
    <s v="MARIA CONCEPCION"/>
    <x v="1"/>
    <x v="0"/>
    <x v="103"/>
    <s v="INFRAESTRUCTURA Y EQUIPO PARA LA PRODUCCION DE CERDOS"/>
    <s v="GENERACIÓN DE INGRESOS"/>
    <n v="0"/>
    <n v="0"/>
    <n v="0"/>
    <s v="AM"/>
    <n v="19224"/>
    <n v="0"/>
    <n v="2136"/>
    <n v="21360"/>
    <n v="19224"/>
    <n v="0"/>
    <m/>
    <n v="19224"/>
    <x v="332"/>
  </r>
  <r>
    <s v="GRUPO DE TRABAJO LA PALIZADA 2"/>
    <s v="HERNANDEZ"/>
    <s v="CATARINA"/>
    <s v="MARIA CONCEPCION"/>
    <x v="1"/>
    <x v="0"/>
    <x v="103"/>
    <s v="INFRAESTRUCTURA Y EQUIPO PARA LA PRODUCCION DE CERDOS"/>
    <s v="GENERACIÓN DE INGRESOS"/>
    <n v="0"/>
    <n v="0"/>
    <n v="0"/>
    <s v="AM"/>
    <n v="40050"/>
    <n v="0"/>
    <n v="4450"/>
    <n v="44500"/>
    <n v="40050"/>
    <n v="0"/>
    <m/>
    <n v="40050"/>
    <x v="332"/>
  </r>
  <r>
    <s v="GRUPO TEPETZINTLA"/>
    <s v="MARTINEZ"/>
    <m/>
    <s v="ALEJANDRO"/>
    <x v="14"/>
    <x v="0"/>
    <x v="325"/>
    <s v="CAJONES, ALZA Y BASTIDORES"/>
    <s v="GENERACIÓN DE INGRESOS"/>
    <n v="10"/>
    <n v="5"/>
    <n v="15"/>
    <s v="AM"/>
    <n v="49554"/>
    <n v="0"/>
    <n v="5506"/>
    <n v="55060"/>
    <n v="49554"/>
    <n v="0"/>
    <m/>
    <n v="49554"/>
    <x v="333"/>
  </r>
  <r>
    <s v="GRUPO TEPETZINTLA"/>
    <s v="MARTINEZ"/>
    <m/>
    <s v="ALEJANDRO"/>
    <x v="14"/>
    <x v="0"/>
    <x v="325"/>
    <s v="INFRAESTRUCTURA Y EQUIPO PARA LA PROTECCION Y MANEJO DE LAS AVES"/>
    <s v="PRODUCCIÓN DE ALIMENTOS"/>
    <n v="0"/>
    <n v="0"/>
    <n v="0"/>
    <s v="AM"/>
    <n v="24904"/>
    <n v="0"/>
    <n v="3072"/>
    <n v="27976"/>
    <n v="24904"/>
    <n v="0"/>
    <m/>
    <n v="24904"/>
    <x v="333"/>
  </r>
  <r>
    <s v="GRUPO TEPETZINTLA"/>
    <s v="MARTINEZ"/>
    <m/>
    <s v="ALEJANDRO"/>
    <x v="14"/>
    <x v="0"/>
    <x v="325"/>
    <s v="ARBOLES FRUTALES"/>
    <s v="PRODUCCIÓN DE ALIMENTOS"/>
    <n v="0"/>
    <n v="0"/>
    <n v="0"/>
    <s v="AM"/>
    <n v="30040"/>
    <n v="0"/>
    <n v="6828"/>
    <n v="36868"/>
    <n v="30040"/>
    <n v="0"/>
    <m/>
    <n v="30040"/>
    <x v="333"/>
  </r>
  <r>
    <s v="GRUPO TEPETZINTLA"/>
    <s v="MARTINEZ"/>
    <m/>
    <s v="ALEJANDRO"/>
    <x v="14"/>
    <x v="0"/>
    <x v="325"/>
    <s v="INFRAESTRUCTURA Y EQUIPO PARA LA PRODUCCION DE CULTIVOS ALTERNATIVOS O NO TRADICIONALES PARA VENTA"/>
    <s v="GENERACIÓN DE INGRESOS"/>
    <n v="0"/>
    <n v="0"/>
    <n v="0"/>
    <s v="AM"/>
    <n v="10100"/>
    <n v="0"/>
    <n v="2388"/>
    <n v="12488"/>
    <n v="10100"/>
    <n v="0"/>
    <m/>
    <n v="10100"/>
    <x v="333"/>
  </r>
  <r>
    <s v="GRUPO TEPETZINTLA"/>
    <s v="MARTINEZ"/>
    <m/>
    <s v="ALEJANDRO"/>
    <x v="14"/>
    <x v="0"/>
    <x v="325"/>
    <s v="INFRAESTRUCTURA Y EQUIPO PARA LA PROTECCION Y MANEJO DE LAS AVES"/>
    <s v="PRODUCCIÓN DE ALIMENTOS"/>
    <n v="0"/>
    <n v="0"/>
    <n v="0"/>
    <s v="AM"/>
    <n v="5600"/>
    <n v="0"/>
    <n v="800"/>
    <n v="6400"/>
    <n v="5600"/>
    <n v="0"/>
    <m/>
    <n v="5600"/>
    <x v="333"/>
  </r>
  <r>
    <s v="GRUPO TEPETZINTLA"/>
    <s v="MARTINEZ"/>
    <m/>
    <s v="ALEJANDRO"/>
    <x v="14"/>
    <x v="0"/>
    <x v="325"/>
    <s v="CONSERVACION"/>
    <s v="GENERACIÓN DE INGRESOS"/>
    <n v="0"/>
    <n v="0"/>
    <n v="0"/>
    <s v="AM"/>
    <n v="12637"/>
    <n v="0"/>
    <n v="1405"/>
    <n v="14042"/>
    <n v="12637"/>
    <n v="0"/>
    <m/>
    <n v="12637"/>
    <x v="333"/>
  </r>
  <r>
    <s v="GRUPO AGUACATITLA"/>
    <s v="MARTINEZ"/>
    <s v="CRESENCIANA"/>
    <s v="ESTHER"/>
    <x v="14"/>
    <x v="0"/>
    <x v="326"/>
    <s v="INFRAESTRUCTURA Y EQUIPO PARA LA PROTECCION Y MANEJO DE LAS AVES"/>
    <s v="PRODUCCIÓN DE ALIMENTOS"/>
    <n v="11"/>
    <n v="1"/>
    <n v="12"/>
    <s v="AM"/>
    <n v="24904"/>
    <n v="0"/>
    <n v="3072"/>
    <n v="27976"/>
    <n v="24904"/>
    <n v="0"/>
    <m/>
    <n v="24904"/>
    <x v="334"/>
  </r>
  <r>
    <s v="GRUPO AGUACATITLA"/>
    <s v="MARTINEZ"/>
    <s v="CRESENCIANA"/>
    <s v="ESTHER"/>
    <x v="14"/>
    <x v="0"/>
    <x v="326"/>
    <s v="INFRAESTRUCTURA Y EQUIPO PARA LA PROTECCION Y MANEJO DE LAS AVES"/>
    <s v="PRODUCCIÓN DE ALIMENTOS"/>
    <n v="0"/>
    <n v="0"/>
    <n v="0"/>
    <s v="AM"/>
    <n v="5600"/>
    <n v="0"/>
    <n v="800"/>
    <n v="6400"/>
    <n v="5600"/>
    <n v="0"/>
    <m/>
    <n v="5600"/>
    <x v="334"/>
  </r>
  <r>
    <s v="GRUPO AGUACATITLA"/>
    <s v="MARTINEZ"/>
    <s v="CRESENCIANA"/>
    <s v="ESTHER"/>
    <x v="14"/>
    <x v="0"/>
    <x v="326"/>
    <s v="ARBOLES FRUTALES"/>
    <s v="PRODUCCIÓN DE ALIMENTOS"/>
    <n v="0"/>
    <n v="0"/>
    <n v="0"/>
    <s v="AM"/>
    <n v="15020"/>
    <n v="0"/>
    <n v="3414"/>
    <n v="18434"/>
    <n v="15020"/>
    <n v="0"/>
    <m/>
    <n v="15020"/>
    <x v="334"/>
  </r>
  <r>
    <s v="GRUPO PAPATLAS"/>
    <s v="NICASIO"/>
    <s v="FELIX"/>
    <s v="ERGODIO"/>
    <x v="14"/>
    <x v="0"/>
    <x v="327"/>
    <s v="INFRAESTRUCTURA Y EQUIPO PARA LA PROTECCION Y MANEJO DE LAS AVES"/>
    <s v="PRODUCCIÓN DE ALIMENTOS"/>
    <n v="12"/>
    <n v="11"/>
    <n v="23"/>
    <s v="AM"/>
    <n v="33600"/>
    <n v="0"/>
    <n v="4800"/>
    <n v="38400"/>
    <n v="33600"/>
    <n v="0"/>
    <m/>
    <n v="33600"/>
    <x v="335"/>
  </r>
  <r>
    <s v="GRUPO PAPATLAS"/>
    <s v="NICASIO"/>
    <s v="FELIX"/>
    <s v="ERGODIO"/>
    <x v="14"/>
    <x v="0"/>
    <x v="327"/>
    <s v="INFRAESTRUCTURA Y EQUIPO PARA LA PROTECCION Y MANEJO DE LAS AVES"/>
    <s v="PRODUCCIÓN DE ALIMENTOS"/>
    <n v="0"/>
    <n v="0"/>
    <n v="0"/>
    <s v="AM"/>
    <n v="74712"/>
    <n v="0"/>
    <n v="9216"/>
    <n v="83928"/>
    <n v="74712"/>
    <n v="0"/>
    <m/>
    <n v="74712"/>
    <x v="335"/>
  </r>
  <r>
    <s v="GRUPO PAPATLAS"/>
    <s v="NICASIO"/>
    <s v="FELIX"/>
    <s v="ERGODIO"/>
    <x v="14"/>
    <x v="0"/>
    <x v="327"/>
    <s v="CONSERVACION"/>
    <s v="GENERACIÓN DE INGRESOS"/>
    <n v="0"/>
    <n v="0"/>
    <n v="0"/>
    <s v="AM"/>
    <n v="12637"/>
    <n v="0"/>
    <n v="1405"/>
    <n v="14042"/>
    <n v="12637"/>
    <n v="0"/>
    <m/>
    <n v="12637"/>
    <x v="335"/>
  </r>
  <r>
    <s v="GRUPO PAPATLAS"/>
    <s v="NICASIO"/>
    <s v="FELIX"/>
    <s v="ERGODIO"/>
    <x v="14"/>
    <x v="0"/>
    <x v="327"/>
    <s v="CISTERNA DE FERROCEMENTO EQUIPADA"/>
    <s v="PRODUCCIÓN DE ALIMENTOS"/>
    <n v="0"/>
    <n v="0"/>
    <n v="0"/>
    <s v="AM"/>
    <n v="10555"/>
    <n v="0"/>
    <n v="1173"/>
    <n v="11728"/>
    <n v="10555"/>
    <n v="0"/>
    <m/>
    <n v="10555"/>
    <x v="335"/>
  </r>
  <r>
    <s v="GRUPO PAPATLAS"/>
    <s v="NICASIO"/>
    <s v="FELIX"/>
    <s v="ERGODIO"/>
    <x v="14"/>
    <x v="0"/>
    <x v="327"/>
    <s v="CAJONES, ALZA Y BASTIDORES"/>
    <s v="GENERACIÓN DE INGRESOS"/>
    <n v="0"/>
    <n v="0"/>
    <n v="0"/>
    <s v="AM"/>
    <n v="24777"/>
    <n v="0"/>
    <n v="2753"/>
    <n v="27530"/>
    <n v="24777"/>
    <n v="0"/>
    <m/>
    <n v="24777"/>
    <x v="335"/>
  </r>
  <r>
    <s v="GRUPO PAPATLAS"/>
    <s v="NICASIO"/>
    <s v="FELIX"/>
    <s v="ERGODIO"/>
    <x v="14"/>
    <x v="0"/>
    <x v="327"/>
    <s v="ARBOLES FRUTALES"/>
    <s v="PRODUCCIÓN DE ALIMENTOS"/>
    <n v="0"/>
    <n v="0"/>
    <n v="0"/>
    <s v="AM"/>
    <n v="22530"/>
    <n v="0"/>
    <n v="5121"/>
    <n v="27651"/>
    <n v="22530"/>
    <n v="0"/>
    <m/>
    <n v="22530"/>
    <x v="335"/>
  </r>
  <r>
    <s v="GRUPO SAN JOSE TLAJUMPAL"/>
    <s v="ZAMORA"/>
    <s v="FLORES"/>
    <s v="ANGEL"/>
    <x v="14"/>
    <x v="0"/>
    <x v="328"/>
    <s v="INFRAESTRUCTURA Y EQUIPO PARA LA PROTECCION Y MANEJO DE LAS AVES"/>
    <s v="PRODUCCIÓN DE ALIMENTOS"/>
    <n v="5"/>
    <n v="4"/>
    <n v="9"/>
    <s v="AM"/>
    <n v="37356"/>
    <n v="0"/>
    <n v="4608"/>
    <n v="41964"/>
    <n v="37356"/>
    <n v="0"/>
    <m/>
    <n v="37356"/>
    <x v="336"/>
  </r>
  <r>
    <s v="GRUPO SAN JOSE TLAJUMPAL"/>
    <s v="ZAMORA"/>
    <s v="FLORES"/>
    <s v="ANGEL"/>
    <x v="14"/>
    <x v="0"/>
    <x v="328"/>
    <s v="INFRAESTRUCTURA Y EQUIPO PARA LA PRODUCCION DE CULTIVOS ALTERNATIVOS O NO TRADICIONALES PARA VENTA"/>
    <s v="GENERACIÓN DE INGRESOS"/>
    <n v="0"/>
    <n v="0"/>
    <n v="0"/>
    <s v="AM"/>
    <n v="7100"/>
    <n v="0"/>
    <n v="2498"/>
    <n v="9598"/>
    <n v="7100"/>
    <n v="0"/>
    <m/>
    <n v="7100"/>
    <x v="336"/>
  </r>
  <r>
    <s v="GRUPO SAN JOSE TLAJUMPAL"/>
    <s v="ZAMORA"/>
    <s v="FLORES"/>
    <s v="ANGEL"/>
    <x v="14"/>
    <x v="0"/>
    <x v="328"/>
    <s v="ARBOLES FRUTALES"/>
    <s v="PRODUCCIÓN DE ALIMENTOS"/>
    <n v="0"/>
    <n v="0"/>
    <n v="0"/>
    <s v="AM"/>
    <n v="7510"/>
    <n v="0"/>
    <n v="1707"/>
    <n v="9217"/>
    <n v="7510"/>
    <n v="0"/>
    <m/>
    <n v="7510"/>
    <x v="336"/>
  </r>
  <r>
    <s v="GRUPO SAN JOSE TLAJUMPAL"/>
    <s v="ZAMORA"/>
    <s v="FLORES"/>
    <s v="ANGEL"/>
    <x v="14"/>
    <x v="0"/>
    <x v="328"/>
    <s v="INFRAESTRUCTURA Y EQUIPO PARA LA PROTECCION Y MANEJO DE LAS AVES"/>
    <s v="PRODUCCIÓN DE ALIMENTOS"/>
    <n v="0"/>
    <n v="0"/>
    <n v="0"/>
    <s v="AM"/>
    <n v="16800"/>
    <n v="0"/>
    <n v="2400"/>
    <n v="19200"/>
    <n v="16800"/>
    <n v="0"/>
    <m/>
    <n v="16800"/>
    <x v="336"/>
  </r>
  <r>
    <s v="GRUPO SAN JOSE TLAJUMPAL"/>
    <s v="ZAMORA"/>
    <s v="FLORES"/>
    <s v="ANGEL"/>
    <x v="14"/>
    <x v="0"/>
    <x v="328"/>
    <s v="CISTERNA DE FERROCEMENTO EQUIPADA"/>
    <s v="PRODUCCIÓN DE ALIMENTOS"/>
    <n v="0"/>
    <n v="0"/>
    <n v="0"/>
    <s v="AM"/>
    <n v="10555"/>
    <n v="0"/>
    <n v="1173"/>
    <n v="11728"/>
    <n v="10555"/>
    <n v="0"/>
    <m/>
    <n v="10555"/>
    <x v="336"/>
  </r>
  <r>
    <s v="GRUPO LA PEÑITA"/>
    <s v="RUBIO"/>
    <s v="HERNANDEZ"/>
    <s v="JUAN"/>
    <x v="14"/>
    <x v="0"/>
    <x v="329"/>
    <s v="ARBOLES FRUTALES"/>
    <s v="PRODUCCIÓN DE ALIMENTOS"/>
    <n v="10"/>
    <n v="5"/>
    <n v="15"/>
    <s v="AM"/>
    <n v="37550"/>
    <n v="0"/>
    <n v="8535"/>
    <n v="46085"/>
    <n v="37550"/>
    <n v="0"/>
    <m/>
    <n v="37550"/>
    <x v="337"/>
  </r>
  <r>
    <s v="GRUPO LA PEÑITA"/>
    <s v="RUBIO"/>
    <s v="HERNANDEZ"/>
    <s v="JUAN"/>
    <x v="14"/>
    <x v="0"/>
    <x v="329"/>
    <s v="INFRAESTRUCTURA Y EQUIPO PARA LA PROTECCION Y MANEJO DE LAS AVES"/>
    <s v="PRODUCCIÓN DE ALIMENTOS"/>
    <n v="0"/>
    <n v="0"/>
    <n v="0"/>
    <s v="AM"/>
    <n v="49808"/>
    <n v="0"/>
    <n v="6144"/>
    <n v="55952"/>
    <n v="49808"/>
    <n v="0"/>
    <m/>
    <n v="49808"/>
    <x v="337"/>
  </r>
  <r>
    <s v="GRUPO LA PEÑITA"/>
    <s v="RUBIO"/>
    <s v="HERNANDEZ"/>
    <s v="JUAN"/>
    <x v="14"/>
    <x v="0"/>
    <x v="329"/>
    <s v="INFRAESTRUCTURA PARA POSTPRODUCCION DE CAFE"/>
    <s v="GENERACIÓN DE INGRESOS"/>
    <n v="0"/>
    <n v="0"/>
    <n v="0"/>
    <s v="AM"/>
    <n v="12558"/>
    <n v="0"/>
    <n v="1520"/>
    <n v="14078"/>
    <n v="12558"/>
    <n v="0"/>
    <m/>
    <n v="12558"/>
    <x v="337"/>
  </r>
  <r>
    <s v="GRUPO LA PEÑITA"/>
    <s v="RUBIO"/>
    <s v="HERNANDEZ"/>
    <s v="JUAN"/>
    <x v="14"/>
    <x v="0"/>
    <x v="329"/>
    <s v="INFRAESTRUCTURA Y EQUIPO PARA LA PRODUCCION DE CULTIVOS ALTERNATIVOS O NO TRADICIONALES PARA VENTA"/>
    <s v="GENERACIÓN DE INGRESOS"/>
    <n v="0"/>
    <n v="0"/>
    <n v="0"/>
    <s v="AM"/>
    <n v="7100"/>
    <n v="0"/>
    <n v="2498"/>
    <n v="9598"/>
    <n v="7100"/>
    <n v="0"/>
    <m/>
    <n v="7100"/>
    <x v="337"/>
  </r>
  <r>
    <s v="GRUPO LA PEÑITA"/>
    <s v="RUBIO"/>
    <s v="HERNANDEZ"/>
    <s v="JUAN"/>
    <x v="14"/>
    <x v="0"/>
    <x v="329"/>
    <s v="INFRAESTRUCTURA PARA POSTPRODUCCION DE CAFE"/>
    <s v="GENERACIÓN DE INGRESOS"/>
    <n v="0"/>
    <n v="0"/>
    <n v="0"/>
    <s v="AM"/>
    <n v="10836"/>
    <n v="0"/>
    <n v="3414"/>
    <n v="14250"/>
    <n v="10836"/>
    <n v="0"/>
    <m/>
    <n v="10836"/>
    <x v="337"/>
  </r>
  <r>
    <s v="GRUPO BARRIO ARRIBA"/>
    <s v="ANGELES"/>
    <s v="SAGAHON"/>
    <s v="MARIA"/>
    <x v="14"/>
    <x v="0"/>
    <x v="330"/>
    <s v="INFRAESTRUCTURA Y EQUIPO PARA LA PROTECCION Y MANEJO DE LAS AVES"/>
    <s v="PRODUCCIÓN DE ALIMENTOS"/>
    <n v="6"/>
    <n v="1"/>
    <n v="7"/>
    <s v="AM"/>
    <n v="24904"/>
    <n v="0"/>
    <n v="3072"/>
    <n v="27976"/>
    <n v="24904"/>
    <n v="0"/>
    <m/>
    <n v="24904"/>
    <x v="338"/>
  </r>
  <r>
    <s v="GRUPO BARRIO ARRIBA"/>
    <s v="ANGELES"/>
    <s v="SAGAHON"/>
    <s v="MARIA"/>
    <x v="14"/>
    <x v="0"/>
    <x v="330"/>
    <s v="ARBOLES FRUTALES"/>
    <s v="PRODUCCIÓN DE ALIMENTOS"/>
    <n v="0"/>
    <n v="0"/>
    <n v="0"/>
    <s v="AM"/>
    <n v="7510"/>
    <n v="0"/>
    <n v="1707"/>
    <n v="9217"/>
    <n v="7510"/>
    <n v="0"/>
    <m/>
    <n v="7510"/>
    <x v="338"/>
  </r>
  <r>
    <s v="GRUPO BARRIO ARRIBA"/>
    <s v="ANGELES"/>
    <s v="SAGAHON"/>
    <s v="MARIA"/>
    <x v="14"/>
    <x v="0"/>
    <x v="330"/>
    <s v="INFRAESTRUCTURA Y EQUIPO PARA LA PRODUCCION DE CULTIVOS ALTERNATIVOS O NO TRADICIONALES PARA VENTA"/>
    <s v="GENERACIÓN DE INGRESOS"/>
    <n v="0"/>
    <n v="0"/>
    <n v="0"/>
    <s v="AM"/>
    <n v="7100"/>
    <n v="0"/>
    <n v="2498"/>
    <n v="9598"/>
    <n v="7100"/>
    <n v="0"/>
    <m/>
    <n v="7100"/>
    <x v="338"/>
  </r>
  <r>
    <s v="GRUPO BARRIO ARRIBA"/>
    <s v="ANGELES"/>
    <s v="SAGAHON"/>
    <s v="MARIA"/>
    <x v="14"/>
    <x v="0"/>
    <x v="330"/>
    <s v="CONSERVACION"/>
    <s v="GENERACIÓN DE INGRESOS"/>
    <n v="0"/>
    <n v="0"/>
    <n v="0"/>
    <s v="AM"/>
    <n v="12637"/>
    <n v="0"/>
    <n v="1405"/>
    <n v="14042"/>
    <n v="12637"/>
    <n v="0"/>
    <m/>
    <n v="12637"/>
    <x v="338"/>
  </r>
  <r>
    <s v="GRUPO APANCO"/>
    <s v="NICOLAS"/>
    <s v="ANTONIO"/>
    <s v="ROSA"/>
    <x v="14"/>
    <x v="0"/>
    <x v="331"/>
    <s v="INFRAESTRUCTURA Y EQUIPO PARA LA PROTECCION Y MANEJO DE LAS AVES"/>
    <s v="PRODUCCIÓN DE ALIMENTOS"/>
    <n v="9"/>
    <n v="4"/>
    <n v="13"/>
    <s v="AM"/>
    <n v="24904"/>
    <n v="0"/>
    <n v="3072"/>
    <n v="27976"/>
    <n v="24904"/>
    <n v="0"/>
    <m/>
    <n v="24904"/>
    <x v="339"/>
  </r>
  <r>
    <s v="GRUPO APANCO"/>
    <s v="NICOLAS"/>
    <s v="ANTONIO"/>
    <s v="ROSA"/>
    <x v="14"/>
    <x v="0"/>
    <x v="331"/>
    <s v="ARBOLES FRUTALES"/>
    <s v="PRODUCCIÓN DE ALIMENTOS"/>
    <n v="0"/>
    <n v="0"/>
    <n v="0"/>
    <s v="AM"/>
    <n v="37550"/>
    <n v="0"/>
    <n v="8535"/>
    <n v="46085"/>
    <n v="37550"/>
    <n v="0"/>
    <m/>
    <n v="37550"/>
    <x v="339"/>
  </r>
  <r>
    <s v="GRUPO APANCO"/>
    <s v="NICOLAS"/>
    <s v="ANTONIO"/>
    <s v="ROSA"/>
    <x v="14"/>
    <x v="0"/>
    <x v="331"/>
    <s v="INFRAESTRUCTURA Y EQUIPO PARA LA PRODUCCION DE CULTIVOS ALTERNATIVOS O NO TRADICIONALES PARA VENTA"/>
    <s v="GENERACIÓN DE INGRESOS"/>
    <n v="0"/>
    <n v="0"/>
    <n v="0"/>
    <s v="AM"/>
    <n v="5050"/>
    <n v="0"/>
    <n v="1194"/>
    <n v="6244"/>
    <n v="5050"/>
    <n v="0"/>
    <m/>
    <n v="5050"/>
    <x v="339"/>
  </r>
  <r>
    <s v="GRUPO APANCO"/>
    <s v="NICOLAS"/>
    <s v="ANTONIO"/>
    <s v="ROSA"/>
    <x v="14"/>
    <x v="0"/>
    <x v="331"/>
    <s v="INFRAESTRUCTURA Y EQUIPO PARA LA PRODUCCION DE CULTIVOS ALTERNATIVOS O NO TRADICIONALES PARA VENTA"/>
    <s v="GENERACIÓN DE INGRESOS"/>
    <n v="0"/>
    <n v="0"/>
    <n v="0"/>
    <s v="AM"/>
    <n v="14200"/>
    <n v="0"/>
    <n v="4996"/>
    <n v="19196"/>
    <n v="14200"/>
    <n v="0"/>
    <m/>
    <n v="14200"/>
    <x v="339"/>
  </r>
  <r>
    <s v="GRUPO APANCO"/>
    <s v="NICOLAS"/>
    <s v="ANTONIO"/>
    <s v="ROSA"/>
    <x v="14"/>
    <x v="0"/>
    <x v="331"/>
    <s v="CAJONES, ALZA Y BASTIDORES"/>
    <s v="GENERACIÓN DE INGRESOS"/>
    <n v="0"/>
    <n v="0"/>
    <n v="0"/>
    <s v="AM"/>
    <n v="24777"/>
    <n v="0"/>
    <n v="2753"/>
    <n v="27530"/>
    <n v="24777"/>
    <n v="0"/>
    <m/>
    <n v="24777"/>
    <x v="339"/>
  </r>
  <r>
    <s v="GRUPO CUICHAPA"/>
    <s v="GONZALEZ"/>
    <s v="AQUINO"/>
    <s v="VERONICA"/>
    <x v="14"/>
    <x v="0"/>
    <x v="332"/>
    <s v="INFRAESTRUCTURA Y EQUIPO PARA LA PRODUCCION DE CULTIVOS ALTERNATIVOS O NO TRADICIONALES PARA VENTA"/>
    <s v="GENERACIÓN DE INGRESOS"/>
    <n v="8"/>
    <n v="2"/>
    <n v="10"/>
    <s v="AM"/>
    <n v="28400"/>
    <n v="0"/>
    <n v="9992"/>
    <n v="38392"/>
    <n v="28400"/>
    <n v="0"/>
    <m/>
    <n v="28400"/>
    <x v="340"/>
  </r>
  <r>
    <s v="GRUPO CUICHAPA"/>
    <s v="GONZALEZ"/>
    <s v="AQUINO"/>
    <s v="VERONICA"/>
    <x v="14"/>
    <x v="0"/>
    <x v="332"/>
    <s v="ARBOLES FRUTALES"/>
    <s v="PRODUCCIÓN DE ALIMENTOS"/>
    <n v="0"/>
    <n v="0"/>
    <n v="0"/>
    <s v="AM"/>
    <n v="7510"/>
    <n v="0"/>
    <n v="1707"/>
    <n v="9217"/>
    <n v="7510"/>
    <n v="0"/>
    <m/>
    <n v="7510"/>
    <x v="340"/>
  </r>
  <r>
    <s v="GRUPO CUICHAPA"/>
    <s v="GONZALEZ"/>
    <s v="AQUINO"/>
    <s v="VERONICA"/>
    <x v="14"/>
    <x v="0"/>
    <x v="332"/>
    <s v="CONSERVACION"/>
    <s v="GENERACIÓN DE INGRESOS"/>
    <n v="0"/>
    <n v="0"/>
    <n v="0"/>
    <s v="AM"/>
    <n v="6318"/>
    <n v="0"/>
    <n v="703"/>
    <n v="7021"/>
    <n v="6318"/>
    <n v="0"/>
    <m/>
    <n v="6318"/>
    <x v="340"/>
  </r>
  <r>
    <s v="GRUPO CUICHAPA"/>
    <s v="GONZALEZ"/>
    <s v="AQUINO"/>
    <s v="VERONICA"/>
    <x v="14"/>
    <x v="0"/>
    <x v="332"/>
    <s v="CAJONES, ALZA Y BASTIDORES"/>
    <s v="GENERACIÓN DE INGRESOS"/>
    <n v="0"/>
    <n v="0"/>
    <n v="0"/>
    <s v="AM"/>
    <n v="99108"/>
    <n v="0"/>
    <n v="11012"/>
    <n v="110120"/>
    <n v="99108"/>
    <n v="0"/>
    <m/>
    <n v="99108"/>
    <x v="340"/>
  </r>
  <r>
    <s v="GRUPO CHILTZAPOYO 2"/>
    <s v="FLORES"/>
    <s v="BARTOLO"/>
    <s v="MARIA ANTONIA"/>
    <x v="14"/>
    <x v="0"/>
    <x v="333"/>
    <s v="INFRAESTRUCTURA Y EQUIPO PARA LA PRODUCCION DE CULTIVOS ALTERNATIVOS O NO TRADICIONALES PARA VENTA"/>
    <s v="GENERACIÓN DE INGRESOS"/>
    <n v="10"/>
    <n v="5"/>
    <n v="15"/>
    <s v="AM"/>
    <n v="21300"/>
    <n v="0"/>
    <n v="7494"/>
    <n v="28794"/>
    <n v="21300"/>
    <n v="0"/>
    <m/>
    <n v="21300"/>
    <x v="341"/>
  </r>
  <r>
    <s v="GRUPO CHILTZAPOYO 2"/>
    <s v="FLORES"/>
    <s v="BARTOLO"/>
    <s v="MARIA ANTONIA"/>
    <x v="14"/>
    <x v="0"/>
    <x v="333"/>
    <s v="CAJONES, ALZA Y BASTIDORES"/>
    <s v="GENERACIÓN DE INGRESOS"/>
    <n v="0"/>
    <n v="0"/>
    <n v="0"/>
    <s v="AM"/>
    <n v="24777"/>
    <n v="0"/>
    <n v="2753"/>
    <n v="27530"/>
    <n v="24777"/>
    <n v="0"/>
    <m/>
    <n v="24777"/>
    <x v="341"/>
  </r>
  <r>
    <s v="GRUPO CHILTZAPOYO 2"/>
    <s v="FLORES"/>
    <s v="BARTOLO"/>
    <s v="MARIA ANTONIA"/>
    <x v="14"/>
    <x v="0"/>
    <x v="333"/>
    <s v="INFRAESTRUCTURA Y EQUIPO PARA LA PRODUCCION DE CULTIVOS ALTERNATIVOS O NO TRADICIONALES PARA VENTA"/>
    <s v="GENERACIÓN DE INGRESOS"/>
    <n v="0"/>
    <n v="0"/>
    <n v="0"/>
    <s v="AM"/>
    <n v="5050"/>
    <n v="0"/>
    <n v="1194"/>
    <n v="6244"/>
    <n v="5050"/>
    <n v="0"/>
    <m/>
    <n v="5050"/>
    <x v="341"/>
  </r>
  <r>
    <s v="GRUPO CHILTZAPOYO 2"/>
    <s v="FLORES"/>
    <s v="BARTOLO"/>
    <s v="MARIA ANTONIA"/>
    <x v="14"/>
    <x v="0"/>
    <x v="333"/>
    <s v="ARBOLES FRUTALES"/>
    <s v="PRODUCCIÓN DE ALIMENTOS"/>
    <n v="0"/>
    <n v="0"/>
    <n v="0"/>
    <s v="AM"/>
    <n v="22530"/>
    <n v="0"/>
    <n v="5121"/>
    <n v="27651"/>
    <n v="22530"/>
    <n v="0"/>
    <m/>
    <n v="22530"/>
    <x v="341"/>
  </r>
  <r>
    <s v="GRUPO CHILTZAPOYO 2"/>
    <s v="FLORES"/>
    <s v="BARTOLO"/>
    <s v="MARIA ANTONIA"/>
    <x v="14"/>
    <x v="0"/>
    <x v="333"/>
    <s v="INFRAESTRUCTURA Y EQUIPO PARA LA PROTECCION Y MANEJO DE LAS AVES"/>
    <s v="PRODUCCIÓN DE ALIMENTOS"/>
    <n v="0"/>
    <n v="0"/>
    <n v="0"/>
    <s v="AM"/>
    <n v="5600"/>
    <n v="0"/>
    <n v="800"/>
    <n v="6400"/>
    <n v="5600"/>
    <n v="0"/>
    <m/>
    <n v="5600"/>
    <x v="341"/>
  </r>
  <r>
    <s v="GRUPO CHILTZAPOYO 2"/>
    <s v="FLORES"/>
    <s v="BARTOLO"/>
    <s v="MARIA ANTONIA"/>
    <x v="14"/>
    <x v="0"/>
    <x v="333"/>
    <s v="CISTERNA DE FERROCEMENTO EQUIPADA"/>
    <s v="PRODUCCIÓN DE ALIMENTOS"/>
    <n v="0"/>
    <n v="0"/>
    <n v="0"/>
    <s v="AM"/>
    <n v="21110"/>
    <n v="0"/>
    <n v="2346"/>
    <n v="23456"/>
    <n v="21110"/>
    <n v="0"/>
    <m/>
    <n v="21110"/>
    <x v="341"/>
  </r>
  <r>
    <s v="GRUPO CHILTZAPOYO 2"/>
    <s v="FLORES"/>
    <s v="BARTOLO"/>
    <s v="MARIA ANTONIA"/>
    <x v="14"/>
    <x v="0"/>
    <x v="333"/>
    <s v="INFRAESTRUCTURA Y EQUIPO PARA LA PROTECCION Y MANEJO DE LAS AVES"/>
    <s v="PRODUCCIÓN DE ALIMENTOS"/>
    <n v="0"/>
    <n v="0"/>
    <n v="0"/>
    <s v="AM"/>
    <n v="12452"/>
    <n v="0"/>
    <n v="1536"/>
    <n v="13988"/>
    <n v="12452"/>
    <n v="0"/>
    <m/>
    <n v="12452"/>
    <x v="341"/>
  </r>
  <r>
    <s v="GRUPO TZOPELACO"/>
    <s v="SANCHEZ"/>
    <s v="HERNANDEZ"/>
    <s v="VERONICA"/>
    <x v="14"/>
    <x v="0"/>
    <x v="334"/>
    <s v="ARBOLES FRUTALES"/>
    <s v="PRODUCCIÓN DE ALIMENTOS"/>
    <n v="9"/>
    <n v="1"/>
    <n v="10"/>
    <s v="AM"/>
    <n v="7510"/>
    <n v="0"/>
    <n v="1707"/>
    <n v="9217"/>
    <n v="7510"/>
    <n v="0"/>
    <m/>
    <n v="7510"/>
    <x v="342"/>
  </r>
  <r>
    <s v="GRUPO TZOPELACO"/>
    <s v="SANCHEZ"/>
    <s v="HERNANDEZ"/>
    <s v="VERONICA"/>
    <x v="14"/>
    <x v="0"/>
    <x v="334"/>
    <s v="INFRAESTRUCTURA Y EQUIPO PARA LA PROTECCION Y MANEJO DE LAS AVES"/>
    <s v="PRODUCCIÓN DE ALIMENTOS"/>
    <n v="0"/>
    <n v="0"/>
    <n v="0"/>
    <s v="AM"/>
    <n v="5600"/>
    <n v="0"/>
    <n v="800"/>
    <n v="6400"/>
    <n v="5600"/>
    <n v="0"/>
    <m/>
    <n v="5600"/>
    <x v="342"/>
  </r>
  <r>
    <s v="GRUPO TZOPELACO"/>
    <s v="SANCHEZ"/>
    <s v="HERNANDEZ"/>
    <s v="VERONICA"/>
    <x v="14"/>
    <x v="0"/>
    <x v="334"/>
    <s v="INFRAESTRUCTURA Y EQUIPO PARA LA PROTECCION Y MANEJO DE LAS AVES"/>
    <s v="PRODUCCIÓN DE ALIMENTOS"/>
    <n v="0"/>
    <n v="0"/>
    <n v="0"/>
    <s v="AM"/>
    <n v="87164"/>
    <n v="0"/>
    <n v="10752"/>
    <n v="97916"/>
    <n v="87164"/>
    <n v="0"/>
    <m/>
    <n v="87164"/>
    <x v="342"/>
  </r>
  <r>
    <s v="GRUPO TZOPELACO"/>
    <s v="SANCHEZ"/>
    <s v="HERNANDEZ"/>
    <s v="VERONICA"/>
    <x v="14"/>
    <x v="0"/>
    <x v="334"/>
    <s v="CISTERNA DE FERROCEMENTO EQUIPADA"/>
    <s v="PRODUCCIÓN DE ALIMENTOS"/>
    <n v="0"/>
    <n v="0"/>
    <n v="0"/>
    <s v="AM"/>
    <n v="21110"/>
    <n v="0"/>
    <n v="2346"/>
    <n v="23456"/>
    <n v="21110"/>
    <n v="0"/>
    <m/>
    <n v="21110"/>
    <x v="342"/>
  </r>
  <r>
    <s v="GRUPO IGLESIA VIEJA"/>
    <s v="ALCANTARA"/>
    <s v="HERNANDEZ"/>
    <s v="LIDIA ANGELINA"/>
    <x v="14"/>
    <x v="0"/>
    <x v="335"/>
    <s v="ARBOLES FRUTALES"/>
    <s v="PRODUCCIÓN DE ALIMENTOS"/>
    <n v="4"/>
    <n v="1"/>
    <n v="5"/>
    <s v="MAM"/>
    <n v="7510"/>
    <n v="0"/>
    <n v="1707"/>
    <n v="9217"/>
    <n v="7510"/>
    <n v="0"/>
    <m/>
    <n v="7510"/>
    <x v="343"/>
  </r>
  <r>
    <s v="GRUPO SAN ISIDRO TLAJUMPAL"/>
    <s v="BAUTISTA"/>
    <s v="ANTONIO"/>
    <s v="JULIANA"/>
    <x v="14"/>
    <x v="0"/>
    <x v="336"/>
    <s v="INFRAESTRUCTURA Y EQUIPO PARA LA PROTECCION Y MANEJO DE LAS AVES"/>
    <s v="PRODUCCIÓN DE ALIMENTOS"/>
    <n v="9"/>
    <n v="1"/>
    <n v="10"/>
    <s v="AM"/>
    <n v="12452"/>
    <n v="0"/>
    <n v="1536"/>
    <n v="13988"/>
    <n v="12452"/>
    <n v="0"/>
    <m/>
    <n v="12452"/>
    <x v="344"/>
  </r>
  <r>
    <s v="GRUPO SAN ISIDRO TLAJUMPAL"/>
    <s v="BAUTISTA"/>
    <s v="ANTONIO"/>
    <s v="JULIANA"/>
    <x v="14"/>
    <x v="0"/>
    <x v="336"/>
    <s v="INFRAESTRUCTURA Y EQUIPO PARA LA PROTECCION Y MANEJO DE LAS AVES"/>
    <s v="PRODUCCIÓN DE ALIMENTOS"/>
    <n v="0"/>
    <n v="0"/>
    <n v="0"/>
    <s v="AM"/>
    <n v="5600"/>
    <n v="0"/>
    <n v="800"/>
    <n v="6400"/>
    <n v="5600"/>
    <n v="0"/>
    <m/>
    <n v="5600"/>
    <x v="344"/>
  </r>
  <r>
    <s v="GRUPO SAN ISIDRO TLAJUMPAL"/>
    <s v="BAUTISTA"/>
    <s v="ANTONIO"/>
    <s v="JULIANA"/>
    <x v="14"/>
    <x v="0"/>
    <x v="336"/>
    <s v="ARBOLES FRUTALES"/>
    <s v="PRODUCCIÓN DE ALIMENTOS"/>
    <n v="0"/>
    <n v="0"/>
    <n v="0"/>
    <s v="AM"/>
    <n v="15020"/>
    <n v="0"/>
    <n v="3414"/>
    <n v="18434"/>
    <n v="15020"/>
    <n v="0"/>
    <m/>
    <n v="15020"/>
    <x v="344"/>
  </r>
  <r>
    <s v="GRUPO PILAXTLA"/>
    <s v="MANUEL"/>
    <s v="FRANCISCA"/>
    <s v="SANTOS"/>
    <x v="14"/>
    <x v="0"/>
    <x v="337"/>
    <s v="ARBOLES FRUTALES"/>
    <s v="PRODUCCIÓN DE ALIMENTOS"/>
    <n v="8"/>
    <n v="5"/>
    <n v="13"/>
    <s v="MAM"/>
    <n v="15020"/>
    <n v="0"/>
    <n v="3414"/>
    <n v="18434"/>
    <n v="15020"/>
    <n v="0"/>
    <m/>
    <n v="15020"/>
    <x v="345"/>
  </r>
  <r>
    <s v="GRUPO PILAXTLA"/>
    <s v="MANUEL"/>
    <s v="FRANCISCA"/>
    <s v="SANTOS"/>
    <x v="14"/>
    <x v="0"/>
    <x v="337"/>
    <s v="INFRAESTRUCTURA Y EQUIPO PARA LA PRODUCCION DE CULTIVOS ALTERNATIVOS O NO TRADICIONALES PARA VENTA"/>
    <s v="GENERACIÓN DE INGRESOS"/>
    <n v="0"/>
    <n v="0"/>
    <n v="0"/>
    <s v="MAM"/>
    <n v="14200"/>
    <n v="0"/>
    <n v="4996"/>
    <n v="19196"/>
    <n v="14200"/>
    <n v="0"/>
    <m/>
    <n v="14200"/>
    <x v="345"/>
  </r>
  <r>
    <s v="GRUPO PILAXTLA"/>
    <s v="MANUEL"/>
    <s v="FRANCISCA"/>
    <s v="SANTOS"/>
    <x v="14"/>
    <x v="0"/>
    <x v="337"/>
    <s v="INFRAESTRUCTURA Y EQUIPO PARA LA PROTECCION Y MANEJO DE LAS AVES"/>
    <s v="PRODUCCIÓN DE ALIMENTOS"/>
    <n v="0"/>
    <n v="0"/>
    <n v="0"/>
    <s v="MAM"/>
    <n v="12452"/>
    <n v="0"/>
    <n v="1536"/>
    <n v="13988"/>
    <n v="12452"/>
    <n v="0"/>
    <m/>
    <n v="12452"/>
    <x v="345"/>
  </r>
  <r>
    <s v="GRUPO PILAXTLA"/>
    <s v="MANUEL"/>
    <s v="FRANCISCA"/>
    <s v="SANTOS"/>
    <x v="14"/>
    <x v="0"/>
    <x v="337"/>
    <s v="CONSERVACION"/>
    <s v="GENERACIÓN DE INGRESOS"/>
    <n v="0"/>
    <n v="0"/>
    <n v="0"/>
    <s v="MAM"/>
    <n v="6318"/>
    <n v="0"/>
    <n v="703"/>
    <n v="7021"/>
    <n v="6318"/>
    <n v="0"/>
    <m/>
    <n v="6318"/>
    <x v="345"/>
  </r>
  <r>
    <s v="GRUPO AHUEHUEYO SEGUNDO"/>
    <s v="REYES"/>
    <s v="RUBIO"/>
    <s v="MARIA DEL CARMEN"/>
    <x v="14"/>
    <x v="0"/>
    <x v="338"/>
    <s v="ARBOLES FRUTALES"/>
    <s v="PRODUCCIÓN DE ALIMENTOS"/>
    <n v="7"/>
    <n v="1"/>
    <n v="8"/>
    <s v="AM"/>
    <n v="15020"/>
    <n v="0"/>
    <n v="3414"/>
    <n v="18434"/>
    <n v="15020"/>
    <n v="0"/>
    <m/>
    <n v="15020"/>
    <x v="346"/>
  </r>
  <r>
    <s v="GRUPO AHUEHUEYO SEGUNDO"/>
    <s v="REYES"/>
    <s v="RUBIO"/>
    <s v="MARIA DEL CARMEN"/>
    <x v="14"/>
    <x v="0"/>
    <x v="338"/>
    <s v="INFRAESTRUCTURA Y EQUIPO PARA LA PROTECCION Y MANEJO DE LAS AVES"/>
    <s v="PRODUCCIÓN DE ALIMENTOS"/>
    <n v="0"/>
    <n v="0"/>
    <n v="0"/>
    <s v="AM"/>
    <n v="11200"/>
    <n v="0"/>
    <n v="1600"/>
    <n v="12800"/>
    <n v="11200"/>
    <n v="0"/>
    <m/>
    <n v="11200"/>
    <x v="346"/>
  </r>
  <r>
    <s v="GRUPO AHUEHUEYO SEGUNDO"/>
    <s v="REYES"/>
    <s v="RUBIO"/>
    <s v="MARIA DEL CARMEN"/>
    <x v="14"/>
    <x v="0"/>
    <x v="338"/>
    <s v="CONSERVACION"/>
    <s v="GENERACIÓN DE INGRESOS"/>
    <n v="0"/>
    <n v="0"/>
    <n v="0"/>
    <s v="AM"/>
    <n v="12637"/>
    <n v="0"/>
    <n v="1405"/>
    <n v="14042"/>
    <n v="12637"/>
    <n v="0"/>
    <m/>
    <n v="12637"/>
    <x v="346"/>
  </r>
  <r>
    <s v="GRUPO AHUEHUEYO SEGUNDO"/>
    <s v="REYES"/>
    <s v="RUBIO"/>
    <s v="MARIA DEL CARMEN"/>
    <x v="14"/>
    <x v="0"/>
    <x v="338"/>
    <s v="INFRAESTRUCTURA Y EQUIPO PARA LA PRODUCCION DE CULTIVOS ALTERNATIVOS O NO TRADICIONALES PARA VENTA"/>
    <s v="GENERACIÓN DE INGRESOS"/>
    <n v="0"/>
    <n v="0"/>
    <n v="0"/>
    <s v="AM"/>
    <n v="10100"/>
    <n v="0"/>
    <n v="2388"/>
    <n v="12488"/>
    <n v="10100"/>
    <n v="0"/>
    <m/>
    <n v="10100"/>
    <x v="346"/>
  </r>
  <r>
    <s v="GRUPO TLACOHUAQUE 1"/>
    <s v="FELIX"/>
    <s v="HERNANDEZ"/>
    <s v="JUVENTINO"/>
    <x v="14"/>
    <x v="0"/>
    <x v="339"/>
    <s v="CISTERNA DE FERROCEMENTO EQUIPADA"/>
    <s v="PRODUCCIÓN DE ALIMENTOS"/>
    <n v="5"/>
    <n v="13"/>
    <n v="18"/>
    <s v="AM"/>
    <n v="42220"/>
    <n v="0"/>
    <n v="4692"/>
    <n v="46912"/>
    <n v="42220"/>
    <n v="0"/>
    <m/>
    <n v="42220"/>
    <x v="347"/>
  </r>
  <r>
    <s v="GRUPO TLACOHUAQUE 1"/>
    <s v="FELIX"/>
    <s v="HERNANDEZ"/>
    <s v="JUVENTINO"/>
    <x v="14"/>
    <x v="0"/>
    <x v="339"/>
    <s v="CAJONES, ALZA Y BASTIDORES"/>
    <s v="GENERACIÓN DE INGRESOS"/>
    <n v="0"/>
    <n v="0"/>
    <n v="0"/>
    <s v="AM"/>
    <n v="74331"/>
    <n v="0"/>
    <n v="8259"/>
    <n v="82590"/>
    <n v="74331"/>
    <n v="0"/>
    <m/>
    <n v="74331"/>
    <x v="347"/>
  </r>
  <r>
    <s v="GRUPO TLACOHUAQUE 1"/>
    <s v="FELIX"/>
    <s v="HERNANDEZ"/>
    <s v="JUVENTINO"/>
    <x v="14"/>
    <x v="0"/>
    <x v="339"/>
    <s v="INFRAESTRUCTURA Y EQUIPO PARA LA PRODUCCION DE CULTIVOS ALTERNATIVOS O NO TRADICIONALES PARA VENTA"/>
    <s v="GENERACIÓN DE INGRESOS"/>
    <n v="0"/>
    <n v="0"/>
    <n v="0"/>
    <s v="AM"/>
    <n v="5050"/>
    <n v="0"/>
    <n v="1194"/>
    <n v="6244"/>
    <n v="5050"/>
    <n v="0"/>
    <m/>
    <n v="5050"/>
    <x v="347"/>
  </r>
  <r>
    <s v="GRUPO TLACOHUAQUE 1"/>
    <s v="FELIX"/>
    <s v="HERNANDEZ"/>
    <s v="JUVENTINO"/>
    <x v="14"/>
    <x v="0"/>
    <x v="339"/>
    <s v="INFRAESTRUCTURA Y EQUIPO PARA LA PROTECCION Y MANEJO DE LAS AVES"/>
    <s v="PRODUCCIÓN DE ALIMENTOS"/>
    <n v="0"/>
    <n v="0"/>
    <n v="0"/>
    <s v="AM"/>
    <n v="5760"/>
    <n v="0"/>
    <n v="640"/>
    <n v="6400"/>
    <n v="5600"/>
    <n v="0"/>
    <m/>
    <n v="5600"/>
    <x v="347"/>
  </r>
  <r>
    <s v="GRUPO TLACOHUAQUE 1"/>
    <s v="FELIX"/>
    <s v="HERNANDEZ"/>
    <s v="JUVENTINO"/>
    <x v="14"/>
    <x v="0"/>
    <x v="339"/>
    <s v="ARBOLES FRUTALES"/>
    <s v="PRODUCCIÓN DE ALIMENTOS"/>
    <n v="0"/>
    <n v="0"/>
    <n v="0"/>
    <s v="AM"/>
    <n v="7510"/>
    <n v="0"/>
    <n v="1707"/>
    <n v="9217"/>
    <n v="7510"/>
    <n v="0"/>
    <m/>
    <n v="7510"/>
    <x v="347"/>
  </r>
  <r>
    <s v="GRUPO TLACOHUAQUE 1"/>
    <s v="FELIX"/>
    <s v="HERNANDEZ"/>
    <s v="JUVENTINO"/>
    <x v="14"/>
    <x v="0"/>
    <x v="339"/>
    <s v="INFRAESTRUCTURA Y EQUIPO PARA LA PROTECCION Y MANEJO DE LAS AVES"/>
    <s v="PRODUCCIÓN DE ALIMENTOS"/>
    <n v="0"/>
    <n v="0"/>
    <n v="0"/>
    <s v="AM"/>
    <n v="124520"/>
    <n v="0"/>
    <n v="15360"/>
    <n v="139880"/>
    <n v="124520"/>
    <n v="0"/>
    <m/>
    <n v="124520"/>
    <x v="347"/>
  </r>
  <r>
    <s v="GRUPO TLAXCO"/>
    <s v="HERNANDEZ"/>
    <s v="HERNANDEZ"/>
    <s v="ALMA DELIA"/>
    <x v="14"/>
    <x v="0"/>
    <x v="150"/>
    <s v="INFRAESTRUCTURA Y EQUIPO PARA LA PROTECCION Y MANEJO DE LAS AVES"/>
    <s v="PRODUCCIÓN DE ALIMENTOS"/>
    <n v="6"/>
    <n v="5"/>
    <n v="11"/>
    <s v="AM"/>
    <n v="11200"/>
    <n v="0"/>
    <n v="1600"/>
    <n v="12800"/>
    <n v="11200"/>
    <n v="0"/>
    <m/>
    <n v="11200"/>
    <x v="348"/>
  </r>
  <r>
    <s v="GRUPO TLAXCO"/>
    <s v="HERNANDEZ"/>
    <s v="HERNANDEZ"/>
    <s v="ALMA DELIA"/>
    <x v="14"/>
    <x v="0"/>
    <x v="150"/>
    <s v="INFRAESTRUCTURA Y EQUIPO PARA LA PROTECCION Y MANEJO DE LAS AVES"/>
    <s v="PRODUCCIÓN DE ALIMENTOS"/>
    <n v="0"/>
    <n v="0"/>
    <n v="0"/>
    <s v="AM"/>
    <n v="12452"/>
    <n v="0"/>
    <n v="1536"/>
    <n v="13988"/>
    <n v="12452"/>
    <n v="0"/>
    <m/>
    <n v="12452"/>
    <x v="348"/>
  </r>
  <r>
    <s v="GRUPO TLAXCO"/>
    <s v="HERNANDEZ"/>
    <s v="HERNANDEZ"/>
    <s v="ALMA DELIA"/>
    <x v="14"/>
    <x v="0"/>
    <x v="150"/>
    <s v="CISTERNA DE FERROCEMENTO EQUIPADA"/>
    <s v="PRODUCCIÓN DE ALIMENTOS"/>
    <n v="0"/>
    <n v="0"/>
    <n v="0"/>
    <s v="AM"/>
    <n v="10555"/>
    <n v="0"/>
    <n v="1173"/>
    <n v="11728"/>
    <n v="10555"/>
    <n v="0"/>
    <m/>
    <n v="10555"/>
    <x v="348"/>
  </r>
  <r>
    <s v="GRUPO TLAXCO"/>
    <s v="HERNANDEZ"/>
    <s v="HERNANDEZ"/>
    <s v="ALMA DELIA"/>
    <x v="14"/>
    <x v="0"/>
    <x v="150"/>
    <s v="CAJONES, ALZA Y BASTIDORES"/>
    <s v="GENERACIÓN DE INGRESOS"/>
    <n v="0"/>
    <n v="0"/>
    <n v="0"/>
    <s v="AM"/>
    <n v="49554"/>
    <n v="0"/>
    <n v="5506"/>
    <n v="55060"/>
    <n v="49554"/>
    <n v="0"/>
    <m/>
    <n v="49554"/>
    <x v="348"/>
  </r>
  <r>
    <s v="GRUPO TLAXCO"/>
    <s v="HERNANDEZ"/>
    <s v="HERNANDEZ"/>
    <s v="ALMA DELIA"/>
    <x v="14"/>
    <x v="0"/>
    <x v="150"/>
    <s v="ARBOLES FRUTALES"/>
    <s v="PRODUCCIÓN DE ALIMENTOS"/>
    <n v="0"/>
    <n v="0"/>
    <n v="0"/>
    <s v="AM"/>
    <n v="22530"/>
    <n v="0"/>
    <n v="5121"/>
    <n v="27651"/>
    <n v="22530"/>
    <n v="0"/>
    <m/>
    <n v="22530"/>
    <x v="348"/>
  </r>
  <r>
    <s v="GRUPO COAQUENTLA"/>
    <s v="RODRIGUEZ"/>
    <s v="OLGUIN"/>
    <s v="DORA"/>
    <x v="14"/>
    <x v="0"/>
    <x v="340"/>
    <s v="CAJONES, ALZA Y BASTIDORES"/>
    <s v="GENERACIÓN DE INGRESOS"/>
    <n v="11"/>
    <n v="8"/>
    <n v="19"/>
    <s v="AM"/>
    <n v="49554"/>
    <n v="0"/>
    <n v="5506"/>
    <n v="55060"/>
    <n v="49554"/>
    <n v="0"/>
    <m/>
    <n v="49554"/>
    <x v="349"/>
  </r>
  <r>
    <s v="GRUPO COAQUENTLA"/>
    <s v="RODRIGUEZ"/>
    <s v="OLGUIN"/>
    <s v="DORA"/>
    <x v="14"/>
    <x v="0"/>
    <x v="340"/>
    <s v="ARBOLES FRUTALES"/>
    <s v="PRODUCCIÓN DE ALIMENTOS"/>
    <n v="0"/>
    <n v="0"/>
    <n v="0"/>
    <s v="AM"/>
    <n v="30040"/>
    <n v="0"/>
    <n v="6828"/>
    <n v="36868"/>
    <n v="30040"/>
    <n v="0"/>
    <m/>
    <n v="30040"/>
    <x v="349"/>
  </r>
  <r>
    <s v="GRUPO COAQUENTLA"/>
    <s v="RODRIGUEZ"/>
    <s v="OLGUIN"/>
    <s v="DORA"/>
    <x v="14"/>
    <x v="0"/>
    <x v="340"/>
    <s v="INFRAESTRUCTURA Y EQUIPO PARA LA PRODUCCION DE CULTIVOS ALTERNATIVOS O NO TRADICIONALES PARA VENTA"/>
    <s v="GENERACIÓN DE INGRESOS"/>
    <n v="0"/>
    <n v="0"/>
    <n v="0"/>
    <s v="AM"/>
    <n v="5050"/>
    <n v="0"/>
    <n v="1194"/>
    <n v="6244"/>
    <n v="5050"/>
    <n v="0"/>
    <m/>
    <n v="5050"/>
    <x v="349"/>
  </r>
  <r>
    <s v="GRUPO COAQUENTLA"/>
    <s v="RODRIGUEZ"/>
    <s v="OLGUIN"/>
    <s v="DORA"/>
    <x v="14"/>
    <x v="0"/>
    <x v="340"/>
    <s v="CONSERVACION"/>
    <s v="GENERACIÓN DE INGRESOS"/>
    <n v="0"/>
    <n v="0"/>
    <n v="0"/>
    <s v="AM"/>
    <n v="18956"/>
    <n v="0"/>
    <n v="2107"/>
    <n v="21063"/>
    <n v="18956"/>
    <n v="0"/>
    <m/>
    <n v="18956"/>
    <x v="349"/>
  </r>
  <r>
    <s v="GRUPO COAQUENTLA"/>
    <s v="RODRIGUEZ"/>
    <s v="OLGUIN"/>
    <s v="DORA"/>
    <x v="14"/>
    <x v="0"/>
    <x v="340"/>
    <s v="INFRAESTRUCTURA Y EQUIPO PARA LA PROTECCION Y MANEJO DE LAS AVES"/>
    <s v="PRODUCCIÓN DE ALIMENTOS"/>
    <n v="0"/>
    <n v="0"/>
    <n v="0"/>
    <s v="AM"/>
    <n v="5600"/>
    <n v="0"/>
    <n v="800"/>
    <n v="6400"/>
    <n v="5600"/>
    <n v="0"/>
    <m/>
    <n v="5600"/>
    <x v="349"/>
  </r>
  <r>
    <s v="GRUPO COAQUENTLA"/>
    <s v="RODRIGUEZ"/>
    <s v="OLGUIN"/>
    <s v="DORA"/>
    <x v="14"/>
    <x v="0"/>
    <x v="340"/>
    <s v="INFRAESTRUCTURA Y EQUIPO PARA LA PROTECCION Y MANEJO DE LAS AVES"/>
    <s v="PRODUCCIÓN DE ALIMENTOS"/>
    <n v="0"/>
    <n v="0"/>
    <n v="0"/>
    <s v="AM"/>
    <n v="12452"/>
    <n v="0"/>
    <n v="1536"/>
    <n v="13988"/>
    <n v="12452"/>
    <n v="0"/>
    <m/>
    <n v="12452"/>
    <x v="349"/>
  </r>
  <r>
    <s v="GRUPO COAQUENTLA"/>
    <s v="RODRIGUEZ"/>
    <s v="OLGUIN"/>
    <s v="DORA"/>
    <x v="14"/>
    <x v="0"/>
    <x v="340"/>
    <s v="INFRAESTRUCTURA PARA POSTPRODUCCION DE CAFE"/>
    <s v="GENERACIÓN DE INGRESOS"/>
    <n v="0"/>
    <n v="0"/>
    <n v="0"/>
    <s v="AM"/>
    <n v="16254"/>
    <n v="0"/>
    <n v="5121"/>
    <n v="21375"/>
    <n v="16254"/>
    <n v="0"/>
    <m/>
    <n v="16254"/>
    <x v="349"/>
  </r>
  <r>
    <s v="GRUPO COAQUENTLA"/>
    <s v="RODRIGUEZ"/>
    <s v="OLGUIN"/>
    <s v="DORA"/>
    <x v="14"/>
    <x v="0"/>
    <x v="340"/>
    <s v="INFRAESTRUCTURA PARA POSTPRODUCCION DE CAFE"/>
    <s v="GENERACIÓN DE INGRESOS"/>
    <n v="0"/>
    <n v="0"/>
    <n v="0"/>
    <s v="AM"/>
    <n v="18837"/>
    <n v="0"/>
    <n v="2280"/>
    <n v="21117"/>
    <n v="18837"/>
    <n v="0"/>
    <m/>
    <n v="18837"/>
    <x v="349"/>
  </r>
  <r>
    <s v="FORTALEZA HUASTECA"/>
    <s v="DE LA CRUZ"/>
    <s v="SANTIAGO"/>
    <s v="ANSELMO"/>
    <x v="1"/>
    <x v="0"/>
    <x v="341"/>
    <s v="INFRAESTRUCTURA Y EQUIPO PARA LA PRODUCCION DE CERDOS"/>
    <s v="GENERACIÓN DE INGRESOS"/>
    <n v="6"/>
    <n v="12"/>
    <n v="18"/>
    <s v="AM"/>
    <n v="12816"/>
    <n v="0"/>
    <n v="1424"/>
    <n v="14240"/>
    <n v="12816"/>
    <n v="0"/>
    <m/>
    <n v="12816"/>
    <x v="350"/>
  </r>
  <r>
    <s v="FORTALEZA HUASTECA"/>
    <s v="DE LA CRUZ"/>
    <s v="SANTIAGO"/>
    <s v="ANSELMO"/>
    <x v="1"/>
    <x v="0"/>
    <x v="341"/>
    <s v="INFRAESTRUCTURA Y EQUIPO PARA LA PROTECCION Y MANEJO DE LAS AVES"/>
    <s v="PRODUCCIÓN DE ALIMENTOS"/>
    <n v="0"/>
    <n v="0"/>
    <n v="0"/>
    <s v="AM"/>
    <n v="22050"/>
    <n v="0"/>
    <n v="2450"/>
    <n v="24500"/>
    <n v="22050"/>
    <n v="0"/>
    <m/>
    <n v="22050"/>
    <x v="350"/>
  </r>
  <r>
    <s v="FORTALEZA HUASTECA"/>
    <s v="DE LA CRUZ"/>
    <s v="SANTIAGO"/>
    <s v="ANSELMO"/>
    <x v="1"/>
    <x v="0"/>
    <x v="341"/>
    <s v="EQUIPO PARA LA CONSERVACION DE ALIMENTOS CARNICOS"/>
    <s v="GENERACIÓN DE INGRESOS"/>
    <n v="0"/>
    <n v="0"/>
    <n v="0"/>
    <s v="AM"/>
    <n v="26820"/>
    <n v="0"/>
    <n v="2980"/>
    <n v="29800"/>
    <n v="26820"/>
    <n v="0"/>
    <m/>
    <n v="26820"/>
    <x v="350"/>
  </r>
  <r>
    <s v="FORTALEZA HUASTECA"/>
    <s v="DE LA CRUZ"/>
    <s v="SANTIAGO"/>
    <s v="ANSELMO"/>
    <x v="1"/>
    <x v="0"/>
    <x v="341"/>
    <s v="INFRAESTRUCTURA Y EQUIPO PARA LA PRODUCCION DE CERDOS"/>
    <s v="GENERACIÓN DE INGRESOS"/>
    <n v="0"/>
    <n v="0"/>
    <n v="0"/>
    <s v="AM"/>
    <n v="160200"/>
    <n v="0"/>
    <n v="17800"/>
    <n v="178000"/>
    <n v="160200"/>
    <n v="0"/>
    <m/>
    <n v="160200"/>
    <x v="350"/>
  </r>
  <r>
    <s v="FORTALEZA HUASTECA"/>
    <s v="DE LA CRUZ"/>
    <s v="SANTIAGO"/>
    <s v="ANSELMO"/>
    <x v="1"/>
    <x v="0"/>
    <x v="341"/>
    <s v="MATERIAL VEGETATIVO"/>
    <s v="PRODUCCIÓN DE ALIMENTOS"/>
    <n v="0"/>
    <n v="0"/>
    <n v="0"/>
    <s v="AM"/>
    <n v="7020"/>
    <n v="0"/>
    <n v="780"/>
    <n v="7800"/>
    <n v="7020"/>
    <n v="0"/>
    <m/>
    <n v="7020"/>
    <x v="350"/>
  </r>
  <r>
    <s v="FORTALEZA HUASTECA"/>
    <s v="DE LA CRUZ"/>
    <s v="SANTIAGO"/>
    <s v="ANSELMO"/>
    <x v="1"/>
    <x v="0"/>
    <x v="341"/>
    <s v="TRAPICHE"/>
    <s v="GENERACIÓN DE INGRESOS"/>
    <n v="0"/>
    <n v="0"/>
    <n v="0"/>
    <s v="AM"/>
    <n v="6750"/>
    <n v="0"/>
    <n v="750"/>
    <n v="7500"/>
    <n v="6750"/>
    <n v="0"/>
    <m/>
    <n v="6750"/>
    <x v="350"/>
  </r>
  <r>
    <s v="FORTALEZA HUASTECA"/>
    <s v="DE LA CRUZ"/>
    <s v="SANTIAGO"/>
    <s v="ANSELMO"/>
    <x v="1"/>
    <x v="0"/>
    <x v="341"/>
    <s v="ARBOLES FRUTALES"/>
    <s v="PRODUCCIÓN DE ALIMENTOS"/>
    <n v="0"/>
    <n v="0"/>
    <n v="0"/>
    <s v="AM"/>
    <n v="13494"/>
    <n v="0"/>
    <n v="1500"/>
    <n v="14994"/>
    <n v="13494"/>
    <n v="0"/>
    <m/>
    <n v="13494"/>
    <x v="350"/>
  </r>
  <r>
    <s v="GRUPO PESA CALABAZAS"/>
    <s v="RUBIO"/>
    <s v="ANDRADE"/>
    <s v="MA. HIRENE"/>
    <x v="15"/>
    <x v="0"/>
    <x v="342"/>
    <s v="PICADORA DE FORRAJE"/>
    <s v="GENERACIÓN DE INGRESOS"/>
    <n v="5"/>
    <n v="1"/>
    <n v="6"/>
    <s v="AM"/>
    <n v="66420"/>
    <n v="0"/>
    <n v="7380"/>
    <n v="73800"/>
    <n v="66420"/>
    <n v="0"/>
    <m/>
    <n v="66420"/>
    <x v="351"/>
  </r>
  <r>
    <s v="GRUPO PESA CALABAZAS"/>
    <s v="RUBIO"/>
    <s v="ANDRADE"/>
    <s v="MA. HIRENE"/>
    <x v="15"/>
    <x v="0"/>
    <x v="342"/>
    <s v="INFRAESTRUCTURA Y EQUIPO PARA LA PROTECCION Y MANEJO DE LAS AVES"/>
    <s v="PRODUCCIÓN DE ALIMENTOS"/>
    <n v="0"/>
    <n v="0"/>
    <n v="0"/>
    <s v="AM"/>
    <n v="23616"/>
    <n v="0"/>
    <n v="2625"/>
    <n v="26241"/>
    <n v="23616"/>
    <n v="0"/>
    <m/>
    <n v="23616"/>
    <x v="351"/>
  </r>
  <r>
    <s v="GRUPO PESA MESA DEL JUNCO"/>
    <s v="DURAN"/>
    <s v="BOTELLO"/>
    <s v="ERACLIO"/>
    <x v="15"/>
    <x v="0"/>
    <x v="343"/>
    <s v="DESGRANADORA"/>
    <s v="GENERACIÓN DE INGRESOS"/>
    <n v="3"/>
    <n v="4"/>
    <n v="7"/>
    <s v="AM"/>
    <n v="14400"/>
    <n v="0"/>
    <n v="1600"/>
    <n v="16000"/>
    <n v="14400"/>
    <n v="0"/>
    <m/>
    <n v="14400"/>
    <x v="352"/>
  </r>
  <r>
    <s v="GRUPO PESA MESA DEL JUNCO"/>
    <s v="DURAN"/>
    <s v="BOTELLO"/>
    <s v="ERACLIO"/>
    <x v="15"/>
    <x v="0"/>
    <x v="343"/>
    <s v="INFRAESTRUCTURA Y EQUIPO PARA LA PROTECCION Y MANEJO DE LAS AVES"/>
    <s v="PRODUCCIÓN DE ALIMENTOS"/>
    <n v="0"/>
    <n v="0"/>
    <n v="0"/>
    <s v="AM"/>
    <n v="39361"/>
    <n v="0"/>
    <n v="4374"/>
    <n v="43735"/>
    <n v="39361"/>
    <n v="0"/>
    <m/>
    <n v="39361"/>
    <x v="352"/>
  </r>
  <r>
    <s v="CABALLOS"/>
    <s v="SOLIS"/>
    <s v="MEDINA"/>
    <s v="SERGIA"/>
    <x v="15"/>
    <x v="0"/>
    <x v="344"/>
    <s v="INCUBADORA"/>
    <s v="GENERACIÓN DE INGRESOS"/>
    <n v="5"/>
    <n v="1"/>
    <n v="6"/>
    <s v="AM"/>
    <n v="65395"/>
    <n v="0"/>
    <n v="7267"/>
    <n v="72662"/>
    <n v="65395"/>
    <n v="0"/>
    <m/>
    <n v="65395"/>
    <x v="353"/>
  </r>
  <r>
    <s v="CABALLOS"/>
    <s v="SOLIS"/>
    <s v="MEDINA"/>
    <s v="SERGIA"/>
    <x v="15"/>
    <x v="0"/>
    <x v="344"/>
    <s v="INFRAESTRUCTURA Y EQUIPO PARA LA PROTECCION Y MANEJO DE LAS AVES"/>
    <s v="PRODUCCIÓN DE ALIMENTOS"/>
    <n v="0"/>
    <n v="0"/>
    <n v="0"/>
    <s v="AM"/>
    <n v="7872"/>
    <n v="0"/>
    <n v="875"/>
    <n v="8747"/>
    <n v="7872"/>
    <n v="0"/>
    <m/>
    <n v="7872"/>
    <x v="353"/>
  </r>
  <r>
    <s v="GRUPO PESA SAN DIEGO"/>
    <s v="MEDINA"/>
    <s v="MEDINA"/>
    <s v="DAMIAN"/>
    <x v="15"/>
    <x v="0"/>
    <x v="345"/>
    <s v="INCUBADORA"/>
    <s v="GENERACIÓN DE INGRESOS"/>
    <n v="6"/>
    <n v="1"/>
    <n v="7"/>
    <s v="MAM"/>
    <n v="65395"/>
    <n v="0"/>
    <n v="7267"/>
    <n v="72662"/>
    <n v="65395"/>
    <n v="0"/>
    <m/>
    <n v="65395"/>
    <x v="354"/>
  </r>
  <r>
    <s v="GRUPO PESA SAN DIEGO"/>
    <s v="MEDINA"/>
    <s v="MEDINA"/>
    <s v="DAMIAN"/>
    <x v="15"/>
    <x v="0"/>
    <x v="345"/>
    <s v="INFRAESTRUCTURA Y EQUIPO PARA LA PROTECCION Y MANEJO DE LAS AVES"/>
    <s v="PRODUCCIÓN DE ALIMENTOS"/>
    <n v="0"/>
    <n v="0"/>
    <n v="0"/>
    <s v="MAM"/>
    <n v="7872"/>
    <n v="0"/>
    <n v="875"/>
    <n v="8747"/>
    <n v="7872"/>
    <n v="0"/>
    <m/>
    <n v="7872"/>
    <x v="354"/>
  </r>
  <r>
    <s v="GRUPO PESA LA ENCANTADA"/>
    <s v="RUBIO"/>
    <s v="MENDEZ"/>
    <s v="MARIA ALEJANDRA"/>
    <x v="15"/>
    <x v="0"/>
    <x v="346"/>
    <s v="INFRAESTRUCTURA Y EQUIPO PARA LA PROTECCION Y MANEJO DE LAS AVES"/>
    <s v="PRODUCCIÓN DE ALIMENTOS"/>
    <n v="8"/>
    <n v="1"/>
    <n v="9"/>
    <s v="MAM"/>
    <n v="15744"/>
    <n v="0"/>
    <n v="1750"/>
    <n v="17494"/>
    <n v="15744"/>
    <n v="0"/>
    <m/>
    <n v="15744"/>
    <x v="355"/>
  </r>
  <r>
    <s v="GRUPO PESA LA ENCANTADA"/>
    <s v="RUBIO"/>
    <s v="MENDEZ"/>
    <s v="MARIA ALEJANDRA"/>
    <x v="15"/>
    <x v="0"/>
    <x v="346"/>
    <s v="INCUBADORA"/>
    <s v="GENERACIÓN DE INGRESOS"/>
    <n v="0"/>
    <n v="0"/>
    <n v="0"/>
    <s v="MAM"/>
    <n v="65395"/>
    <n v="0"/>
    <n v="7267"/>
    <n v="72662"/>
    <n v="65395"/>
    <n v="0"/>
    <m/>
    <n v="65395"/>
    <x v="355"/>
  </r>
  <r>
    <s v="GRUPO PESA LA PARADA"/>
    <s v="RAMOS"/>
    <s v="RAMOS"/>
    <s v="LEOCADIO"/>
    <x v="15"/>
    <x v="0"/>
    <x v="347"/>
    <s v="INFRAESTRUCTURA Y EQUIPO PARA LA PROTECCION Y MANEJO DE LAS AVES"/>
    <s v="PRODUCCIÓN DE ALIMENTOS"/>
    <n v="10"/>
    <n v="2"/>
    <n v="12"/>
    <s v="AM"/>
    <n v="15744"/>
    <n v="0"/>
    <n v="1750"/>
    <n v="17494"/>
    <n v="15744"/>
    <n v="0"/>
    <m/>
    <n v="15744"/>
    <x v="356"/>
  </r>
  <r>
    <s v="GRUPO PESA LA PARADA"/>
    <s v="RAMOS"/>
    <s v="RAMOS"/>
    <s v="LEOCADIO"/>
    <x v="15"/>
    <x v="0"/>
    <x v="347"/>
    <s v="INFRAESTRUCTURA Y EQUIPO PARA LA PRODUCCION DE PLANTULA"/>
    <s v="GENERACIÓN DE INGRESOS"/>
    <n v="0"/>
    <n v="0"/>
    <n v="0"/>
    <s v="AM"/>
    <n v="23779"/>
    <n v="0"/>
    <n v="2643"/>
    <n v="26422"/>
    <n v="23779"/>
    <n v="0"/>
    <m/>
    <n v="23779"/>
    <x v="356"/>
  </r>
  <r>
    <s v="GRUPO PESA LA PARADA"/>
    <s v="RAMOS"/>
    <s v="RAMOS"/>
    <s v="LEOCADIO"/>
    <x v="15"/>
    <x v="0"/>
    <x v="347"/>
    <s v="INCUBADORA"/>
    <s v="GENERACIÓN DE INGRESOS"/>
    <n v="0"/>
    <n v="0"/>
    <n v="0"/>
    <s v="AM"/>
    <n v="65395"/>
    <n v="0"/>
    <n v="7267"/>
    <n v="72662"/>
    <n v="65395"/>
    <n v="0"/>
    <m/>
    <n v="65395"/>
    <x v="356"/>
  </r>
  <r>
    <s v="GRUPO PESA LAS LAGUNITAS"/>
    <s v="MEDINA"/>
    <s v="RUBIO"/>
    <s v="IGNACIO"/>
    <x v="15"/>
    <x v="0"/>
    <x v="348"/>
    <s v="INCUBADORA"/>
    <s v="GENERACIÓN DE INGRESOS"/>
    <n v="9"/>
    <n v="2"/>
    <n v="11"/>
    <s v="MAM"/>
    <n v="65395"/>
    <n v="0"/>
    <n v="7267"/>
    <n v="72662"/>
    <n v="65395"/>
    <n v="0"/>
    <m/>
    <n v="65395"/>
    <x v="357"/>
  </r>
  <r>
    <s v="GRUPO PESA LAS LAGUNITAS"/>
    <s v="MEDINA"/>
    <s v="RUBIO"/>
    <s v="IGNACIO"/>
    <x v="15"/>
    <x v="0"/>
    <x v="348"/>
    <s v="INFRAESTRUCTURA Y EQUIPO PARA LA PROTECCION Y MANEJO DE LAS AVES"/>
    <s v="PRODUCCIÓN DE ALIMENTOS"/>
    <n v="0"/>
    <n v="0"/>
    <n v="0"/>
    <s v="MAM"/>
    <n v="39361"/>
    <n v="0"/>
    <n v="4374"/>
    <n v="43735"/>
    <n v="39361"/>
    <n v="0"/>
    <m/>
    <n v="39361"/>
    <x v="357"/>
  </r>
  <r>
    <s v="GRUPO PESA LIMON DE LA PEÑA"/>
    <s v="MEDINA"/>
    <s v="BOTELLO"/>
    <s v="CATALINO"/>
    <x v="15"/>
    <x v="0"/>
    <x v="349"/>
    <s v="INFRAESTRUCTURA Y EQUIPO PARA LA PROTECCION Y MANEJO DE LAS AVES"/>
    <s v="PRODUCCIÓN DE ALIMENTOS"/>
    <n v="6"/>
    <n v="4"/>
    <n v="10"/>
    <s v="MAM"/>
    <n v="31489"/>
    <n v="0"/>
    <n v="3499"/>
    <n v="34988"/>
    <n v="31489"/>
    <n v="0"/>
    <m/>
    <n v="31489"/>
    <x v="358"/>
  </r>
  <r>
    <s v="GRUPO PESA LIMON DE LA PEÑA"/>
    <s v="MEDINA"/>
    <s v="BOTELLO"/>
    <s v="CATALINO"/>
    <x v="15"/>
    <x v="0"/>
    <x v="349"/>
    <s v="INFRAESTRUCTURA Y EQUIPO PARA LA PRODUCCION DE PLANTULA"/>
    <s v="GENERACIÓN DE INGRESOS"/>
    <n v="0"/>
    <n v="0"/>
    <n v="0"/>
    <s v="MAM"/>
    <n v="23779"/>
    <n v="0"/>
    <n v="2643"/>
    <n v="26422"/>
    <n v="23779"/>
    <n v="0"/>
    <m/>
    <n v="23779"/>
    <x v="358"/>
  </r>
  <r>
    <s v="AGUA AMARGA"/>
    <s v="BOTELLO"/>
    <s v="YAÑEZ"/>
    <s v="LORENZA"/>
    <x v="15"/>
    <x v="0"/>
    <x v="224"/>
    <s v="INCUBADORA"/>
    <s v="GENERACIÓN DE INGRESOS"/>
    <n v="5"/>
    <n v="2"/>
    <n v="7"/>
    <s v="MAM"/>
    <n v="65395"/>
    <n v="0"/>
    <n v="7267"/>
    <n v="72662"/>
    <n v="65395"/>
    <n v="0"/>
    <m/>
    <n v="65395"/>
    <x v="359"/>
  </r>
  <r>
    <s v="CHACUALA"/>
    <s v="PEDRAZA"/>
    <s v="RAMIREZ"/>
    <s v="CAMILO"/>
    <x v="15"/>
    <x v="0"/>
    <x v="350"/>
    <s v="INFRAESTRUCTURA Y EQUIPO PARA LA PRODUCCION DE CERDOS"/>
    <s v="GENERACIÓN DE INGRESOS"/>
    <n v="8"/>
    <n v="1"/>
    <n v="9"/>
    <s v="MAM"/>
    <n v="33201"/>
    <n v="0"/>
    <n v="3690"/>
    <n v="36891"/>
    <n v="33201"/>
    <n v="0"/>
    <m/>
    <n v="33201"/>
    <x v="360"/>
  </r>
  <r>
    <s v="CHACUALA"/>
    <s v="PEDRAZA"/>
    <s v="RAMIREZ"/>
    <s v="CAMILO"/>
    <x v="15"/>
    <x v="0"/>
    <x v="350"/>
    <s v="INFRAESTRUCTURA Y EQUIPO PARA LA PROTECCION Y MANEJO DE LAS AVES"/>
    <s v="PRODUCCIÓN DE ALIMENTOS"/>
    <n v="0"/>
    <n v="0"/>
    <n v="0"/>
    <s v="MAM"/>
    <n v="39361"/>
    <n v="0"/>
    <n v="4374"/>
    <n v="43735"/>
    <n v="39361"/>
    <n v="0"/>
    <m/>
    <n v="39361"/>
    <x v="360"/>
  </r>
  <r>
    <s v="GRUPO PESA LA COMPUERTA"/>
    <s v="YAÑEZ"/>
    <s v="RUBIO"/>
    <s v="JERARDA"/>
    <x v="15"/>
    <x v="0"/>
    <x v="351"/>
    <s v="INFRAESTRUCTURA Y EQUIPO PARA LA PROTECCION Y MANEJO DE LAS AVES"/>
    <s v="PRODUCCIÓN DE ALIMENTOS"/>
    <n v="6"/>
    <n v="0"/>
    <n v="6"/>
    <s v="MAM"/>
    <n v="47233"/>
    <n v="0"/>
    <n v="5249"/>
    <n v="52482"/>
    <n v="47233"/>
    <n v="0"/>
    <m/>
    <n v="47233"/>
    <x v="361"/>
  </r>
  <r>
    <s v="GRUPO PESA SAN JOSE"/>
    <s v="RUBIO"/>
    <s v="MONTERO"/>
    <s v="ESTEBAN"/>
    <x v="15"/>
    <x v="0"/>
    <x v="352"/>
    <s v="INFRAESTRUCTURA Y EQUIPO PARA LA PROTECCION Y MANEJO DE LAS AVES"/>
    <s v="PRODUCCIÓN DE ALIMENTOS"/>
    <n v="4"/>
    <n v="2"/>
    <n v="6"/>
    <s v="MAM"/>
    <n v="47233"/>
    <n v="0"/>
    <n v="5249"/>
    <n v="52482"/>
    <n v="47233"/>
    <n v="0"/>
    <m/>
    <n v="47233"/>
    <x v="362"/>
  </r>
  <r>
    <s v="GRUPO PESA EL MEZQUITAL"/>
    <s v="MATA"/>
    <s v="APOLINAR"/>
    <s v="GAUDENCIO"/>
    <x v="15"/>
    <x v="0"/>
    <x v="353"/>
    <s v="INFRAESTRUCTURA Y EQUIPO PARA LA PROTECCION Y MANEJO DE LAS AVES"/>
    <s v="PRODUCCIÓN DE ALIMENTOS"/>
    <n v="2"/>
    <n v="4"/>
    <n v="6"/>
    <s v="MAM"/>
    <n v="7872"/>
    <n v="0"/>
    <n v="875"/>
    <n v="8747"/>
    <n v="7872"/>
    <n v="0"/>
    <m/>
    <n v="7872"/>
    <x v="363"/>
  </r>
  <r>
    <s v="GRUPO PESA EL MEZQUITAL"/>
    <s v="MATA"/>
    <s v="APOLINAR"/>
    <s v="GAUDENCIO"/>
    <x v="15"/>
    <x v="0"/>
    <x v="353"/>
    <s v="INFRAESTRUCTURA Y EQUIPO PARA LA PRODUCCION DE PLANTULA"/>
    <s v="GENERACIÓN DE INGRESOS"/>
    <n v="0"/>
    <n v="0"/>
    <n v="0"/>
    <s v="MAM"/>
    <n v="23779"/>
    <n v="0"/>
    <n v="2643"/>
    <n v="26422"/>
    <n v="23779"/>
    <n v="0"/>
    <m/>
    <n v="23779"/>
    <x v="363"/>
  </r>
  <r>
    <s v="SANTA MARIA ACAPULCO"/>
    <s v="MONTERO"/>
    <s v="OLGUIN"/>
    <s v="JUANA"/>
    <x v="15"/>
    <x v="0"/>
    <x v="354"/>
    <s v="INFRAESTRUCTURA Y EQUIPO PARA LA PROTECCION Y MANEJO DE LAS AVES"/>
    <s v="PRODUCCIÓN DE ALIMENTOS"/>
    <n v="5"/>
    <n v="1"/>
    <n v="6"/>
    <s v="MAM"/>
    <n v="47233"/>
    <n v="0"/>
    <n v="5249"/>
    <n v="52482"/>
    <n v="47233"/>
    <n v="0"/>
    <m/>
    <n v="47233"/>
    <x v="364"/>
  </r>
  <r>
    <s v="GRUPO PESA ANTEOJOS"/>
    <s v="OLVERA"/>
    <s v="GOBELLAN"/>
    <s v="JOSE ANTONIO"/>
    <x v="15"/>
    <x v="0"/>
    <x v="355"/>
    <s v="PICADORA DE FORRAJE"/>
    <s v="GENERACIÓN DE INGRESOS"/>
    <n v="4"/>
    <n v="2"/>
    <n v="6"/>
    <s v="AM"/>
    <n v="22140"/>
    <n v="0"/>
    <n v="2460"/>
    <n v="24600"/>
    <n v="22140"/>
    <n v="0"/>
    <m/>
    <n v="22140"/>
    <x v="365"/>
  </r>
  <r>
    <s v="GRUPO PESA ANTEOJOS"/>
    <s v="OLVERA"/>
    <s v="GOBELLAN"/>
    <s v="JOSE ANTONIO"/>
    <x v="15"/>
    <x v="0"/>
    <x v="355"/>
    <s v="DESGRANADORA"/>
    <s v="GENERACIÓN DE INGRESOS"/>
    <n v="0"/>
    <n v="0"/>
    <n v="0"/>
    <s v="AM"/>
    <n v="14400"/>
    <n v="0"/>
    <n v="1600"/>
    <n v="16000"/>
    <n v="14400"/>
    <n v="0"/>
    <m/>
    <n v="14400"/>
    <x v="365"/>
  </r>
  <r>
    <s v="GRUPO PESA ANTEOJOS"/>
    <s v="OLVERA"/>
    <s v="GOBELLAN"/>
    <s v="JOSE ANTONIO"/>
    <x v="15"/>
    <x v="0"/>
    <x v="355"/>
    <s v="INFRAESTRUCTURA Y EQUIPO PARA LA PROTECCION Y MANEJO DE LAS AVES"/>
    <s v="PRODUCCIÓN DE ALIMENTOS"/>
    <n v="0"/>
    <n v="0"/>
    <n v="0"/>
    <s v="AM"/>
    <n v="31489"/>
    <n v="0"/>
    <n v="3499"/>
    <n v="34988"/>
    <n v="31489"/>
    <n v="0"/>
    <m/>
    <n v="31489"/>
    <x v="365"/>
  </r>
  <r>
    <s v="GRUPO PESA EL AGARROSO"/>
    <s v="HERNANDEZ"/>
    <s v="OLVERA"/>
    <s v="CIRIACO"/>
    <x v="15"/>
    <x v="0"/>
    <x v="356"/>
    <s v="INFRAESTRUCTURA Y EQUIPO PARA LA PRODUCCION HORTICOLA AGRICULTURA PROTEGIDA"/>
    <s v="GENERACIÓN DE INGRESOS"/>
    <n v="9"/>
    <n v="2"/>
    <n v="11"/>
    <s v="AM"/>
    <n v="62321"/>
    <n v="0"/>
    <n v="6925"/>
    <n v="69246"/>
    <n v="62321"/>
    <n v="0"/>
    <m/>
    <n v="62321"/>
    <x v="366"/>
  </r>
  <r>
    <s v="GRUPO PESA EL AGARROSO"/>
    <s v="HERNANDEZ"/>
    <s v="OLVERA"/>
    <s v="CIRIACO"/>
    <x v="15"/>
    <x v="0"/>
    <x v="356"/>
    <s v="INCUBADORA"/>
    <s v="GENERACIÓN DE INGRESOS"/>
    <n v="0"/>
    <n v="0"/>
    <n v="0"/>
    <s v="AM"/>
    <n v="65395"/>
    <n v="0"/>
    <n v="7267"/>
    <n v="72662"/>
    <n v="65395"/>
    <n v="0"/>
    <m/>
    <n v="65395"/>
    <x v="366"/>
  </r>
  <r>
    <s v="GRUPO PESA EJIDTO TANLACUT"/>
    <s v="MARTINEZ"/>
    <m/>
    <s v="MARGARITA"/>
    <x v="15"/>
    <x v="0"/>
    <x v="357"/>
    <s v="PICADORA DE FORRAJE"/>
    <s v="GENERACIÓN DE INGRESOS"/>
    <n v="10"/>
    <n v="2"/>
    <n v="12"/>
    <s v="AM"/>
    <n v="44280"/>
    <n v="0"/>
    <n v="4920"/>
    <n v="49200"/>
    <n v="44280"/>
    <n v="0"/>
    <m/>
    <n v="44280"/>
    <x v="367"/>
  </r>
  <r>
    <s v="GRUPO PESA EJIDTO TANLACUT"/>
    <s v="MARTINEZ"/>
    <m/>
    <s v="MARGARITA"/>
    <x v="15"/>
    <x v="0"/>
    <x v="357"/>
    <s v="INFRAESTRUCTURA Y EQUIPO PARA LA PRODUCCION DE CERDOS"/>
    <s v="GENERACIÓN DE INGRESOS"/>
    <n v="0"/>
    <n v="0"/>
    <n v="0"/>
    <s v="AM"/>
    <n v="66403"/>
    <n v="0"/>
    <n v="7379"/>
    <n v="73782"/>
    <n v="66403"/>
    <n v="0"/>
    <m/>
    <n v="66403"/>
    <x v="367"/>
  </r>
  <r>
    <s v="GRUPO PESA EJIDTO TANLACUT"/>
    <s v="MARTINEZ"/>
    <m/>
    <s v="MARGARITA"/>
    <x v="15"/>
    <x v="0"/>
    <x v="357"/>
    <s v="INCUBADORA"/>
    <s v="GENERACIÓN DE INGRESOS"/>
    <n v="0"/>
    <n v="0"/>
    <n v="0"/>
    <s v="AM"/>
    <n v="65395"/>
    <n v="0"/>
    <n v="7267"/>
    <n v="72662"/>
    <n v="65395"/>
    <n v="0"/>
    <m/>
    <n v="65395"/>
    <x v="367"/>
  </r>
  <r>
    <s v="GRUPO PESA EJIDTO TANLACUT"/>
    <s v="MARTINEZ"/>
    <m/>
    <s v="MARGARITA"/>
    <x v="15"/>
    <x v="0"/>
    <x v="357"/>
    <s v="INFRAESTRUCTURA Y EQUIPO PARA LA PRODUCCION DE BOVINOS"/>
    <s v="GENERACIÓN DE INGRESOS"/>
    <n v="0"/>
    <n v="0"/>
    <n v="0"/>
    <s v="AM"/>
    <n v="55721"/>
    <n v="0"/>
    <n v="6192"/>
    <n v="61913"/>
    <n v="55721"/>
    <n v="0"/>
    <m/>
    <n v="55721"/>
    <x v="367"/>
  </r>
  <r>
    <s v="GRUPO PESA EJIDTO TANLACUT"/>
    <s v="MARTINEZ"/>
    <m/>
    <s v="MARGARITA"/>
    <x v="15"/>
    <x v="0"/>
    <x v="357"/>
    <s v="INFRAESTRUCTURA Y EQUIPO PARA LA PROTECCION Y MANEJO DE LAS AVES"/>
    <s v="PRODUCCIÓN DE ALIMENTOS"/>
    <n v="0"/>
    <n v="0"/>
    <n v="0"/>
    <s v="AM"/>
    <n v="7872"/>
    <n v="0"/>
    <n v="875"/>
    <n v="8747"/>
    <n v="7872"/>
    <n v="0"/>
    <m/>
    <n v="7872"/>
    <x v="367"/>
  </r>
  <r>
    <s v="PUERTA DEL SALTO"/>
    <s v="PEREZ"/>
    <s v="SALINAS"/>
    <s v="CAMELIA"/>
    <x v="15"/>
    <x v="0"/>
    <x v="358"/>
    <s v="INFRAESTRUCTURA Y EQUIPO PARA LA PRODUCCION DE BOVINOS"/>
    <s v="GENERACIÓN DE INGRESOS"/>
    <n v="5"/>
    <n v="1"/>
    <n v="6"/>
    <s v="AM"/>
    <n v="55721"/>
    <n v="0"/>
    <n v="6192"/>
    <n v="61913"/>
    <n v="55721"/>
    <n v="0"/>
    <m/>
    <n v="55721"/>
    <x v="368"/>
  </r>
  <r>
    <s v="PUERTA DEL SALTO"/>
    <s v="PEREZ"/>
    <s v="SALINAS"/>
    <s v="CAMELIA"/>
    <x v="15"/>
    <x v="0"/>
    <x v="358"/>
    <s v="INFRAESTRUCTURA Y EQUIPO PARA LA PROTECCION Y MANEJO DE LAS AVES"/>
    <s v="PRODUCCIÓN DE ALIMENTOS"/>
    <n v="0"/>
    <n v="0"/>
    <n v="0"/>
    <s v="AM"/>
    <n v="31489"/>
    <n v="0"/>
    <n v="3499"/>
    <n v="34988"/>
    <n v="31489"/>
    <n v="0"/>
    <m/>
    <n v="31489"/>
    <x v="368"/>
  </r>
  <r>
    <s v="PUERTA DEL SALTO"/>
    <s v="PEREZ"/>
    <s v="SALINAS"/>
    <s v="CAMELIA"/>
    <x v="15"/>
    <x v="0"/>
    <x v="358"/>
    <s v="PICADORA DE FORRAJE"/>
    <s v="GENERACIÓN DE INGRESOS"/>
    <n v="0"/>
    <n v="0"/>
    <n v="0"/>
    <s v="AM"/>
    <n v="22140"/>
    <n v="0"/>
    <n v="2460"/>
    <n v="24600"/>
    <n v="22140"/>
    <n v="0"/>
    <m/>
    <n v="22140"/>
    <x v="368"/>
  </r>
  <r>
    <s v="GRUPO PESA SANTA CATARINA"/>
    <s v="PONCE"/>
    <s v="BUENO"/>
    <s v="MA CONSUELO"/>
    <x v="15"/>
    <x v="0"/>
    <x v="359"/>
    <s v="INFRAESTRUCTURA Y QUIPO PARA LA PRODUCCION DE OVINO"/>
    <s v="GENERACIÓN DE INGRESOS"/>
    <n v="6"/>
    <n v="2"/>
    <n v="8"/>
    <s v="AM"/>
    <n v="5452"/>
    <n v="0"/>
    <n v="606"/>
    <n v="6058"/>
    <n v="5452"/>
    <n v="0"/>
    <m/>
    <n v="5452"/>
    <x v="369"/>
  </r>
  <r>
    <s v="GRUPO PESA SANTA CATARINA"/>
    <s v="PONCE"/>
    <s v="BUENO"/>
    <s v="MA CONSUELO"/>
    <x v="15"/>
    <x v="0"/>
    <x v="359"/>
    <s v="INFRAESTRUCTURA Y EQUIPO PARA LA PRODUCCION DE BOVINOS"/>
    <s v="GENERACIÓN DE INGRESOS"/>
    <n v="0"/>
    <n v="0"/>
    <n v="0"/>
    <s v="AM"/>
    <n v="55721"/>
    <n v="0"/>
    <n v="6192"/>
    <n v="61913"/>
    <n v="55721"/>
    <n v="0"/>
    <m/>
    <n v="55721"/>
    <x v="369"/>
  </r>
  <r>
    <s v="GRUPO PESA SANTA CATARINA"/>
    <s v="PONCE"/>
    <s v="BUENO"/>
    <s v="MA CONSUELO"/>
    <x v="15"/>
    <x v="0"/>
    <x v="359"/>
    <s v="INCUBADORA"/>
    <s v="GENERACIÓN DE INGRESOS"/>
    <n v="0"/>
    <n v="0"/>
    <n v="0"/>
    <s v="AM"/>
    <n v="65395"/>
    <n v="0"/>
    <n v="7267"/>
    <n v="72662"/>
    <n v="65395"/>
    <n v="0"/>
    <m/>
    <n v="65395"/>
    <x v="369"/>
  </r>
  <r>
    <s v="GRUPO PESA EL COCO"/>
    <s v="VELAZQUEZ"/>
    <s v="MARTINEZ"/>
    <s v="ELEUTERIA"/>
    <x v="15"/>
    <x v="0"/>
    <x v="360"/>
    <s v="INFRAESTRUCTURA Y EQUIPO PARA LA PRODUCCION DE PLANTULA"/>
    <s v="GENERACIÓN DE INGRESOS"/>
    <n v="17"/>
    <n v="3"/>
    <n v="20"/>
    <s v="MAM"/>
    <n v="23779"/>
    <n v="0"/>
    <n v="2643"/>
    <n v="26422"/>
    <n v="23779"/>
    <n v="0"/>
    <m/>
    <n v="23779"/>
    <x v="370"/>
  </r>
  <r>
    <s v="GRUPO PESA EL COCO"/>
    <s v="VELAZQUEZ"/>
    <s v="MARTINEZ"/>
    <s v="ELEUTERIA"/>
    <x v="15"/>
    <x v="0"/>
    <x v="360"/>
    <s v="INCUBADORA"/>
    <s v="GENERACIÓN DE INGRESOS"/>
    <n v="0"/>
    <n v="0"/>
    <n v="0"/>
    <s v="MAM"/>
    <n v="130791"/>
    <n v="0"/>
    <n v="14533"/>
    <n v="145324"/>
    <n v="130791"/>
    <n v="0"/>
    <m/>
    <n v="130791"/>
    <x v="370"/>
  </r>
  <r>
    <s v="SAN NICOLAS TAMPOTE"/>
    <s v="VIZCALLA"/>
    <s v="CASTILLO"/>
    <s v="EULOGIO"/>
    <x v="15"/>
    <x v="0"/>
    <x v="361"/>
    <s v="INCUBADORA"/>
    <s v="GENERACIÓN DE INGRESOS"/>
    <n v="8"/>
    <n v="2"/>
    <n v="10"/>
    <s v="AM"/>
    <n v="65395"/>
    <n v="0"/>
    <n v="7267"/>
    <n v="72662"/>
    <n v="65395"/>
    <n v="0"/>
    <m/>
    <n v="65395"/>
    <x v="371"/>
  </r>
  <r>
    <s v="SAN NICOLAS TAMPOTE"/>
    <s v="VIZCALLA"/>
    <s v="CASTILLO"/>
    <s v="EULOGIO"/>
    <x v="15"/>
    <x v="0"/>
    <x v="361"/>
    <s v="INFRAESTRUCTURA Y EQUIPO PARA LA PRODUCCION DE BOVINOS"/>
    <s v="GENERACIÓN DE INGRESOS"/>
    <n v="0"/>
    <n v="0"/>
    <n v="0"/>
    <s v="AM"/>
    <n v="41395"/>
    <n v="0"/>
    <n v="4600"/>
    <n v="45995"/>
    <n v="41395"/>
    <n v="0"/>
    <m/>
    <n v="41395"/>
    <x v="371"/>
  </r>
  <r>
    <s v="SAN NICOLAS TAMPOTE"/>
    <s v="VIZCALLA"/>
    <s v="CASTILLO"/>
    <s v="EULOGIO"/>
    <x v="15"/>
    <x v="0"/>
    <x v="361"/>
    <s v="PICADORA DE FORRAJE"/>
    <s v="GENERACIÓN DE INGRESOS"/>
    <n v="0"/>
    <n v="0"/>
    <n v="0"/>
    <s v="AM"/>
    <n v="22140"/>
    <n v="0"/>
    <n v="2460"/>
    <n v="24600"/>
    <n v="22140"/>
    <n v="0"/>
    <m/>
    <n v="22140"/>
    <x v="371"/>
  </r>
  <r>
    <s v="SAN NICOLAS TAMPOTE"/>
    <s v="VIZCALLA"/>
    <s v="CASTILLO"/>
    <s v="EULOGIO"/>
    <x v="15"/>
    <x v="0"/>
    <x v="361"/>
    <s v="INFRAESTRUCTURA Y EQUIPO PARA LA PROTECCION Y MANEJO DE LAS AVES"/>
    <s v="PRODUCCIÓN DE ALIMENTOS"/>
    <n v="0"/>
    <n v="0"/>
    <n v="0"/>
    <s v="AM"/>
    <n v="23616"/>
    <n v="0"/>
    <n v="2625"/>
    <n v="26241"/>
    <n v="23616"/>
    <n v="0"/>
    <m/>
    <n v="23616"/>
    <x v="371"/>
  </r>
  <r>
    <s v="SAN ANTONIO DE LOS GUAYABOS"/>
    <s v="JIMENEZ"/>
    <s v="VILLA"/>
    <s v="EVANGELINA"/>
    <x v="15"/>
    <x v="0"/>
    <x v="362"/>
    <s v="INFRAESTRUCTURA Y EQUIPO PARA LA PROTECCION Y MANEJO DE LAS AVES"/>
    <s v="PRODUCCIÓN DE ALIMENTOS"/>
    <n v="11"/>
    <n v="1"/>
    <n v="12"/>
    <s v="AM"/>
    <n v="7872"/>
    <n v="0"/>
    <n v="875"/>
    <n v="8747"/>
    <n v="7872"/>
    <n v="0"/>
    <m/>
    <n v="7872"/>
    <x v="372"/>
  </r>
  <r>
    <s v="SAN ANTONIO DE LOS GUAYABOS"/>
    <s v="JIMENEZ"/>
    <s v="VILLA"/>
    <s v="EVANGELINA"/>
    <x v="15"/>
    <x v="0"/>
    <x v="362"/>
    <s v="INFRAESTRUCTURA Y EQUIPO PARA LA PRODUCCION HORTICOLA AGRICULTURA PROTEGIDA"/>
    <s v="GENERACIÓN DE INGRESOS"/>
    <n v="0"/>
    <n v="0"/>
    <n v="0"/>
    <s v="AM"/>
    <n v="62321"/>
    <n v="0"/>
    <n v="6925"/>
    <n v="69246"/>
    <n v="62321"/>
    <n v="0"/>
    <m/>
    <n v="62321"/>
    <x v="372"/>
  </r>
  <r>
    <s v="SAN ANTONIO DE LOS GUAYABOS"/>
    <s v="JIMENEZ"/>
    <s v="VILLA"/>
    <s v="EVANGELINA"/>
    <x v="15"/>
    <x v="0"/>
    <x v="362"/>
    <s v="INCUBADORA"/>
    <s v="GENERACIÓN DE INGRESOS"/>
    <n v="0"/>
    <n v="0"/>
    <n v="0"/>
    <s v="AM"/>
    <n v="65395"/>
    <n v="0"/>
    <n v="7267"/>
    <n v="72662"/>
    <n v="65395"/>
    <n v="0"/>
    <m/>
    <n v="65395"/>
    <x v="372"/>
  </r>
  <r>
    <s v="POR UN FUTURO MEJOR"/>
    <s v="HERNANDEZ"/>
    <s v="IZAGUIRRE"/>
    <s v="AURELIA"/>
    <x v="15"/>
    <x v="0"/>
    <x v="363"/>
    <s v="PICADORA DE FORRAJE"/>
    <s v="GENERACIÓN DE INGRESOS"/>
    <n v="7"/>
    <n v="2"/>
    <n v="9"/>
    <s v="AM"/>
    <n v="22140"/>
    <n v="0"/>
    <n v="2460"/>
    <n v="24600"/>
    <n v="22140"/>
    <n v="0"/>
    <m/>
    <n v="22140"/>
    <x v="373"/>
  </r>
  <r>
    <s v="POR UN FUTURO MEJOR"/>
    <s v="HERNANDEZ"/>
    <s v="IZAGUIRRE"/>
    <s v="AURELIA"/>
    <x v="15"/>
    <x v="0"/>
    <x v="363"/>
    <s v="INFRAESTRUCTURA Y EQUIPO PARA LA PRODUCCION DE BOVINOS"/>
    <s v="GENERACIÓN DE INGRESOS"/>
    <n v="0"/>
    <n v="0"/>
    <n v="0"/>
    <s v="AM"/>
    <n v="55721"/>
    <n v="0"/>
    <n v="6192"/>
    <n v="61913"/>
    <n v="55721"/>
    <n v="0"/>
    <m/>
    <n v="55721"/>
    <x v="373"/>
  </r>
  <r>
    <s v="POR UN FUTURO MEJOR"/>
    <s v="HERNANDEZ"/>
    <s v="IZAGUIRRE"/>
    <s v="AURELIA"/>
    <x v="15"/>
    <x v="0"/>
    <x v="363"/>
    <s v="INFRAESTRUCTURA Y EQUIPO PARA LA PROTECCION Y MANEJO DE LAS AVES"/>
    <s v="PRODUCCIÓN DE ALIMENTOS"/>
    <n v="0"/>
    <n v="0"/>
    <n v="0"/>
    <s v="AM"/>
    <n v="15744"/>
    <n v="0"/>
    <n v="1750"/>
    <n v="17494"/>
    <n v="15744"/>
    <n v="0"/>
    <m/>
    <n v="15744"/>
    <x v="373"/>
  </r>
  <r>
    <s v="POR UN FUTURO MEJOR"/>
    <s v="HERNANDEZ"/>
    <s v="IZAGUIRRE"/>
    <s v="AURELIA"/>
    <x v="15"/>
    <x v="0"/>
    <x v="363"/>
    <s v="INCUBADORA"/>
    <s v="GENERACIÓN DE INGRESOS"/>
    <n v="0"/>
    <n v="0"/>
    <n v="0"/>
    <s v="AM"/>
    <n v="65395"/>
    <n v="0"/>
    <n v="7267"/>
    <n v="72662"/>
    <n v="65395"/>
    <n v="0"/>
    <m/>
    <n v="65395"/>
    <x v="373"/>
  </r>
  <r>
    <s v="GRUPO PESA CARRIZAL GRANDE"/>
    <s v="GONZALEZ"/>
    <s v="NUÑEZ"/>
    <s v="NOE"/>
    <x v="15"/>
    <x v="0"/>
    <x v="364"/>
    <s v="INCUBADORA"/>
    <s v="GENERACIÓN DE INGRESOS"/>
    <n v="6"/>
    <n v="1"/>
    <n v="7"/>
    <s v="AM"/>
    <n v="65395"/>
    <n v="0"/>
    <n v="7267"/>
    <n v="72662"/>
    <n v="65395"/>
    <n v="0"/>
    <m/>
    <n v="65395"/>
    <x v="374"/>
  </r>
  <r>
    <s v="GRUPO PESA CARRIZAL GRANDE"/>
    <s v="GONZALEZ"/>
    <s v="NUÑEZ"/>
    <s v="NOE"/>
    <x v="15"/>
    <x v="0"/>
    <x v="364"/>
    <s v="INFRAESTRUCTURA Y EQUIPO PARA LA PROTECCION Y MANEJO DE LAS AVES"/>
    <s v="PRODUCCIÓN DE ALIMENTOS"/>
    <n v="0"/>
    <n v="0"/>
    <n v="0"/>
    <s v="AM"/>
    <n v="15744"/>
    <n v="0"/>
    <n v="1750"/>
    <n v="17494"/>
    <n v="15744"/>
    <n v="0"/>
    <m/>
    <n v="15744"/>
    <x v="374"/>
  </r>
  <r>
    <s v="LA BARRANCA"/>
    <s v="GODINEZ"/>
    <s v="MONTERO"/>
    <s v="BONIFACIO"/>
    <x v="15"/>
    <x v="0"/>
    <x v="365"/>
    <s v="INFRAESTRUCTURA Y EQUIPO PARA LA PROTECCION Y MANEJO DE LAS AVES"/>
    <s v="PRODUCCIÓN DE ALIMENTOS"/>
    <n v="5"/>
    <n v="3"/>
    <n v="8"/>
    <s v="MAM"/>
    <n v="62978"/>
    <n v="0"/>
    <n v="6998"/>
    <n v="69976"/>
    <n v="62978"/>
    <n v="0"/>
    <m/>
    <n v="62978"/>
    <x v="375"/>
  </r>
  <r>
    <s v="EMPRENDEDORES XIUIS"/>
    <s v="MEDINA"/>
    <s v="MAR"/>
    <s v="J. AGUSTIN"/>
    <x v="15"/>
    <x v="0"/>
    <x v="346"/>
    <s v="INFRAESTRUCTURA Y EQUIPO PARA LA PRODUCCION DE PLANTULA"/>
    <s v="GENERACIÓN DE INGRESOS"/>
    <n v="6"/>
    <n v="9"/>
    <n v="15"/>
    <s v="MAM"/>
    <n v="162950"/>
    <n v="0"/>
    <n v="18106"/>
    <n v="181056"/>
    <n v="162950"/>
    <n v="0"/>
    <m/>
    <n v="162950"/>
    <x v="376"/>
  </r>
  <r>
    <s v="UNIDAD DE USUARIOS DEL SISTEMA DE RIEGO LA ENCANTADA S.C. DE R.L."/>
    <s v="NIETO"/>
    <s v="YAÑEZ"/>
    <s v="J. CELSO"/>
    <x v="15"/>
    <x v="0"/>
    <x v="346"/>
    <s v="INFRAESTRUCTURA Y EQUIPO PARA LA PRODUCCION DE PLANTULA"/>
    <s v="GENERACIÓN DE INGRESOS"/>
    <n v="0"/>
    <n v="15"/>
    <n v="15"/>
    <s v="MAM"/>
    <n v="700000"/>
    <n v="0"/>
    <n v="77778"/>
    <n v="777778"/>
    <n v="700000"/>
    <n v="0"/>
    <m/>
    <n v="700000"/>
    <x v="377"/>
  </r>
  <r>
    <s v="UNION TANLU S.P.R. DE R.L."/>
    <s v="VAZQUEZ"/>
    <s v="RODRIGUEZ"/>
    <s v="ANTONIO"/>
    <x v="15"/>
    <x v="0"/>
    <x v="363"/>
    <s v="CORRALES DE MANEJO"/>
    <s v="GENERACIÓN DE INGRESOS"/>
    <n v="2"/>
    <n v="15"/>
    <n v="17"/>
    <s v="AM"/>
    <n v="110259"/>
    <n v="0"/>
    <n v="12252"/>
    <n v="122511"/>
    <n v="110259"/>
    <n v="0"/>
    <m/>
    <n v="110259"/>
    <x v="378"/>
  </r>
  <r>
    <s v="UNION TANLU S.P.R. DE R.L."/>
    <s v="VAZQUEZ"/>
    <s v="RODRIGUEZ"/>
    <s v="ANTONIO"/>
    <x v="15"/>
    <x v="0"/>
    <x v="363"/>
    <s v="BASCULA"/>
    <s v="GENERACIÓN DE INGRESOS"/>
    <n v="0"/>
    <n v="0"/>
    <n v="0"/>
    <s v="AM"/>
    <n v="61200"/>
    <n v="0"/>
    <n v="6800"/>
    <n v="68000"/>
    <n v="61200"/>
    <n v="0"/>
    <m/>
    <n v="61200"/>
    <x v="378"/>
  </r>
  <r>
    <s v="UNION TANLU S.P.R. DE R.L."/>
    <s v="VAZQUEZ"/>
    <s v="RODRIGUEZ"/>
    <s v="ANTONIO"/>
    <x v="15"/>
    <x v="0"/>
    <x v="363"/>
    <s v="BODEGA"/>
    <s v="GENERACIÓN DE INGRESOS"/>
    <n v="0"/>
    <n v="0"/>
    <n v="0"/>
    <s v="AM"/>
    <n v="66876"/>
    <n v="0"/>
    <n v="7431"/>
    <n v="74307"/>
    <n v="66876"/>
    <n v="0"/>
    <m/>
    <n v="66876"/>
    <x v="378"/>
  </r>
  <r>
    <s v="UNION TANLU S.P.R. DE R.L."/>
    <s v="VAZQUEZ"/>
    <s v="RODRIGUEZ"/>
    <s v="ANTONIO"/>
    <x v="15"/>
    <x v="0"/>
    <x v="363"/>
    <s v="INFRAESTRUCTURA Y EQUIPO PARA LA PRODUCCION DE BOVINOS"/>
    <s v="GENERACIÓN DE INGRESOS"/>
    <n v="0"/>
    <n v="0"/>
    <n v="0"/>
    <s v="AM"/>
    <n v="46125"/>
    <n v="0"/>
    <n v="5125"/>
    <n v="51250"/>
    <n v="46125"/>
    <n v="0"/>
    <m/>
    <n v="46125"/>
    <x v="378"/>
  </r>
  <r>
    <s v="UNION TANLU S.P.R. DE R.L."/>
    <s v="VAZQUEZ"/>
    <s v="RODRIGUEZ"/>
    <s v="ANTONIO"/>
    <x v="15"/>
    <x v="0"/>
    <x v="363"/>
    <s v="PICADORA DE FORRAJE"/>
    <s v="GENERACIÓN DE INGRESOS"/>
    <n v="0"/>
    <n v="0"/>
    <n v="0"/>
    <s v="AM"/>
    <n v="22140"/>
    <n v="0"/>
    <n v="2460"/>
    <n v="24600"/>
    <n v="22140"/>
    <n v="0"/>
    <m/>
    <n v="22140"/>
    <x v="378"/>
  </r>
  <r>
    <s v="GRUPO DE TRABAJO EL MONEC"/>
    <s v="MARTINEZ"/>
    <s v="MARTINEZ"/>
    <s v="CESAR"/>
    <x v="6"/>
    <x v="0"/>
    <x v="93"/>
    <s v="EQUIPO PARA SELECCION Y EMPAQUE"/>
    <s v="GENERACIÓN DE INGRESOS"/>
    <n v="5"/>
    <n v="11"/>
    <n v="16"/>
    <s v="AM"/>
    <n v="180990"/>
    <n v="0"/>
    <n v="20110"/>
    <n v="201100"/>
    <n v="180990"/>
    <n v="0"/>
    <m/>
    <n v="180990"/>
    <x v="379"/>
  </r>
  <r>
    <s v="PILONCILLEROS DE LA GARZA"/>
    <s v="SANTIAGO"/>
    <s v="ROJAS"/>
    <s v="NEMECIO"/>
    <x v="0"/>
    <x v="1"/>
    <x v="140"/>
    <s v="EQUIPO PARA SELECCION Y EMPAQUE"/>
    <s v="GENERACIÓN DE INGRESOS"/>
    <n v="18"/>
    <n v="8"/>
    <n v="26"/>
    <s v="AM"/>
    <n v="306270"/>
    <n v="0"/>
    <n v="34030"/>
    <n v="340300"/>
    <n v="306270"/>
    <n v="0"/>
    <m/>
    <n v="306270"/>
    <x v="380"/>
  </r>
  <r>
    <s v="GRUPO DE PRODUCTORES DE SAN PEDRO, SAN ANTONIO, S.L.P."/>
    <s v="DE LA CRUZ"/>
    <s v="FELICIANA"/>
    <s v="J. NATIVIDAD"/>
    <x v="3"/>
    <x v="0"/>
    <x v="136"/>
    <s v="JAULAS FLOTANTES"/>
    <s v="GENERACIÓN DE INGRESOS"/>
    <n v="10"/>
    <n v="9"/>
    <n v="19"/>
    <s v="AM"/>
    <n v="81995"/>
    <n v="0"/>
    <n v="19600"/>
    <n v="101595"/>
    <n v="81995"/>
    <n v="0"/>
    <m/>
    <n v="81995"/>
    <x v="381"/>
  </r>
  <r>
    <s v="GRUPO DE PRODUCTORES DE CUITZABZEN"/>
    <s v="SANTIAGO"/>
    <s v="VIRGINIA"/>
    <s v="JOSE"/>
    <x v="6"/>
    <x v="0"/>
    <x v="106"/>
    <s v="JAULAS FLOTANTES"/>
    <s v="GENERACIÓN DE INGRESOS"/>
    <n v="2"/>
    <n v="12"/>
    <n v="14"/>
    <s v="AM"/>
    <n v="81995"/>
    <n v="0"/>
    <n v="19600"/>
    <n v="101595"/>
    <n v="81995"/>
    <n v="0"/>
    <m/>
    <n v="81995"/>
    <x v="382"/>
  </r>
  <r>
    <s v="UNIDAD CAMPESINA DOS"/>
    <s v="SANTIAGO"/>
    <s v="MARTINEZ"/>
    <s v="FERNANDO"/>
    <x v="9"/>
    <x v="0"/>
    <x v="193"/>
    <s v="INFRAESTRUCTURA PARA POSTPRODUCCION DE CAFE"/>
    <s v="GENERACIÓN DE INGRESOS"/>
    <n v="3"/>
    <n v="2"/>
    <n v="5"/>
    <s v="AM"/>
    <n v="6279"/>
    <n v="0"/>
    <n v="760"/>
    <n v="7039"/>
    <n v="6279"/>
    <n v="0"/>
    <m/>
    <n v="6279"/>
    <x v="383"/>
  </r>
  <r>
    <s v="UNIDAD CAMPESINA DOS"/>
    <s v="SANTIAGO"/>
    <s v="MARTINEZ"/>
    <s v="FERNANDO"/>
    <x v="9"/>
    <x v="0"/>
    <x v="193"/>
    <s v="INFRAESTRUCTURA PARA POSTPRODUCCION DE CAFE"/>
    <s v="GENERACIÓN DE INGRESOS"/>
    <n v="0"/>
    <n v="0"/>
    <n v="0"/>
    <s v="AM"/>
    <n v="5418"/>
    <n v="0"/>
    <n v="1707"/>
    <n v="7125"/>
    <n v="5418"/>
    <n v="0"/>
    <m/>
    <n v="5418"/>
    <x v="383"/>
  </r>
  <r>
    <s v="UNIDAD CAMPESINA DOS"/>
    <s v="SANTIAGO"/>
    <s v="MARTINEZ"/>
    <s v="FERNANDO"/>
    <x v="9"/>
    <x v="0"/>
    <x v="193"/>
    <s v="INFRAESTRUCTURA Y EQUIPO PARA LA PROTECCION Y MANEJO DE LAS AVES"/>
    <s v="PRODUCCIÓN DE ALIMENTOS"/>
    <n v="0"/>
    <n v="0"/>
    <n v="0"/>
    <s v="AM"/>
    <n v="12452"/>
    <n v="0"/>
    <n v="1536.7600000000002"/>
    <n v="13988.76"/>
    <n v="12452"/>
    <n v="0"/>
    <m/>
    <n v="12452"/>
    <x v="383"/>
  </r>
  <r>
    <s v="UNIDAD CAMPESINA DOS"/>
    <s v="SANTIAGO"/>
    <s v="MARTINEZ"/>
    <s v="FERNANDO"/>
    <x v="9"/>
    <x v="0"/>
    <x v="193"/>
    <s v="INFRAESTRUCTURA Y EQUIPO PARA LA PROTECCION Y MANEJO DE LAS AVES"/>
    <s v="PRODUCCIÓN DE ALIMENTOS"/>
    <n v="0"/>
    <n v="0"/>
    <n v="0"/>
    <s v="AM"/>
    <n v="5600"/>
    <n v="0"/>
    <n v="800"/>
    <n v="6400"/>
    <n v="5600"/>
    <n v="0"/>
    <m/>
    <n v="5600"/>
    <x v="383"/>
  </r>
  <r>
    <s v="UNIDAD CAMPESINA DOS"/>
    <s v="SANTIAGO"/>
    <s v="MARTINEZ"/>
    <s v="FERNANDO"/>
    <x v="9"/>
    <x v="0"/>
    <x v="193"/>
    <s v="INFRAESTRUCTURA Y EQUIPO PARA LA PRODUCCION DE HONGOS"/>
    <s v="PRODUCCIÓN DE ALIMENTOS"/>
    <n v="0"/>
    <n v="0"/>
    <n v="0"/>
    <s v="AM"/>
    <n v="5092"/>
    <n v="0"/>
    <n v="2277.3999999999996"/>
    <n v="7369.4"/>
    <n v="5092"/>
    <n v="0"/>
    <m/>
    <n v="5092"/>
    <x v="383"/>
  </r>
  <r>
    <s v="PESA-XOCHICUATLA"/>
    <s v="GARCIA"/>
    <s v="CONCEPCION"/>
    <s v="CIRO"/>
    <x v="8"/>
    <x v="0"/>
    <x v="177"/>
    <s v="SILO METALICO GALVANIZADO"/>
    <s v="GENERACIÓN DE INGRESOS"/>
    <n v="2"/>
    <n v="4"/>
    <n v="6"/>
    <s v="AM"/>
    <n v="4230"/>
    <n v="0"/>
    <n v="470"/>
    <n v="4700"/>
    <n v="4230"/>
    <n v="0"/>
    <m/>
    <n v="4230"/>
    <x v="384"/>
  </r>
  <r>
    <s v="PESA-XOCHICUATLA"/>
    <s v="GARCIA"/>
    <s v="CONCEPCION"/>
    <s v="CIRO"/>
    <x v="8"/>
    <x v="0"/>
    <x v="177"/>
    <s v="TINAS"/>
    <s v="GENERACIÓN DE INGRESOS"/>
    <n v="0"/>
    <n v="0"/>
    <n v="0"/>
    <s v="AM"/>
    <n v="22496"/>
    <n v="0"/>
    <n v="2500"/>
    <n v="24996"/>
    <n v="22496"/>
    <n v="0"/>
    <m/>
    <n v="22496"/>
    <x v="384"/>
  </r>
  <r>
    <s v="PESA-XOCHICUATLA"/>
    <s v="GARCIA"/>
    <s v="CONCEPCION"/>
    <s v="CIRO"/>
    <x v="8"/>
    <x v="0"/>
    <x v="177"/>
    <s v="ARBOLES FRUTALES"/>
    <s v="PRODUCCIÓN DE ALIMENTOS"/>
    <n v="0"/>
    <n v="0"/>
    <n v="0"/>
    <s v="AM"/>
    <n v="15697"/>
    <n v="0"/>
    <n v="1745"/>
    <n v="17442"/>
    <n v="15697"/>
    <n v="0"/>
    <m/>
    <n v="15697"/>
    <x v="384"/>
  </r>
  <r>
    <s v="GRUPO DE TRABAJO AGUA FRIA"/>
    <s v="SALAZAR"/>
    <s v="CANDELARIA"/>
    <s v="MAGDALENO"/>
    <x v="1"/>
    <x v="0"/>
    <x v="321"/>
    <s v="INFRAESTRUCTURA Y EQUIPO PARA LA PRODUCCION HORTICOLA AGRICULTURA PROTEGIDA"/>
    <s v="GENERACIÓN DE INGRESOS"/>
    <n v="3"/>
    <n v="2"/>
    <n v="5"/>
    <s v="AM"/>
    <n v="63000"/>
    <n v="0"/>
    <n v="7000"/>
    <n v="70000"/>
    <n v="63000"/>
    <n v="0"/>
    <m/>
    <n v="63000"/>
    <x v="385"/>
  </r>
  <r>
    <s v="LA JOYITA"/>
    <s v="SEBASTIAN"/>
    <s v="CONCEPCION"/>
    <s v="OFELIA"/>
    <x v="1"/>
    <x v="0"/>
    <x v="90"/>
    <s v="TINAS"/>
    <s v="GENERACIÓN DE INGRESOS"/>
    <n v="6"/>
    <n v="3"/>
    <n v="9"/>
    <s v="AM"/>
    <n v="104736"/>
    <n v="0"/>
    <n v="11638"/>
    <n v="116374"/>
    <n v="104736"/>
    <n v="0"/>
    <m/>
    <n v="104736"/>
    <x v="386"/>
  </r>
  <r>
    <s v="PRODUCTORES LOS GONZALEZ"/>
    <s v="GONZALEZ"/>
    <s v="ABAD"/>
    <s v="JESUS SANTIAGO"/>
    <x v="1"/>
    <x v="0"/>
    <x v="285"/>
    <s v="TINAS"/>
    <s v="GENERACIÓN DE INGRESOS"/>
    <n v="12"/>
    <n v="6"/>
    <n v="18"/>
    <s v="AM"/>
    <n v="104736"/>
    <n v="0"/>
    <n v="11638"/>
    <n v="116374"/>
    <n v="104736"/>
    <n v="0"/>
    <m/>
    <n v="104736"/>
    <x v="387"/>
  </r>
  <r>
    <s v="PRODUCTORES DE TZAPUJA"/>
    <s v="CAYETANO"/>
    <m/>
    <s v="FELIPE SANTIAGO"/>
    <x v="1"/>
    <x v="0"/>
    <x v="285"/>
    <s v="BODEGA"/>
    <s v="GENERACIÓN DE INGRESOS"/>
    <n v="2"/>
    <n v="11"/>
    <n v="13"/>
    <s v="AM"/>
    <n v="103806"/>
    <n v="0"/>
    <n v="11534"/>
    <n v="115340"/>
    <n v="103806"/>
    <n v="0"/>
    <m/>
    <n v="103806"/>
    <x v="388"/>
  </r>
  <r>
    <s v="ROSA ORTEGA HERNANDEZ"/>
    <s v="ORTEGA"/>
    <s v="HERNANDEZ"/>
    <s v="ROSA"/>
    <x v="12"/>
    <x v="0"/>
    <x v="268"/>
    <s v="INFRAESTRUCTURA Y EQUIPO PARA LA PRODUCCION DE BOVINOS"/>
    <s v="GENERACIÓN DE INGRESOS"/>
    <n v="3"/>
    <n v="3"/>
    <n v="6"/>
    <s v="AM"/>
    <n v="88679"/>
    <n v="0"/>
    <n v="9853.9199999999983"/>
    <n v="98532.92"/>
    <n v="88679"/>
    <n v="0"/>
    <m/>
    <n v="88679"/>
    <x v="389"/>
  </r>
  <r>
    <s v="ROSA ORTEGA HERNANDEZ"/>
    <s v="ORTEGA"/>
    <s v="HERNANDEZ"/>
    <s v="ROSA"/>
    <x v="12"/>
    <x v="0"/>
    <x v="268"/>
    <s v="INFRAESTRUCTURA Y EQUIPO PARA LA PROTECCION Y MANEJO DE LAS AVES"/>
    <s v="PRODUCCIÓN DE ALIMENTOS"/>
    <n v="0"/>
    <n v="0"/>
    <n v="0"/>
    <s v="AM"/>
    <n v="15703"/>
    <n v="0"/>
    <n v="1744.7999999999993"/>
    <n v="17447.8"/>
    <n v="15703"/>
    <n v="0"/>
    <m/>
    <n v="15703"/>
    <x v="389"/>
  </r>
  <r>
    <s v="EL CARPINTERO 2"/>
    <s v="MARTINEZ"/>
    <s v="MEDINA"/>
    <s v="GRISELDA"/>
    <x v="2"/>
    <x v="0"/>
    <x v="18"/>
    <s v="MOLINO DE GRANOS"/>
    <s v="GENERACIÓN DE INGRESOS"/>
    <n v="5"/>
    <n v="1"/>
    <n v="6"/>
    <s v="AM"/>
    <n v="17640"/>
    <n v="0"/>
    <n v="1960"/>
    <n v="19600"/>
    <n v="17640"/>
    <n v="0"/>
    <m/>
    <n v="17640"/>
    <x v="390"/>
  </r>
  <r>
    <s v="EL CARPINTERO 2"/>
    <s v="MARTINEZ"/>
    <s v="MEDINA"/>
    <s v="GRISELDA"/>
    <x v="2"/>
    <x v="0"/>
    <x v="18"/>
    <s v="CORRAL"/>
    <s v="GENERACIÓN DE INGRESOS"/>
    <n v="0"/>
    <n v="0"/>
    <n v="0"/>
    <s v="AM"/>
    <n v="13653"/>
    <n v="0"/>
    <n v="1517.0599999999995"/>
    <n v="15170.06"/>
    <n v="13653"/>
    <n v="0"/>
    <m/>
    <n v="13653"/>
    <x v="390"/>
  </r>
  <r>
    <s v="EL CARPINTERO 2"/>
    <s v="MARTINEZ"/>
    <s v="MEDINA"/>
    <s v="GRISELDA"/>
    <x v="2"/>
    <x v="0"/>
    <x v="18"/>
    <s v="INCUBADORA EQUIPADA"/>
    <s v="GENERACIÓN DE INGRESOS"/>
    <n v="0"/>
    <n v="0"/>
    <n v="0"/>
    <s v="AM"/>
    <n v="11700"/>
    <n v="0"/>
    <n v="1300"/>
    <n v="13000"/>
    <n v="11700"/>
    <n v="0"/>
    <m/>
    <n v="11700"/>
    <x v="390"/>
  </r>
  <r>
    <s v="EL CARPINTERO 2"/>
    <s v="MARTINEZ"/>
    <s v="MEDINA"/>
    <s v="GRISELDA"/>
    <x v="2"/>
    <x v="0"/>
    <x v="18"/>
    <s v="INFRAESTRUCTURA Y EQUIPO PARA LA PRODUCCION DE CERDOS"/>
    <s v="GENERACIÓN DE INGRESOS"/>
    <n v="0"/>
    <n v="0"/>
    <n v="0"/>
    <s v="AM"/>
    <n v="17752"/>
    <n v="0"/>
    <n v="1973.1100000000006"/>
    <n v="19725.11"/>
    <n v="17752"/>
    <n v="0"/>
    <m/>
    <n v="17752"/>
    <x v="390"/>
  </r>
  <r>
    <s v="EL CARPINTERO 2"/>
    <s v="MARTINEZ"/>
    <s v="MEDINA"/>
    <s v="GRISELDA"/>
    <x v="2"/>
    <x v="0"/>
    <x v="18"/>
    <s v="INFRAESTRUCTURA Y EQUIPO PARA LA PROTECCION Y MANEJO DE LAS AVES"/>
    <s v="PRODUCCIÓN DE ALIMENTOS"/>
    <n v="0"/>
    <n v="0"/>
    <n v="0"/>
    <s v="AM"/>
    <n v="15703"/>
    <n v="0"/>
    <n v="1744.7999999999993"/>
    <n v="17447.8"/>
    <n v="15703"/>
    <n v="0"/>
    <m/>
    <n v="15703"/>
    <x v="390"/>
  </r>
  <r>
    <s v="VEINTE DE NOVIEMBRE 2"/>
    <s v="GONZALEZ"/>
    <s v="ACUÑA"/>
    <s v="VICENTA DE JESUS"/>
    <x v="2"/>
    <x v="0"/>
    <x v="9"/>
    <s v="MOLINO DE GRANOS"/>
    <s v="GENERACIÓN DE INGRESOS"/>
    <n v="3"/>
    <n v="3"/>
    <n v="6"/>
    <s v="AM"/>
    <n v="8820"/>
    <n v="0"/>
    <n v="980"/>
    <n v="9800"/>
    <n v="8820"/>
    <n v="0"/>
    <m/>
    <n v="8820"/>
    <x v="391"/>
  </r>
  <r>
    <s v="VEINTE DE NOVIEMBRE 2"/>
    <s v="GONZALEZ"/>
    <s v="ACUÑA"/>
    <s v="VICENTA DE JESUS"/>
    <x v="2"/>
    <x v="0"/>
    <x v="9"/>
    <s v="INFRAESTRUCTURA Y EQUIPO PARA LA PROTECCION Y MANEJO DE LAS AVES"/>
    <s v="PRODUCCIÓN DE ALIMENTOS"/>
    <n v="0"/>
    <n v="0"/>
    <n v="0"/>
    <s v="AM"/>
    <n v="15703"/>
    <n v="0"/>
    <n v="1744.7999999999993"/>
    <n v="17447.8"/>
    <n v="15703"/>
    <n v="0"/>
    <m/>
    <n v="15703"/>
    <x v="391"/>
  </r>
  <r>
    <s v="VEINTE DE NOVIEMBRE 2"/>
    <s v="GONZALEZ"/>
    <s v="ACUÑA"/>
    <s v="VICENTA DE JESUS"/>
    <x v="2"/>
    <x v="0"/>
    <x v="9"/>
    <s v="PICADORA DE FORRAJE"/>
    <s v="GENERACIÓN DE INGRESOS"/>
    <n v="0"/>
    <n v="0"/>
    <n v="0"/>
    <s v="AM"/>
    <n v="32400"/>
    <n v="0"/>
    <n v="3600"/>
    <n v="36000"/>
    <n v="32400"/>
    <n v="0"/>
    <m/>
    <n v="32400"/>
    <x v="391"/>
  </r>
  <r>
    <s v="CAPUCHINAS 2"/>
    <s v="MONTES"/>
    <s v="CASTILLO"/>
    <s v="JUANA MARIA"/>
    <x v="2"/>
    <x v="0"/>
    <x v="11"/>
    <s v="CORRAL"/>
    <s v="GENERACIÓN DE INGRESOS"/>
    <n v="5"/>
    <n v="1"/>
    <n v="6"/>
    <s v="AM"/>
    <n v="13653"/>
    <n v="0"/>
    <n v="1517.0599999999995"/>
    <n v="15170.06"/>
    <n v="13653"/>
    <n v="0"/>
    <m/>
    <n v="13653"/>
    <x v="392"/>
  </r>
  <r>
    <s v="CAPUCHINAS 2"/>
    <s v="MONTES"/>
    <s v="CASTILLO"/>
    <s v="JUANA MARIA"/>
    <x v="2"/>
    <x v="0"/>
    <x v="11"/>
    <s v="DEPOSITO DE AGUA-PRODUCCION ALIMENTOS"/>
    <s v="PRODUCCIÓN DE ALIMENTOS"/>
    <n v="0"/>
    <n v="0"/>
    <n v="0"/>
    <s v="AM"/>
    <n v="30240"/>
    <n v="0"/>
    <n v="3360"/>
    <n v="33600"/>
    <n v="30240"/>
    <n v="0"/>
    <m/>
    <n v="30240"/>
    <x v="392"/>
  </r>
  <r>
    <s v="CAPUCHINAS 2"/>
    <s v="MONTES"/>
    <s v="CASTILLO"/>
    <s v="JUANA MARIA"/>
    <x v="2"/>
    <x v="0"/>
    <x v="11"/>
    <s v="CORRALES DE MANEJO"/>
    <s v="GENERACIÓN DE INGRESOS"/>
    <n v="0"/>
    <n v="0"/>
    <n v="0"/>
    <s v="AM"/>
    <n v="22169"/>
    <n v="0"/>
    <n v="2464.2299999999996"/>
    <n v="24633.23"/>
    <n v="22169"/>
    <n v="0"/>
    <m/>
    <n v="22169"/>
    <x v="392"/>
  </r>
  <r>
    <s v="CAPUCHINAS 2"/>
    <s v="MONTES"/>
    <s v="CASTILLO"/>
    <s v="JUANA MARIA"/>
    <x v="2"/>
    <x v="0"/>
    <x v="11"/>
    <s v="INFRAESTRUCTURA Y EQUIPO PARA LA  PRODUCCION  CULTIVOS ANUALES AGRICULTURA PROTEGIDA"/>
    <s v="PRODUCCIÓN DE ALIMENTOS"/>
    <n v="0"/>
    <n v="0"/>
    <n v="0"/>
    <s v="AM"/>
    <n v="19614"/>
    <n v="0"/>
    <n v="2180.0999999999985"/>
    <n v="21794.1"/>
    <n v="19614"/>
    <n v="0"/>
    <m/>
    <n v="19614"/>
    <x v="392"/>
  </r>
  <r>
    <s v="CAPUCHINAS 2"/>
    <s v="MONTES"/>
    <s v="CASTILLO"/>
    <s v="JUANA MARIA"/>
    <x v="2"/>
    <x v="0"/>
    <x v="11"/>
    <s v="TRAPICHE"/>
    <s v="GENERACIÓN DE INGRESOS"/>
    <n v="0"/>
    <n v="0"/>
    <n v="0"/>
    <s v="AM"/>
    <n v="47703"/>
    <n v="0"/>
    <n v="5300.8899999999994"/>
    <n v="53003.89"/>
    <n v="47703"/>
    <n v="0"/>
    <m/>
    <n v="47703"/>
    <x v="392"/>
  </r>
  <r>
    <s v="ABRAS DEL COROZO 2"/>
    <s v="MOCTEZUMA"/>
    <s v="HERNANDEZ"/>
    <s v="MIGUEL ANGEL"/>
    <x v="2"/>
    <x v="0"/>
    <x v="157"/>
    <s v="TEJABAN O SOMBREADERO"/>
    <s v="GENERACIÓN DE INGRESOS"/>
    <n v="4"/>
    <n v="2"/>
    <n v="6"/>
    <s v="AM"/>
    <n v="8086"/>
    <n v="0"/>
    <n v="899.53000000000065"/>
    <n v="8985.5300000000007"/>
    <n v="8086"/>
    <n v="0"/>
    <m/>
    <n v="8086"/>
    <x v="393"/>
  </r>
  <r>
    <s v="ABRAS DEL COROZO 2"/>
    <s v="MOCTEZUMA"/>
    <s v="HERNANDEZ"/>
    <s v="MIGUEL ANGEL"/>
    <x v="2"/>
    <x v="0"/>
    <x v="157"/>
    <s v="INFRAESTRUCTURA Y EQUIPO PARA LA  PRODUCCION  CULTIVOS ANUALES AGRICULTURA PROTEGIDA"/>
    <s v="PRODUCCIÓN DE ALIMENTOS"/>
    <n v="0"/>
    <n v="0"/>
    <n v="0"/>
    <s v="AM"/>
    <n v="6538"/>
    <n v="0"/>
    <n v="726.69999999999982"/>
    <n v="7264.7"/>
    <n v="6538"/>
    <n v="0"/>
    <m/>
    <n v="6538"/>
    <x v="393"/>
  </r>
  <r>
    <s v="ABRAS DEL COROZO 2"/>
    <s v="MOCTEZUMA"/>
    <s v="HERNANDEZ"/>
    <s v="MIGUEL ANGEL"/>
    <x v="2"/>
    <x v="0"/>
    <x v="157"/>
    <s v="INFRAESTRUCTURA Y EQUIPO PARA LA PROTECCION Y MANEJO DE LAS AVES"/>
    <s v="PRODUCCIÓN DE ALIMENTOS"/>
    <n v="0"/>
    <n v="0"/>
    <n v="0"/>
    <s v="AM"/>
    <n v="7851"/>
    <n v="0"/>
    <n v="872.89999999999964"/>
    <n v="8723.9"/>
    <n v="7851"/>
    <n v="0"/>
    <m/>
    <n v="7851"/>
    <x v="393"/>
  </r>
  <r>
    <s v="ABRAS DEL COROZO 2"/>
    <s v="MOCTEZUMA"/>
    <s v="HERNANDEZ"/>
    <s v="MIGUEL ANGEL"/>
    <x v="2"/>
    <x v="0"/>
    <x v="157"/>
    <s v="INFRAESTRUCTURA Y EQUIPO PARA LA PROTECCION Y MANEJO DE LAS AVES"/>
    <s v="PRODUCCIÓN DE ALIMENTOS"/>
    <n v="0"/>
    <n v="0"/>
    <n v="0"/>
    <s v="AM"/>
    <n v="9181"/>
    <n v="0"/>
    <n v="1020.6000000000004"/>
    <n v="10201.6"/>
    <n v="9181"/>
    <n v="0"/>
    <m/>
    <n v="9181"/>
    <x v="393"/>
  </r>
  <r>
    <s v="ABRAS DEL COROZO 2"/>
    <s v="MOCTEZUMA"/>
    <s v="HERNANDEZ"/>
    <s v="MIGUEL ANGEL"/>
    <x v="2"/>
    <x v="0"/>
    <x v="157"/>
    <s v="INFRAESTRUCTURA Y EQUIPO PARA LA PRODUCCION DE CERDOS"/>
    <s v="GENERACIÓN DE INGRESOS"/>
    <n v="0"/>
    <n v="0"/>
    <n v="0"/>
    <s v="AM"/>
    <n v="17752"/>
    <n v="0"/>
    <n v="1973.1100000000006"/>
    <n v="19725.11"/>
    <n v="17752"/>
    <n v="0"/>
    <m/>
    <n v="17752"/>
    <x v="393"/>
  </r>
  <r>
    <s v="ABRAS DEL COROZO 2"/>
    <s v="MOCTEZUMA"/>
    <s v="HERNANDEZ"/>
    <s v="MIGUEL ANGEL"/>
    <x v="2"/>
    <x v="0"/>
    <x v="157"/>
    <s v="DEPOSITO DE AGUA-PRODUCCION ALIMENTOS"/>
    <s v="PRODUCCIÓN DE ALIMENTOS"/>
    <n v="0"/>
    <n v="0"/>
    <n v="0"/>
    <s v="AM"/>
    <n v="10080"/>
    <n v="0"/>
    <n v="1120"/>
    <n v="11200"/>
    <n v="10080"/>
    <n v="0"/>
    <m/>
    <n v="10080"/>
    <x v="393"/>
  </r>
  <r>
    <s v="CUATES 2"/>
    <s v="HERNANDEZ"/>
    <s v="MARTINEZ"/>
    <s v="IRMA YOLANDA"/>
    <x v="2"/>
    <x v="0"/>
    <x v="14"/>
    <s v="DEPOSITO DE AGUA-PRODUCCION ALIMENTOS"/>
    <s v="PRODUCCIÓN DE ALIMENTOS"/>
    <n v="4"/>
    <n v="1"/>
    <n v="5"/>
    <s v="AM"/>
    <n v="10080"/>
    <n v="0"/>
    <n v="1120"/>
    <n v="11200"/>
    <n v="10080"/>
    <n v="0"/>
    <m/>
    <n v="10080"/>
    <x v="394"/>
  </r>
  <r>
    <s v="CUATES 2"/>
    <s v="HERNANDEZ"/>
    <s v="MARTINEZ"/>
    <s v="IRMA YOLANDA"/>
    <x v="2"/>
    <x v="0"/>
    <x v="14"/>
    <s v="TEJABAN O SOMBREADERO"/>
    <s v="GENERACIÓN DE INGRESOS"/>
    <n v="0"/>
    <n v="0"/>
    <n v="0"/>
    <s v="AM"/>
    <n v="8086"/>
    <n v="0"/>
    <n v="899.53000000000065"/>
    <n v="8985.5300000000007"/>
    <n v="8086"/>
    <n v="0"/>
    <m/>
    <n v="8086"/>
    <x v="394"/>
  </r>
  <r>
    <s v="CUATES 2"/>
    <s v="HERNANDEZ"/>
    <s v="MARTINEZ"/>
    <s v="IRMA YOLANDA"/>
    <x v="2"/>
    <x v="0"/>
    <x v="14"/>
    <s v="PICADORA DE FORRAJE"/>
    <s v="GENERACIÓN DE INGRESOS"/>
    <n v="0"/>
    <n v="0"/>
    <n v="0"/>
    <s v="AM"/>
    <n v="10800"/>
    <n v="0"/>
    <n v="1200"/>
    <n v="12000"/>
    <n v="10800"/>
    <n v="0"/>
    <m/>
    <n v="10800"/>
    <x v="394"/>
  </r>
  <r>
    <s v="CUATES 2"/>
    <s v="HERNANDEZ"/>
    <s v="MARTINEZ"/>
    <s v="IRMA YOLANDA"/>
    <x v="2"/>
    <x v="0"/>
    <x v="14"/>
    <s v="INFRAESTRUCTURA Y EQUIPO PARA LA  PRODUCCION  CULTIVOS ANUALES AGRICULTURA PROTEGIDA"/>
    <s v="PRODUCCIÓN DE ALIMENTOS"/>
    <n v="0"/>
    <n v="0"/>
    <n v="0"/>
    <s v="AM"/>
    <n v="6538"/>
    <n v="0"/>
    <n v="726.69999999999982"/>
    <n v="7264.7"/>
    <n v="6538"/>
    <n v="0"/>
    <m/>
    <n v="6538"/>
    <x v="394"/>
  </r>
  <r>
    <s v="CUATES 2"/>
    <s v="HERNANDEZ"/>
    <s v="MARTINEZ"/>
    <s v="IRMA YOLANDA"/>
    <x v="2"/>
    <x v="0"/>
    <x v="14"/>
    <s v="INFRAESTRUCTURA Y EQUIPO PARA LA PROTECCION Y MANEJO DE LAS AVES"/>
    <s v="PRODUCCIÓN DE ALIMENTOS"/>
    <n v="0"/>
    <n v="0"/>
    <n v="0"/>
    <s v="AM"/>
    <n v="4590"/>
    <n v="0"/>
    <n v="510.80000000000018"/>
    <n v="5100.8"/>
    <n v="4590"/>
    <n v="0"/>
    <m/>
    <n v="4590"/>
    <x v="394"/>
  </r>
  <r>
    <s v="CUATES 2"/>
    <s v="HERNANDEZ"/>
    <s v="MARTINEZ"/>
    <s v="IRMA YOLANDA"/>
    <x v="2"/>
    <x v="0"/>
    <x v="14"/>
    <s v="INFRAESTRUCTURA Y EQUIPO PARA LA PRODUCCION DE HORTALIZAS A CIELO ABIERTO"/>
    <s v="GENERACIÓN DE INGRESOS"/>
    <n v="0"/>
    <n v="0"/>
    <n v="0"/>
    <s v="AM"/>
    <n v="35583"/>
    <n v="0"/>
    <n v="3954"/>
    <n v="39537"/>
    <n v="35583"/>
    <n v="0"/>
    <m/>
    <n v="35583"/>
    <x v="394"/>
  </r>
  <r>
    <s v="LOS PINOS INFRA"/>
    <s v="MARTINEZ"/>
    <s v="JUANA"/>
    <s v="ISIDRO"/>
    <x v="5"/>
    <x v="0"/>
    <x v="37"/>
    <s v="INFRAESTRUCTURA Y EQUIPO PARA LA PROTECCION Y MANEJO DE LAS AVES"/>
    <s v="PRODUCCIÓN DE ALIMENTOS"/>
    <n v="2"/>
    <n v="4"/>
    <n v="6"/>
    <s v="AM"/>
    <n v="59672"/>
    <n v="0"/>
    <n v="10836"/>
    <n v="70508"/>
    <n v="59672"/>
    <n v="0"/>
    <m/>
    <n v="59672"/>
    <x v="395"/>
  </r>
  <r>
    <s v="LOS PINOS INFRA"/>
    <s v="MARTINEZ"/>
    <s v="JUANA"/>
    <s v="ISIDRO"/>
    <x v="5"/>
    <x v="0"/>
    <x v="37"/>
    <s v="TRAPICHE"/>
    <s v="GENERACIÓN DE INGRESOS"/>
    <n v="0"/>
    <n v="0"/>
    <n v="0"/>
    <s v="AM"/>
    <n v="49500"/>
    <n v="0"/>
    <n v="5500"/>
    <n v="55000"/>
    <n v="49500"/>
    <n v="0"/>
    <m/>
    <n v="49500"/>
    <x v="395"/>
  </r>
  <r>
    <s v="LOS PINOS INFRA"/>
    <s v="MARTINEZ"/>
    <s v="JUANA"/>
    <s v="ISIDRO"/>
    <x v="5"/>
    <x v="0"/>
    <x v="37"/>
    <s v="INFRAESTRUCTURA Y EQUIPO PARA LA PRODUCCION DE ALEVINES"/>
    <s v="GENERACIÓN DE INGRESOS"/>
    <n v="0"/>
    <n v="0"/>
    <n v="0"/>
    <s v="AM"/>
    <n v="188695"/>
    <n v="0"/>
    <n v="56000"/>
    <n v="244695"/>
    <n v="188695"/>
    <n v="0"/>
    <m/>
    <n v="188695"/>
    <x v="395"/>
  </r>
  <r>
    <s v="TATACUATLA INFRA"/>
    <s v="HERNANDEZ"/>
    <s v="BARRIOS"/>
    <s v="OCTAVIO GELACIO"/>
    <x v="5"/>
    <x v="0"/>
    <x v="66"/>
    <s v="INFRAESTRUCTURA Y EQUIPO PARA LA PRODUCCION DE CERDOS"/>
    <s v="GENERACIÓN DE INGRESOS"/>
    <n v="1"/>
    <n v="4"/>
    <n v="5"/>
    <s v="AM"/>
    <n v="14944"/>
    <n v="0"/>
    <n v="2560"/>
    <n v="17504"/>
    <n v="14944"/>
    <n v="0"/>
    <m/>
    <n v="14944"/>
    <x v="396"/>
  </r>
  <r>
    <s v="TATACUATLA INFRA"/>
    <s v="HERNANDEZ"/>
    <s v="BARRIOS"/>
    <s v="OCTAVIO GELACIO"/>
    <x v="5"/>
    <x v="0"/>
    <x v="66"/>
    <s v="TRAPICHE"/>
    <s v="GENERACIÓN DE INGRESOS"/>
    <n v="0"/>
    <n v="0"/>
    <n v="0"/>
    <s v="AM"/>
    <n v="198000"/>
    <n v="0"/>
    <n v="22000"/>
    <n v="220000"/>
    <n v="198000"/>
    <n v="0"/>
    <m/>
    <n v="198000"/>
    <x v="396"/>
  </r>
  <r>
    <s v="SAN JOSE INFRA"/>
    <s v="CALDERON"/>
    <s v="NAVARRETE"/>
    <s v="CANDELARIA"/>
    <x v="5"/>
    <x v="0"/>
    <x v="35"/>
    <s v="INFRAESTRUCTURA Y EQUIPO PARA LA PRODUCCION DE CERDOS"/>
    <s v="GENERACIÓN DE INGRESOS"/>
    <n v="5"/>
    <n v="0"/>
    <n v="5"/>
    <s v="AM"/>
    <n v="6787"/>
    <n v="0"/>
    <n v="1537"/>
    <n v="8324"/>
    <n v="6787"/>
    <n v="0"/>
    <m/>
    <n v="6787"/>
    <x v="397"/>
  </r>
  <r>
    <s v="SAN JOSE INFRA"/>
    <s v="CALDERON"/>
    <s v="NAVARRETE"/>
    <s v="CANDELARIA"/>
    <x v="5"/>
    <x v="0"/>
    <x v="35"/>
    <s v="TRAPICHE"/>
    <s v="GENERACIÓN DE INGRESOS"/>
    <n v="0"/>
    <n v="0"/>
    <n v="0"/>
    <s v="AM"/>
    <n v="49500"/>
    <n v="0"/>
    <n v="5500"/>
    <n v="55000"/>
    <n v="49500"/>
    <n v="0"/>
    <m/>
    <n v="49500"/>
    <x v="397"/>
  </r>
  <r>
    <s v="SAN JOSE INFRA"/>
    <s v="CALDERON"/>
    <s v="NAVARRETE"/>
    <s v="CANDELARIA"/>
    <x v="5"/>
    <x v="0"/>
    <x v="35"/>
    <s v="INFRAESTRUCTURA Y EQUIPO PARA LA PROTECCION Y MANEJO DE LAS AVES"/>
    <s v="PRODUCCIÓN DE ALIMENTOS"/>
    <n v="0"/>
    <n v="0"/>
    <n v="0"/>
    <s v="AM"/>
    <n v="29836"/>
    <n v="0"/>
    <n v="5418"/>
    <n v="35254"/>
    <n v="29836"/>
    <n v="0"/>
    <m/>
    <n v="29836"/>
    <x v="397"/>
  </r>
  <r>
    <s v="SAN JOSE INFRA"/>
    <s v="CALDERON"/>
    <s v="NAVARRETE"/>
    <s v="CANDELARIA"/>
    <x v="5"/>
    <x v="0"/>
    <x v="35"/>
    <s v="INFRAESTRUCTURA Y EQUIPO PARA LA PRODUCCION DE CERDOS"/>
    <s v="GENERACIÓN DE INGRESOS"/>
    <n v="0"/>
    <n v="0"/>
    <n v="0"/>
    <s v="AM"/>
    <n v="48880"/>
    <n v="0"/>
    <n v="5432"/>
    <n v="54312"/>
    <n v="48880"/>
    <n v="0"/>
    <m/>
    <n v="48880"/>
    <x v="397"/>
  </r>
  <r>
    <s v="TZINEJA INFRA"/>
    <s v="HERNANDEZ"/>
    <s v="HERNANDEZ"/>
    <s v="MA. EVA"/>
    <x v="5"/>
    <x v="0"/>
    <x v="366"/>
    <s v="INFRAESTRUCTURA Y EQUIPO PARA LA PRODUCCION DE CERDOS"/>
    <s v="GENERACIÓN DE INGRESOS"/>
    <n v="4"/>
    <n v="4"/>
    <n v="8"/>
    <s v="AM"/>
    <n v="52026"/>
    <n v="0"/>
    <n v="8130"/>
    <n v="60156"/>
    <n v="52026"/>
    <n v="0"/>
    <m/>
    <n v="52026"/>
    <x v="398"/>
  </r>
  <r>
    <s v="TZINEJA INFRA"/>
    <s v="HERNANDEZ"/>
    <s v="HERNANDEZ"/>
    <s v="MA. EVA"/>
    <x v="5"/>
    <x v="0"/>
    <x v="366"/>
    <s v="INFRAESTRUCTURA Y EQUIPO PARA LA PRODUCCION DE CERDOS"/>
    <s v="GENERACIÓN DE INGRESOS"/>
    <n v="0"/>
    <n v="0"/>
    <n v="0"/>
    <s v="AM"/>
    <n v="97760"/>
    <n v="0"/>
    <n v="10864"/>
    <n v="108624"/>
    <n v="97760"/>
    <n v="0"/>
    <m/>
    <n v="97760"/>
    <x v="398"/>
  </r>
  <r>
    <s v="TZINEJA INFRA"/>
    <s v="HERNANDEZ"/>
    <s v="HERNANDEZ"/>
    <s v="MA. EVA"/>
    <x v="5"/>
    <x v="0"/>
    <x v="366"/>
    <s v="TRAPICHE"/>
    <s v="GENERACIÓN DE INGRESOS"/>
    <n v="0"/>
    <n v="0"/>
    <n v="0"/>
    <s v="AM"/>
    <n v="148500"/>
    <n v="0"/>
    <n v="16500"/>
    <n v="165000"/>
    <n v="148500"/>
    <n v="0"/>
    <m/>
    <n v="148500"/>
    <x v="398"/>
  </r>
  <r>
    <s v="TANDZUMADZ UNO"/>
    <s v="SANTIAGO"/>
    <s v="ROSA"/>
    <s v="JOSE DAVID"/>
    <x v="5"/>
    <x v="0"/>
    <x v="43"/>
    <s v="INFRAESTRUCTURA Y EQUIPO PARA LA PROTECCION Y MANEJO DE LAS AVES"/>
    <s v="PRODUCCIÓN DE ALIMENTOS"/>
    <n v="2"/>
    <n v="7"/>
    <n v="9"/>
    <s v="MAM"/>
    <n v="44754"/>
    <n v="0"/>
    <n v="8127"/>
    <n v="52881"/>
    <n v="44754"/>
    <n v="0"/>
    <m/>
    <n v="44754"/>
    <x v="399"/>
  </r>
  <r>
    <s v="TANDZUMADZ UNO"/>
    <s v="SANTIAGO"/>
    <s v="ROSA"/>
    <s v="JOSE DAVID"/>
    <x v="5"/>
    <x v="0"/>
    <x v="43"/>
    <s v="INFRAESTRUCTURA Y EQUIPO PARA LA PRODUCCION DE CERDOS"/>
    <s v="GENERACIÓN DE INGRESOS"/>
    <n v="0"/>
    <n v="0"/>
    <n v="0"/>
    <s v="MAM"/>
    <n v="27148"/>
    <n v="0"/>
    <n v="6148"/>
    <n v="33296"/>
    <n v="27148"/>
    <n v="0"/>
    <m/>
    <n v="27148"/>
    <x v="399"/>
  </r>
  <r>
    <s v="TANDZUMADZ UNO"/>
    <s v="SANTIAGO"/>
    <s v="ROSA"/>
    <s v="JOSE DAVID"/>
    <x v="5"/>
    <x v="0"/>
    <x v="43"/>
    <s v="INFRAESTRUCTURA Y EQUIPO PARA LA PRODUCCION DE CERDOS"/>
    <s v="GENERACIÓN DE INGRESOS"/>
    <n v="0"/>
    <n v="0"/>
    <n v="0"/>
    <s v="MAM"/>
    <n v="17342"/>
    <n v="0"/>
    <n v="2710"/>
    <n v="20052"/>
    <n v="17342"/>
    <n v="0"/>
    <m/>
    <n v="17342"/>
    <x v="399"/>
  </r>
  <r>
    <s v="TANDZUMADZ UNO"/>
    <s v="SANTIAGO"/>
    <s v="ROSA"/>
    <s v="JOSE DAVID"/>
    <x v="5"/>
    <x v="0"/>
    <x v="43"/>
    <s v="TRAPICHE"/>
    <s v="GENERACIÓN DE INGRESOS"/>
    <n v="0"/>
    <n v="0"/>
    <n v="0"/>
    <s v="MAM"/>
    <n v="26530"/>
    <n v="0"/>
    <n v="2948"/>
    <n v="29478"/>
    <n v="26530"/>
    <n v="0"/>
    <m/>
    <n v="26530"/>
    <x v="399"/>
  </r>
  <r>
    <s v="BUGAMBILIAS 1"/>
    <s v="RIVERA"/>
    <s v="HERNANDEZ"/>
    <s v="DONACIANO"/>
    <x v="5"/>
    <x v="0"/>
    <x v="65"/>
    <s v="INFRAESTRUCTURA Y EQUIPO PARA LA PROTECCION Y MANEJO DE LAS AVES"/>
    <s v="PRODUCCIÓN DE ALIMENTOS"/>
    <n v="9"/>
    <n v="3"/>
    <n v="12"/>
    <s v="AM"/>
    <n v="119344"/>
    <n v="0"/>
    <n v="21672"/>
    <n v="141016"/>
    <n v="119344"/>
    <n v="0"/>
    <m/>
    <n v="119344"/>
    <x v="400"/>
  </r>
  <r>
    <s v="BUGAMBILIAS 1"/>
    <s v="RIVERA"/>
    <s v="HERNANDEZ"/>
    <s v="DONACIANO"/>
    <x v="5"/>
    <x v="0"/>
    <x v="65"/>
    <s v="TRAPICHE"/>
    <s v="GENERACIÓN DE INGRESOS"/>
    <n v="0"/>
    <n v="0"/>
    <n v="0"/>
    <s v="AM"/>
    <n v="198000"/>
    <n v="0"/>
    <n v="22000"/>
    <n v="220000"/>
    <n v="198000"/>
    <n v="0"/>
    <m/>
    <n v="198000"/>
    <x v="400"/>
  </r>
  <r>
    <s v="TZOP TZOL JA DOS"/>
    <s v="MARTINEZ"/>
    <s v="BASILIO"/>
    <s v="EVA"/>
    <x v="9"/>
    <x v="0"/>
    <x v="263"/>
    <s v="INFRAESTRUCTURA Y EQUIPO PARA LA PRODUCCION DE HONGOS"/>
    <s v="PRODUCCIÓN DE ALIMENTOS"/>
    <n v="6"/>
    <n v="0"/>
    <n v="6"/>
    <s v="AM"/>
    <n v="15278"/>
    <n v="0"/>
    <n v="6830.2000000000007"/>
    <n v="22108.2"/>
    <n v="15278"/>
    <n v="0"/>
    <m/>
    <n v="15278"/>
    <x v="401"/>
  </r>
  <r>
    <s v="TZOP TZOL JA DOS"/>
    <s v="MARTINEZ"/>
    <s v="BASILIO"/>
    <s v="EVA"/>
    <x v="9"/>
    <x v="0"/>
    <x v="263"/>
    <s v="INFRAESTRUCTURA Y EQUIPO PARA LA PRODUCCION DE HORTALIZAS A CIELO ABIERTO"/>
    <s v="GENERACIÓN DE INGRESOS"/>
    <n v="0"/>
    <n v="0"/>
    <n v="0"/>
    <s v="AM"/>
    <n v="7100"/>
    <n v="0"/>
    <n v="2498"/>
    <n v="9598"/>
    <n v="7100"/>
    <n v="0"/>
    <m/>
    <n v="7100"/>
    <x v="401"/>
  </r>
  <r>
    <s v="TZOP TZOL JA DOS"/>
    <s v="MARTINEZ"/>
    <s v="BASILIO"/>
    <s v="EVA"/>
    <x v="9"/>
    <x v="0"/>
    <x v="263"/>
    <s v="EQUIPO PARA LA CONSERVACION DE ALIMENTOS VEGETALES"/>
    <s v="GENERACIÓN DE INGRESOS"/>
    <n v="0"/>
    <n v="0"/>
    <n v="0"/>
    <s v="AM"/>
    <n v="6591"/>
    <n v="0"/>
    <n v="770"/>
    <n v="7361"/>
    <n v="6591"/>
    <n v="0"/>
    <m/>
    <n v="6591"/>
    <x v="401"/>
  </r>
  <r>
    <s v="LUISA MEDINA ESTRADA"/>
    <s v="MEDINA"/>
    <s v="ESTRADA"/>
    <s v="LUISA"/>
    <x v="0"/>
    <x v="2"/>
    <x v="262"/>
    <s v="INFRAESTRUCTURA Y EQUIPO PARA LA PRODUCCION HORTICOLA AGRICULTURA PROTEGIDA"/>
    <s v="PRODUCCIÓN DE ALIMENTOS"/>
    <n v="5"/>
    <n v="0"/>
    <n v="5"/>
    <s v="AM"/>
    <n v="73983"/>
    <n v="0"/>
    <n v="8220.5"/>
    <n v="82203.5"/>
    <n v="68545"/>
    <n v="0"/>
    <m/>
    <n v="68545"/>
    <x v="402"/>
  </r>
  <r>
    <s v="NUEVA GENERACION DOS"/>
    <s v="OBISPO"/>
    <s v="OBISPO"/>
    <s v="VIRGINIA"/>
    <x v="9"/>
    <x v="0"/>
    <x v="282"/>
    <s v="INFRAESTRUCTURA Y EQUIPO PARA LA PROTECCION Y MANEJO DE LAS AVES"/>
    <s v="PRODUCCIÓN DE ALIMENTOS"/>
    <n v="4"/>
    <n v="2"/>
    <n v="6"/>
    <s v="MAM"/>
    <n v="5600"/>
    <n v="0"/>
    <n v="800"/>
    <n v="6400"/>
    <n v="5600"/>
    <n v="0"/>
    <m/>
    <n v="5600"/>
    <x v="403"/>
  </r>
  <r>
    <s v="EMPRENDEDORES PUYECATL"/>
    <s v="HERNANDEZ"/>
    <s v="REYES"/>
    <s v="LAURA"/>
    <x v="8"/>
    <x v="0"/>
    <x v="186"/>
    <s v="ARBOLES FRUTALES"/>
    <s v="PRODUCCIÓN DE ALIMENTOS"/>
    <n v="2"/>
    <n v="4"/>
    <n v="6"/>
    <s v="AM"/>
    <n v="5232"/>
    <n v="0"/>
    <n v="582"/>
    <n v="5814"/>
    <n v="5232"/>
    <n v="0"/>
    <m/>
    <n v="5232"/>
    <x v="404"/>
  </r>
  <r>
    <s v="EMPRENDEDORES PUYECATL"/>
    <s v="HERNANDEZ"/>
    <s v="REYES"/>
    <s v="LAURA"/>
    <x v="8"/>
    <x v="0"/>
    <x v="186"/>
    <s v="INFRAESTRUCTURA Y EQUIPO PARA LA PRODUCCION HORTICOLA AGRICULTURA PROTEGIDA"/>
    <s v="PRODUCCIÓN DE ALIMENTOS"/>
    <n v="0"/>
    <n v="0"/>
    <n v="0"/>
    <s v="AM"/>
    <n v="59142"/>
    <n v="0"/>
    <n v="6572"/>
    <n v="65714"/>
    <n v="59142"/>
    <n v="0"/>
    <m/>
    <n v="59142"/>
    <x v="404"/>
  </r>
  <r>
    <s v="PESA EJIDO HUEXCO"/>
    <s v="VARGAS"/>
    <s v="ESCUDERO"/>
    <s v="JUSTINO"/>
    <x v="8"/>
    <x v="0"/>
    <x v="189"/>
    <s v="BEBEDERO"/>
    <s v="GENERACIÓN DE INGRESOS"/>
    <n v="0"/>
    <n v="6"/>
    <n v="6"/>
    <s v="AM"/>
    <n v="33474"/>
    <n v="0"/>
    <n v="3720"/>
    <n v="37194"/>
    <n v="33474"/>
    <n v="0"/>
    <m/>
    <n v="33474"/>
    <x v="405"/>
  </r>
  <r>
    <s v="PESA EJIDO LAS MESAS"/>
    <s v="VALDEZ"/>
    <s v="CAMARGO"/>
    <s v="IGNACIO"/>
    <x v="8"/>
    <x v="0"/>
    <x v="156"/>
    <s v="ARBOLES FRUTALES"/>
    <s v="PRODUCCIÓN DE ALIMENTOS"/>
    <n v="2"/>
    <n v="4"/>
    <n v="6"/>
    <s v="AM"/>
    <n v="10465"/>
    <n v="0"/>
    <n v="1163"/>
    <n v="11628"/>
    <n v="10465"/>
    <n v="0"/>
    <m/>
    <n v="10465"/>
    <x v="406"/>
  </r>
  <r>
    <s v="LIDERES CEDRAL"/>
    <s v="CASTRO"/>
    <s v="SANCHEZ"/>
    <s v="BENITO"/>
    <x v="8"/>
    <x v="0"/>
    <x v="187"/>
    <s v="PICADORA DE FORRAJE"/>
    <s v="GENERACIÓN DE INGRESOS"/>
    <n v="2"/>
    <n v="4"/>
    <n v="6"/>
    <s v="AM"/>
    <n v="12600"/>
    <n v="0"/>
    <n v="1400"/>
    <n v="14000"/>
    <n v="12600"/>
    <n v="0"/>
    <m/>
    <n v="12600"/>
    <x v="407"/>
  </r>
  <r>
    <s v="LIDERES CEDRAL"/>
    <s v="CASTRO"/>
    <s v="SANCHEZ"/>
    <s v="BENITO"/>
    <x v="8"/>
    <x v="0"/>
    <x v="187"/>
    <s v="ARBOLES FRUTALES"/>
    <s v="PRODUCCIÓN DE ALIMENTOS"/>
    <n v="0"/>
    <n v="0"/>
    <n v="0"/>
    <s v="AM"/>
    <n v="5232"/>
    <n v="0"/>
    <n v="582"/>
    <n v="5814"/>
    <n v="5232"/>
    <n v="0"/>
    <m/>
    <n v="5232"/>
    <x v="407"/>
  </r>
  <r>
    <s v="LIDERES CEDRAL"/>
    <s v="CASTRO"/>
    <s v="SANCHEZ"/>
    <s v="BENITO"/>
    <x v="8"/>
    <x v="0"/>
    <x v="187"/>
    <s v="CORRAL"/>
    <s v="GENERACIÓN DE INGRESOS"/>
    <n v="0"/>
    <n v="0"/>
    <n v="0"/>
    <s v="AM"/>
    <n v="28710"/>
    <n v="0"/>
    <n v="3190"/>
    <n v="31900"/>
    <n v="28710"/>
    <n v="0"/>
    <m/>
    <n v="28710"/>
    <x v="407"/>
  </r>
  <r>
    <s v="LIDERES CEDRAL"/>
    <s v="CASTRO"/>
    <s v="SANCHEZ"/>
    <s v="BENITO"/>
    <x v="8"/>
    <x v="0"/>
    <x v="187"/>
    <s v="INFRAESTRUCTURA Y EQUIPO PARA LA PRODUCCION DE BOVINOS"/>
    <s v="GENERACIÓN DE INGRESOS"/>
    <n v="0"/>
    <n v="0"/>
    <n v="0"/>
    <s v="AM"/>
    <n v="70000"/>
    <n v="0"/>
    <n v="7778"/>
    <n v="77778"/>
    <n v="70000"/>
    <n v="0"/>
    <m/>
    <n v="70000"/>
    <x v="407"/>
  </r>
  <r>
    <s v="CHUPADERO"/>
    <s v="HERNANDEZ"/>
    <s v="JUANA"/>
    <s v="ROBERTO"/>
    <x v="8"/>
    <x v="0"/>
    <x v="164"/>
    <s v="PICADORA DE FORRAJE"/>
    <s v="GENERACIÓN DE INGRESOS"/>
    <n v="3"/>
    <n v="3"/>
    <n v="6"/>
    <s v="AM"/>
    <n v="25200"/>
    <n v="0"/>
    <n v="2800"/>
    <n v="28000"/>
    <n v="25200"/>
    <n v="0"/>
    <m/>
    <n v="25200"/>
    <x v="408"/>
  </r>
  <r>
    <s v="CHUPADERO"/>
    <s v="HERNANDEZ"/>
    <s v="JUANA"/>
    <s v="ROBERTO"/>
    <x v="8"/>
    <x v="0"/>
    <x v="164"/>
    <s v="ARBOLES FRUTALES"/>
    <s v="PRODUCCIÓN DE ALIMENTOS"/>
    <n v="0"/>
    <n v="0"/>
    <n v="0"/>
    <s v="AM"/>
    <n v="10465"/>
    <n v="0"/>
    <n v="1163"/>
    <n v="11628"/>
    <n v="10465"/>
    <n v="0"/>
    <m/>
    <n v="10465"/>
    <x v="408"/>
  </r>
  <r>
    <s v="PESA-COYOLO"/>
    <s v="GARCIA"/>
    <s v="AGUSTINA"/>
    <s v="ERASMO"/>
    <x v="8"/>
    <x v="0"/>
    <x v="172"/>
    <s v="ARBOLES FRUTALES"/>
    <s v="PRODUCCIÓN DE ALIMENTOS"/>
    <n v="4"/>
    <n v="4"/>
    <n v="8"/>
    <s v="AM"/>
    <n v="41860"/>
    <n v="0"/>
    <n v="4652"/>
    <n v="46512"/>
    <n v="41860"/>
    <n v="0"/>
    <m/>
    <n v="41860"/>
    <x v="409"/>
  </r>
  <r>
    <s v="PALOLCO"/>
    <s v="HERNANDEZ"/>
    <s v="PASCUAL"/>
    <s v="CORNELIO"/>
    <x v="8"/>
    <x v="0"/>
    <x v="160"/>
    <s v="BEBEDERO"/>
    <s v="GENERACIÓN DE INGRESOS"/>
    <n v="1"/>
    <n v="5"/>
    <n v="6"/>
    <s v="AM"/>
    <n v="5579"/>
    <n v="0"/>
    <n v="620"/>
    <n v="6199"/>
    <n v="5579"/>
    <n v="0"/>
    <m/>
    <n v="5579"/>
    <x v="410"/>
  </r>
  <r>
    <s v="PALOLCO"/>
    <s v="HERNANDEZ"/>
    <s v="PASCUAL"/>
    <s v="CORNELIO"/>
    <x v="8"/>
    <x v="0"/>
    <x v="160"/>
    <s v="INFRAESTRUCTURA Y EQUIPO PARA LA PRODUCCION DE BOVINOS"/>
    <s v="GENERACIÓN DE INGRESOS"/>
    <n v="0"/>
    <n v="0"/>
    <n v="0"/>
    <s v="AM"/>
    <n v="70000"/>
    <n v="0"/>
    <n v="7778"/>
    <n v="77778"/>
    <n v="70000"/>
    <n v="0"/>
    <m/>
    <n v="70000"/>
    <x v="410"/>
  </r>
  <r>
    <s v="PALOLCO"/>
    <s v="HERNANDEZ"/>
    <s v="PASCUAL"/>
    <s v="CORNELIO"/>
    <x v="8"/>
    <x v="0"/>
    <x v="160"/>
    <s v="CORRAL"/>
    <s v="GENERACIÓN DE INGRESOS"/>
    <n v="0"/>
    <n v="0"/>
    <n v="0"/>
    <s v="AM"/>
    <n v="14355"/>
    <n v="0"/>
    <n v="1595"/>
    <n v="15950"/>
    <n v="14355"/>
    <n v="0"/>
    <m/>
    <n v="14355"/>
    <x v="410"/>
  </r>
  <r>
    <s v="PALOLCO"/>
    <s v="HERNANDEZ"/>
    <s v="PASCUAL"/>
    <s v="CORNELIO"/>
    <x v="8"/>
    <x v="0"/>
    <x v="160"/>
    <s v="PICADORA DE FORRAJE"/>
    <s v="GENERACIÓN DE INGRESOS"/>
    <n v="0"/>
    <n v="0"/>
    <n v="0"/>
    <s v="AM"/>
    <n v="12600"/>
    <n v="0"/>
    <n v="1400"/>
    <n v="14000"/>
    <n v="12600"/>
    <n v="0"/>
    <m/>
    <n v="12600"/>
    <x v="410"/>
  </r>
  <r>
    <s v="PALOLCO"/>
    <s v="HERNANDEZ"/>
    <s v="PASCUAL"/>
    <s v="CORNELIO"/>
    <x v="8"/>
    <x v="0"/>
    <x v="160"/>
    <s v="ARBOLES FRUTALES"/>
    <s v="PRODUCCIÓN DE ALIMENTOS"/>
    <n v="0"/>
    <n v="0"/>
    <n v="0"/>
    <s v="AM"/>
    <n v="10465"/>
    <n v="0"/>
    <n v="1163"/>
    <n v="11628"/>
    <n v="10465"/>
    <n v="0"/>
    <m/>
    <n v="10465"/>
    <x v="410"/>
  </r>
  <r>
    <s v="JUNKUDH T OJNAL TI TZEN DOS"/>
    <s v="TRANQUILINO"/>
    <s v="ANA"/>
    <s v="CENOBIA"/>
    <x v="9"/>
    <x v="0"/>
    <x v="220"/>
    <s v="EQUIPO PARA LA CONSERVACION DE ALIMENTOS VEGETALES"/>
    <s v="GENERACIÓN DE INGRESOS"/>
    <n v="4"/>
    <n v="1"/>
    <n v="5"/>
    <s v="MAM"/>
    <n v="6591"/>
    <n v="0"/>
    <n v="770"/>
    <n v="7361"/>
    <n v="6591"/>
    <n v="0"/>
    <m/>
    <n v="6591"/>
    <x v="411"/>
  </r>
  <r>
    <s v="JUNKUDH T OJNAL TI TZEN DOS"/>
    <s v="TRANQUILINO"/>
    <s v="ANA"/>
    <s v="CENOBIA"/>
    <x v="9"/>
    <x v="0"/>
    <x v="220"/>
    <s v="INFRAESTRUCTURA Y EQUIPO PARA LA PRODUCCION DE HONGOS"/>
    <s v="PRODUCCIÓN DE ALIMENTOS"/>
    <n v="0"/>
    <n v="0"/>
    <n v="0"/>
    <s v="MAM"/>
    <n v="10185"/>
    <n v="0"/>
    <n v="4553.7999999999993"/>
    <n v="14738.8"/>
    <n v="10185"/>
    <n v="0"/>
    <m/>
    <n v="10185"/>
    <x v="411"/>
  </r>
  <r>
    <s v="JUNKUDH T OJNAL TI TZEN DOS"/>
    <s v="TRANQUILINO"/>
    <s v="ANA"/>
    <s v="CENOBIA"/>
    <x v="9"/>
    <x v="0"/>
    <x v="220"/>
    <s v="INFRAESTRUCTURA Y EQUIPO PARA LA PRODUCCION DE HORTALIZAS A CIELO ABIERTO"/>
    <s v="GENERACIÓN DE INGRESOS"/>
    <n v="0"/>
    <n v="0"/>
    <n v="0"/>
    <s v="MAM"/>
    <n v="7100"/>
    <n v="0"/>
    <n v="2498"/>
    <n v="9598"/>
    <n v="7100"/>
    <n v="0"/>
    <m/>
    <n v="7100"/>
    <x v="411"/>
  </r>
  <r>
    <s v="TANLU Y SANTA ELENA"/>
    <s v="PEREZ"/>
    <s v="PEDRAZA"/>
    <s v="LINA"/>
    <x v="15"/>
    <x v="0"/>
    <x v="363"/>
    <s v="PICADORA DE FORRAJE"/>
    <s v="GENERACIÓN DE INGRESOS"/>
    <n v="4"/>
    <n v="1"/>
    <n v="5"/>
    <s v="AM"/>
    <n v="22140"/>
    <n v="0"/>
    <n v="2460"/>
    <n v="24600"/>
    <n v="22140"/>
    <n v="0"/>
    <m/>
    <n v="22140"/>
    <x v="412"/>
  </r>
  <r>
    <s v="TANLU Y SANTA ELENA"/>
    <s v="PEREZ"/>
    <s v="PEDRAZA"/>
    <s v="LINA"/>
    <x v="15"/>
    <x v="0"/>
    <x v="363"/>
    <s v="INFRAESTRUCTURA Y EQUIPO PARA LA PROTECCION Y MANEJO DE LAS AVES"/>
    <s v="PRODUCCIÓN DE ALIMENTOS"/>
    <n v="0"/>
    <n v="0"/>
    <n v="0"/>
    <s v="AM"/>
    <n v="23616"/>
    <n v="0"/>
    <n v="2625"/>
    <n v="26241"/>
    <n v="23616"/>
    <n v="0"/>
    <m/>
    <n v="23616"/>
    <x v="412"/>
  </r>
  <r>
    <s v="TANLU Y SANTA ELENA"/>
    <s v="PEREZ"/>
    <s v="PEDRAZA"/>
    <s v="LINA"/>
    <x v="15"/>
    <x v="0"/>
    <x v="363"/>
    <s v="INFRAESTRUCTURA Y EQUIPO PARA LA PRODUCCION DE BOVINOS"/>
    <s v="GENERACIÓN DE INGRESOS"/>
    <n v="0"/>
    <n v="0"/>
    <n v="0"/>
    <s v="AM"/>
    <n v="55721"/>
    <n v="0"/>
    <n v="6192"/>
    <n v="61913"/>
    <n v="55721"/>
    <n v="0"/>
    <m/>
    <n v="55721"/>
    <x v="412"/>
  </r>
  <r>
    <s v="AGARROSO Y PUEBLO"/>
    <s v="GONZALEZ"/>
    <s v="ALMAZAN"/>
    <s v="LUCINA"/>
    <x v="15"/>
    <x v="0"/>
    <x v="356"/>
    <s v="PICADORA DE FORRAJE"/>
    <s v="GENERACIÓN DE INGRESOS"/>
    <n v="5"/>
    <n v="0"/>
    <n v="5"/>
    <s v="AM"/>
    <n v="22140"/>
    <n v="0"/>
    <n v="2460"/>
    <n v="24600"/>
    <n v="22140"/>
    <n v="0"/>
    <m/>
    <n v="22140"/>
    <x v="413"/>
  </r>
  <r>
    <s v="AGARROSO Y PUEBLO"/>
    <s v="GONZALEZ"/>
    <s v="ALMAZAN"/>
    <s v="LUCINA"/>
    <x v="15"/>
    <x v="0"/>
    <x v="356"/>
    <s v="DESGRANADORA"/>
    <s v="GENERACIÓN DE INGRESOS"/>
    <n v="0"/>
    <n v="0"/>
    <n v="0"/>
    <s v="AM"/>
    <n v="14400"/>
    <n v="0"/>
    <n v="1600"/>
    <n v="16000"/>
    <n v="14400"/>
    <n v="0"/>
    <m/>
    <n v="14400"/>
    <x v="413"/>
  </r>
  <r>
    <s v="AGARROSO Y PUEBLO"/>
    <s v="GONZALEZ"/>
    <s v="ALMAZAN"/>
    <s v="LUCINA"/>
    <x v="15"/>
    <x v="0"/>
    <x v="356"/>
    <s v="INFRAESTRUCTURA Y EQUIPO PARA LA PRODUCCION DE BOVINOS"/>
    <s v="GENERACIÓN DE INGRESOS"/>
    <n v="0"/>
    <n v="0"/>
    <n v="0"/>
    <s v="AM"/>
    <n v="111443"/>
    <n v="0"/>
    <n v="12383"/>
    <n v="123826"/>
    <n v="111443"/>
    <n v="0"/>
    <m/>
    <n v="111443"/>
    <x v="413"/>
  </r>
  <r>
    <s v="TAMPOTE"/>
    <s v="BANDA"/>
    <s v="CASTILLO"/>
    <s v="ANCELMA"/>
    <x v="15"/>
    <x v="0"/>
    <x v="361"/>
    <s v="INFRAESTRUCTURA Y EQUIPO PARA LA PRODUCCION DE BOVINOS"/>
    <s v="GENERACIÓN DE INGRESOS"/>
    <n v="4"/>
    <n v="1"/>
    <n v="5"/>
    <s v="AM"/>
    <n v="41395"/>
    <n v="0"/>
    <n v="4600"/>
    <n v="45995"/>
    <n v="41395"/>
    <n v="0"/>
    <m/>
    <n v="41395"/>
    <x v="414"/>
  </r>
  <r>
    <s v="TAMPOTE"/>
    <s v="BANDA"/>
    <s v="CASTILLO"/>
    <s v="ANCELMA"/>
    <x v="15"/>
    <x v="0"/>
    <x v="361"/>
    <s v="INFRAESTRUCTURA Y EQUIPO PARA LA PROTECCION Y MANEJO DE LAS AVES"/>
    <s v="PRODUCCIÓN DE ALIMENTOS"/>
    <n v="0"/>
    <n v="0"/>
    <n v="0"/>
    <s v="AM"/>
    <n v="7872"/>
    <n v="0"/>
    <n v="875"/>
    <n v="8747"/>
    <n v="7872"/>
    <n v="0"/>
    <m/>
    <n v="7872"/>
    <x v="414"/>
  </r>
  <r>
    <s v="TAMPOTE"/>
    <s v="BANDA"/>
    <s v="CASTILLO"/>
    <s v="ANCELMA"/>
    <x v="15"/>
    <x v="0"/>
    <x v="361"/>
    <s v="DESGRANADORA"/>
    <s v="GENERACIÓN DE INGRESOS"/>
    <n v="0"/>
    <n v="0"/>
    <n v="0"/>
    <s v="AM"/>
    <n v="14400"/>
    <n v="0"/>
    <n v="1600"/>
    <n v="16000"/>
    <n v="14400"/>
    <n v="0"/>
    <m/>
    <n v="14400"/>
    <x v="414"/>
  </r>
  <r>
    <s v="EL SALTO"/>
    <s v="REYES"/>
    <s v="GONZALEZ"/>
    <s v="ANTONIA"/>
    <x v="15"/>
    <x v="0"/>
    <x v="358"/>
    <s v="INFRAESTRUCTURA Y EQUIPO PARA LA PROTECCION Y MANEJO DE LAS AVES"/>
    <s v="PRODUCCIÓN DE ALIMENTOS"/>
    <n v="5"/>
    <n v="0"/>
    <n v="5"/>
    <s v="AM"/>
    <n v="15744"/>
    <n v="0"/>
    <n v="1750"/>
    <n v="17494"/>
    <n v="15744"/>
    <n v="0"/>
    <m/>
    <n v="15744"/>
    <x v="415"/>
  </r>
  <r>
    <s v="FLOR DE JACARANDA DOS"/>
    <s v="SANTIAGO"/>
    <m/>
    <s v="MA. JULIA"/>
    <x v="9"/>
    <x v="0"/>
    <x v="192"/>
    <s v="ARBOLES FRUTALES"/>
    <s v="PRODUCCIÓN DE ALIMENTOS"/>
    <n v="8"/>
    <n v="2"/>
    <n v="10"/>
    <s v="AM"/>
    <n v="15020"/>
    <n v="0"/>
    <n v="3414"/>
    <n v="18434"/>
    <n v="15020"/>
    <n v="0"/>
    <m/>
    <n v="15020"/>
    <x v="416"/>
  </r>
  <r>
    <s v="FLOR DE JACARANDA DOS"/>
    <s v="SANTIAGO"/>
    <m/>
    <s v="MA. JULIA"/>
    <x v="9"/>
    <x v="0"/>
    <x v="192"/>
    <s v="INFRAESTRUCTURA Y EQUIPO PARA LA PROTECCION Y MANEJO DE LAS AVES"/>
    <s v="PRODUCCIÓN DE ALIMENTOS"/>
    <n v="0"/>
    <n v="0"/>
    <n v="0"/>
    <s v="AM"/>
    <n v="12452"/>
    <n v="0"/>
    <n v="1536.7600000000002"/>
    <n v="13988.76"/>
    <n v="12452"/>
    <n v="0"/>
    <m/>
    <n v="12452"/>
    <x v="416"/>
  </r>
  <r>
    <s v="TIERRA CAMPESINA DOS"/>
    <s v="DOMINGO"/>
    <s v="MARTINEZ"/>
    <s v="REGINA VIRGEN"/>
    <x v="9"/>
    <x v="0"/>
    <x v="222"/>
    <s v="INCUBADORA"/>
    <s v="GENERACIÓN DE INGRESOS"/>
    <n v="5"/>
    <n v="0"/>
    <n v="5"/>
    <s v="AM"/>
    <n v="11322"/>
    <n v="0"/>
    <n v="1258"/>
    <n v="12580"/>
    <n v="11322"/>
    <n v="0"/>
    <m/>
    <n v="11322"/>
    <x v="417"/>
  </r>
  <r>
    <s v="AMAXAC 2"/>
    <s v="HERNANDEZ"/>
    <s v="MEDINA"/>
    <s v="REGINA"/>
    <x v="7"/>
    <x v="0"/>
    <x v="128"/>
    <s v="INFRAESTRUCTURA Y EQUIPO PARA LA PRODUCCION HORTICOLA AGRICULTURA PROTEGIDA"/>
    <s v="PRODUCCIÓN DE ALIMENTOS"/>
    <n v="4"/>
    <n v="2"/>
    <n v="6"/>
    <s v="AM"/>
    <n v="18247"/>
    <n v="0"/>
    <n v="2028"/>
    <n v="20275"/>
    <n v="18247"/>
    <n v="0"/>
    <m/>
    <n v="18247"/>
    <x v="418"/>
  </r>
  <r>
    <s v="GRUPO DE TRABAJO TOTOATL 2"/>
    <s v="SANCHEZ"/>
    <s v="HERNANDEZ"/>
    <s v="J. JESUS"/>
    <x v="7"/>
    <x v="0"/>
    <x v="154"/>
    <s v="TRAPICHE"/>
    <s v="GENERACIÓN DE INGRESOS"/>
    <n v="4"/>
    <n v="2"/>
    <n v="6"/>
    <s v="AM"/>
    <n v="27180"/>
    <n v="0"/>
    <n v="3020"/>
    <n v="30200"/>
    <n v="27180"/>
    <n v="0"/>
    <m/>
    <n v="27180"/>
    <x v="419"/>
  </r>
  <r>
    <s v="GRUPO DE TRABAJO LAS MESAS"/>
    <s v="HERNANDEZ"/>
    <s v="X"/>
    <s v="FRANCISCO MARIANO"/>
    <x v="7"/>
    <x v="0"/>
    <x v="156"/>
    <s v="TRAPICHE"/>
    <s v="GENERACIÓN DE INGRESOS"/>
    <n v="3"/>
    <n v="2"/>
    <n v="5"/>
    <s v="AM"/>
    <n v="27180"/>
    <n v="0"/>
    <n v="3020"/>
    <n v="30200"/>
    <n v="27180"/>
    <n v="0"/>
    <m/>
    <n v="27180"/>
    <x v="420"/>
  </r>
  <r>
    <s v="GRUPO DE TRABAJO LAS MESAS"/>
    <s v="HERNANDEZ"/>
    <s v="X"/>
    <s v="FRANCISCO MARIANO"/>
    <x v="7"/>
    <x v="0"/>
    <x v="156"/>
    <s v="INFRAESTRUCTURA Y EQUIPO PARA LA PRODUCCION HORTICOLA AGRICULTURA PROTEGIDA"/>
    <s v="PRODUCCIÓN DE ALIMENTOS"/>
    <n v="0"/>
    <n v="0"/>
    <n v="0"/>
    <s v="AM"/>
    <n v="18247"/>
    <n v="0"/>
    <n v="2028"/>
    <n v="20275"/>
    <n v="18247"/>
    <n v="0"/>
    <m/>
    <n v="18247"/>
    <x v="420"/>
  </r>
  <r>
    <s v="AHUEHUEYO SEGUNDO  A"/>
    <s v="MEDINA"/>
    <s v="MEDINA"/>
    <s v="PEDRO"/>
    <x v="14"/>
    <x v="0"/>
    <x v="338"/>
    <s v="INFRAESTRUCTURA Y EQUIPO PARA LA PROTECCION Y MANEJO DE LAS AVES"/>
    <s v="PRODUCCIÓN DE ALIMENTOS"/>
    <n v="5"/>
    <n v="1"/>
    <n v="6"/>
    <s v="AM"/>
    <n v="23007"/>
    <n v="0"/>
    <n v="2709"/>
    <n v="25716"/>
    <n v="23007"/>
    <n v="0"/>
    <m/>
    <n v="23007"/>
    <x v="421"/>
  </r>
  <r>
    <s v="AHUEHUEYO SEGUNDO  A"/>
    <s v="MEDINA"/>
    <s v="MEDINA"/>
    <s v="PEDRO"/>
    <x v="14"/>
    <x v="0"/>
    <x v="338"/>
    <s v="EQUIPO PARA PRODUCCION DE CERA ESTAMPADA"/>
    <s v="GENERACIÓN DE INGRESOS"/>
    <n v="0"/>
    <n v="0"/>
    <n v="0"/>
    <s v="AM"/>
    <n v="25000"/>
    <n v="0"/>
    <n v="2778"/>
    <n v="27778"/>
    <n v="25000"/>
    <n v="0"/>
    <m/>
    <n v="25000"/>
    <x v="421"/>
  </r>
  <r>
    <s v="AHUEHUEYO SEGUNDO  A"/>
    <s v="MEDINA"/>
    <s v="MEDINA"/>
    <s v="PEDRO"/>
    <x v="14"/>
    <x v="0"/>
    <x v="338"/>
    <s v="INFRAESTRUCTURA Y EQUIPO PARA LA PROTECCION Y MANEJO DE LAS AVES"/>
    <s v="PRODUCCIÓN DE ALIMENTOS"/>
    <n v="0"/>
    <n v="0"/>
    <n v="0"/>
    <s v="AM"/>
    <n v="11200"/>
    <n v="0"/>
    <n v="1600"/>
    <n v="12800"/>
    <n v="11200"/>
    <n v="0"/>
    <m/>
    <n v="11200"/>
    <x v="421"/>
  </r>
  <r>
    <s v="AHUEHUEYO SEGUNDO  A"/>
    <s v="MEDINA"/>
    <s v="MEDINA"/>
    <s v="PEDRO"/>
    <x v="14"/>
    <x v="0"/>
    <x v="338"/>
    <s v="ARBOLES FRUTALES"/>
    <s v="PRODUCCIÓN DE ALIMENTOS"/>
    <n v="0"/>
    <n v="0"/>
    <n v="0"/>
    <s v="AM"/>
    <n v="7510"/>
    <n v="0"/>
    <n v="1707"/>
    <n v="9217"/>
    <n v="7510"/>
    <n v="0"/>
    <m/>
    <n v="7510"/>
    <x v="421"/>
  </r>
  <r>
    <s v="AHUEHUEYO SEGUNDO  A"/>
    <s v="MEDINA"/>
    <s v="MEDINA"/>
    <s v="PEDRO"/>
    <x v="14"/>
    <x v="0"/>
    <x v="338"/>
    <s v="INFRAESTRUCTURA Y EQUIPO PARA LA PRODUCCION DE CULTIVOS ALTERNATIVOS O NO TRADICIONALES PARA VENTA"/>
    <s v="GENERACIÓN DE INGRESOS"/>
    <n v="0"/>
    <n v="0"/>
    <n v="0"/>
    <s v="AM"/>
    <n v="7100"/>
    <n v="0"/>
    <n v="2498"/>
    <n v="9598"/>
    <n v="7100"/>
    <n v="0"/>
    <m/>
    <n v="7100"/>
    <x v="421"/>
  </r>
  <r>
    <s v="APANCO A"/>
    <s v="ANTONIO"/>
    <s v="HERNANDEZ"/>
    <s v="GREGORIO"/>
    <x v="14"/>
    <x v="0"/>
    <x v="331"/>
    <s v="INFRAESTRUCTURA Y EQUIPO PARA LA PRODUCCION DE CULTIVOS ALTERNATIVOS O NO TRADICIONALES PARA VENTA"/>
    <s v="GENERACIÓN DE INGRESOS"/>
    <n v="4"/>
    <n v="1"/>
    <n v="5"/>
    <s v="AM"/>
    <n v="52965"/>
    <n v="0"/>
    <n v="11013"/>
    <n v="63978"/>
    <n v="52965"/>
    <n v="0"/>
    <m/>
    <n v="52965"/>
    <x v="422"/>
  </r>
  <r>
    <s v="APANCO A"/>
    <s v="ANTONIO"/>
    <s v="HERNANDEZ"/>
    <s v="GREGORIO"/>
    <x v="14"/>
    <x v="0"/>
    <x v="331"/>
    <s v="INFRAESTRUCTURA Y EQUIPO PARA LA PRODUCCION DE CULTIVOS ALTERNATIVOS O NO TRADICIONALES PARA VENTA"/>
    <s v="GENERACIÓN DE INGRESOS"/>
    <n v="0"/>
    <n v="0"/>
    <n v="0"/>
    <s v="AM"/>
    <n v="14200"/>
    <n v="0"/>
    <n v="4996"/>
    <n v="19196"/>
    <n v="14200"/>
    <n v="0"/>
    <m/>
    <n v="14200"/>
    <x v="422"/>
  </r>
  <r>
    <s v="LOS DE ARRIBA"/>
    <s v="REYES"/>
    <s v="HERNANDEZ"/>
    <s v="MARIVEL"/>
    <x v="14"/>
    <x v="0"/>
    <x v="330"/>
    <s v="INFRAESTRUCTURA Y EQUIPO PARA LA PROTECCION Y MANEJO DE LAS AVES"/>
    <s v="PRODUCCIÓN DE ALIMENTOS"/>
    <n v="10"/>
    <n v="1"/>
    <n v="11"/>
    <s v="AM"/>
    <n v="32310"/>
    <n v="0"/>
    <n v="3946"/>
    <n v="36256"/>
    <n v="32310"/>
    <n v="0"/>
    <m/>
    <n v="32310"/>
    <x v="423"/>
  </r>
  <r>
    <s v="LOS DE ARRIBA"/>
    <s v="REYES"/>
    <s v="HERNANDEZ"/>
    <s v="MARIVEL"/>
    <x v="14"/>
    <x v="0"/>
    <x v="330"/>
    <s v="INFRAESTRUCTURA Y EQUIPO PARA LA PROTECCION Y MANEJO DE LAS AVES"/>
    <s v="PRODUCCIÓN DE ALIMENTOS"/>
    <n v="0"/>
    <n v="0"/>
    <n v="0"/>
    <s v="AM"/>
    <n v="16800"/>
    <n v="0"/>
    <n v="2400"/>
    <n v="19200"/>
    <n v="16800"/>
    <n v="0"/>
    <m/>
    <n v="16800"/>
    <x v="423"/>
  </r>
  <r>
    <s v="PAHUAYO PRIMERO A"/>
    <s v="HERNANDEZ"/>
    <s v="MARTINEZ"/>
    <s v="ANDRES"/>
    <x v="14"/>
    <x v="0"/>
    <x v="312"/>
    <s v="INFRAESTRUCTURA Y EQUIPO PARA LA PROTECCION Y MANEJO DE LAS AVES"/>
    <s v="PRODUCCIÓN DE ALIMENTOS"/>
    <n v="4"/>
    <n v="5"/>
    <n v="9"/>
    <s v="MAM"/>
    <n v="23007"/>
    <n v="0"/>
    <n v="2709"/>
    <n v="25716"/>
    <n v="23007"/>
    <n v="0"/>
    <m/>
    <n v="23007"/>
    <x v="424"/>
  </r>
  <r>
    <s v="PAHUAYO PRIMERO A"/>
    <s v="HERNANDEZ"/>
    <s v="MARTINEZ"/>
    <s v="ANDRES"/>
    <x v="14"/>
    <x v="0"/>
    <x v="312"/>
    <s v="INFRAESTRUCTURA Y EQUIPO PARA LA PROTECCION Y MANEJO DE LAS AVES"/>
    <s v="PRODUCCIÓN DE ALIMENTOS"/>
    <n v="0"/>
    <n v="0"/>
    <n v="0"/>
    <s v="MAM"/>
    <n v="16800"/>
    <n v="0"/>
    <n v="2400"/>
    <n v="19200"/>
    <n v="16800"/>
    <n v="0"/>
    <m/>
    <n v="16800"/>
    <x v="424"/>
  </r>
  <r>
    <s v="PAHUAYO PRIMERO A"/>
    <s v="HERNANDEZ"/>
    <s v="MARTINEZ"/>
    <s v="ANDRES"/>
    <x v="14"/>
    <x v="0"/>
    <x v="312"/>
    <s v="INFRAESTRUCTURA Y EQUIPO PARA LA PRODUCCION DE CULTIVOS ALTERNATIVOS O NO TRADICIONALES PARA VENTA"/>
    <s v="GENERACIÓN DE INGRESOS"/>
    <n v="0"/>
    <n v="0"/>
    <n v="0"/>
    <s v="MAM"/>
    <n v="70620"/>
    <n v="0"/>
    <n v="14684"/>
    <n v="85304"/>
    <n v="70620"/>
    <n v="0"/>
    <m/>
    <n v="70620"/>
    <x v="424"/>
  </r>
  <r>
    <s v="PAHUAYO PRIMERO A"/>
    <s v="HERNANDEZ"/>
    <s v="MARTINEZ"/>
    <s v="ANDRES"/>
    <x v="14"/>
    <x v="0"/>
    <x v="312"/>
    <s v="CAJONES, ALZA Y BASTIDORES"/>
    <s v="GENERACIÓN DE INGRESOS"/>
    <n v="0"/>
    <n v="0"/>
    <n v="0"/>
    <s v="MAM"/>
    <n v="24777"/>
    <n v="0"/>
    <n v="2753"/>
    <n v="27530"/>
    <n v="24777"/>
    <n v="0"/>
    <m/>
    <n v="24777"/>
    <x v="424"/>
  </r>
  <r>
    <s v="PAPATLAS A"/>
    <s v="ANTONIO"/>
    <s v="ANTONIO"/>
    <s v="ELIZABETH"/>
    <x v="14"/>
    <x v="0"/>
    <x v="327"/>
    <s v="ARBOLES FRUTALES"/>
    <s v="PRODUCCIÓN DE ALIMENTOS"/>
    <n v="2"/>
    <n v="3"/>
    <n v="5"/>
    <s v="AM"/>
    <n v="7510"/>
    <n v="0"/>
    <n v="1707"/>
    <n v="9217"/>
    <n v="7510"/>
    <n v="0"/>
    <m/>
    <n v="7510"/>
    <x v="425"/>
  </r>
  <r>
    <s v="PAPATLAS A"/>
    <s v="ANTONIO"/>
    <s v="ANTONIO"/>
    <s v="ELIZABETH"/>
    <x v="14"/>
    <x v="0"/>
    <x v="327"/>
    <s v="INFRAESTRUCTURA Y EQUIPO PARA LA PROTECCION Y MANEJO DE LAS AVES"/>
    <s v="PRODUCCIÓN DE ALIMENTOS"/>
    <n v="0"/>
    <n v="0"/>
    <n v="0"/>
    <s v="AM"/>
    <n v="22400"/>
    <n v="0"/>
    <n v="3200"/>
    <n v="25600"/>
    <n v="22400"/>
    <n v="0"/>
    <m/>
    <n v="22400"/>
    <x v="425"/>
  </r>
  <r>
    <s v="FLOR DE PALMIA DOS"/>
    <s v="MARTINEZ"/>
    <s v="MENDOZA"/>
    <s v="MARIA AURELIA"/>
    <x v="9"/>
    <x v="0"/>
    <x v="277"/>
    <s v="INFRAESTRUCTURA Y EQUIPO PARA LA PRODUCCION DE FRUTALES"/>
    <s v="PRODUCCIÓN DE ALIMENTOS"/>
    <n v="4"/>
    <n v="1"/>
    <n v="5"/>
    <s v="MAM"/>
    <n v="15020"/>
    <n v="0"/>
    <n v="3414"/>
    <n v="18434"/>
    <n v="15020"/>
    <n v="0"/>
    <m/>
    <n v="15020"/>
    <x v="426"/>
  </r>
  <r>
    <s v="FLOR DE PALMIA DOS"/>
    <s v="MARTINEZ"/>
    <s v="MENDOZA"/>
    <s v="MARIA AURELIA"/>
    <x v="9"/>
    <x v="0"/>
    <x v="277"/>
    <s v="INFRAESTRUCTURA Y EQUIPO PARA LA PRODUCCION DE HORTALIZAS A CIELO ABIERTO"/>
    <s v="GENERACIÓN DE INGRESOS"/>
    <n v="0"/>
    <n v="0"/>
    <n v="0"/>
    <s v="MAM"/>
    <n v="21300"/>
    <n v="0"/>
    <n v="7494"/>
    <n v="28794"/>
    <n v="21300"/>
    <n v="0"/>
    <m/>
    <n v="21300"/>
    <x v="426"/>
  </r>
  <r>
    <s v="WITZIL AN EM DOS"/>
    <s v="IGNACIO"/>
    <m/>
    <s v="MARIA GERARDA"/>
    <x v="9"/>
    <x v="0"/>
    <x v="233"/>
    <s v="INFRAESTRUCTURA Y EQUIPO PARA LA PROTECCION Y MANEJO DE LAS AVES"/>
    <s v="PRODUCCIÓN DE ALIMENTOS"/>
    <n v="5"/>
    <n v="0"/>
    <n v="5"/>
    <s v="MAM"/>
    <n v="12452"/>
    <n v="0"/>
    <n v="1536.7600000000002"/>
    <n v="13988.76"/>
    <n v="12452"/>
    <n v="0"/>
    <m/>
    <n v="12452"/>
    <x v="427"/>
  </r>
  <r>
    <s v="WITZIL AN EM DOS"/>
    <s v="IGNACIO"/>
    <m/>
    <s v="MARIA GERARDA"/>
    <x v="9"/>
    <x v="0"/>
    <x v="233"/>
    <s v="INFRAESTRUCTURA Y EQUIPO PARA LA PROTECCION Y MANEJO DE LAS AVES"/>
    <s v="PRODUCCIÓN DE ALIMENTOS"/>
    <n v="0"/>
    <n v="0"/>
    <n v="0"/>
    <s v="MAM"/>
    <n v="5600"/>
    <n v="0"/>
    <n v="800"/>
    <n v="6400"/>
    <n v="5600"/>
    <n v="0"/>
    <m/>
    <n v="5600"/>
    <x v="427"/>
  </r>
  <r>
    <s v="FLOR DE MAIZ DOS"/>
    <s v="MARTINEZ"/>
    <s v="GOMEZ"/>
    <s v="MAXIMINO"/>
    <x v="9"/>
    <x v="0"/>
    <x v="206"/>
    <s v="INFRAESTRUCTURA Y EQUIPO PARA LA PRODUCCION DE FRUTALES"/>
    <s v="PRODUCCIÓN DE ALIMENTOS"/>
    <n v="1"/>
    <n v="4"/>
    <n v="5"/>
    <s v="AM"/>
    <n v="15020"/>
    <n v="0"/>
    <n v="3414"/>
    <n v="18434"/>
    <n v="15020"/>
    <n v="0"/>
    <m/>
    <n v="15020"/>
    <x v="428"/>
  </r>
  <r>
    <s v="FLOR DE MAIZ DOS"/>
    <s v="MARTINEZ"/>
    <s v="GOMEZ"/>
    <s v="MAXIMINO"/>
    <x v="9"/>
    <x v="0"/>
    <x v="206"/>
    <s v="INFRAESTRUCTURA Y EQUIPO PARA LA PRODUCCION DE HORTALIZAS A CIELO ABIERTO"/>
    <s v="GENERACIÓN DE INGRESOS"/>
    <n v="0"/>
    <n v="0"/>
    <n v="0"/>
    <s v="AM"/>
    <n v="7100"/>
    <n v="0"/>
    <n v="2498"/>
    <n v="9598"/>
    <n v="7100"/>
    <n v="0"/>
    <m/>
    <n v="7100"/>
    <x v="428"/>
  </r>
  <r>
    <s v="SUPERACION DOS"/>
    <s v="IGNACIO"/>
    <s v="DOMINGA"/>
    <s v="PEDRO TOMAS"/>
    <x v="9"/>
    <x v="0"/>
    <x v="198"/>
    <s v="MODULO DE PRODUCCION DE AVES DE CORRAL"/>
    <s v="PRODUCCIÓN DE ALIMENTOS"/>
    <n v="2"/>
    <n v="3"/>
    <n v="5"/>
    <s v="AM"/>
    <n v="24904"/>
    <n v="0"/>
    <n v="3073.5200000000004"/>
    <n v="27977.52"/>
    <n v="24904"/>
    <n v="0"/>
    <m/>
    <n v="24904"/>
    <x v="429"/>
  </r>
  <r>
    <s v="SUPERACION DOS"/>
    <s v="IGNACIO"/>
    <s v="DOMINGA"/>
    <s v="PEDRO TOMAS"/>
    <x v="9"/>
    <x v="0"/>
    <x v="198"/>
    <s v="EQUIPO PARA LA CONSERVACION DE ALIMENTOS VEGETALES"/>
    <s v="GENERACIÓN DE INGRESOS"/>
    <n v="0"/>
    <n v="0"/>
    <n v="0"/>
    <s v="AM"/>
    <n v="13182"/>
    <n v="0"/>
    <n v="1540"/>
    <n v="14722"/>
    <n v="13182"/>
    <n v="0"/>
    <m/>
    <n v="13182"/>
    <x v="429"/>
  </r>
  <r>
    <s v="EL CHICO"/>
    <s v="HERNANDEZ"/>
    <s v="RAMIREZ"/>
    <s v="PATRICIA"/>
    <x v="4"/>
    <x v="0"/>
    <x v="100"/>
    <s v="INFRAESTRUCTURA PARA POSTPRODUCCION DE CAFE"/>
    <s v="GENERACIÓN DE INGRESOS"/>
    <n v="6"/>
    <n v="0"/>
    <n v="6"/>
    <s v="AM"/>
    <n v="5418"/>
    <n v="0"/>
    <n v="1707"/>
    <n v="7125"/>
    <n v="5418"/>
    <n v="0"/>
    <m/>
    <n v="5418"/>
    <x v="430"/>
  </r>
  <r>
    <s v="EL CHICO"/>
    <s v="HERNANDEZ"/>
    <s v="RAMIREZ"/>
    <s v="PATRICIA"/>
    <x v="4"/>
    <x v="0"/>
    <x v="100"/>
    <s v="EQUIPO DE COCCION"/>
    <s v="GENERACIÓN DE INGRESOS"/>
    <n v="0"/>
    <n v="0"/>
    <n v="0"/>
    <s v="AM"/>
    <n v="6318"/>
    <n v="0"/>
    <n v="703"/>
    <n v="7021"/>
    <n v="6318"/>
    <n v="0"/>
    <m/>
    <n v="6318"/>
    <x v="430"/>
  </r>
  <r>
    <s v="EL CHICO"/>
    <s v="HERNANDEZ"/>
    <s v="RAMIREZ"/>
    <s v="PATRICIA"/>
    <x v="4"/>
    <x v="0"/>
    <x v="100"/>
    <s v="INCUBADORA"/>
    <s v="GENERACIÓN DE INGRESOS"/>
    <n v="0"/>
    <n v="0"/>
    <n v="0"/>
    <s v="AM"/>
    <n v="8959"/>
    <n v="0"/>
    <n v="996"/>
    <n v="9955"/>
    <n v="8959"/>
    <n v="0"/>
    <m/>
    <n v="8959"/>
    <x v="430"/>
  </r>
  <r>
    <s v="EL CHICO"/>
    <s v="HERNANDEZ"/>
    <s v="RAMIREZ"/>
    <s v="PATRICIA"/>
    <x v="4"/>
    <x v="0"/>
    <x v="100"/>
    <s v="INFRAESTRUCTURA Y EQUIPO PARA LA PROTECCION Y MANEJO DE LAS AVES"/>
    <s v="PRODUCCIÓN DE ALIMENTOS"/>
    <n v="0"/>
    <n v="0"/>
    <n v="0"/>
    <s v="AM"/>
    <n v="27222"/>
    <n v="0"/>
    <n v="4608"/>
    <n v="31830"/>
    <n v="27222"/>
    <n v="0"/>
    <m/>
    <n v="27222"/>
    <x v="430"/>
  </r>
  <r>
    <s v="SAN ANTONIO DOS"/>
    <s v="MARTINEZ"/>
    <s v="HERNANDEZ"/>
    <s v="FELIPE"/>
    <x v="4"/>
    <x v="0"/>
    <x v="82"/>
    <s v="INFRAESTRUCTURA Y EQUIPO PARA LA PROTECCION Y MANEJO DE LAS AVES"/>
    <s v="PRODUCCIÓN DE ALIMENTOS"/>
    <n v="1"/>
    <n v="4"/>
    <n v="5"/>
    <s v="AM"/>
    <n v="18148"/>
    <n v="0"/>
    <n v="3072"/>
    <n v="21220"/>
    <n v="18148"/>
    <n v="0"/>
    <m/>
    <n v="18148"/>
    <x v="431"/>
  </r>
  <r>
    <s v="SAN ANTONIO DOS"/>
    <s v="MARTINEZ"/>
    <s v="HERNANDEZ"/>
    <s v="FELIPE"/>
    <x v="4"/>
    <x v="0"/>
    <x v="82"/>
    <s v="INCUBADORA"/>
    <s v="GENERACIÓN DE INGRESOS"/>
    <n v="0"/>
    <n v="0"/>
    <n v="0"/>
    <s v="AM"/>
    <n v="8959"/>
    <n v="0"/>
    <n v="996"/>
    <n v="9955"/>
    <n v="8959"/>
    <n v="0"/>
    <m/>
    <n v="8959"/>
    <x v="431"/>
  </r>
  <r>
    <s v="SAN ANTONIO DOS"/>
    <s v="MARTINEZ"/>
    <s v="HERNANDEZ"/>
    <s v="FELIPE"/>
    <x v="4"/>
    <x v="0"/>
    <x v="82"/>
    <s v="CAJONES, ALZA Y BASTIDORES"/>
    <s v="GENERACIÓN DE INGRESOS"/>
    <n v="0"/>
    <n v="0"/>
    <n v="0"/>
    <s v="AM"/>
    <n v="49554"/>
    <n v="0"/>
    <n v="5506"/>
    <n v="55060"/>
    <n v="49554"/>
    <n v="0"/>
    <m/>
    <n v="49554"/>
    <x v="431"/>
  </r>
  <r>
    <s v="COUSSA PAHUAYO PRIMERO A"/>
    <s v="NEPAMUCENO"/>
    <s v="HERNANDEZ"/>
    <s v="MAXIMINO"/>
    <x v="14"/>
    <x v="0"/>
    <x v="312"/>
    <s v="EQUIPO PARA RIEGO"/>
    <s v="PRODUCCIÓN DE ALIMENTOS"/>
    <n v="9"/>
    <n v="11"/>
    <n v="20"/>
    <s v="MAM"/>
    <n v="171000"/>
    <n v="0"/>
    <n v="19000"/>
    <n v="190000"/>
    <n v="171000"/>
    <n v="0"/>
    <m/>
    <n v="171000"/>
    <x v="432"/>
  </r>
  <r>
    <s v="GRUPO PESA 2013 RANCHO NUEVO"/>
    <s v="PAREDES"/>
    <s v="CRUZ"/>
    <s v="MAYELA"/>
    <x v="12"/>
    <x v="0"/>
    <x v="10"/>
    <s v="AVES MEJORADAS"/>
    <s v="GENERACIÓN DE INGRESOS"/>
    <n v="7"/>
    <n v="0"/>
    <n v="7"/>
    <s v="AM"/>
    <n v="10836"/>
    <n v="0"/>
    <n v="1204"/>
    <n v="12040"/>
    <n v="10836"/>
    <n v="0"/>
    <m/>
    <n v="10836"/>
    <x v="433"/>
  </r>
  <r>
    <s v="GRUPO PESA 2013 LAS TUZAS"/>
    <s v="ARRIAGA"/>
    <s v="SALDIERNA"/>
    <s v="ALEJANDRA LIZBET"/>
    <x v="12"/>
    <x v="0"/>
    <x v="232"/>
    <s v="AVES MEJORADAS"/>
    <s v="GENERACIÓN DE INGRESOS"/>
    <n v="6"/>
    <n v="1"/>
    <n v="7"/>
    <s v="AM"/>
    <n v="10836"/>
    <n v="0"/>
    <n v="1204"/>
    <n v="12040"/>
    <n v="10836"/>
    <n v="0"/>
    <m/>
    <n v="10836"/>
    <x v="434"/>
  </r>
  <r>
    <s v="TZOP TZOL JA TRES"/>
    <s v="MARTINEZ"/>
    <s v="FLORES"/>
    <s v="ELODIA"/>
    <x v="9"/>
    <x v="0"/>
    <x v="263"/>
    <s v="AVES MEJORADAS"/>
    <s v="GENERACIÓN DE INGRESOS"/>
    <n v="8"/>
    <n v="1"/>
    <n v="9"/>
    <s v="AM"/>
    <n v="13932"/>
    <n v="0"/>
    <n v="1548"/>
    <n v="15480"/>
    <n v="13932"/>
    <n v="0"/>
    <m/>
    <n v="13932"/>
    <x v="435"/>
  </r>
  <r>
    <s v="GRUPO PESA 2013 EL LLANITO"/>
    <s v="HERNANDEZ"/>
    <s v="REYES"/>
    <s v="ANA ERIKA"/>
    <x v="12"/>
    <x v="0"/>
    <x v="276"/>
    <s v="AVES MEJORADAS"/>
    <s v="GENERACIÓN DE INGRESOS"/>
    <n v="6"/>
    <n v="0"/>
    <n v="6"/>
    <s v="AM"/>
    <n v="9288"/>
    <n v="0"/>
    <n v="1032"/>
    <n v="10320"/>
    <n v="9288"/>
    <n v="0"/>
    <m/>
    <n v="9288"/>
    <x v="436"/>
  </r>
  <r>
    <s v="GRUPO PESA MARTINEZ"/>
    <s v="JUAREZ"/>
    <m/>
    <s v="ISIDRA"/>
    <x v="12"/>
    <x v="0"/>
    <x v="229"/>
    <s v="AVES MEJORADAS"/>
    <s v="GENERACIÓN DE INGRESOS"/>
    <n v="7"/>
    <n v="0"/>
    <n v="7"/>
    <s v="AM"/>
    <n v="10836"/>
    <n v="0"/>
    <n v="1204"/>
    <n v="12040"/>
    <n v="10836"/>
    <n v="0"/>
    <m/>
    <n v="10836"/>
    <x v="437"/>
  </r>
  <r>
    <s v="GRUPO PESA 2013 RANCHO DE PRO"/>
    <s v="MENDOZA"/>
    <s v="YAÑEZ"/>
    <s v="ARACELI"/>
    <x v="12"/>
    <x v="0"/>
    <x v="272"/>
    <s v="AVES MEJORADAS"/>
    <s v="GENERACIÓN DE INGRESOS"/>
    <n v="7"/>
    <n v="0"/>
    <n v="7"/>
    <s v="AM"/>
    <n v="10836"/>
    <n v="0"/>
    <n v="1204"/>
    <n v="12040"/>
    <n v="10836"/>
    <n v="0"/>
    <m/>
    <n v="10836"/>
    <x v="438"/>
  </r>
  <r>
    <s v="PALETZEN DOS"/>
    <s v="CESAREO"/>
    <s v="CASTILLO"/>
    <s v="BENIGNO"/>
    <x v="9"/>
    <x v="0"/>
    <x v="267"/>
    <s v="AVES MEJORADAS"/>
    <s v="GENERACIÓN DE INGRESOS"/>
    <n v="5"/>
    <n v="4"/>
    <n v="9"/>
    <s v="MAM"/>
    <n v="13932"/>
    <n v="0"/>
    <n v="1548"/>
    <n v="15480"/>
    <n v="13932"/>
    <n v="0"/>
    <m/>
    <n v="13932"/>
    <x v="439"/>
  </r>
  <r>
    <s v="GRUPO PESA 2013 SAN JOSE DEL CORITO"/>
    <s v="TORRES"/>
    <s v="HERNANDEZ"/>
    <s v="MARCELINA"/>
    <x v="12"/>
    <x v="0"/>
    <x v="255"/>
    <s v="AVES MEJORADAS"/>
    <s v="GENERACIÓN DE INGRESOS"/>
    <n v="9"/>
    <n v="0"/>
    <n v="9"/>
    <s v="AM"/>
    <n v="13932"/>
    <n v="0"/>
    <n v="1548"/>
    <n v="15480"/>
    <n v="13932"/>
    <n v="0"/>
    <m/>
    <n v="13932"/>
    <x v="440"/>
  </r>
  <r>
    <s v="GRUPO PESA 2013 CALLEJON DE LA LUZ"/>
    <s v="PADRON"/>
    <s v="SIERRA"/>
    <s v="ABELARDO"/>
    <x v="12"/>
    <x v="0"/>
    <x v="245"/>
    <s v="AVES MEJORADAS"/>
    <s v="GENERACIÓN DE INGRESOS"/>
    <n v="6"/>
    <n v="1"/>
    <n v="7"/>
    <s v="AM"/>
    <n v="10836"/>
    <n v="0"/>
    <n v="1204"/>
    <n v="12040"/>
    <n v="10836"/>
    <n v="0"/>
    <m/>
    <n v="10836"/>
    <x v="441"/>
  </r>
  <r>
    <s v="GRUPO PESA 2013 PASITO DE SAN FRANCISCO"/>
    <s v="CARREON"/>
    <s v="CHAVIRA"/>
    <s v="GUADALUPE MARTINA"/>
    <x v="12"/>
    <x v="0"/>
    <x v="268"/>
    <s v="AVES MEJORADAS"/>
    <s v="GENERACIÓN DE INGRESOS"/>
    <n v="12"/>
    <n v="0"/>
    <n v="12"/>
    <s v="AM"/>
    <n v="18576"/>
    <n v="0"/>
    <n v="2064"/>
    <n v="20640"/>
    <n v="18576"/>
    <n v="0"/>
    <m/>
    <n v="18576"/>
    <x v="442"/>
  </r>
  <r>
    <s v="GRUPO PESA 2013 ALAQUINES"/>
    <s v="AGUILAR"/>
    <s v="AGUILAR"/>
    <s v="TERESA"/>
    <x v="12"/>
    <x v="0"/>
    <x v="281"/>
    <s v="AVES MEJORADAS"/>
    <s v="GENERACIÓN DE INGRESOS"/>
    <n v="6"/>
    <n v="1"/>
    <n v="7"/>
    <s v="AM"/>
    <n v="10836"/>
    <n v="0"/>
    <n v="1204"/>
    <n v="12040"/>
    <n v="10836"/>
    <n v="0"/>
    <m/>
    <n v="10836"/>
    <x v="443"/>
  </r>
  <r>
    <s v="GRUPO PESA 2013 MALDONADO"/>
    <s v="GAMEZ"/>
    <s v="MONTOYA"/>
    <s v="JOSE"/>
    <x v="12"/>
    <x v="0"/>
    <x v="254"/>
    <s v="AVES MEJORADAS"/>
    <s v="GENERACIÓN DE INGRESOS"/>
    <n v="6"/>
    <n v="1"/>
    <n v="7"/>
    <s v="AM"/>
    <n v="10836"/>
    <n v="0"/>
    <n v="1204"/>
    <n v="12040"/>
    <n v="10836"/>
    <n v="0"/>
    <m/>
    <n v="10836"/>
    <x v="444"/>
  </r>
  <r>
    <s v="GRUPO PESA 2013 LAS HUERTAS"/>
    <s v="MALDONADO"/>
    <s v="RODRIGUEZ"/>
    <s v="MICAELINA"/>
    <x v="12"/>
    <x v="0"/>
    <x v="261"/>
    <s v="AVES MEJORADAS"/>
    <s v="GENERACIÓN DE INGRESOS"/>
    <n v="2"/>
    <n v="3"/>
    <n v="5"/>
    <s v="AM"/>
    <n v="7740"/>
    <n v="0"/>
    <n v="860"/>
    <n v="8600"/>
    <n v="7740"/>
    <n v="0"/>
    <m/>
    <n v="7740"/>
    <x v="445"/>
  </r>
  <r>
    <s v="GRUPO PESA 2013 EL SABINO"/>
    <s v="MOCTEZUMA"/>
    <s v="CASTRO"/>
    <s v="ROBERTO"/>
    <x v="12"/>
    <x v="0"/>
    <x v="127"/>
    <s v="AVES MEJORADAS"/>
    <s v="GENERACIÓN DE INGRESOS"/>
    <n v="2"/>
    <n v="5"/>
    <n v="7"/>
    <s v="AM"/>
    <n v="10836"/>
    <n v="0"/>
    <n v="1204"/>
    <n v="12040"/>
    <n v="10836"/>
    <n v="0"/>
    <m/>
    <n v="10836"/>
    <x v="446"/>
  </r>
  <r>
    <s v="GRUPO PESA 2013 LAS PEÑITAS"/>
    <s v="RODRIGUEZ"/>
    <s v="MENDOZA"/>
    <s v="J. EFREN"/>
    <x v="12"/>
    <x v="0"/>
    <x v="226"/>
    <s v="AVES MEJORADAS"/>
    <s v="GENERACIÓN DE INGRESOS"/>
    <n v="5"/>
    <n v="6"/>
    <n v="11"/>
    <s v="MAM"/>
    <n v="17028"/>
    <n v="0"/>
    <n v="1892"/>
    <n v="18920"/>
    <n v="17028"/>
    <n v="0"/>
    <m/>
    <n v="17028"/>
    <x v="447"/>
  </r>
  <r>
    <s v="JUNKUDH T´OJNAL TI CUETAB DOS"/>
    <s v="MARTINEZ"/>
    <s v="FRANCISCA"/>
    <s v="ALBERTO"/>
    <x v="9"/>
    <x v="0"/>
    <x v="190"/>
    <s v="AVES MEJORADAS"/>
    <s v="GENERACIÓN DE INGRESOS"/>
    <n v="2"/>
    <n v="3"/>
    <n v="5"/>
    <s v="MAM"/>
    <n v="7740"/>
    <n v="0"/>
    <n v="860"/>
    <n v="8600"/>
    <n v="7740"/>
    <n v="0"/>
    <m/>
    <n v="7740"/>
    <x v="448"/>
  </r>
  <r>
    <s v="GRUPO DE PRODUCTORES DE SAN PEDRO, SAN ANTONIO, S.L.P."/>
    <s v="DE LA CRUZ"/>
    <s v="FELICIANA"/>
    <s v="J. NATIVIDAD"/>
    <x v="3"/>
    <x v="0"/>
    <x v="136"/>
    <s v="AVES MEJORADAS"/>
    <s v="GENERACIÓN DE INGRESOS"/>
    <n v="9"/>
    <n v="7"/>
    <n v="16"/>
    <s v="AM"/>
    <n v="24768"/>
    <n v="0"/>
    <n v="2752"/>
    <n v="27520"/>
    <n v="24768"/>
    <n v="0"/>
    <m/>
    <n v="24768"/>
    <x v="449"/>
  </r>
  <r>
    <s v="GRUPO DE PRODUCTORES QUELABITADZ"/>
    <s v="BERNARDINO"/>
    <s v="SANCHEZ"/>
    <s v="RUFINO"/>
    <x v="6"/>
    <x v="0"/>
    <x v="114"/>
    <s v="AVES MEJORADAS"/>
    <s v="GENERACIÓN DE INGRESOS"/>
    <n v="11"/>
    <n v="4"/>
    <n v="15"/>
    <s v="AM"/>
    <n v="23220"/>
    <n v="0"/>
    <n v="2580"/>
    <n v="25800"/>
    <n v="23220"/>
    <n v="0"/>
    <m/>
    <n v="23220"/>
    <x v="450"/>
  </r>
  <r>
    <s v="PRODUCTORES DE NUEVO CUEYTZEN"/>
    <s v="FLORES"/>
    <s v="BAUTISTA"/>
    <s v="ARMANDO"/>
    <x v="6"/>
    <x v="0"/>
    <x v="49"/>
    <s v="AVES MEJORADAS"/>
    <s v="GENERACIÓN DE INGRESOS"/>
    <n v="8"/>
    <n v="10"/>
    <n v="18"/>
    <s v="AM"/>
    <n v="27864"/>
    <n v="0"/>
    <n v="3096"/>
    <n v="30960"/>
    <n v="27864"/>
    <n v="0"/>
    <m/>
    <n v="27864"/>
    <x v="451"/>
  </r>
  <r>
    <s v="GRUPO DE PRODUCTORES DE PATNEL SAN ANTONIO, S.L.P."/>
    <s v="SANTIAGO"/>
    <s v="GONZALEZ"/>
    <s v="ADELAIDA"/>
    <x v="3"/>
    <x v="0"/>
    <x v="143"/>
    <s v="AVES MEJORADAS"/>
    <s v="GENERACIÓN DE INGRESOS"/>
    <n v="13"/>
    <n v="1"/>
    <n v="14"/>
    <s v="AM"/>
    <n v="21672"/>
    <n v="0"/>
    <n v="2408"/>
    <n v="24080"/>
    <n v="21672"/>
    <n v="0"/>
    <m/>
    <n v="21672"/>
    <x v="452"/>
  </r>
  <r>
    <s v="TOCOY"/>
    <s v="MEDINA"/>
    <s v="MARTINEZ"/>
    <s v="MARIA ISIDRA"/>
    <x v="3"/>
    <x v="0"/>
    <x v="134"/>
    <s v="AVES MEJORADAS"/>
    <s v="GENERACIÓN DE INGRESOS"/>
    <n v="16"/>
    <n v="5"/>
    <n v="21"/>
    <s v="AM"/>
    <n v="32508"/>
    <n v="0"/>
    <n v="3612"/>
    <n v="36120"/>
    <n v="32508"/>
    <n v="0"/>
    <m/>
    <n v="32508"/>
    <x v="453"/>
  </r>
  <r>
    <s v="PRODUCTORES  DE LA LOCALIDAD DE EL BRASIL TANCHAHUIL"/>
    <s v="SANTOS"/>
    <s v="TORRES"/>
    <s v="NICOLAS"/>
    <x v="3"/>
    <x v="0"/>
    <x v="139"/>
    <s v="AVES MEJORADAS"/>
    <s v="GENERACIÓN DE INGRESOS"/>
    <n v="16"/>
    <n v="1"/>
    <n v="17"/>
    <s v="AM"/>
    <n v="26316"/>
    <n v="0"/>
    <n v="2924"/>
    <n v="29240"/>
    <n v="26316"/>
    <n v="0"/>
    <m/>
    <n v="26316"/>
    <x v="454"/>
  </r>
  <r>
    <s v="ORGANIZACION TRES"/>
    <s v="HERNANDEZ"/>
    <s v="SEBASTIAN"/>
    <s v="CORNELIO"/>
    <x v="9"/>
    <x v="0"/>
    <x v="174"/>
    <s v="AVES MEJORADAS"/>
    <s v="GENERACIÓN DE INGRESOS"/>
    <n v="3"/>
    <n v="4"/>
    <n v="7"/>
    <s v="MAM"/>
    <n v="10836"/>
    <n v="0"/>
    <n v="1204"/>
    <n v="12040"/>
    <n v="10836"/>
    <n v="0"/>
    <m/>
    <n v="10836"/>
    <x v="455"/>
  </r>
  <r>
    <s v="NUEVA GENERACION TRES"/>
    <s v="MARTINEZ"/>
    <s v="MAGDALENA"/>
    <s v="MARIA CONCEPCION"/>
    <x v="9"/>
    <x v="0"/>
    <x v="282"/>
    <s v="AVES MEJORADAS"/>
    <s v="GENERACIÓN DE INGRESOS"/>
    <n v="3"/>
    <n v="2"/>
    <n v="5"/>
    <s v="MAM"/>
    <n v="6192"/>
    <n v="0"/>
    <n v="688"/>
    <n v="6880"/>
    <n v="6192"/>
    <n v="0"/>
    <m/>
    <n v="6192"/>
    <x v="456"/>
  </r>
  <r>
    <s v="GRUPO DE PRODUCTORES DEL BARRIO CUAYTZEN, TANLAJAS, S.L.P."/>
    <s v="MARTINEZ"/>
    <s v="JUANA"/>
    <s v="MERCEDES"/>
    <x v="6"/>
    <x v="0"/>
    <x v="111"/>
    <s v="AVES MEJORADAS"/>
    <s v="GENERACIÓN DE INGRESOS"/>
    <n v="17"/>
    <n v="2"/>
    <n v="19"/>
    <s v="AM"/>
    <n v="29412"/>
    <n v="0"/>
    <n v="3268"/>
    <n v="32680"/>
    <n v="29412"/>
    <n v="0"/>
    <m/>
    <n v="29412"/>
    <x v="457"/>
  </r>
  <r>
    <s v="PRODUCTORES DE OJOX"/>
    <s v="SALVADOR"/>
    <s v="RAMOS"/>
    <s v="ELOISA"/>
    <x v="6"/>
    <x v="0"/>
    <x v="119"/>
    <s v="AVES MEJORADAS"/>
    <s v="GENERACIÓN DE INGRESOS"/>
    <n v="8"/>
    <n v="0"/>
    <n v="8"/>
    <s v="AM"/>
    <n v="12384"/>
    <n v="0"/>
    <n v="1376"/>
    <n v="13760"/>
    <n v="12384"/>
    <n v="0"/>
    <m/>
    <n v="12384"/>
    <x v="458"/>
  </r>
  <r>
    <s v="GRUPO DE PRODUCTORES TRES CRUCES"/>
    <s v="MARTINEZ"/>
    <s v="HERNANDEZ"/>
    <s v="FEDERICO"/>
    <x v="6"/>
    <x v="0"/>
    <x v="108"/>
    <s v="AVES MEJORADAS"/>
    <s v="GENERACIÓN DE INGRESOS"/>
    <n v="8"/>
    <n v="5"/>
    <n v="13"/>
    <s v="AM"/>
    <n v="20124"/>
    <n v="0"/>
    <n v="2236"/>
    <n v="22360"/>
    <n v="20124"/>
    <n v="0"/>
    <m/>
    <n v="20124"/>
    <x v="459"/>
  </r>
  <r>
    <s v="GRUPO DE TRABAJO DE TANCHAHUIL SEGUNDA SECCION"/>
    <s v="FERNANDEZ"/>
    <s v="SANTIAGO"/>
    <s v="ABRAHAM"/>
    <x v="3"/>
    <x v="0"/>
    <x v="141"/>
    <s v="AVES MEJORADAS"/>
    <s v="GENERACIÓN DE INGRESOS"/>
    <n v="5"/>
    <n v="3"/>
    <n v="8"/>
    <s v="MAM"/>
    <n v="13932"/>
    <n v="0"/>
    <n v="1548"/>
    <n v="15480"/>
    <n v="13932"/>
    <n v="0"/>
    <m/>
    <n v="13932"/>
    <x v="460"/>
  </r>
  <r>
    <s v="COLONIA EL PROGRESO"/>
    <s v="FERNANDEZ"/>
    <s v="HERNANDEZ"/>
    <s v="VIRGINIA"/>
    <x v="3"/>
    <x v="0"/>
    <x v="138"/>
    <s v="AVES MEJORADAS"/>
    <s v="GENERACIÓN DE INGRESOS"/>
    <n v="6"/>
    <n v="1"/>
    <n v="7"/>
    <s v="AM"/>
    <n v="10836"/>
    <n v="0"/>
    <n v="1204"/>
    <n v="12040"/>
    <n v="10836"/>
    <n v="0"/>
    <m/>
    <n v="10836"/>
    <x v="461"/>
  </r>
  <r>
    <s v="AGUACATITLA A"/>
    <s v="ZARAGOZA"/>
    <s v="MARTINEZ"/>
    <s v="MARIA RAFAELA"/>
    <x v="14"/>
    <x v="0"/>
    <x v="326"/>
    <s v="AVES MEJORADAS"/>
    <s v="GENERACIÓN DE INGRESOS"/>
    <n v="5"/>
    <n v="0"/>
    <n v="5"/>
    <s v="AM"/>
    <n v="7740"/>
    <n v="0"/>
    <n v="860"/>
    <n v="8600"/>
    <n v="7740"/>
    <n v="0"/>
    <m/>
    <n v="7740"/>
    <x v="462"/>
  </r>
  <r>
    <s v="CHILTZAPOYO C"/>
    <s v="HERNANDEZ"/>
    <s v="MARTINEZ"/>
    <s v="NOELIA"/>
    <x v="14"/>
    <x v="0"/>
    <x v="333"/>
    <s v="AVES MEJORADAS"/>
    <s v="GENERACIÓN DE INGRESOS"/>
    <n v="4"/>
    <n v="1"/>
    <n v="5"/>
    <s v="AM"/>
    <n v="7740"/>
    <n v="0"/>
    <n v="860"/>
    <n v="8600"/>
    <n v="7740"/>
    <n v="0"/>
    <m/>
    <n v="7740"/>
    <x v="463"/>
  </r>
  <r>
    <s v="APANCO B"/>
    <s v="SILVESTRE"/>
    <s v="FLORES"/>
    <s v="SALVADOR"/>
    <x v="14"/>
    <x v="0"/>
    <x v="331"/>
    <s v="AVES MEJORADAS"/>
    <s v="GENERACIÓN DE INGRESOS"/>
    <n v="2"/>
    <n v="3"/>
    <n v="5"/>
    <s v="AM"/>
    <n v="7740"/>
    <n v="0"/>
    <n v="860"/>
    <n v="8600"/>
    <n v="7740"/>
    <n v="0"/>
    <m/>
    <n v="7740"/>
    <x v="464"/>
  </r>
  <r>
    <s v="IN WITZIL AN KAPE DOS"/>
    <s v="DE LA CRUZ"/>
    <s v="GONZALEZ"/>
    <s v="QUIRINA"/>
    <x v="9"/>
    <x v="0"/>
    <x v="273"/>
    <s v="AVES MEJORADAS"/>
    <s v="GENERACIÓN DE INGRESOS"/>
    <n v="5"/>
    <n v="0"/>
    <n v="5"/>
    <s v="AM"/>
    <n v="7740"/>
    <n v="0"/>
    <n v="860"/>
    <n v="8600"/>
    <n v="7740"/>
    <n v="0"/>
    <m/>
    <n v="7740"/>
    <x v="465"/>
  </r>
  <r>
    <s v="CUICHAPA C"/>
    <s v="LUVIANO"/>
    <s v="HERNANDEZ"/>
    <s v="MARIA LUISA"/>
    <x v="14"/>
    <x v="0"/>
    <x v="332"/>
    <s v="AVES MEJORADAS"/>
    <s v="GENERACIÓN DE INGRESOS"/>
    <n v="4"/>
    <n v="1"/>
    <n v="5"/>
    <s v="AM"/>
    <n v="7740"/>
    <n v="0"/>
    <n v="860"/>
    <n v="8600"/>
    <n v="7740"/>
    <n v="0"/>
    <m/>
    <n v="7740"/>
    <x v="466"/>
  </r>
  <r>
    <s v="TIERRA CAMPESINA TRES"/>
    <s v="SANCHEZ"/>
    <s v="ACEVEDO"/>
    <s v="LUISA ISABEL"/>
    <x v="9"/>
    <x v="0"/>
    <x v="222"/>
    <s v="AVES MEJORADAS"/>
    <s v="GENERACIÓN DE INGRESOS"/>
    <n v="6"/>
    <n v="1"/>
    <n v="7"/>
    <s v="AM"/>
    <n v="10836"/>
    <n v="0"/>
    <n v="1204"/>
    <n v="12040"/>
    <n v="10836"/>
    <n v="0"/>
    <m/>
    <n v="10836"/>
    <x v="467"/>
  </r>
  <r>
    <s v="PILAXTLA P"/>
    <s v="SANTIAGO"/>
    <s v="RODRIGUEZ"/>
    <s v="CELINA"/>
    <x v="14"/>
    <x v="0"/>
    <x v="337"/>
    <s v="AVES MEJORADAS"/>
    <s v="GENERACIÓN DE INGRESOS"/>
    <n v="2"/>
    <n v="3"/>
    <n v="5"/>
    <s v="MAM"/>
    <n v="7740"/>
    <n v="0"/>
    <n v="860"/>
    <n v="8600"/>
    <n v="7740"/>
    <n v="0"/>
    <m/>
    <n v="7740"/>
    <x v="468"/>
  </r>
  <r>
    <s v="WITZIL AN EM TRES"/>
    <s v="MARTINEZ"/>
    <s v="GONZALEZ"/>
    <s v="MARIA FELISA"/>
    <x v="9"/>
    <x v="0"/>
    <x v="233"/>
    <s v="AVES MEJORADAS"/>
    <s v="GENERACIÓN DE INGRESOS"/>
    <n v="5"/>
    <n v="0"/>
    <n v="5"/>
    <s v="MAM"/>
    <n v="7740"/>
    <n v="0"/>
    <n v="860"/>
    <n v="8600"/>
    <n v="7740"/>
    <n v="0"/>
    <m/>
    <n v="7740"/>
    <x v="469"/>
  </r>
  <r>
    <s v="SAN JUAN TLAJUMPAL S"/>
    <s v="FLORES"/>
    <s v="BAUTISTA"/>
    <s v="CESAR"/>
    <x v="14"/>
    <x v="0"/>
    <x v="319"/>
    <s v="AVES MEJORADAS"/>
    <s v="GENERACIÓN DE INGRESOS"/>
    <n v="3"/>
    <n v="2"/>
    <n v="5"/>
    <s v="AM"/>
    <n v="7740"/>
    <n v="0"/>
    <n v="860"/>
    <n v="8600"/>
    <n v="7740"/>
    <n v="0"/>
    <m/>
    <n v="7740"/>
    <x v="470"/>
  </r>
  <r>
    <s v="JUNKUDH TOJNAL TI TZEN TRES"/>
    <s v="MACEDONIO"/>
    <s v="MARTINEZ"/>
    <s v="FLORA"/>
    <x v="9"/>
    <x v="0"/>
    <x v="220"/>
    <s v="AVES MEJORADAS"/>
    <s v="GENERACIÓN DE INGRESOS"/>
    <n v="6"/>
    <n v="1"/>
    <n v="7"/>
    <s v="MAM"/>
    <n v="10836"/>
    <n v="0"/>
    <n v="1204"/>
    <n v="12040"/>
    <n v="10836"/>
    <n v="0"/>
    <m/>
    <n v="10836"/>
    <x v="471"/>
  </r>
  <r>
    <s v="TZOPELACO T"/>
    <s v="SEBASTIAN"/>
    <s v="BARTOLO"/>
    <s v="AURELIA"/>
    <x v="14"/>
    <x v="0"/>
    <x v="334"/>
    <s v="AVES MEJORADAS"/>
    <s v="GENERACIÓN DE INGRESOS"/>
    <n v="6"/>
    <n v="0"/>
    <n v="6"/>
    <s v="AM"/>
    <n v="9288"/>
    <n v="0"/>
    <n v="1032"/>
    <n v="10320"/>
    <n v="9288"/>
    <n v="0"/>
    <m/>
    <n v="9288"/>
    <x v="472"/>
  </r>
  <r>
    <s v="TAMALA T"/>
    <s v="HERNANDEZ"/>
    <s v="BAUTISTA"/>
    <s v="ANA ROSA"/>
    <x v="14"/>
    <x v="0"/>
    <x v="311"/>
    <s v="AVES MEJORADAS"/>
    <s v="GENERACIÓN DE INGRESOS"/>
    <n v="5"/>
    <n v="0"/>
    <n v="5"/>
    <s v="AM"/>
    <n v="7740"/>
    <n v="0"/>
    <n v="860"/>
    <n v="8600"/>
    <n v="7740"/>
    <n v="0"/>
    <m/>
    <n v="7740"/>
    <x v="473"/>
  </r>
  <r>
    <s v="JUNKUDH TOJLAL KAL AN TENEK DOS"/>
    <s v="HERNANDEZ"/>
    <m/>
    <s v="ERNESTA GUADALUPE"/>
    <x v="9"/>
    <x v="0"/>
    <x v="260"/>
    <s v="AVES MEJORADAS"/>
    <s v="GENERACIÓN DE INGRESOS"/>
    <n v="3"/>
    <n v="2"/>
    <n v="5"/>
    <s v="MAM"/>
    <n v="4644"/>
    <n v="0"/>
    <n v="516"/>
    <n v="5160"/>
    <n v="4644"/>
    <n v="0"/>
    <m/>
    <n v="4644"/>
    <x v="474"/>
  </r>
  <r>
    <s v="UNIDAD CAMPESINA TRES"/>
    <s v="SANTIAGO"/>
    <s v="MARTINEZ"/>
    <s v="MA. FLAVIA"/>
    <x v="9"/>
    <x v="0"/>
    <x v="193"/>
    <s v="AVES MEJORADAS"/>
    <s v="GENERACIÓN DE INGRESOS"/>
    <n v="1"/>
    <n v="4"/>
    <n v="5"/>
    <s v="AM"/>
    <n v="7740"/>
    <n v="0"/>
    <n v="860"/>
    <n v="8600"/>
    <n v="7740"/>
    <n v="0"/>
    <m/>
    <n v="7740"/>
    <x v="475"/>
  </r>
  <r>
    <s v="FLOR DE MAIZ TRES"/>
    <s v="DOMINGUEZ"/>
    <s v="LEOCADIO"/>
    <s v="BALENTINA"/>
    <x v="9"/>
    <x v="0"/>
    <x v="206"/>
    <s v="AVES MEJORADAS"/>
    <s v="GENERACIÓN DE INGRESOS"/>
    <n v="1"/>
    <n v="5"/>
    <n v="6"/>
    <s v="AM"/>
    <n v="9288"/>
    <n v="0"/>
    <n v="1032"/>
    <n v="10320"/>
    <n v="9288"/>
    <n v="0"/>
    <m/>
    <n v="9288"/>
    <x v="476"/>
  </r>
  <r>
    <s v="FLOR DE JACARANDA TRES"/>
    <s v="MARTINEZ"/>
    <s v="ENRIQUEZ"/>
    <s v="MARIA"/>
    <x v="9"/>
    <x v="0"/>
    <x v="192"/>
    <s v="AVES MEJORADAS"/>
    <s v="GENERACIÓN DE INGRESOS"/>
    <n v="7"/>
    <n v="0"/>
    <n v="7"/>
    <s v="AM"/>
    <n v="10836"/>
    <n v="0"/>
    <n v="1204"/>
    <n v="12040"/>
    <n v="10836"/>
    <n v="0"/>
    <m/>
    <n v="10836"/>
    <x v="477"/>
  </r>
  <r>
    <s v="CUNA DE MAIZ DOS"/>
    <s v="ANTONIO"/>
    <s v="RUBIO"/>
    <s v="ALICIA"/>
    <x v="9"/>
    <x v="0"/>
    <x v="283"/>
    <s v="AVES MEJORADAS"/>
    <s v="GENERACIÓN DE INGRESOS"/>
    <n v="4"/>
    <n v="1"/>
    <n v="5"/>
    <s v="MAM"/>
    <n v="7740"/>
    <n v="0"/>
    <n v="860"/>
    <n v="8600"/>
    <n v="7740"/>
    <n v="0"/>
    <m/>
    <n v="7740"/>
    <x v="478"/>
  </r>
  <r>
    <s v="GRUPO DE TRABAJO COAXOCOYO"/>
    <s v="FLORES"/>
    <s v="HERNANDEZ"/>
    <s v="NELBA"/>
    <x v="1"/>
    <x v="0"/>
    <x v="25"/>
    <s v="AVES MEJORADAS"/>
    <s v="GENERACIÓN DE INGRESOS"/>
    <n v="3"/>
    <n v="2"/>
    <n v="5"/>
    <s v="AM"/>
    <n v="7740"/>
    <n v="0"/>
    <n v="860"/>
    <n v="8600"/>
    <n v="7740"/>
    <n v="0"/>
    <m/>
    <n v="7740"/>
    <x v="479"/>
  </r>
  <r>
    <s v="EL CHIJOL"/>
    <s v="MARTINEZ"/>
    <m/>
    <s v="JOSE LORENZO"/>
    <x v="1"/>
    <x v="0"/>
    <x v="225"/>
    <s v="AVES MEJORADAS"/>
    <s v="GENERACIÓN DE INGRESOS"/>
    <n v="4"/>
    <n v="1"/>
    <n v="5"/>
    <s v="AM"/>
    <n v="7740"/>
    <n v="0"/>
    <n v="860"/>
    <n v="8600"/>
    <n v="7740"/>
    <n v="0"/>
    <m/>
    <n v="7740"/>
    <x v="480"/>
  </r>
  <r>
    <s v="GRUPO DE TRABAJO TIUTZEN"/>
    <s v="DE LA CRUZ"/>
    <s v="ANA"/>
    <s v="JESUS FLORENCIO"/>
    <x v="1"/>
    <x v="0"/>
    <x v="31"/>
    <s v="AVES MEJORADAS"/>
    <s v="GENERACIÓN DE INGRESOS"/>
    <n v="0"/>
    <n v="5"/>
    <n v="5"/>
    <s v="AM"/>
    <n v="7740"/>
    <n v="0"/>
    <n v="860"/>
    <n v="8600"/>
    <n v="7740"/>
    <n v="0"/>
    <m/>
    <n v="7740"/>
    <x v="481"/>
  </r>
  <r>
    <s v="SAN FRANCISCO DOS"/>
    <s v="AGUSTIN"/>
    <s v="HERNANDEZ"/>
    <s v="VIVIANA"/>
    <x v="9"/>
    <x v="0"/>
    <x v="194"/>
    <s v="AVES MEJORADAS"/>
    <s v="GENERACIÓN DE INGRESOS"/>
    <n v="3"/>
    <n v="2"/>
    <n v="5"/>
    <s v="AM"/>
    <n v="7740"/>
    <n v="0"/>
    <n v="860"/>
    <n v="8600"/>
    <n v="7740"/>
    <n v="0"/>
    <m/>
    <n v="7740"/>
    <x v="482"/>
  </r>
  <r>
    <s v="GRUPO DE TRABAJO PUNCHUMU"/>
    <s v="SANTOS"/>
    <s v="HERNANDEZ"/>
    <s v="TERESA"/>
    <x v="1"/>
    <x v="0"/>
    <x v="26"/>
    <s v="AVES MEJORADAS"/>
    <s v="GENERACIÓN DE INGRESOS"/>
    <n v="2"/>
    <n v="3"/>
    <n v="5"/>
    <s v="AM"/>
    <n v="7740"/>
    <n v="0"/>
    <n v="860"/>
    <n v="8600"/>
    <n v="7740"/>
    <n v="0"/>
    <m/>
    <n v="7740"/>
    <x v="483"/>
  </r>
  <r>
    <s v="LAS HUERTAS"/>
    <s v="AGUILAR"/>
    <s v="JIMENEZ"/>
    <s v="AUSTRABERTA"/>
    <x v="1"/>
    <x v="0"/>
    <x v="3"/>
    <s v="AVES MEJORADAS"/>
    <s v="GENERACIÓN DE INGRESOS"/>
    <n v="5"/>
    <n v="0"/>
    <n v="5"/>
    <s v="AM"/>
    <n v="7740"/>
    <n v="0"/>
    <n v="860"/>
    <n v="8600"/>
    <n v="7740"/>
    <n v="0"/>
    <m/>
    <n v="7740"/>
    <x v="484"/>
  </r>
  <r>
    <s v="GRUPO DE PRODUCTORES COATIXTALAB"/>
    <s v="MARCOS"/>
    <s v="BAUTISTA"/>
    <s v="MA. ROSALBA"/>
    <x v="1"/>
    <x v="0"/>
    <x v="313"/>
    <s v="AVES MEJORADAS"/>
    <s v="GENERACIÓN DE INGRESOS"/>
    <n v="6"/>
    <n v="1"/>
    <n v="7"/>
    <s v="AM"/>
    <n v="10836"/>
    <n v="0"/>
    <n v="1204"/>
    <n v="12040"/>
    <n v="10836"/>
    <n v="0"/>
    <m/>
    <n v="10836"/>
    <x v="485"/>
  </r>
  <r>
    <s v="GRUPO DE TRABAJO TAMARINDO HUASTECO"/>
    <s v="SEBASTIAN"/>
    <s v="CONCEPCION"/>
    <s v="OFELIA"/>
    <x v="1"/>
    <x v="0"/>
    <x v="90"/>
    <s v="AVES MEJORADAS"/>
    <s v="GENERACIÓN DE INGRESOS"/>
    <n v="9"/>
    <n v="4"/>
    <n v="13"/>
    <s v="AM"/>
    <n v="20124"/>
    <n v="0"/>
    <n v="2236"/>
    <n v="22360"/>
    <n v="20124"/>
    <n v="0"/>
    <m/>
    <n v="20124"/>
    <x v="486"/>
  </r>
  <r>
    <s v="COMUNIDAD EL NARANJO"/>
    <s v="FLORES"/>
    <s v="ANTONIA"/>
    <s v="JAIME"/>
    <x v="1"/>
    <x v="0"/>
    <x v="1"/>
    <s v="AVES MEJORADAS"/>
    <s v="GENERACIÓN DE INGRESOS"/>
    <n v="4"/>
    <n v="3"/>
    <n v="7"/>
    <s v="AM"/>
    <n v="10836"/>
    <n v="0"/>
    <n v="1204"/>
    <n v="12040"/>
    <n v="10836"/>
    <n v="0"/>
    <m/>
    <n v="10836"/>
    <x v="487"/>
  </r>
  <r>
    <s v="FORTALEZA HUASTECA"/>
    <s v="DE LA CRUZ"/>
    <s v="SANTIAGO"/>
    <s v="ANSELMO"/>
    <x v="1"/>
    <x v="0"/>
    <x v="341"/>
    <s v="AVES MEJORADAS"/>
    <s v="GENERACIÓN DE INGRESOS"/>
    <n v="3"/>
    <n v="2"/>
    <n v="5"/>
    <s v="AM"/>
    <n v="7740"/>
    <n v="0"/>
    <n v="860"/>
    <n v="8600"/>
    <n v="7740"/>
    <n v="0"/>
    <m/>
    <n v="7740"/>
    <x v="488"/>
  </r>
  <r>
    <s v="GRUPO DE TRABAJO COL. GONZALEZ MAZO"/>
    <s v="OCEJO"/>
    <s v="HERNANDEZ"/>
    <s v="VICTORIA"/>
    <x v="1"/>
    <x v="0"/>
    <x v="321"/>
    <s v="AVES MEJORADAS"/>
    <s v="GENERACIÓN DE INGRESOS"/>
    <n v="4"/>
    <n v="2"/>
    <n v="6"/>
    <s v="AM"/>
    <n v="9288"/>
    <n v="0"/>
    <n v="1032"/>
    <n v="10320"/>
    <n v="9288"/>
    <n v="0"/>
    <m/>
    <n v="9288"/>
    <x v="489"/>
  </r>
  <r>
    <s v="LA ESPERANZA"/>
    <s v="RAMON"/>
    <s v="SANTIAGO"/>
    <s v="CESAR"/>
    <x v="1"/>
    <x v="0"/>
    <x v="314"/>
    <s v="AVES MEJORADAS"/>
    <s v="GENERACIÓN DE INGRESOS"/>
    <n v="5"/>
    <n v="1"/>
    <n v="6"/>
    <s v="AM"/>
    <n v="9288"/>
    <n v="0"/>
    <n v="1032"/>
    <n v="10320"/>
    <n v="9288"/>
    <n v="0"/>
    <m/>
    <n v="9288"/>
    <x v="490"/>
  </r>
  <r>
    <s v="NUEVO HORIZONTE DE LA COMUNIDAD TENEK DOS"/>
    <s v="LUCIO"/>
    <s v="FELIPE"/>
    <s v="TERESA"/>
    <x v="9"/>
    <x v="0"/>
    <x v="168"/>
    <s v="AVES MEJORADAS"/>
    <s v="GENERACIÓN DE INGRESOS"/>
    <n v="5"/>
    <n v="0"/>
    <n v="5"/>
    <s v="AM"/>
    <n v="7740"/>
    <n v="0"/>
    <n v="860"/>
    <n v="8600"/>
    <n v="7740"/>
    <n v="0"/>
    <m/>
    <n v="7740"/>
    <x v="491"/>
  </r>
  <r>
    <s v="GRUPO DE TRABAJO LA GALLINA DE ORO"/>
    <s v="HERNANDEZ"/>
    <s v="DE LA CRUZ"/>
    <s v="BENIGNO"/>
    <x v="1"/>
    <x v="0"/>
    <x v="231"/>
    <s v="AVES MEJORADAS"/>
    <s v="GENERACIÓN DE INGRESOS"/>
    <n v="2"/>
    <n v="3"/>
    <n v="5"/>
    <s v="AM"/>
    <n v="7740"/>
    <n v="0"/>
    <n v="860"/>
    <n v="8600"/>
    <n v="7740"/>
    <n v="0"/>
    <m/>
    <n v="7740"/>
    <x v="492"/>
  </r>
  <r>
    <s v="GRUPO DE TRABAJO LA GRANJA"/>
    <s v="NAVA"/>
    <s v="JUANA"/>
    <s v="NATIVIDAD"/>
    <x v="1"/>
    <x v="0"/>
    <x v="103"/>
    <s v="INFRAESTRUCTURA Y EQUIPO PARA LA PROTECCION Y MANEJO DE LAS AVES"/>
    <s v="GENERACIÓN DE INGRESOS"/>
    <n v="0"/>
    <n v="5"/>
    <n v="5"/>
    <s v="AM"/>
    <n v="7740"/>
    <n v="0"/>
    <n v="860"/>
    <n v="8600"/>
    <n v="7740"/>
    <n v="0"/>
    <m/>
    <n v="7740"/>
    <x v="493"/>
  </r>
  <r>
    <s v="GRUPO DE PRODUCTORES EL PROGRESO"/>
    <s v="BAUTISTA"/>
    <s v="HERNANDEZ"/>
    <s v="MA. CATARINA"/>
    <x v="1"/>
    <x v="0"/>
    <x v="318"/>
    <s v="AVES MEJORADAS"/>
    <s v="GENERACIÓN DE INGRESOS"/>
    <n v="5"/>
    <n v="1"/>
    <n v="6"/>
    <s v="AM"/>
    <n v="9288"/>
    <n v="0"/>
    <n v="1032"/>
    <n v="10320"/>
    <n v="9288"/>
    <n v="0"/>
    <m/>
    <n v="9288"/>
    <x v="494"/>
  </r>
  <r>
    <s v="GRUPO DE TRABAJO EL ESFUERZO"/>
    <s v="SANTIAGO"/>
    <s v="HERNANDEZ"/>
    <s v="ALEJANDRA"/>
    <x v="1"/>
    <x v="0"/>
    <x v="284"/>
    <s v="AVES MEJORADAS"/>
    <s v="GENERACIÓN DE INGRESOS"/>
    <n v="4"/>
    <n v="2"/>
    <n v="6"/>
    <s v="AM"/>
    <n v="9288"/>
    <n v="0"/>
    <n v="1032"/>
    <n v="10320"/>
    <n v="9288"/>
    <n v="0"/>
    <m/>
    <n v="9288"/>
    <x v="495"/>
  </r>
  <r>
    <s v="GRUPO DE TRABAJO SAN BARTOLO"/>
    <s v="SANTOS"/>
    <s v="GUTIERREZ"/>
    <s v="HERMENEGILDO"/>
    <x v="1"/>
    <x v="0"/>
    <x v="158"/>
    <s v="AVES MEJORADAS"/>
    <s v="GENERACIÓN DE INGRESOS"/>
    <n v="5"/>
    <n v="2"/>
    <n v="7"/>
    <s v="AM"/>
    <n v="10836"/>
    <n v="0"/>
    <n v="1204"/>
    <n v="12040"/>
    <n v="10836"/>
    <n v="0"/>
    <m/>
    <n v="10836"/>
    <x v="496"/>
  </r>
  <r>
    <s v="AMAXAC 3"/>
    <s v="HERNANDEZ"/>
    <s v="X"/>
    <s v="JUAN FELICIANO"/>
    <x v="7"/>
    <x v="0"/>
    <x v="128"/>
    <s v="AVES MEJORADAS"/>
    <s v="GENERACIÓN DE INGRESOS"/>
    <n v="2"/>
    <n v="4"/>
    <n v="6"/>
    <s v="AM"/>
    <n v="9288"/>
    <n v="0"/>
    <n v="1032"/>
    <n v="10320"/>
    <n v="9288"/>
    <n v="0"/>
    <m/>
    <n v="9288"/>
    <x v="497"/>
  </r>
  <r>
    <s v="TIOAMEL 2"/>
    <s v="GONZALEZ"/>
    <s v="VIDALES"/>
    <s v="ROSA ANGELA"/>
    <x v="7"/>
    <x v="0"/>
    <x v="125"/>
    <s v="AVES MEJORADAS"/>
    <s v="GENERACIÓN DE INGRESOS"/>
    <n v="5"/>
    <n v="2"/>
    <n v="7"/>
    <s v="AM"/>
    <n v="10836"/>
    <n v="0"/>
    <n v="1204"/>
    <n v="12040"/>
    <n v="10836"/>
    <n v="0"/>
    <m/>
    <n v="10836"/>
    <x v="498"/>
  </r>
  <r>
    <s v="PALZOQUILLO 2"/>
    <s v="HERNANDEZ"/>
    <s v="GONZALEZ"/>
    <s v="BENITO"/>
    <x v="7"/>
    <x v="0"/>
    <x v="130"/>
    <s v="AVES MEJORADAS"/>
    <s v="GENERACIÓN DE INGRESOS"/>
    <n v="6"/>
    <n v="2"/>
    <n v="8"/>
    <s v="AM"/>
    <n v="12384"/>
    <n v="0"/>
    <n v="1376"/>
    <n v="13760"/>
    <n v="12384"/>
    <n v="0"/>
    <m/>
    <n v="12384"/>
    <x v="499"/>
  </r>
  <r>
    <s v="AJACACO"/>
    <s v="HERNANDEZ"/>
    <s v="GONZALEZ"/>
    <s v="CIRIA"/>
    <x v="7"/>
    <x v="0"/>
    <x v="147"/>
    <s v="AVES MEJORADAS"/>
    <s v="GENERACIÓN DE INGRESOS"/>
    <n v="4"/>
    <n v="3"/>
    <n v="7"/>
    <s v="AM"/>
    <n v="4644"/>
    <n v="0"/>
    <n v="516"/>
    <n v="5160"/>
    <n v="4644"/>
    <n v="0"/>
    <m/>
    <n v="4644"/>
    <x v="500"/>
  </r>
  <r>
    <s v="AJUATITLA 3"/>
    <s v="FLORES"/>
    <s v="HERNANDEZ"/>
    <s v="NELIDA"/>
    <x v="7"/>
    <x v="0"/>
    <x v="152"/>
    <s v="AVES MEJORADAS"/>
    <s v="GENERACIÓN DE INGRESOS"/>
    <n v="4"/>
    <n v="2"/>
    <n v="6"/>
    <s v="AM"/>
    <n v="9288"/>
    <n v="0"/>
    <n v="1032"/>
    <n v="10320"/>
    <n v="9288"/>
    <n v="0"/>
    <m/>
    <n v="9288"/>
    <x v="501"/>
  </r>
  <r>
    <s v="GRUPO DE TRABAJO COMUNIDAD CALMECAYO II"/>
    <s v="GARCIA"/>
    <s v="BENITES"/>
    <s v="ODON"/>
    <x v="7"/>
    <x v="0"/>
    <x v="155"/>
    <s v="AVES MEJORADAS"/>
    <s v="GENERACIÓN DE INGRESOS"/>
    <n v="3"/>
    <n v="3"/>
    <n v="6"/>
    <s v="AM"/>
    <n v="7740"/>
    <n v="0"/>
    <n v="860"/>
    <n v="8600"/>
    <n v="7740"/>
    <n v="0"/>
    <m/>
    <n v="7740"/>
    <x v="502"/>
  </r>
  <r>
    <s v="LOS LOCOS III"/>
    <s v="RAMIREZ"/>
    <s v="GARCIA"/>
    <s v="LOIDA"/>
    <x v="7"/>
    <x v="0"/>
    <x v="153"/>
    <s v="AVES MEJORADAS"/>
    <s v="GENERACIÓN DE INGRESOS"/>
    <n v="2"/>
    <n v="4"/>
    <n v="6"/>
    <s v="AM"/>
    <n v="6192"/>
    <n v="0"/>
    <n v="688"/>
    <n v="6880"/>
    <n v="6192"/>
    <n v="0"/>
    <m/>
    <n v="6192"/>
    <x v="503"/>
  </r>
  <r>
    <s v="GRUPO DE TRABAJO LAS MESAS III"/>
    <s v="NIETO"/>
    <s v="HERNANDEZ"/>
    <s v="GUADALUPE"/>
    <x v="7"/>
    <x v="0"/>
    <x v="156"/>
    <s v="AVES MEJORADAS"/>
    <s v="GENERACIÓN DE INGRESOS"/>
    <n v="4"/>
    <n v="2"/>
    <n v="6"/>
    <s v="AM"/>
    <n v="7740"/>
    <n v="0"/>
    <n v="860"/>
    <n v="8600"/>
    <n v="7740"/>
    <n v="0"/>
    <m/>
    <n v="7740"/>
    <x v="504"/>
  </r>
  <r>
    <s v="MOYOTLA 1"/>
    <s v="HERNANDEZ"/>
    <s v="HERNANDEZ"/>
    <s v="ANASTACIA"/>
    <x v="7"/>
    <x v="0"/>
    <x v="126"/>
    <s v="AVES MEJORADAS"/>
    <s v="GENERACIÓN DE INGRESOS"/>
    <n v="2"/>
    <n v="4"/>
    <n v="6"/>
    <s v="AM"/>
    <n v="9288"/>
    <n v="0"/>
    <n v="1032"/>
    <n v="10320"/>
    <n v="9288"/>
    <n v="0"/>
    <m/>
    <n v="9288"/>
    <x v="505"/>
  </r>
  <r>
    <s v="METSTLI 1"/>
    <s v="HERNANDEZ"/>
    <s v="HERNANDEZ"/>
    <s v="MANUEL"/>
    <x v="7"/>
    <x v="0"/>
    <x v="151"/>
    <s v="AVES MEJORADAS"/>
    <s v="GENERACIÓN DE INGRESOS"/>
    <n v="3"/>
    <n v="5"/>
    <n v="8"/>
    <s v="AM"/>
    <n v="12384"/>
    <n v="0"/>
    <n v="1376"/>
    <n v="13760"/>
    <n v="12384"/>
    <n v="0"/>
    <m/>
    <n v="12384"/>
    <x v="506"/>
  </r>
  <r>
    <s v="TLAPANI 1"/>
    <s v="GARCIA"/>
    <s v="SANTOS"/>
    <s v="MARIA CATARINA"/>
    <x v="7"/>
    <x v="0"/>
    <x v="131"/>
    <s v="AVES MEJORADAS"/>
    <s v="GENERACIÓN DE INGRESOS"/>
    <n v="5"/>
    <n v="1"/>
    <n v="6"/>
    <s v="AM"/>
    <n v="6192"/>
    <n v="0"/>
    <n v="688"/>
    <n v="6880"/>
    <n v="6192"/>
    <n v="0"/>
    <m/>
    <n v="6192"/>
    <x v="507"/>
  </r>
  <r>
    <s v="MAHUAJCO I"/>
    <s v="GONZALEZ"/>
    <s v="CANALES"/>
    <s v="PATRICIA"/>
    <x v="7"/>
    <x v="0"/>
    <x v="118"/>
    <s v="AVES MEJORADAS"/>
    <s v="GENERACIÓN DE INGRESOS"/>
    <n v="3"/>
    <n v="3"/>
    <n v="6"/>
    <s v="AM"/>
    <n v="9288"/>
    <n v="0"/>
    <n v="1032"/>
    <n v="10320"/>
    <n v="9288"/>
    <n v="0"/>
    <m/>
    <n v="9288"/>
    <x v="508"/>
  </r>
  <r>
    <s v="PETLACOYO 3"/>
    <s v="HERNANDEZ"/>
    <s v="REYES"/>
    <s v="SALUSTIA"/>
    <x v="7"/>
    <x v="0"/>
    <x v="121"/>
    <s v="AVES MEJORADAS"/>
    <s v="GENERACIÓN DE INGRESOS"/>
    <n v="2"/>
    <n v="4"/>
    <n v="6"/>
    <s v="AM"/>
    <n v="9288"/>
    <n v="0"/>
    <n v="1032"/>
    <n v="10320"/>
    <n v="9288"/>
    <n v="0"/>
    <m/>
    <n v="9288"/>
    <x v="509"/>
  </r>
  <r>
    <s v="TAZAQUIL EJIDO I"/>
    <s v="BAUTISTA"/>
    <s v="HERNANDEZ"/>
    <s v="JULISSA"/>
    <x v="7"/>
    <x v="0"/>
    <x v="149"/>
    <s v="AVES MEJORADAS"/>
    <s v="GENERACIÓN DE INGRESOS"/>
    <n v="4"/>
    <n v="3"/>
    <n v="7"/>
    <s v="AM"/>
    <n v="10836"/>
    <n v="0"/>
    <n v="1204"/>
    <n v="12040"/>
    <n v="10836"/>
    <n v="0"/>
    <m/>
    <n v="10836"/>
    <x v="510"/>
  </r>
  <r>
    <s v="TAZAQUIL I"/>
    <s v="HERNANDEZ"/>
    <s v="HERNANDEZ"/>
    <s v="RAMIRO"/>
    <x v="7"/>
    <x v="0"/>
    <x v="146"/>
    <s v="AVES MEJORADAS"/>
    <s v="GENERACIÓN DE INGRESOS"/>
    <n v="1"/>
    <n v="8"/>
    <n v="9"/>
    <s v="AM"/>
    <n v="12384"/>
    <n v="0"/>
    <n v="1376"/>
    <n v="13760"/>
    <n v="12384"/>
    <n v="0"/>
    <m/>
    <n v="12384"/>
    <x v="511"/>
  </r>
  <r>
    <s v="TEPOZOAPA PRIMERA SECCION 1"/>
    <s v="HERNANDEZ"/>
    <m/>
    <s v="APOLONIO"/>
    <x v="7"/>
    <x v="0"/>
    <x v="148"/>
    <s v="AVES MEJORADAS"/>
    <s v="GENERACIÓN DE INGRESOS"/>
    <n v="4"/>
    <n v="2"/>
    <n v="6"/>
    <s v="AM"/>
    <n v="7740"/>
    <n v="0"/>
    <n v="860"/>
    <n v="8600"/>
    <n v="7740"/>
    <n v="0"/>
    <m/>
    <n v="7740"/>
    <x v="512"/>
  </r>
  <r>
    <s v="TEPOZOAPA SEGUNDA SECCION 1"/>
    <s v="HERNANDEZ"/>
    <s v="HERNANDEZ"/>
    <s v="PEDRO"/>
    <x v="7"/>
    <x v="0"/>
    <x v="145"/>
    <s v="AVES MEJORADAS"/>
    <s v="GENERACIÓN DE INGRESOS"/>
    <n v="1"/>
    <n v="5"/>
    <n v="6"/>
    <s v="AM"/>
    <n v="9288"/>
    <n v="0"/>
    <n v="1032"/>
    <n v="10320"/>
    <n v="9288"/>
    <n v="0"/>
    <m/>
    <n v="9288"/>
    <x v="513"/>
  </r>
  <r>
    <s v="TAMPUCHON 2"/>
    <s v="GONZALEZ"/>
    <s v="GONZALEZ"/>
    <s v="HERMELINDA"/>
    <x v="7"/>
    <x v="0"/>
    <x v="123"/>
    <s v="AVES MEJORADAS"/>
    <s v="GENERACIÓN DE INGRESOS"/>
    <n v="6"/>
    <n v="2"/>
    <n v="8"/>
    <s v="AM"/>
    <n v="12384"/>
    <n v="0"/>
    <n v="1376"/>
    <n v="13760"/>
    <n v="12384"/>
    <n v="0"/>
    <m/>
    <n v="12384"/>
    <x v="514"/>
  </r>
  <r>
    <s v="TLAXCO 2"/>
    <s v="HERNANDEZ"/>
    <s v="GONZALEZ"/>
    <s v="LUCIA"/>
    <x v="7"/>
    <x v="0"/>
    <x v="150"/>
    <s v="AVES MEJORADAS"/>
    <s v="GENERACIÓN DE INGRESOS"/>
    <n v="5"/>
    <n v="1"/>
    <n v="6"/>
    <s v="AM"/>
    <n v="9288"/>
    <n v="0"/>
    <n v="1032"/>
    <n v="10320"/>
    <n v="9288"/>
    <n v="0"/>
    <m/>
    <n v="9288"/>
    <x v="515"/>
  </r>
  <r>
    <s v="PRODUCTORES PAITZAN"/>
    <s v="MARTINEZ"/>
    <s v="DIONICIO"/>
    <s v="MARIA TOMASA"/>
    <x v="6"/>
    <x v="0"/>
    <x v="101"/>
    <s v="AVES MEJORADAS"/>
    <s v="GENERACIÓN DE INGRESOS"/>
    <n v="11"/>
    <n v="11"/>
    <n v="22"/>
    <s v="AM"/>
    <n v="34056"/>
    <n v="0"/>
    <n v="3784"/>
    <n v="37840"/>
    <n v="34056"/>
    <n v="0"/>
    <m/>
    <n v="34056"/>
    <x v="516"/>
  </r>
  <r>
    <s v="TANLU GRUPO PESA"/>
    <s v="PONCE"/>
    <s v="BALDERAS"/>
    <s v="NATALIO"/>
    <x v="15"/>
    <x v="0"/>
    <x v="363"/>
    <s v="INFRAESTRUCTURA Y EQUIPO PARA LA PRODUCCION DE BOVINOS"/>
    <s v="GENERACIÓN DE INGRESOS"/>
    <n v="4"/>
    <n v="1"/>
    <n v="5"/>
    <s v="AM"/>
    <n v="275381"/>
    <n v="0"/>
    <n v="30598"/>
    <n v="305979"/>
    <n v="275381"/>
    <n v="0"/>
    <m/>
    <n v="275381"/>
    <x v="517"/>
  </r>
  <r>
    <s v="LOS PINOS"/>
    <s v="SACARIAS"/>
    <s v="ENRIQUEZ"/>
    <s v="EULOGIO"/>
    <x v="5"/>
    <x v="0"/>
    <x v="37"/>
    <s v="AVES MEJORADAS"/>
    <s v="GENERACIÓN DE INGRESOS"/>
    <n v="0"/>
    <n v="0"/>
    <n v="0"/>
    <s v="AM"/>
    <n v="1548"/>
    <n v="0"/>
    <n v="172"/>
    <n v="1720"/>
    <n v="1548"/>
    <n v="0"/>
    <n v="0"/>
    <n v="1548"/>
    <x v="37"/>
  </r>
  <r>
    <s v="FLOR DE DURAZNO"/>
    <s v="HERNANDEZ"/>
    <s v="MORALES"/>
    <s v="JUAN SANTIAGO"/>
    <x v="5"/>
    <x v="0"/>
    <x v="41"/>
    <s v="AVES MEJORADAS"/>
    <s v="GENERACIÓN DE INGRESOS"/>
    <n v="0"/>
    <n v="0"/>
    <n v="0"/>
    <s v="AM"/>
    <n v="6192"/>
    <n v="0"/>
    <n v="688"/>
    <n v="6880"/>
    <n v="6192"/>
    <n v="0"/>
    <n v="0"/>
    <n v="6192"/>
    <x v="41"/>
  </r>
  <r>
    <s v="FLOR DE LITCHE"/>
    <s v="SANTIAGO"/>
    <s v="HERNANDEZ"/>
    <s v="REYNA"/>
    <x v="5"/>
    <x v="0"/>
    <x v="42"/>
    <s v="AVES MEJORADAS"/>
    <s v="GENERACIÓN DE INGRESOS"/>
    <n v="0"/>
    <n v="0"/>
    <n v="0"/>
    <s v="AM"/>
    <n v="3096"/>
    <n v="0"/>
    <n v="344"/>
    <n v="3440"/>
    <n v="3096"/>
    <n v="0"/>
    <n v="0"/>
    <n v="3096"/>
    <x v="42"/>
  </r>
  <r>
    <s v="GRUPO TANDZUMADZ"/>
    <s v="MARTINEZ"/>
    <s v="GUADALUPE"/>
    <s v="ALEJANDRO"/>
    <x v="5"/>
    <x v="0"/>
    <x v="43"/>
    <s v="AVES MEJORADAS"/>
    <s v="GENERACIÓN DE INGRESOS"/>
    <n v="0"/>
    <n v="0"/>
    <n v="0"/>
    <s v="MAM"/>
    <n v="13932"/>
    <n v="0"/>
    <n v="1548"/>
    <n v="15480"/>
    <n v="13932"/>
    <n v="0"/>
    <n v="0"/>
    <n v="13932"/>
    <x v="43"/>
  </r>
  <r>
    <s v="LAS CHUPARROSAS"/>
    <s v="GALDINA"/>
    <s v="HERNANDEZ"/>
    <s v="MA ELEUTERIA"/>
    <x v="5"/>
    <x v="0"/>
    <x v="47"/>
    <s v="AVES MEJORADAS"/>
    <s v="GENERACIÓN DE INGRESOS"/>
    <n v="0"/>
    <n v="0"/>
    <n v="0"/>
    <s v="AM"/>
    <n v="3096"/>
    <n v="0"/>
    <n v="344"/>
    <n v="3440"/>
    <n v="3096"/>
    <n v="0"/>
    <n v="0"/>
    <n v="3096"/>
    <x v="47"/>
  </r>
  <r>
    <s v="SECCION 6"/>
    <s v="HERNANDEZ"/>
    <s v="JUANA"/>
    <s v="FERNANDO"/>
    <x v="5"/>
    <x v="0"/>
    <x v="48"/>
    <s v="AVES MEJORADAS"/>
    <s v="GENERACIÓN DE INGRESOS"/>
    <n v="0"/>
    <n v="0"/>
    <n v="0"/>
    <s v="AM"/>
    <n v="7740"/>
    <n v="0"/>
    <n v="860"/>
    <n v="8600"/>
    <n v="7740"/>
    <n v="0"/>
    <n v="0"/>
    <n v="7740"/>
    <x v="48"/>
  </r>
  <r>
    <s v="TANLEAB 2"/>
    <s v="ANDRES"/>
    <s v="CASTRO"/>
    <s v="MARIA PAULINA"/>
    <x v="5"/>
    <x v="0"/>
    <x v="51"/>
    <s v="AVES MEJORADAS"/>
    <s v="GENERACIÓN DE INGRESOS"/>
    <n v="0"/>
    <n v="0"/>
    <n v="0"/>
    <s v="AM"/>
    <n v="3096"/>
    <n v="0"/>
    <n v="344"/>
    <n v="3440"/>
    <n v="3096"/>
    <n v="0"/>
    <n v="0"/>
    <n v="3096"/>
    <x v="51"/>
  </r>
  <r>
    <s v="EL JILIM"/>
    <s v="DANIEL"/>
    <m/>
    <s v="LORENZO"/>
    <x v="5"/>
    <x v="0"/>
    <x v="52"/>
    <s v="AVES MEJORADAS"/>
    <s v="GENERACIÓN DE INGRESOS"/>
    <n v="0"/>
    <n v="0"/>
    <n v="0"/>
    <s v="AM"/>
    <n v="3096"/>
    <n v="0"/>
    <n v="344"/>
    <n v="3440"/>
    <n v="3096"/>
    <n v="0"/>
    <n v="0"/>
    <n v="3096"/>
    <x v="52"/>
  </r>
  <r>
    <s v="LOS TULIPANES"/>
    <s v="MARTINEZ"/>
    <s v="MENDOZA"/>
    <s v="MIGUELA"/>
    <x v="5"/>
    <x v="0"/>
    <x v="57"/>
    <s v="AVES MEJORADAS"/>
    <s v="GENERACIÓN DE INGRESOS"/>
    <n v="0"/>
    <n v="0"/>
    <n v="0"/>
    <s v="AM"/>
    <n v="3096"/>
    <n v="0"/>
    <n v="344"/>
    <n v="3440"/>
    <n v="3096"/>
    <n v="0"/>
    <n v="0"/>
    <n v="3096"/>
    <x v="57"/>
  </r>
  <r>
    <s v="LA PILA"/>
    <s v="RIVERA"/>
    <s v="JUANA"/>
    <s v="VICENTE"/>
    <x v="5"/>
    <x v="0"/>
    <x v="58"/>
    <s v="AVES MEJORADAS"/>
    <s v="GENERACIÓN DE INGRESOS"/>
    <n v="0"/>
    <n v="0"/>
    <n v="0"/>
    <s v="AM"/>
    <n v="6192"/>
    <n v="0"/>
    <n v="688"/>
    <n v="6880"/>
    <n v="6192"/>
    <n v="0"/>
    <n v="0"/>
    <n v="6192"/>
    <x v="58"/>
  </r>
  <r>
    <s v="LOS ROSALES"/>
    <s v="HERNANDEZ"/>
    <s v="MARTINEZ"/>
    <s v="DOMINGO"/>
    <x v="5"/>
    <x v="0"/>
    <x v="59"/>
    <s v="AVES MEJORADAS"/>
    <s v="GENERACIÓN DE INGRESOS"/>
    <n v="0"/>
    <n v="0"/>
    <n v="0"/>
    <s v="AM"/>
    <n v="4644"/>
    <n v="0"/>
    <n v="516"/>
    <n v="5160"/>
    <n v="4644"/>
    <n v="0"/>
    <n v="0"/>
    <n v="4644"/>
    <x v="59"/>
  </r>
  <r>
    <s v="TZINEJA II"/>
    <s v="MARTINEZ"/>
    <s v="MARTINEZ"/>
    <s v="SENTOLIA"/>
    <x v="5"/>
    <x v="0"/>
    <x v="64"/>
    <s v="AVES MEJORADAS"/>
    <s v="GENERACIÓN DE INGRESOS"/>
    <n v="0"/>
    <n v="0"/>
    <n v="0"/>
    <s v="AM"/>
    <n v="1548"/>
    <n v="0"/>
    <n v="172"/>
    <n v="1720"/>
    <n v="1548"/>
    <n v="0"/>
    <n v="0"/>
    <n v="1548"/>
    <x v="64"/>
  </r>
  <r>
    <s v="BUGAMBILIAS"/>
    <s v="ALBERTO"/>
    <s v="ESPINOZA"/>
    <s v="MARIA FLORA"/>
    <x v="5"/>
    <x v="0"/>
    <x v="65"/>
    <s v="AVES MEJORADAS"/>
    <s v="GENERACIÓN DE INGRESOS"/>
    <n v="0"/>
    <n v="0"/>
    <n v="0"/>
    <s v="AM"/>
    <n v="35604"/>
    <n v="0"/>
    <n v="3956"/>
    <n v="39560"/>
    <n v="35604"/>
    <n v="0"/>
    <n v="0"/>
    <n v="35604"/>
    <x v="65"/>
  </r>
  <r>
    <s v="BUGAMBILIAS"/>
    <s v="ALBERTO"/>
    <s v="ESPINOZA"/>
    <s v="MARIA FLORA"/>
    <x v="5"/>
    <x v="0"/>
    <x v="65"/>
    <s v="AVES MEJORADAS"/>
    <s v="GENERACIÓN DE INGRESOS"/>
    <n v="0"/>
    <n v="0"/>
    <n v="0"/>
    <s v="AM"/>
    <n v="7740"/>
    <n v="0"/>
    <n v="860"/>
    <n v="8600"/>
    <n v="7740"/>
    <n v="0"/>
    <n v="0"/>
    <n v="7740"/>
    <x v="65"/>
  </r>
  <r>
    <s v="TENEK"/>
    <s v="SANTOS"/>
    <s v="MARCIAL"/>
    <s v="PABLO"/>
    <x v="5"/>
    <x v="0"/>
    <x v="66"/>
    <s v="AVES MEJORADAS"/>
    <s v="GENERACIÓN DE INGRESOS"/>
    <n v="0"/>
    <n v="0"/>
    <n v="0"/>
    <s v="AM"/>
    <n v="3096"/>
    <n v="0"/>
    <n v="344"/>
    <n v="3440"/>
    <n v="3096"/>
    <n v="0"/>
    <n v="0"/>
    <n v="3096"/>
    <x v="66"/>
  </r>
  <r>
    <s v="GRUPO MARCIAL"/>
    <s v="DIEGO"/>
    <s v="ORTIZ"/>
    <s v="FLORENCIO"/>
    <x v="5"/>
    <x v="0"/>
    <x v="69"/>
    <s v="AVES MEJORADAS"/>
    <s v="GENERACIÓN DE INGRESOS"/>
    <n v="0"/>
    <n v="0"/>
    <n v="0"/>
    <s v="AM"/>
    <n v="6192"/>
    <n v="0"/>
    <n v="688"/>
    <n v="6880"/>
    <n v="6192"/>
    <n v="0"/>
    <n v="0"/>
    <n v="6192"/>
    <x v="69"/>
  </r>
  <r>
    <s v="EL HIGUERON"/>
    <s v="HERNANDEZ"/>
    <s v="HERNANDEZ"/>
    <s v="PEDRO"/>
    <x v="5"/>
    <x v="0"/>
    <x v="72"/>
    <s v="AVES MEJORADAS"/>
    <s v="GENERACIÓN DE INGRESOS"/>
    <n v="0"/>
    <n v="0"/>
    <n v="0"/>
    <s v="AM"/>
    <n v="4644"/>
    <n v="0"/>
    <n v="516"/>
    <n v="5160"/>
    <n v="4644"/>
    <n v="0"/>
    <n v="0"/>
    <n v="4644"/>
    <x v="72"/>
  </r>
  <r>
    <s v="SAN FELIPE - INFRA"/>
    <s v="HERNANDEZ"/>
    <m/>
    <s v="FRANCISCO"/>
    <x v="5"/>
    <x v="0"/>
    <x v="73"/>
    <s v="AVES MEJORADAS"/>
    <s v="GENERACIÓN DE INGRESOS"/>
    <n v="0"/>
    <n v="0"/>
    <n v="0"/>
    <s v="AM"/>
    <n v="3096"/>
    <n v="0"/>
    <n v="344"/>
    <n v="3440"/>
    <n v="3096"/>
    <n v="0"/>
    <n v="0"/>
    <n v="3096"/>
    <x v="73"/>
  </r>
  <r>
    <s v="OCTZEN"/>
    <s v="SANDOYA"/>
    <s v="MARTINEZ"/>
    <s v="BENITO"/>
    <x v="0"/>
    <x v="1"/>
    <x v="74"/>
    <s v="AVES MEJORADAS"/>
    <s v="GENERACIÓN DE INGRESOS"/>
    <n v="0"/>
    <n v="0"/>
    <n v="0"/>
    <s v="AM"/>
    <n v="1548"/>
    <n v="0"/>
    <n v="172"/>
    <n v="1720"/>
    <n v="1548"/>
    <n v="0"/>
    <n v="0"/>
    <n v="1548"/>
    <x v="74"/>
  </r>
  <r>
    <s v="LAS MARAVILLAS"/>
    <s v="PIO"/>
    <s v="MARTINEZ"/>
    <s v="REGINA"/>
    <x v="0"/>
    <x v="1"/>
    <x v="75"/>
    <s v="AVES MEJORADAS"/>
    <s v="GENERACIÓN DE INGRESOS"/>
    <n v="0"/>
    <n v="0"/>
    <n v="0"/>
    <s v="AM"/>
    <n v="4644"/>
    <n v="0"/>
    <n v="516"/>
    <n v="5160"/>
    <n v="4644"/>
    <n v="0"/>
    <n v="0"/>
    <n v="4644"/>
    <x v="75"/>
  </r>
  <r>
    <s v="SAN FELIPE"/>
    <s v="MORAN"/>
    <s v="PASCUAL"/>
    <s v="ALFONSO"/>
    <x v="0"/>
    <x v="1"/>
    <x v="76"/>
    <s v="AVES MEJORADAS"/>
    <s v="GENERACIÓN DE INGRESOS"/>
    <n v="0"/>
    <n v="0"/>
    <n v="0"/>
    <s v="AM"/>
    <n v="7740"/>
    <n v="0"/>
    <n v="860"/>
    <n v="8600"/>
    <n v="7740"/>
    <n v="0"/>
    <n v="0"/>
    <n v="7740"/>
    <x v="76"/>
  </r>
  <r>
    <s v="TZINEJA 1"/>
    <s v="MEDINA"/>
    <m/>
    <s v="JORGE ALBERTO"/>
    <x v="5"/>
    <x v="0"/>
    <x v="366"/>
    <s v="AVES MEJORADAS"/>
    <s v="GENERACIÓN DE INGRESOS"/>
    <n v="0"/>
    <n v="0"/>
    <n v="0"/>
    <s v="AM"/>
    <n v="6192"/>
    <n v="0"/>
    <n v="688"/>
    <n v="6880"/>
    <n v="6192"/>
    <n v="0"/>
    <n v="0"/>
    <n v="6192"/>
    <x v="77"/>
  </r>
  <r>
    <s v="LAS VOLADORAS"/>
    <s v="GONZALEZ"/>
    <s v="MARTINEZ"/>
    <s v="ROSA"/>
    <x v="0"/>
    <x v="1"/>
    <x v="78"/>
    <s v="AVES MEJORADAS"/>
    <s v="GENERACIÓN DE INGRESOS"/>
    <n v="0"/>
    <n v="0"/>
    <n v="0"/>
    <s v="AM"/>
    <n v="4644"/>
    <n v="0"/>
    <n v="516"/>
    <n v="5160"/>
    <n v="4644"/>
    <n v="0"/>
    <n v="0"/>
    <n v="4644"/>
    <x v="78"/>
  </r>
  <r>
    <s v="LOS PINOS INFRA"/>
    <s v="MARTINEZ"/>
    <s v="JUANA"/>
    <s v="ISIDRO"/>
    <x v="5"/>
    <x v="0"/>
    <x v="37"/>
    <s v="AVES MEJORADAS"/>
    <s v="GENERACIÓN DE INGRESOS"/>
    <n v="0"/>
    <n v="0"/>
    <n v="0"/>
    <s v="AM"/>
    <n v="6192"/>
    <n v="0"/>
    <n v="688"/>
    <n v="6880"/>
    <n v="6192"/>
    <n v="0"/>
    <n v="0"/>
    <n v="6192"/>
    <x v="395"/>
  </r>
  <r>
    <s v="SAN JOSE INFRA"/>
    <s v="CALDERON"/>
    <s v="NAVARRETE"/>
    <s v="CANDELARIA"/>
    <x v="5"/>
    <x v="0"/>
    <x v="35"/>
    <s v="AVES MEJORADAS"/>
    <s v="GENERACIÓN DE INGRESOS"/>
    <n v="0"/>
    <n v="0"/>
    <n v="0"/>
    <s v="AM"/>
    <n v="3096"/>
    <n v="0"/>
    <n v="344"/>
    <n v="3440"/>
    <n v="3096"/>
    <n v="0"/>
    <n v="0"/>
    <n v="3096"/>
    <x v="397"/>
  </r>
  <r>
    <s v="TANDZUMADZ UNO"/>
    <s v="SANTIAGO"/>
    <s v="ROSA"/>
    <s v="JOSE DAVID"/>
    <x v="5"/>
    <x v="0"/>
    <x v="43"/>
    <s v="AVES MEJORADAS"/>
    <s v="GENERACIÓN DE INGRESOS"/>
    <n v="0"/>
    <n v="0"/>
    <n v="0"/>
    <s v="MAM"/>
    <n v="4644"/>
    <n v="0"/>
    <n v="516"/>
    <n v="5160"/>
    <n v="4644"/>
    <n v="0"/>
    <n v="0"/>
    <n v="4644"/>
    <x v="399"/>
  </r>
  <r>
    <s v="BUGAMBILIAS 1"/>
    <s v="RIVERA"/>
    <s v="HERNANDEZ"/>
    <s v="DONACIANO"/>
    <x v="5"/>
    <x v="0"/>
    <x v="65"/>
    <s v="AVES MEJORADAS"/>
    <s v="GENERACIÓN DE INGRESOS"/>
    <n v="0"/>
    <n v="0"/>
    <n v="0"/>
    <s v="AM"/>
    <n v="12384"/>
    <n v="0"/>
    <n v="1376"/>
    <n v="13760"/>
    <n v="12384"/>
    <n v="0"/>
    <n v="0"/>
    <n v="12384"/>
    <x v="400"/>
  </r>
  <r>
    <s v="EL TRIUNFO"/>
    <s v="HERNANDEZ"/>
    <s v="GIL"/>
    <s v="JOSE LUIS"/>
    <x v="13"/>
    <x v="0"/>
    <x v="238"/>
    <s v="MAQUINARIA Y EQUIPO PARA PROCESOS DE AGREGACION DE VALOR AL CAFE"/>
    <s v="GENERACIÓN DE INGRESOS"/>
    <n v="0"/>
    <n v="0"/>
    <n v="0"/>
    <s v="AM"/>
    <n v="162513"/>
    <n v="0"/>
    <n v="18057"/>
    <n v="180570"/>
    <n v="162513"/>
    <n v="0"/>
    <n v="0"/>
    <n v="162513"/>
    <x v="241"/>
  </r>
  <r>
    <s v="LA JOYA"/>
    <s v="SANCHEZ"/>
    <s v="HERNANDEZ"/>
    <s v="AUDENCIO"/>
    <x v="13"/>
    <x v="0"/>
    <x v="269"/>
    <s v="MAQUINARIA Y EQUIPO PARA PROCESOS DE AGREGACION DE VALOR AL CAFE"/>
    <s v="GENERACIÓN DE INGRESOS"/>
    <n v="0"/>
    <n v="0"/>
    <n v="0"/>
    <s v="AM"/>
    <n v="37503"/>
    <n v="0"/>
    <n v="4167"/>
    <n v="41670"/>
    <n v="37503"/>
    <n v="0"/>
    <n v="0"/>
    <n v="37503"/>
    <x v="275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90">
  <r>
    <m/>
    <m/>
    <m/>
    <x v="0"/>
    <x v="0"/>
    <x v="0"/>
    <m/>
    <m/>
    <m/>
    <m/>
    <m/>
    <m/>
    <s v="$"/>
    <m/>
    <m/>
    <s v="$"/>
    <s v="$"/>
    <m/>
    <m/>
    <m/>
    <m/>
  </r>
  <r>
    <s v="GONZALEZ"/>
    <s v="REYNAGA"/>
    <s v="MA. VEIT"/>
    <x v="1"/>
    <x v="0"/>
    <x v="1"/>
    <s v="INFRAESTRUCTURA Y EQUIPO PARA LA PRODUCCION HORTICOLA AGRICULTURA PROTEGIDA"/>
    <s v="PRODUCCIÓN DE ALIMENTOS"/>
    <n v="1"/>
    <n v="0"/>
    <n v="1"/>
    <s v="AM"/>
    <n v="14796"/>
    <n v="0"/>
    <n v="1644.7000000000007"/>
    <n v="16440.7"/>
    <n v="14375"/>
    <n v="0"/>
    <n v="0"/>
    <n v="14375"/>
    <s v="SP1500031016"/>
  </r>
  <r>
    <s v="ZUÑIGA"/>
    <s v="REYNAGA"/>
    <s v="ASENCION"/>
    <x v="1"/>
    <x v="0"/>
    <x v="2"/>
    <s v="INFRAESTRUCTURA Y EQUIPO PARA LA PRODUCCION DE BOVINOS"/>
    <s v="GENERACIÓN DE INGRESOS"/>
    <n v="0"/>
    <n v="1"/>
    <n v="1"/>
    <s v="AM"/>
    <n v="22169"/>
    <n v="0"/>
    <n v="2464.2299999999996"/>
    <n v="24633.23"/>
    <n v="22169"/>
    <n v="0"/>
    <n v="0"/>
    <n v="22169"/>
    <s v="SP1500031018"/>
  </r>
  <r>
    <s v="AGUILAR"/>
    <s v=" "/>
    <s v="LEOBARDO"/>
    <x v="1"/>
    <x v="0"/>
    <x v="3"/>
    <s v="INFRAESTRUCTURA Y EQUIPO PARA LA PRODUCCION DE BOVINOS"/>
    <s v="GENERACIÓN DE INGRESOS"/>
    <n v="0"/>
    <n v="1"/>
    <n v="1"/>
    <s v="AM"/>
    <n v="22169"/>
    <n v="0"/>
    <n v="2464.2299999999996"/>
    <n v="24633.23"/>
    <n v="22169"/>
    <n v="0"/>
    <n v="0"/>
    <n v="22169"/>
    <s v="SP1500031019"/>
  </r>
  <r>
    <s v="CARREON"/>
    <s v="BALLEZA"/>
    <s v="FELICITAS"/>
    <x v="1"/>
    <x v="0"/>
    <x v="4"/>
    <s v="INFRAESTRUCTURA Y EQUIPO PARA LA PRODUCCION HORTICOLA AGRICULTURA PROTEGIDA"/>
    <s v="PRODUCCIÓN DE ALIMENTOS"/>
    <n v="1"/>
    <n v="0"/>
    <n v="1"/>
    <s v="AM"/>
    <n v="14796"/>
    <n v="0"/>
    <n v="1644.7000000000007"/>
    <n v="16440.7"/>
    <n v="14375"/>
    <n v="0"/>
    <n v="0"/>
    <n v="14375"/>
    <s v="SP1500031047"/>
  </r>
  <r>
    <s v="REYES"/>
    <s v="MARTINEZ"/>
    <s v="MA ANTONIA"/>
    <x v="2"/>
    <x v="0"/>
    <x v="5"/>
    <s v="INFRAESTRUCTURA Y EQUIPO PARA LA PRODUCCION DE HONGOS"/>
    <s v="PRODUCCIÓN DE ALIMENTOS"/>
    <n v="1"/>
    <n v="0"/>
    <n v="1"/>
    <s v="MAM"/>
    <n v="5092"/>
    <n v="0"/>
    <n v="2277.3999999999996"/>
    <n v="7369.4"/>
    <n v="5092"/>
    <n v="0"/>
    <n v="0"/>
    <n v="5092"/>
    <s v="SP1500031004"/>
  </r>
  <r>
    <s v="RAYMUNDO"/>
    <s v="PASCUALA"/>
    <s v="MARIA FELICITAS"/>
    <x v="2"/>
    <x v="0"/>
    <x v="6"/>
    <s v="ARBOLES FRUTALES"/>
    <s v="PRODUCCIÓN DE ALIMENTOS"/>
    <n v="1"/>
    <n v="0"/>
    <n v="1"/>
    <s v="MAM"/>
    <n v="7510"/>
    <n v="0"/>
    <n v="1707"/>
    <n v="9217"/>
    <n v="7510"/>
    <n v="0"/>
    <n v="0"/>
    <n v="7510"/>
    <s v="SP1500031015"/>
  </r>
  <r>
    <s v="SANTIAGO"/>
    <s v="JULIO"/>
    <s v="CAMERINO"/>
    <x v="2"/>
    <x v="0"/>
    <x v="7"/>
    <s v="CISTERNA DE FERROCEMENTO EQUIPADA"/>
    <s v="PRODUCCIÓN DE ALIMENTOS"/>
    <n v="0"/>
    <n v="1"/>
    <n v="1"/>
    <s v="MAM"/>
    <n v="9072"/>
    <n v="0"/>
    <n v="1008"/>
    <n v="10080"/>
    <n v="9072"/>
    <n v="0"/>
    <n v="0"/>
    <n v="9072"/>
    <s v="SP1500031020"/>
  </r>
  <r>
    <s v="SANTIAGO"/>
    <s v="JULIO"/>
    <s v="CAMERINO"/>
    <x v="2"/>
    <x v="0"/>
    <x v="7"/>
    <s v="INFRAESTRUCTURA Y EQUIPO PARA LA PRODUCCION DE HONGOS"/>
    <s v="PRODUCCIÓN DE ALIMENTOS"/>
    <n v="0"/>
    <n v="0"/>
    <n v="0"/>
    <s v="MAM"/>
    <n v="5092"/>
    <n v="0"/>
    <n v="2277.3999999999996"/>
    <n v="7369.4"/>
    <n v="5092"/>
    <n v="0"/>
    <n v="0"/>
    <n v="5092"/>
    <s v="SP1500031020"/>
  </r>
  <r>
    <s v="CASIMIRO"/>
    <s v="CESAREO"/>
    <s v="JUANA"/>
    <x v="2"/>
    <x v="0"/>
    <x v="8"/>
    <s v="EQUIPO PARA LA CONSERVACION DE ALIMENTOS VEGETALES"/>
    <s v="GENERACIÓN DE INGRESOS"/>
    <n v="1"/>
    <n v="0"/>
    <n v="1"/>
    <s v="MAM"/>
    <n v="6591"/>
    <n v="0"/>
    <n v="770"/>
    <n v="7361"/>
    <n v="6591"/>
    <n v="0"/>
    <n v="0"/>
    <n v="6591"/>
    <s v="SP1500031079"/>
  </r>
  <r>
    <s v="SANTIAGO"/>
    <s v="PEREZ"/>
    <s v="EPIFANIA"/>
    <x v="2"/>
    <x v="0"/>
    <x v="9"/>
    <s v="INFRAESTRUCTURA Y EQUIPO PARA LA PRODUCCION DE FRUTALES"/>
    <s v="PRODUCCIÓN DE ALIMENTOS"/>
    <n v="1"/>
    <n v="0"/>
    <n v="1"/>
    <s v="AM"/>
    <n v="7510"/>
    <n v="0"/>
    <n v="1707"/>
    <n v="9217"/>
    <n v="7510"/>
    <n v="0"/>
    <n v="0"/>
    <n v="7510"/>
    <s v="SP1500031087"/>
  </r>
  <r>
    <s v="MEDELLIN"/>
    <s v="HERNANDEZ"/>
    <s v="RAFAEL"/>
    <x v="2"/>
    <x v="0"/>
    <x v="10"/>
    <s v="AVES MEJORADAS"/>
    <s v="GENERACIÓN DE INGRESOS"/>
    <n v="0"/>
    <n v="1"/>
    <n v="1"/>
    <s v="AM"/>
    <n v="1548"/>
    <n v="0"/>
    <n v="172"/>
    <n v="1720"/>
    <n v="1548"/>
    <n v="0"/>
    <n v="0"/>
    <n v="1548"/>
    <s v="SP1500031164"/>
  </r>
  <r>
    <s v="BAÑUELOS"/>
    <s v="MARTINEZ"/>
    <s v="CELIA"/>
    <x v="2"/>
    <x v="0"/>
    <x v="11"/>
    <s v="AVES MEJORADAS"/>
    <s v="GENERACIÓN DE INGRESOS"/>
    <n v="1"/>
    <n v="0"/>
    <n v="1"/>
    <s v="AM"/>
    <n v="1548"/>
    <n v="0"/>
    <n v="172"/>
    <n v="1720"/>
    <n v="1548"/>
    <n v="0"/>
    <n v="0"/>
    <n v="1548"/>
    <s v="SP1500031165"/>
  </r>
  <r>
    <s v="OBISPO"/>
    <m/>
    <s v="MARIA FLORA"/>
    <x v="2"/>
    <x v="0"/>
    <x v="12"/>
    <s v="AVES MEJORADAS"/>
    <s v="GENERACIÓN DE INGRESOS"/>
    <n v="1"/>
    <n v="0"/>
    <n v="1"/>
    <s v="AM"/>
    <n v="1548"/>
    <n v="0"/>
    <n v="172"/>
    <n v="1720"/>
    <n v="1548"/>
    <n v="0"/>
    <n v="0"/>
    <n v="1548"/>
    <s v="SP1500031188"/>
  </r>
  <r>
    <s v="WENCESLAO"/>
    <s v="."/>
    <s v="MARIA FRANCISCA"/>
    <x v="2"/>
    <x v="0"/>
    <x v="13"/>
    <s v="AVES MEJORADAS"/>
    <s v="GENERACIÓN DE INGRESOS"/>
    <n v="1"/>
    <n v="0"/>
    <n v="1"/>
    <s v="MAM"/>
    <n v="1548"/>
    <n v="0"/>
    <n v="172"/>
    <n v="1720"/>
    <n v="1548"/>
    <n v="0"/>
    <n v="0"/>
    <n v="1548"/>
    <s v="SP1500031217"/>
  </r>
  <r>
    <s v="ANASTACIO"/>
    <s v="MARTINEZ"/>
    <s v="LAURENCIO"/>
    <x v="2"/>
    <x v="0"/>
    <x v="13"/>
    <s v="AVES MEJORADAS"/>
    <s v="GENERACIÓN DE INGRESOS"/>
    <n v="0"/>
    <n v="1"/>
    <n v="1"/>
    <s v="AM"/>
    <n v="1548"/>
    <n v="0"/>
    <n v="172"/>
    <n v="1720"/>
    <n v="1548"/>
    <n v="0"/>
    <n v="0"/>
    <n v="1548"/>
    <s v="SP1500031218"/>
  </r>
  <r>
    <s v="MEJIA"/>
    <s v="LUGO"/>
    <s v="GONZALO"/>
    <x v="2"/>
    <x v="0"/>
    <x v="9"/>
    <s v="AVES MEJORADAS"/>
    <s v="GENERACIÓN DE INGRESOS"/>
    <n v="0"/>
    <n v="1"/>
    <n v="1"/>
    <s v="AM"/>
    <n v="1548"/>
    <n v="0"/>
    <n v="172"/>
    <n v="1720"/>
    <n v="1548"/>
    <n v="0"/>
    <n v="0"/>
    <n v="1548"/>
    <s v="SP1500031219"/>
  </r>
  <r>
    <s v="SANTIAGO"/>
    <s v="PEREZ"/>
    <s v="EPIFANIA"/>
    <x v="2"/>
    <x v="0"/>
    <x v="9"/>
    <s v="AVES MEJORADAS"/>
    <s v="GENERACIÓN DE INGRESOS"/>
    <n v="1"/>
    <n v="0"/>
    <n v="1"/>
    <s v="AM"/>
    <n v="1548"/>
    <n v="0"/>
    <n v="172"/>
    <n v="1720"/>
    <n v="1548"/>
    <n v="0"/>
    <n v="0"/>
    <n v="1548"/>
    <s v="SP1500031228"/>
  </r>
  <r>
    <s v="ESPINOZA"/>
    <s v="GARCIA"/>
    <s v="JUANA"/>
    <x v="3"/>
    <x v="0"/>
    <x v="14"/>
    <s v="TRAPICHE"/>
    <s v="GENERACIÓN DE INGRESOS"/>
    <n v="1"/>
    <n v="0"/>
    <n v="1"/>
    <s v="AM"/>
    <n v="49500"/>
    <n v="0"/>
    <n v="5500"/>
    <n v="55000"/>
    <n v="49500"/>
    <n v="0"/>
    <n v="0"/>
    <n v="49500"/>
    <s v="SP1500031027"/>
  </r>
  <r>
    <s v="RAMOS"/>
    <s v="MARTINEZ"/>
    <s v="MARIA ELEUTERIA"/>
    <x v="3"/>
    <x v="0"/>
    <x v="15"/>
    <s v="TRAPICHE"/>
    <s v="GENERACIÓN DE INGRESOS"/>
    <n v="1"/>
    <n v="0"/>
    <n v="1"/>
    <s v="AM"/>
    <n v="49500"/>
    <n v="0"/>
    <n v="5500"/>
    <n v="55000"/>
    <n v="49500"/>
    <n v="0"/>
    <n v="0"/>
    <n v="49500"/>
    <s v="SP1500031028"/>
  </r>
  <r>
    <s v="MARTINEZ "/>
    <s v="GONZALEZ "/>
    <s v="MARIA  CRISTINA "/>
    <x v="3"/>
    <x v="0"/>
    <x v="16"/>
    <s v="INFRAESTRUCTURA Y EQUIPO PARA LA PRODUCCION DE CERDOS"/>
    <s v="GENERACIÓN DE INGRESOS"/>
    <n v="1"/>
    <n v="0"/>
    <n v="1"/>
    <s v="AM"/>
    <n v="6787"/>
    <n v="0"/>
    <n v="1537"/>
    <n v="8324"/>
    <n v="6787"/>
    <n v="0"/>
    <n v="0"/>
    <n v="6787"/>
    <s v="SP1500031029"/>
  </r>
  <r>
    <s v="BAUTISTA"/>
    <s v="HERNANDEZ"/>
    <s v="JACINTO"/>
    <x v="3"/>
    <x v="0"/>
    <x v="17"/>
    <s v="TRAPICHE"/>
    <s v="GENERACIÓN DE INGRESOS"/>
    <n v="0"/>
    <n v="1"/>
    <n v="1"/>
    <s v="AM"/>
    <n v="49500"/>
    <n v="0"/>
    <n v="5500"/>
    <n v="55000"/>
    <n v="49500"/>
    <n v="0"/>
    <n v="0"/>
    <n v="49500"/>
    <s v="SP1500031030"/>
  </r>
  <r>
    <s v="RAMIREZ"/>
    <m/>
    <s v="MARIA FRANCISCA"/>
    <x v="3"/>
    <x v="0"/>
    <x v="18"/>
    <s v="INFRAESTRUCTURA Y EQUIPO PARA LA PRODUCCION DE CERDOS"/>
    <s v="GENERACIÓN DE INGRESOS"/>
    <n v="1"/>
    <n v="0"/>
    <n v="1"/>
    <s v="AM"/>
    <n v="6787"/>
    <n v="0"/>
    <n v="1537"/>
    <n v="8324"/>
    <n v="6787"/>
    <n v="0"/>
    <n v="0"/>
    <n v="6787"/>
    <s v="SP1500031031"/>
  </r>
  <r>
    <s v="HERNANDEZ"/>
    <s v="TERESA"/>
    <s v="PASCASIO"/>
    <x v="3"/>
    <x v="0"/>
    <x v="18"/>
    <s v="INFRAESTRUCTURA Y EQUIPO PARA LA PROTECCION Y MANEJO DE LAS AVES"/>
    <s v="PRODUCCIÓN DE ALIMENTOS"/>
    <n v="0"/>
    <n v="1"/>
    <n v="1"/>
    <s v="AM"/>
    <n v="14918"/>
    <n v="0"/>
    <n v="2709"/>
    <n v="17627"/>
    <n v="14918"/>
    <n v="0"/>
    <n v="0"/>
    <n v="14918"/>
    <s v="SP1500031032"/>
  </r>
  <r>
    <s v="MENDOZA"/>
    <s v="DELFINA"/>
    <s v="MARIA JUANA"/>
    <x v="3"/>
    <x v="0"/>
    <x v="19"/>
    <s v="INFRAESTRUCTURA Y EQUIPO PARA LA PROTECCION Y MANEJO DE LAS AVES"/>
    <s v="PRODUCCIÓN DE ALIMENTOS"/>
    <n v="1"/>
    <n v="0"/>
    <n v="1"/>
    <s v="AM"/>
    <n v="14918"/>
    <n v="0"/>
    <n v="2709"/>
    <n v="17627"/>
    <n v="14918"/>
    <n v="0"/>
    <n v="0"/>
    <n v="14918"/>
    <s v="SP1500031033"/>
  </r>
  <r>
    <s v="GUERRERO"/>
    <s v="NUÑEZ"/>
    <s v="GLORIA"/>
    <x v="3"/>
    <x v="0"/>
    <x v="20"/>
    <s v="INFRAESTRUCTURA Y EQUIPO PARA LA PRODUCCION DE ALEVINES"/>
    <s v="GENERACIÓN DE INGRESOS"/>
    <n v="1"/>
    <n v="0"/>
    <n v="1"/>
    <s v="AM"/>
    <n v="98983"/>
    <n v="0"/>
    <n v="14995"/>
    <n v="113978"/>
    <n v="98983"/>
    <n v="0"/>
    <n v="0"/>
    <n v="98983"/>
    <s v="SP1500031034"/>
  </r>
  <r>
    <s v="FLORES"/>
    <s v="ESPINOZA"/>
    <s v="EDUARDO"/>
    <x v="3"/>
    <x v="0"/>
    <x v="16"/>
    <s v="INFRAESTRUCTURA Y EQUIPO PARA LA PROTECCION Y MANEJO DE LAS AVES"/>
    <s v="PRODUCCIÓN DE ALIMENTOS"/>
    <n v="0"/>
    <n v="1"/>
    <n v="1"/>
    <s v="AM"/>
    <n v="14918"/>
    <n v="0"/>
    <n v="2709"/>
    <n v="17627"/>
    <n v="14918"/>
    <n v="0"/>
    <n v="0"/>
    <n v="14918"/>
    <s v="SP1500031040"/>
  </r>
  <r>
    <s v="MEDINA"/>
    <s v="FLORES"/>
    <s v="ALBERTO"/>
    <x v="4"/>
    <x v="0"/>
    <x v="21"/>
    <s v="INFRAESTRUCTURA Y EQUIPO PARA LA PROTECCION Y MANEJO DE LAS AVES"/>
    <s v="PRODUCCIÓN DE ALIMENTOS"/>
    <n v="0"/>
    <n v="1"/>
    <n v="1"/>
    <s v="AM"/>
    <n v="12452"/>
    <n v="0"/>
    <n v="1536"/>
    <n v="13988"/>
    <n v="12452"/>
    <n v="0"/>
    <n v="0"/>
    <n v="12452"/>
    <s v="SP1500031088"/>
  </r>
  <r>
    <s v="RESENDIZ"/>
    <s v="CRUZ"/>
    <s v="MODESTA"/>
    <x v="4"/>
    <x v="0"/>
    <x v="22"/>
    <s v="CAJONES, ALZA Y BASTIDORES"/>
    <s v="GENERACIÓN DE INGRESOS"/>
    <n v="1"/>
    <n v="0"/>
    <n v="1"/>
    <s v="AM"/>
    <n v="24777"/>
    <n v="0"/>
    <n v="2753"/>
    <n v="27530"/>
    <n v="24777"/>
    <n v="0"/>
    <n v="0"/>
    <n v="24777"/>
    <s v="SP1500031089"/>
  </r>
  <r>
    <s v="JIMENEZ"/>
    <s v="CRUZ"/>
    <s v="JOVITA"/>
    <x v="4"/>
    <x v="0"/>
    <x v="22"/>
    <s v="INFRAESTRUCTURA Y EQUIPO PARA LA PROTECCION Y MANEJO DE LAS AVES"/>
    <s v="PRODUCCIÓN DE ALIMENTOS"/>
    <n v="1"/>
    <n v="0"/>
    <n v="1"/>
    <s v="AM"/>
    <n v="5600"/>
    <n v="0"/>
    <n v="800"/>
    <n v="6400"/>
    <n v="5600"/>
    <n v="0"/>
    <n v="0"/>
    <n v="5600"/>
    <s v="SP1500031091"/>
  </r>
  <r>
    <s v="MARTINEZ"/>
    <s v="LOREDO"/>
    <s v="MANUEL"/>
    <x v="4"/>
    <x v="0"/>
    <x v="22"/>
    <s v="CONSERVACION"/>
    <s v="GENERACIÓN DE INGRESOS"/>
    <n v="0"/>
    <n v="1"/>
    <n v="1"/>
    <s v="AM"/>
    <n v="6318"/>
    <n v="0"/>
    <n v="703"/>
    <n v="7021"/>
    <n v="6318"/>
    <n v="0"/>
    <n v="0"/>
    <n v="6318"/>
    <s v="SP1500031092"/>
  </r>
  <r>
    <s v="CRUZ"/>
    <s v="MARTINEZ"/>
    <s v="SEBASTIANA"/>
    <x v="4"/>
    <x v="0"/>
    <x v="23"/>
    <s v="INFRAESTRUCTURA Y EQUIPO PARA LA PROTECCION Y MANEJO DE LAS AVES"/>
    <s v="PRODUCCIÓN DE ALIMENTOS"/>
    <n v="1"/>
    <n v="0"/>
    <n v="1"/>
    <s v="AM"/>
    <n v="5600"/>
    <n v="0"/>
    <n v="800"/>
    <n v="6400"/>
    <n v="5600"/>
    <n v="0"/>
    <n v="0"/>
    <n v="5600"/>
    <s v="SP1500031093"/>
  </r>
  <r>
    <s v="FELIX"/>
    <s v="SANTOS"/>
    <s v="EFIGENIA"/>
    <x v="4"/>
    <x v="0"/>
    <x v="24"/>
    <s v="INFRAESTRUCTURA Y EQUIPO PARA LA PRODUCCION DE CULTIVOS ALTERNATIVOS O NO TRADICIONALES PARA VENTA"/>
    <s v="GENERACIÓN DE INGRESOS"/>
    <n v="1"/>
    <n v="0"/>
    <n v="1"/>
    <s v="AM"/>
    <n v="17655"/>
    <n v="0"/>
    <n v="3671"/>
    <n v="21326"/>
    <n v="17655"/>
    <n v="0"/>
    <n v="0"/>
    <n v="17655"/>
    <s v="SP1500031094"/>
  </r>
  <r>
    <s v="ANTONIO"/>
    <s v="CRUZ"/>
    <s v="LUCIA"/>
    <x v="4"/>
    <x v="0"/>
    <x v="25"/>
    <s v="INFRAESTRUCTURA Y EQUIPO PARA LA PROTECCION Y MANEJO DE LAS AVES"/>
    <s v="PRODUCCIÓN DE ALIMENTOS"/>
    <n v="1"/>
    <n v="0"/>
    <n v="1"/>
    <s v="AM"/>
    <n v="23007"/>
    <n v="0"/>
    <n v="2709"/>
    <n v="25716"/>
    <n v="23007"/>
    <n v="0"/>
    <n v="0"/>
    <n v="23007"/>
    <s v="SP1500031102"/>
  </r>
  <r>
    <s v="ANTONIO"/>
    <s v="HERNANDEZ"/>
    <s v="JOSE"/>
    <x v="4"/>
    <x v="0"/>
    <x v="25"/>
    <s v="INFRAESTRUCTURA Y EQUIPO PARA LA PROTECCION Y MANEJO DE LAS AVES"/>
    <s v="PRODUCCIÓN DE ALIMENTOS"/>
    <n v="0"/>
    <n v="1"/>
    <n v="1"/>
    <s v="AM"/>
    <n v="16155"/>
    <n v="0"/>
    <n v="1973"/>
    <n v="18128"/>
    <n v="16155"/>
    <n v="0"/>
    <n v="0"/>
    <n v="16155"/>
    <s v="SP1500031103"/>
  </r>
  <r>
    <s v="ALCANTARA"/>
    <s v="HERNANDEZ"/>
    <s v="LIDIA ANGELINA"/>
    <x v="4"/>
    <x v="0"/>
    <x v="26"/>
    <s v="INFRAESTRUCTURA Y EQUIPO PARA LA PROTECCION Y MANEJO DE LAS AVES"/>
    <s v="PRODUCCIÓN DE ALIMENTOS"/>
    <n v="1"/>
    <n v="0"/>
    <n v="1"/>
    <s v="MAM"/>
    <n v="5600"/>
    <n v="0"/>
    <n v="800"/>
    <n v="6400"/>
    <n v="5600"/>
    <n v="0"/>
    <n v="0"/>
    <n v="5600"/>
    <s v="SP1500031104"/>
  </r>
  <r>
    <s v="PABLO"/>
    <s v="GONZALEZ"/>
    <s v="MARIA ISABEL"/>
    <x v="4"/>
    <x v="0"/>
    <x v="26"/>
    <s v="INFRAESTRUCTURA Y EQUIPO PARA LA PRODUCCION DE CULTIVOS ALTERNATIVOS O NO TRADICIONALES PARA VENTA"/>
    <s v="GENERACIÓN DE INGRESOS"/>
    <n v="1"/>
    <n v="0"/>
    <n v="1"/>
    <s v="MAM"/>
    <n v="7100"/>
    <n v="0"/>
    <n v="2498"/>
    <n v="9598"/>
    <n v="7100"/>
    <n v="0"/>
    <n v="0"/>
    <n v="7100"/>
    <s v="SP1500031105"/>
  </r>
  <r>
    <s v="HERNANDEZ"/>
    <s v="RUBIO"/>
    <s v="ISIDORO"/>
    <x v="4"/>
    <x v="0"/>
    <x v="27"/>
    <s v="INFRAESTRUCTURA Y EQUIPO PARA LA PROTECCION Y MANEJO DE LAS AVES"/>
    <s v="PRODUCCIÓN DE ALIMENTOS"/>
    <n v="0"/>
    <n v="1"/>
    <n v="1"/>
    <s v="AM"/>
    <n v="16155"/>
    <n v="0"/>
    <n v="1973"/>
    <n v="18128"/>
    <n v="16155"/>
    <n v="0"/>
    <n v="0"/>
    <n v="16155"/>
    <s v="SP1500031106"/>
  </r>
  <r>
    <s v="ANTONIO"/>
    <s v="MARCIAL"/>
    <s v="GLISERIO"/>
    <x v="4"/>
    <x v="0"/>
    <x v="28"/>
    <s v="INFRAESTRUCTURA Y EQUIPO PARA LA PROTECCION Y MANEJO DE LAS AVES"/>
    <s v="PRODUCCIÓN DE ALIMENTOS"/>
    <n v="0"/>
    <n v="1"/>
    <n v="1"/>
    <s v="AM"/>
    <n v="12452"/>
    <n v="0"/>
    <n v="1536"/>
    <n v="13988"/>
    <n v="12452"/>
    <n v="0"/>
    <n v="0"/>
    <n v="12452"/>
    <s v="SP1500031109"/>
  </r>
  <r>
    <s v="FRANCISCO"/>
    <s v="GOMEZ"/>
    <s v="ALICIA"/>
    <x v="4"/>
    <x v="0"/>
    <x v="29"/>
    <s v="INFRAESTRUCTURA Y EQUIPO PARA LA PROTECCION Y MANEJO DE LAS AVES"/>
    <s v="PRODUCCIÓN DE ALIMENTOS"/>
    <n v="1"/>
    <n v="0"/>
    <n v="1"/>
    <s v="AM"/>
    <n v="16155"/>
    <n v="0"/>
    <n v="1973"/>
    <n v="18128"/>
    <n v="16155"/>
    <n v="0"/>
    <n v="0"/>
    <n v="16155"/>
    <s v="SP1500031111"/>
  </r>
  <r>
    <s v="VALDEZ"/>
    <s v="CARDENAS"/>
    <s v="MA. INES"/>
    <x v="4"/>
    <x v="0"/>
    <x v="29"/>
    <s v="INFRAESTRUCTURA Y EQUIPO PARA LA PROTECCION Y MANEJO DE LAS AVES"/>
    <s v="PRODUCCIÓN DE ALIMENTOS"/>
    <n v="1"/>
    <n v="0"/>
    <n v="1"/>
    <s v="AM"/>
    <n v="16155"/>
    <n v="0"/>
    <n v="1973"/>
    <n v="18128"/>
    <n v="16155"/>
    <n v="0"/>
    <n v="0"/>
    <n v="16155"/>
    <s v="SP1500031112"/>
  </r>
  <r>
    <s v="PEREZ"/>
    <s v="HERNANDEZ"/>
    <s v="HIPOLITA"/>
    <x v="4"/>
    <x v="0"/>
    <x v="29"/>
    <s v="INFRAESTRUCTURA Y EQUIPO PARA LA PROTECCION Y MANEJO DE LAS AVES"/>
    <s v="PRODUCCIÓN DE ALIMENTOS"/>
    <n v="1"/>
    <n v="0"/>
    <n v="1"/>
    <s v="AM"/>
    <n v="12452"/>
    <n v="0"/>
    <n v="1536"/>
    <n v="13988"/>
    <n v="12452"/>
    <n v="0"/>
    <n v="0"/>
    <n v="12452"/>
    <s v="SP1500031114"/>
  </r>
  <r>
    <s v="MARTINEZ"/>
    <s v="GUTIERREZ"/>
    <s v="AMALIA"/>
    <x v="4"/>
    <x v="0"/>
    <x v="30"/>
    <s v="INFRAESTRUCTURA Y EQUIPO PARA LA PROTECCION Y MANEJO DE LAS AVES"/>
    <s v="PRODUCCIÓN DE ALIMENTOS"/>
    <n v="1"/>
    <n v="0"/>
    <n v="1"/>
    <s v="AM"/>
    <n v="23007"/>
    <n v="0"/>
    <n v="2709"/>
    <n v="25716"/>
    <n v="23007"/>
    <n v="0"/>
    <n v="0"/>
    <n v="23007"/>
    <s v="SP1500031115"/>
  </r>
  <r>
    <s v="GUTIERREZ"/>
    <s v="GONZALEZ"/>
    <s v="EMILIANA"/>
    <x v="4"/>
    <x v="0"/>
    <x v="30"/>
    <s v="INFRAESTRUCTURA Y EQUIPO PARA LA PROTECCION Y MANEJO DE LAS AVES"/>
    <s v="PRODUCCIÓN DE ALIMENTOS"/>
    <n v="1"/>
    <n v="0"/>
    <n v="1"/>
    <s v="AM"/>
    <n v="5600"/>
    <n v="0"/>
    <n v="800"/>
    <n v="6400"/>
    <n v="5600"/>
    <n v="0"/>
    <n v="0"/>
    <n v="5600"/>
    <s v="SP1500031118"/>
  </r>
  <r>
    <s v="RUBIO"/>
    <s v="FELIX"/>
    <s v="CIRIACO"/>
    <x v="4"/>
    <x v="0"/>
    <x v="31"/>
    <s v="INFRAESTRUCTURA Y EQUIPO PARA LA PRODUCCION DE CULTIVOS ALTERNATIVOS O NO TRADICIONALES PARA VENTA"/>
    <s v="GENERACIÓN DE INGRESOS"/>
    <n v="0"/>
    <n v="1"/>
    <n v="1"/>
    <s v="AM"/>
    <n v="17655"/>
    <n v="0"/>
    <n v="3671"/>
    <n v="21326"/>
    <n v="17655"/>
    <n v="0"/>
    <n v="0"/>
    <n v="17655"/>
    <s v="SP1500031119"/>
  </r>
  <r>
    <s v="FELIX"/>
    <s v="FRANCISCO"/>
    <s v="FILOMENA"/>
    <x v="4"/>
    <x v="0"/>
    <x v="31"/>
    <s v="INFRAESTRUCTURA Y EQUIPO PARA LA PRODUCCION DE CULTIVOS ALTERNATIVOS O NO TRADICIONALES PARA VENTA"/>
    <s v="GENERACIÓN DE INGRESOS"/>
    <n v="1"/>
    <n v="0"/>
    <n v="1"/>
    <s v="AM"/>
    <n v="7100"/>
    <n v="0"/>
    <n v="2498"/>
    <n v="9598"/>
    <n v="7100"/>
    <n v="0"/>
    <n v="0"/>
    <n v="7100"/>
    <s v="SP1500031120"/>
  </r>
  <r>
    <s v="HERNANDEZ"/>
    <s v="RAMIREZ"/>
    <s v="LUCAS"/>
    <x v="4"/>
    <x v="0"/>
    <x v="32"/>
    <s v="INFRAESTRUCTURA Y EQUIPO PARA LA PRODUCCION DE CULTIVOS ALTERNATIVOS O NO TRADICIONALES PARA VENTA"/>
    <s v="GENERACIÓN DE INGRESOS"/>
    <n v="0"/>
    <n v="1"/>
    <n v="1"/>
    <s v="AM"/>
    <n v="7100"/>
    <n v="0"/>
    <n v="2498"/>
    <n v="9598"/>
    <n v="7100"/>
    <n v="0"/>
    <n v="0"/>
    <n v="7100"/>
    <s v="SP1500031122"/>
  </r>
  <r>
    <s v="PONCE"/>
    <s v="CRUZ"/>
    <s v="LAURENCIO"/>
    <x v="4"/>
    <x v="0"/>
    <x v="32"/>
    <s v="INFRAESTRUCTURA Y EQUIPO PARA LA PRODUCCION DE CULTIVOS ALTERNATIVOS O NO TRADICIONALES PARA VENTA"/>
    <s v="GENERACIÓN DE INGRESOS"/>
    <n v="0"/>
    <n v="1"/>
    <n v="1"/>
    <s v="AM"/>
    <n v="17655"/>
    <n v="0"/>
    <n v="3671"/>
    <n v="21326"/>
    <n v="17655"/>
    <n v="0"/>
    <n v="0"/>
    <n v="17655"/>
    <s v="SP1500031128"/>
  </r>
  <r>
    <s v="HERNANDEZ"/>
    <s v="SANCHEZ"/>
    <s v="ROSA"/>
    <x v="4"/>
    <x v="0"/>
    <x v="33"/>
    <s v="INFRAESTRUCTURA Y EQUIPO PARA LA PROTECCION Y MANEJO DE LAS AVES"/>
    <s v="PRODUCCIÓN DE ALIMENTOS"/>
    <n v="1"/>
    <n v="0"/>
    <n v="1"/>
    <s v="AM"/>
    <n v="16155"/>
    <n v="0"/>
    <n v="1973"/>
    <n v="18128"/>
    <n v="16155"/>
    <n v="0"/>
    <n v="0"/>
    <n v="16155"/>
    <s v="SP1500031129"/>
  </r>
  <r>
    <s v="HERNANDEZ"/>
    <s v="SANCHEZ"/>
    <s v="CATARINA"/>
    <x v="4"/>
    <x v="0"/>
    <x v="33"/>
    <s v="INFRAESTRUCTURA Y EQUIPO PARA LA PROTECCION Y MANEJO DE LAS AVES"/>
    <s v="PRODUCCIÓN DE ALIMENTOS"/>
    <n v="1"/>
    <n v="0"/>
    <n v="1"/>
    <s v="AM"/>
    <n v="23007"/>
    <n v="0"/>
    <n v="2709"/>
    <n v="25716"/>
    <n v="23007"/>
    <n v="0"/>
    <n v="0"/>
    <n v="23007"/>
    <s v="SP1500031130"/>
  </r>
  <r>
    <s v="FELIX"/>
    <s v="REYES"/>
    <s v="CRISTINA"/>
    <x v="4"/>
    <x v="0"/>
    <x v="33"/>
    <s v="INFRAESTRUCTURA Y EQUIPO PARA LA PROTECCION Y MANEJO DE LAS AVES"/>
    <s v="PRODUCCIÓN DE ALIMENTOS"/>
    <n v="1"/>
    <n v="0"/>
    <n v="1"/>
    <s v="AM"/>
    <n v="16155"/>
    <n v="0"/>
    <n v="1973"/>
    <n v="18128"/>
    <n v="16155"/>
    <n v="0"/>
    <n v="0"/>
    <n v="16155"/>
    <s v="SP1500031132"/>
  </r>
  <r>
    <s v="LUVIANO"/>
    <m/>
    <s v="EUFROSINA"/>
    <x v="4"/>
    <x v="0"/>
    <x v="34"/>
    <s v="INFRAESTRUCTURA Y EQUIPO PARA LA PROTECCION Y MANEJO DE LAS AVES"/>
    <s v="PRODUCCIÓN DE ALIMENTOS"/>
    <n v="1"/>
    <n v="0"/>
    <n v="1"/>
    <s v="AM"/>
    <n v="16155"/>
    <n v="0"/>
    <n v="1973"/>
    <n v="18128"/>
    <n v="16155"/>
    <n v="0"/>
    <n v="0"/>
    <n v="16155"/>
    <s v="SP1500031134"/>
  </r>
  <r>
    <s v="GONZALEZ"/>
    <s v="MAXIMINO"/>
    <s v="ANTONIA"/>
    <x v="4"/>
    <x v="0"/>
    <x v="34"/>
    <s v="INFRAESTRUCTURA Y EQUIPO PARA LA PROTECCION Y MANEJO DE LAS AVES"/>
    <s v="PRODUCCIÓN DE ALIMENTOS"/>
    <n v="1"/>
    <n v="0"/>
    <n v="1"/>
    <s v="AM"/>
    <n v="23007"/>
    <n v="0"/>
    <n v="2709"/>
    <n v="25716"/>
    <n v="23007"/>
    <n v="0"/>
    <n v="0"/>
    <n v="23007"/>
    <s v="SP1500031135"/>
  </r>
  <r>
    <s v="REYES"/>
    <s v="SANCHEZ"/>
    <s v="ANA MARIBEL"/>
    <x v="4"/>
    <x v="0"/>
    <x v="33"/>
    <s v="CAJONES, ALZA Y BASTIDORES"/>
    <s v="GENERACIÓN DE INGRESOS"/>
    <n v="1"/>
    <n v="0"/>
    <n v="1"/>
    <s v="AM"/>
    <n v="31500"/>
    <n v="0"/>
    <n v="3500"/>
    <n v="35000"/>
    <n v="31500"/>
    <n v="0"/>
    <n v="0"/>
    <n v="31500"/>
    <s v="SP1500031139"/>
  </r>
  <r>
    <s v="HERNANDEZ"/>
    <s v="LAUREANO"/>
    <s v="EDGAR"/>
    <x v="4"/>
    <x v="0"/>
    <x v="34"/>
    <s v="CAJONES, ALZA Y BASTIDORES"/>
    <s v="GENERACIÓN DE INGRESOS"/>
    <n v="0"/>
    <n v="1"/>
    <n v="1"/>
    <s v="AM"/>
    <n v="31500"/>
    <n v="0"/>
    <n v="3500"/>
    <n v="35000"/>
    <n v="31500"/>
    <n v="0"/>
    <n v="0"/>
    <n v="31500"/>
    <s v="SP1500031141"/>
  </r>
  <r>
    <s v="SANTIAGO"/>
    <m/>
    <s v="MARIA PETRA"/>
    <x v="4"/>
    <x v="0"/>
    <x v="28"/>
    <s v="INFRAESTRUCTURA Y EQUIPO PARA LA PRODUCCION DE CULTIVOS ALTERNATIVOS O NO TRADICIONALES PARA VENTA"/>
    <s v="GENERACIÓN DE INGRESOS"/>
    <n v="1"/>
    <n v="0"/>
    <n v="1"/>
    <s v="AM"/>
    <n v="17655"/>
    <n v="0"/>
    <n v="3671"/>
    <n v="21326"/>
    <n v="17655"/>
    <n v="0"/>
    <n v="0"/>
    <n v="17655"/>
    <s v="SP1500031142"/>
  </r>
  <r>
    <s v="MARTINEZ"/>
    <s v="HERNANDEZ"/>
    <s v="ERIKA"/>
    <x v="4"/>
    <x v="0"/>
    <x v="35"/>
    <s v="INFRAESTRUCTURA Y EQUIPO PARA LA PRODUCCION DE CULTIVOS ALTERNATIVOS O NO TRADICIONALES PARA VENTA"/>
    <s v="GENERACIÓN DE INGRESOS"/>
    <n v="1"/>
    <n v="0"/>
    <n v="1"/>
    <s v="AM"/>
    <n v="17655"/>
    <n v="0"/>
    <n v="3671"/>
    <n v="21326"/>
    <n v="17655"/>
    <n v="0"/>
    <n v="0"/>
    <n v="17655"/>
    <s v="SP1500031143"/>
  </r>
  <r>
    <s v="ROSALINO"/>
    <s v="MORALES"/>
    <s v="MA. FRANCISCA"/>
    <x v="4"/>
    <x v="0"/>
    <x v="35"/>
    <s v="INFRAESTRUCTURA Y EQUIPO PARA LA PRODUCCION DE CULTIVOS ALTERNATIVOS O NO TRADICIONALES PARA VENTA"/>
    <s v="GENERACIÓN DE INGRESOS"/>
    <n v="1"/>
    <n v="0"/>
    <n v="1"/>
    <s v="AM"/>
    <n v="17655"/>
    <n v="0"/>
    <n v="3671"/>
    <n v="21326"/>
    <n v="17655"/>
    <n v="0"/>
    <n v="0"/>
    <n v="17655"/>
    <s v="SP1500031144"/>
  </r>
  <r>
    <s v="MORALES"/>
    <m/>
    <s v="PETRA"/>
    <x v="4"/>
    <x v="0"/>
    <x v="35"/>
    <s v="ARBOLES FRUTALES"/>
    <s v="PRODUCCIÓN DE ALIMENTOS"/>
    <n v="1"/>
    <n v="0"/>
    <n v="1"/>
    <s v="AM"/>
    <n v="7510"/>
    <n v="0"/>
    <n v="1707"/>
    <n v="9217"/>
    <n v="7510"/>
    <n v="0"/>
    <n v="0"/>
    <n v="7510"/>
    <s v="SP1500031145"/>
  </r>
  <r>
    <s v="RAMIREZ"/>
    <s v="MONTERO"/>
    <s v="GEMMA"/>
    <x v="5"/>
    <x v="0"/>
    <x v="36"/>
    <s v="INFRAESTRUCTURA Y EQUIPO PARA LA PROTECCION Y MANEJO DE LAS AVES"/>
    <s v="PRODUCCIÓN DE ALIMENTOS"/>
    <n v="1"/>
    <n v="0"/>
    <n v="1"/>
    <s v="AM"/>
    <n v="7872"/>
    <n v="0"/>
    <n v="875"/>
    <n v="8747"/>
    <n v="7872"/>
    <n v="0"/>
    <n v="0"/>
    <n v="7872"/>
    <s v="SP1500031065"/>
  </r>
  <r>
    <s v="MEDINA"/>
    <s v="RODRIGUEZ"/>
    <s v="EFRAIN"/>
    <x v="5"/>
    <x v="0"/>
    <x v="37"/>
    <s v="PICADORA DE FORRAJE"/>
    <s v="GENERACIÓN DE INGRESOS"/>
    <n v="0"/>
    <n v="1"/>
    <n v="1"/>
    <s v="AM"/>
    <n v="22140"/>
    <n v="0"/>
    <n v="2460"/>
    <n v="24600"/>
    <n v="22140"/>
    <n v="0"/>
    <n v="0"/>
    <n v="22140"/>
    <s v="SP1500031066"/>
  </r>
  <r>
    <s v="HERNANDEZ"/>
    <s v="VILLEDA"/>
    <s v="ADELA"/>
    <x v="6"/>
    <x v="0"/>
    <x v="38"/>
    <s v="INCUBADORA"/>
    <s v="GENERACIÓN DE INGRESOS"/>
    <n v="1"/>
    <n v="0"/>
    <n v="1"/>
    <s v="AM"/>
    <n v="8959"/>
    <n v="0"/>
    <n v="996"/>
    <n v="9955"/>
    <n v="8959"/>
    <n v="0"/>
    <n v="0"/>
    <n v="8959"/>
    <s v="SP1500031133"/>
  </r>
  <r>
    <s v="MATIAS"/>
    <s v="HERNANDEZ"/>
    <s v="HILARIA"/>
    <x v="6"/>
    <x v="0"/>
    <x v="39"/>
    <s v="EQUIPO DE COCCION"/>
    <s v="GENERACIÓN DE INGRESOS"/>
    <n v="1"/>
    <n v="0"/>
    <n v="1"/>
    <s v="AM"/>
    <n v="6318"/>
    <n v="0"/>
    <n v="703"/>
    <n v="7021"/>
    <n v="6318"/>
    <n v="0"/>
    <n v="0"/>
    <n v="6318"/>
    <s v="SP1500031136"/>
  </r>
  <r>
    <s v="MATA"/>
    <s v="TREJO"/>
    <s v="MA CONCEPCION"/>
    <x v="6"/>
    <x v="0"/>
    <x v="40"/>
    <s v="INFRAESTRUCTURA Y EQUIPO PARA LA PROTECCION Y MANEJO DE LAS AVES"/>
    <s v="PRODUCCIÓN DE ALIMENTOS"/>
    <n v="1"/>
    <n v="0"/>
    <n v="1"/>
    <s v="AM"/>
    <n v="9074"/>
    <n v="0"/>
    <n v="1536"/>
    <n v="10610"/>
    <n v="9074"/>
    <n v="0"/>
    <n v="0"/>
    <n v="9074"/>
    <s v="SP1500031137"/>
  </r>
  <r>
    <s v="HERNANDEZ"/>
    <s v="HERNANDEZ"/>
    <s v="JUANA"/>
    <x v="6"/>
    <x v="0"/>
    <x v="40"/>
    <s v="CAJONES, ALZA Y BASTIDORES"/>
    <s v="GENERACIÓN DE INGRESOS"/>
    <n v="1"/>
    <n v="0"/>
    <n v="1"/>
    <s v="AM"/>
    <n v="24777"/>
    <n v="0"/>
    <n v="2753"/>
    <n v="27530"/>
    <n v="24777"/>
    <n v="0"/>
    <n v="0"/>
    <n v="24777"/>
    <s v="SP1500031138"/>
  </r>
  <r>
    <s v="HERNANDEZ"/>
    <s v="MARTEL"/>
    <s v="BEATRIZ"/>
    <x v="6"/>
    <x v="0"/>
    <x v="41"/>
    <s v="EQUIPO DE COCCION"/>
    <s v="GENERACIÓN DE INGRESOS"/>
    <n v="1"/>
    <n v="0"/>
    <n v="1"/>
    <s v="AM"/>
    <n v="6318"/>
    <n v="0"/>
    <n v="703"/>
    <n v="7021"/>
    <n v="6318"/>
    <n v="0"/>
    <n v="0"/>
    <n v="6318"/>
    <s v="SP1500031140"/>
  </r>
  <r>
    <s v="SANTIAGO"/>
    <s v="HERNANDEZ"/>
    <s v="MA FELIX"/>
    <x v="6"/>
    <x v="0"/>
    <x v="42"/>
    <s v="INFRAESTRUCTURA Y EQUIPO PARA LA PROTECCION Y MANEJO DE LAS AVES"/>
    <s v="PRODUCCIÓN DE ALIMENTOS"/>
    <n v="1"/>
    <n v="0"/>
    <n v="1"/>
    <s v="AM"/>
    <n v="9074"/>
    <n v="0"/>
    <n v="1536"/>
    <n v="10610"/>
    <n v="9074"/>
    <n v="0"/>
    <n v="0"/>
    <n v="9074"/>
    <s v="SP1500031146"/>
  </r>
  <r>
    <s v="ANTONIO"/>
    <s v="ORTIZ"/>
    <s v="JOAQUIN"/>
    <x v="6"/>
    <x v="0"/>
    <x v="39"/>
    <s v="EQUIPO DE COCCION"/>
    <s v="GENERACIÓN DE INGRESOS"/>
    <n v="0"/>
    <n v="1"/>
    <n v="1"/>
    <s v="AM"/>
    <n v="6318"/>
    <n v="0"/>
    <n v="703"/>
    <n v="7021"/>
    <n v="6318"/>
    <n v="0"/>
    <n v="0"/>
    <n v="6318"/>
    <s v="SP1500031147"/>
  </r>
  <r>
    <s v="TAVERA"/>
    <s v="REYES"/>
    <s v="ISIDRA"/>
    <x v="6"/>
    <x v="0"/>
    <x v="40"/>
    <s v="INFRAESTRUCTURA Y EQUIPO PARA LA PROTECCION Y MANEJO DE LAS AVES"/>
    <s v="PRODUCCIÓN DE ALIMENTOS"/>
    <n v="1"/>
    <n v="0"/>
    <n v="1"/>
    <s v="AM"/>
    <n v="9074"/>
    <n v="0"/>
    <n v="1536"/>
    <n v="10610"/>
    <n v="9074"/>
    <n v="0"/>
    <n v="0"/>
    <n v="9074"/>
    <s v="SP1500031148"/>
  </r>
  <r>
    <s v="HERNANDEZ"/>
    <s v="HERNANDEZ"/>
    <s v="MINERVO"/>
    <x v="6"/>
    <x v="0"/>
    <x v="43"/>
    <s v="EQUIPO DE COCCION"/>
    <s v="GENERACIÓN DE INGRESOS"/>
    <n v="0"/>
    <n v="1"/>
    <n v="1"/>
    <s v="AM"/>
    <n v="6318"/>
    <n v="0"/>
    <n v="703"/>
    <n v="7021"/>
    <n v="6318"/>
    <n v="0"/>
    <n v="0"/>
    <n v="6318"/>
    <s v="SP1500031149"/>
  </r>
  <r>
    <s v="FELIX"/>
    <s v="HERNANDEZ"/>
    <s v="ASENCION"/>
    <x v="6"/>
    <x v="0"/>
    <x v="44"/>
    <s v="INFRAESTRUCTURA Y EQUIPO PARA LA PROTECCION Y MANEJO DE LAS AVES"/>
    <s v="PRODUCCIÓN DE ALIMENTOS"/>
    <n v="1"/>
    <n v="0"/>
    <n v="1"/>
    <s v="AM"/>
    <n v="9074"/>
    <n v="0"/>
    <n v="1536"/>
    <n v="10610"/>
    <n v="9074"/>
    <n v="0"/>
    <n v="0"/>
    <n v="9074"/>
    <s v="SP1500031150"/>
  </r>
  <r>
    <s v="PAREDES"/>
    <s v="HERNANDEZ"/>
    <s v="OFELIA"/>
    <x v="6"/>
    <x v="0"/>
    <x v="45"/>
    <s v="INFRAESTRUCTURA Y EQUIPO PARA LA PROTECCION Y MANEJO DE LAS AVES"/>
    <s v="PRODUCCIÓN DE ALIMENTOS"/>
    <n v="1"/>
    <n v="0"/>
    <n v="1"/>
    <s v="AM"/>
    <n v="9074"/>
    <n v="0"/>
    <n v="1536"/>
    <n v="10610"/>
    <n v="9074"/>
    <n v="0"/>
    <n v="0"/>
    <n v="9074"/>
    <s v="SP1500031151"/>
  </r>
  <r>
    <s v="VIDALES"/>
    <s v="CRUZ"/>
    <s v="EUSEBIO"/>
    <x v="6"/>
    <x v="0"/>
    <x v="46"/>
    <s v="INFRAESTRUCTURA Y EQUIPO PARA LA PROTECCION Y MANEJO DE LAS AVES"/>
    <s v="PRODUCCIÓN DE ALIMENTOS"/>
    <n v="0"/>
    <n v="1"/>
    <n v="1"/>
    <s v="AM"/>
    <n v="9074"/>
    <n v="0"/>
    <n v="1536"/>
    <n v="10610"/>
    <n v="9074"/>
    <n v="0"/>
    <n v="0"/>
    <n v="9074"/>
    <s v="SP1500031152"/>
  </r>
  <r>
    <s v="MARTINEZ"/>
    <m/>
    <s v="NICOLASA PAULA"/>
    <x v="6"/>
    <x v="0"/>
    <x v="45"/>
    <s v="INFRAESTRUCTURA Y EQUIPO PARA LA PROTECCION Y MANEJO DE LAS AVES"/>
    <s v="PRODUCCIÓN DE ALIMENTOS"/>
    <n v="1"/>
    <n v="0"/>
    <n v="1"/>
    <s v="AM"/>
    <n v="9074"/>
    <n v="0"/>
    <n v="1536"/>
    <n v="10610"/>
    <n v="9074"/>
    <n v="0"/>
    <n v="0"/>
    <n v="9074"/>
    <s v="SP1500031153"/>
  </r>
  <r>
    <s v="HERNANDEZ"/>
    <s v="HERNANDEZ"/>
    <s v="MATILDE"/>
    <x v="6"/>
    <x v="0"/>
    <x v="45"/>
    <s v="CAJONES, ALZA Y BASTIDORES"/>
    <s v="GENERACIÓN DE INGRESOS"/>
    <n v="1"/>
    <n v="0"/>
    <n v="1"/>
    <s v="AM"/>
    <n v="24777"/>
    <n v="0"/>
    <n v="2753"/>
    <n v="27530"/>
    <n v="24777"/>
    <n v="0"/>
    <n v="0"/>
    <n v="24777"/>
    <s v="SP1500031154"/>
  </r>
  <r>
    <s v="ALONSO"/>
    <s v="RUBIO"/>
    <s v="GRISELDA"/>
    <x v="6"/>
    <x v="0"/>
    <x v="46"/>
    <s v="INCUBADORA"/>
    <s v="GENERACIÓN DE INGRESOS"/>
    <n v="1"/>
    <n v="0"/>
    <n v="1"/>
    <s v="AM"/>
    <n v="8959"/>
    <n v="0"/>
    <n v="996"/>
    <n v="9955"/>
    <n v="8959"/>
    <n v="0"/>
    <n v="0"/>
    <n v="8959"/>
    <s v="SP1500031155"/>
  </r>
  <r>
    <s v="GUTIERREZ"/>
    <s v="TOVAR"/>
    <s v="HERLINDO"/>
    <x v="6"/>
    <x v="0"/>
    <x v="46"/>
    <s v="INFRAESTRUCTURA PARA POSTPRODUCCION DE CAFE"/>
    <s v="GENERACIÓN DE INGRESOS"/>
    <n v="0"/>
    <n v="1"/>
    <n v="1"/>
    <s v="AM"/>
    <n v="5418"/>
    <n v="0"/>
    <n v="1707"/>
    <n v="7125"/>
    <n v="5418"/>
    <n v="0"/>
    <n v="0"/>
    <n v="5418"/>
    <s v="SP1500031156"/>
  </r>
  <r>
    <s v="MENDOZA"/>
    <s v="LANDAVERDE"/>
    <s v="MARIANO"/>
    <x v="0"/>
    <x v="1"/>
    <x v="47"/>
    <s v="INFRAESTRUCTURA Y EQUIPO PARA LA PRODUCCION HORTICOLA AGRICULTURA PROTEGIDA"/>
    <s v="GENERACIÓN DE INGRESOS"/>
    <n v="0"/>
    <n v="1"/>
    <n v="1"/>
    <s v="AM"/>
    <n v="89868"/>
    <n v="0"/>
    <n v="9985.7900000000009"/>
    <n v="99853.790000000008"/>
    <n v="74892"/>
    <n v="0"/>
    <n v="0"/>
    <n v="74892"/>
    <s v="SP1500031017"/>
  </r>
  <r>
    <s v="LOREDO"/>
    <s v="MEDINA"/>
    <s v="ZITA"/>
    <x v="0"/>
    <x v="1"/>
    <x v="48"/>
    <s v="INFRAESTRUCTURA Y EQUIPO PARA LA PROTECCION Y MANEJO DE LAS AVES"/>
    <s v="PRODUCCIÓN DE ALIMENTOS"/>
    <n v="1"/>
    <n v="0"/>
    <n v="1"/>
    <s v="AM"/>
    <n v="7724"/>
    <n v="0"/>
    <n v="999.9"/>
    <n v="8723.9"/>
    <n v="7724"/>
    <n v="0"/>
    <n v="0"/>
    <n v="7724"/>
    <s v="SP1500031048"/>
  </r>
  <r>
    <s v="ANDRADE"/>
    <s v="SANCHEZ"/>
    <s v="GREGORIO"/>
    <x v="0"/>
    <x v="1"/>
    <x v="48"/>
    <s v="INFRAESTRUCTURA Y EQUIPO PARA LA PRODUCCION DE BOVINOS"/>
    <s v="GENERACIÓN DE INGRESOS"/>
    <n v="0"/>
    <n v="1"/>
    <n v="1"/>
    <s v="AM"/>
    <n v="22169"/>
    <n v="0"/>
    <n v="2464.23"/>
    <n v="24633.23"/>
    <n v="22169"/>
    <n v="0"/>
    <n v="0"/>
    <n v="22169"/>
    <s v="SP1500031052"/>
  </r>
  <r>
    <s v="REYES"/>
    <s v="FLORES"/>
    <s v="MARIA"/>
    <x v="0"/>
    <x v="1"/>
    <x v="49"/>
    <s v="INFRAESTRUCTURA Y EQUIPO PARA LA PRODUCCION HORTICOLA AGRICULTURA PROTEGIDA"/>
    <s v="PRODUCCIÓN DE ALIMENTOS"/>
    <n v="1"/>
    <n v="0"/>
    <n v="1"/>
    <s v="AM"/>
    <n v="14796"/>
    <n v="0"/>
    <n v="1644.7"/>
    <n v="16440.7"/>
    <n v="13709"/>
    <n v="0"/>
    <n v="0"/>
    <n v="13709"/>
    <s v="SP1500031053"/>
  </r>
  <r>
    <s v="BENAVIDES"/>
    <s v="MARTINEZ"/>
    <s v="TOMASA"/>
    <x v="0"/>
    <x v="1"/>
    <x v="50"/>
    <s v="INFRAESTRUCTURA Y EQUIPO PARA LA PRODUCCION DE BOVINOS"/>
    <s v="GENERACIÓN DE INGRESOS"/>
    <n v="1"/>
    <n v="0"/>
    <n v="1"/>
    <s v="AM"/>
    <n v="22169"/>
    <n v="0"/>
    <n v="2464.23"/>
    <n v="24633.23"/>
    <n v="22169"/>
    <n v="0"/>
    <n v="0"/>
    <n v="22169"/>
    <s v="SP1500031056"/>
  </r>
  <r>
    <s v="REYES"/>
    <s v="GUERRERO"/>
    <s v="VICENTE"/>
    <x v="0"/>
    <x v="1"/>
    <x v="49"/>
    <s v="INFRAESTRUCTURA Y EQUIPO PARA LA PROTECCION Y MANEJO DE LAS AVES"/>
    <s v="PRODUCCIÓN DE ALIMENTOS"/>
    <n v="0"/>
    <n v="1"/>
    <n v="1"/>
    <s v="AM"/>
    <n v="7724"/>
    <n v="0"/>
    <n v="999.9"/>
    <n v="8723.9"/>
    <n v="7724"/>
    <n v="0"/>
    <n v="0"/>
    <n v="7724"/>
    <s v="SP1500031058"/>
  </r>
  <r>
    <s v="BOTELLO"/>
    <s v="PONCE"/>
    <s v="ARACELI"/>
    <x v="0"/>
    <x v="1"/>
    <x v="51"/>
    <s v="INFRAESTRUCTURA Y EQUIPO PARA LA PROTECCION Y MANEJO DE LAS AVES"/>
    <s v="PRODUCCIÓN DE ALIMENTOS"/>
    <n v="1"/>
    <n v="0"/>
    <n v="1"/>
    <s v="AM"/>
    <n v="7724"/>
    <n v="0"/>
    <n v="999.9"/>
    <n v="8723.9"/>
    <n v="7724"/>
    <n v="0"/>
    <n v="0"/>
    <n v="7724"/>
    <s v="SP1500031061"/>
  </r>
  <r>
    <s v="CAMARGO"/>
    <m/>
    <s v="ZACARIAS"/>
    <x v="0"/>
    <x v="1"/>
    <x v="52"/>
    <s v="INFRAESTRUCTURA Y EQUIPO PARA LA PRODUCCION HORTICOLA AGRICULTURA PROTEGIDA"/>
    <s v="GENERACIÓN DE INGRESOS"/>
    <n v="0"/>
    <n v="1"/>
    <n v="1"/>
    <s v="AM"/>
    <n v="89868"/>
    <n v="0"/>
    <n v="9985.7900000000009"/>
    <n v="99853.790000000008"/>
    <n v="74892"/>
    <n v="0"/>
    <n v="0"/>
    <n v="74892"/>
    <s v="SP1500031063"/>
  </r>
  <r>
    <s v="SANTIAGO"/>
    <m/>
    <s v="MARIA ANTONIA TERESA"/>
    <x v="0"/>
    <x v="2"/>
    <x v="53"/>
    <s v="INFRAESTRUCTURA Y EQUIPO PARA LA PRODUCCION DE CERDOS"/>
    <s v="GENERACIÓN DE INGRESOS"/>
    <n v="1"/>
    <n v="0"/>
    <n v="1"/>
    <s v="AM"/>
    <n v="48880"/>
    <n v="0"/>
    <n v="5432"/>
    <n v="54312"/>
    <n v="48880"/>
    <n v="0"/>
    <n v="0"/>
    <n v="48880"/>
    <s v="SP1500031025"/>
  </r>
  <r>
    <s v="MARTINEZ"/>
    <s v="DOMINGUEZ"/>
    <s v="CRISTOBAL"/>
    <x v="0"/>
    <x v="2"/>
    <x v="54"/>
    <s v="ARBOLES FRUTALES"/>
    <s v="PRODUCCIÓN DE ALIMENTOS"/>
    <n v="0"/>
    <n v="1"/>
    <n v="1"/>
    <s v="AM"/>
    <n v="5280"/>
    <n v="0"/>
    <n v="1707"/>
    <n v="6987"/>
    <n v="5280"/>
    <n v="0"/>
    <n v="0"/>
    <n v="5280"/>
    <s v="SP1500031026"/>
  </r>
  <r>
    <s v="HERNANDEZ"/>
    <s v="TERESA"/>
    <s v="PASCASIO"/>
    <x v="3"/>
    <x v="0"/>
    <x v="18"/>
    <s v="AVES MEJORADAS"/>
    <s v="GENERACIÓN DE INGRESOS"/>
    <n v="0"/>
    <n v="0"/>
    <n v="0"/>
    <s v="AM"/>
    <n v="1548"/>
    <n v="0"/>
    <n v="172"/>
    <n v="1720"/>
    <n v="1548"/>
    <n v="0"/>
    <n v="0"/>
    <n v="1548"/>
    <s v="SP1500031032"/>
  </r>
  <r>
    <s v="MENDOZA"/>
    <s v="DELFINA"/>
    <s v="MARIA JUANA"/>
    <x v="3"/>
    <x v="0"/>
    <x v="19"/>
    <s v="AVES MEJORADAS"/>
    <s v="GENERACIÓN DE INGRESOS"/>
    <n v="0"/>
    <n v="0"/>
    <n v="0"/>
    <s v="AM"/>
    <n v="1548"/>
    <n v="0"/>
    <n v="172"/>
    <n v="1720"/>
    <n v="1548"/>
    <n v="0"/>
    <n v="0"/>
    <n v="1548"/>
    <s v="SP1500031033"/>
  </r>
  <r>
    <s v="FLORES"/>
    <s v="ESPINOZA"/>
    <s v="EDUARDO"/>
    <x v="3"/>
    <x v="0"/>
    <x v="16"/>
    <s v="AVES MEJORADAS"/>
    <s v="GENERACIÓN DE INGRESOS"/>
    <n v="0"/>
    <n v="0"/>
    <n v="0"/>
    <s v="AM"/>
    <n v="1548"/>
    <n v="0"/>
    <n v="172"/>
    <n v="1720"/>
    <n v="1548"/>
    <n v="0"/>
    <n v="0"/>
    <n v="1548"/>
    <s v="SP150003104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name="Tabla dinámica4" cacheId="2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3:C11" firstHeaderRow="0" firstDataRow="1" firstDataCol="1"/>
  <pivotFields count="20">
    <pivotField showAll="0"/>
    <pivotField showAll="0"/>
    <pivotField showAll="0"/>
    <pivotField axis="axisRow" showAll="0">
      <items count="8">
        <item x="1"/>
        <item x="2"/>
        <item x="3"/>
        <item x="4"/>
        <item x="5"/>
        <item x="6"/>
        <item x="0"/>
        <item t="default"/>
      </items>
    </pivotField>
    <pivotField showAll="0">
      <items count="4">
        <item x="1"/>
        <item x="2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dataField="1" showAll="0"/>
    <pivotField showAll="0"/>
    <pivotField showAll="0"/>
    <pivotField showAll="0"/>
    <pivotField showAll="0"/>
    <pivotField showAll="0"/>
  </pivotFields>
  <rowFields count="1">
    <field x="3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Apoyo Federal " fld="12" baseField="4" baseItem="0"/>
    <dataField name="Suma de Aportación productor " fld="14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2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C538" firstHeaderRow="0" firstDataRow="1" firstDataCol="1"/>
  <pivotFields count="22">
    <pivotField showAll="0"/>
    <pivotField showAll="0"/>
    <pivotField showAll="0"/>
    <pivotField showAll="0"/>
    <pivotField axis="axisRow" showAll="0">
      <items count="17">
        <item x="12"/>
        <item x="9"/>
        <item x="10"/>
        <item x="7"/>
        <item x="11"/>
        <item x="5"/>
        <item x="14"/>
        <item x="3"/>
        <item x="15"/>
        <item x="2"/>
        <item x="13"/>
        <item x="8"/>
        <item x="1"/>
        <item x="6"/>
        <item x="4"/>
        <item x="0"/>
        <item t="default"/>
      </items>
    </pivotField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5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t="default"/>
      </items>
    </pivotField>
  </pivotFields>
  <rowFields count="2">
    <field x="4"/>
    <field x="21"/>
  </rowFields>
  <rowItems count="535">
    <i>
      <x/>
    </i>
    <i r="1">
      <x v="227"/>
    </i>
    <i r="1">
      <x v="232"/>
    </i>
    <i r="1">
      <x v="235"/>
    </i>
    <i r="1">
      <x v="248"/>
    </i>
    <i r="1">
      <x v="257"/>
    </i>
    <i r="1">
      <x v="258"/>
    </i>
    <i r="1">
      <x v="265"/>
    </i>
    <i r="1">
      <x v="266"/>
    </i>
    <i r="1">
      <x v="273"/>
    </i>
    <i r="1">
      <x v="274"/>
    </i>
    <i r="1">
      <x v="278"/>
    </i>
    <i r="1">
      <x v="282"/>
    </i>
    <i r="1">
      <x v="287"/>
    </i>
    <i r="1">
      <x v="389"/>
    </i>
    <i r="1">
      <x v="433"/>
    </i>
    <i r="1">
      <x v="434"/>
    </i>
    <i r="1">
      <x v="436"/>
    </i>
    <i r="1">
      <x v="437"/>
    </i>
    <i r="1">
      <x v="438"/>
    </i>
    <i r="1">
      <x v="440"/>
    </i>
    <i r="1">
      <x v="441"/>
    </i>
    <i r="1">
      <x v="442"/>
    </i>
    <i r="1">
      <x v="443"/>
    </i>
    <i r="1">
      <x v="444"/>
    </i>
    <i r="1">
      <x v="445"/>
    </i>
    <i r="1">
      <x v="446"/>
    </i>
    <i r="1">
      <x v="447"/>
    </i>
    <i>
      <x v="1"/>
    </i>
    <i r="1">
      <x v="168"/>
    </i>
    <i r="1">
      <x v="175"/>
    </i>
    <i r="1">
      <x v="186"/>
    </i>
    <i r="1">
      <x v="191"/>
    </i>
    <i r="1">
      <x v="192"/>
    </i>
    <i r="1">
      <x v="193"/>
    </i>
    <i r="1">
      <x v="194"/>
    </i>
    <i r="1">
      <x v="195"/>
    </i>
    <i r="1">
      <x v="199"/>
    </i>
    <i r="1">
      <x v="203"/>
    </i>
    <i r="1">
      <x v="207"/>
    </i>
    <i r="1">
      <x v="221"/>
    </i>
    <i r="1">
      <x v="223"/>
    </i>
    <i r="1">
      <x v="225"/>
    </i>
    <i r="1">
      <x v="236"/>
    </i>
    <i r="1">
      <x v="249"/>
    </i>
    <i r="1">
      <x v="256"/>
    </i>
    <i r="1">
      <x v="264"/>
    </i>
    <i r="1">
      <x v="268"/>
    </i>
    <i r="1">
      <x v="272"/>
    </i>
    <i r="1">
      <x v="279"/>
    </i>
    <i r="1">
      <x v="283"/>
    </i>
    <i r="1">
      <x v="284"/>
    </i>
    <i r="1">
      <x v="288"/>
    </i>
    <i r="1">
      <x v="289"/>
    </i>
    <i r="1">
      <x v="383"/>
    </i>
    <i r="1">
      <x v="401"/>
    </i>
    <i r="1">
      <x v="403"/>
    </i>
    <i r="1">
      <x v="411"/>
    </i>
    <i r="1">
      <x v="416"/>
    </i>
    <i r="1">
      <x v="417"/>
    </i>
    <i r="1">
      <x v="426"/>
    </i>
    <i r="1">
      <x v="427"/>
    </i>
    <i r="1">
      <x v="428"/>
    </i>
    <i r="1">
      <x v="429"/>
    </i>
    <i r="1">
      <x v="435"/>
    </i>
    <i r="1">
      <x v="439"/>
    </i>
    <i r="1">
      <x v="448"/>
    </i>
    <i r="1">
      <x v="455"/>
    </i>
    <i r="1">
      <x v="456"/>
    </i>
    <i r="1">
      <x v="465"/>
    </i>
    <i r="1">
      <x v="467"/>
    </i>
    <i r="1">
      <x v="469"/>
    </i>
    <i r="1">
      <x v="471"/>
    </i>
    <i r="1">
      <x v="474"/>
    </i>
    <i r="1">
      <x v="475"/>
    </i>
    <i r="1">
      <x v="476"/>
    </i>
    <i r="1">
      <x v="477"/>
    </i>
    <i r="1">
      <x v="478"/>
    </i>
    <i r="1">
      <x v="482"/>
    </i>
    <i r="1">
      <x v="491"/>
    </i>
    <i>
      <x v="2"/>
    </i>
    <i r="1">
      <x v="171"/>
    </i>
    <i r="1">
      <x v="185"/>
    </i>
    <i r="1">
      <x v="197"/>
    </i>
    <i r="1">
      <x v="200"/>
    </i>
    <i r="1">
      <x v="202"/>
    </i>
    <i r="1">
      <x v="204"/>
    </i>
    <i r="1">
      <x v="206"/>
    </i>
    <i r="1">
      <x v="209"/>
    </i>
    <i r="1">
      <x v="210"/>
    </i>
    <i r="1">
      <x v="212"/>
    </i>
    <i r="1">
      <x v="214"/>
    </i>
    <i r="1">
      <x v="216"/>
    </i>
    <i r="1">
      <x v="217"/>
    </i>
    <i r="1">
      <x v="219"/>
    </i>
    <i r="1">
      <x v="220"/>
    </i>
    <i>
      <x v="3"/>
    </i>
    <i r="1">
      <x v="118"/>
    </i>
    <i r="1">
      <x v="121"/>
    </i>
    <i r="1">
      <x v="122"/>
    </i>
    <i r="1">
      <x v="123"/>
    </i>
    <i r="1">
      <x v="124"/>
    </i>
    <i r="1">
      <x v="125"/>
    </i>
    <i r="1">
      <x v="126"/>
    </i>
    <i r="1">
      <x v="127"/>
    </i>
    <i r="1">
      <x v="128"/>
    </i>
    <i r="1">
      <x v="129"/>
    </i>
    <i r="1">
      <x v="130"/>
    </i>
    <i r="1">
      <x v="131"/>
    </i>
    <i r="1">
      <x v="132"/>
    </i>
    <i r="1">
      <x v="145"/>
    </i>
    <i r="1">
      <x v="146"/>
    </i>
    <i r="1">
      <x v="147"/>
    </i>
    <i r="1">
      <x v="148"/>
    </i>
    <i r="1">
      <x v="149"/>
    </i>
    <i r="1">
      <x v="150"/>
    </i>
    <i r="1">
      <x v="151"/>
    </i>
    <i r="1">
      <x v="152"/>
    </i>
    <i r="1">
      <x v="153"/>
    </i>
    <i r="1">
      <x v="154"/>
    </i>
    <i r="1">
      <x v="155"/>
    </i>
    <i r="1">
      <x v="156"/>
    </i>
    <i r="1">
      <x v="418"/>
    </i>
    <i r="1">
      <x v="419"/>
    </i>
    <i r="1">
      <x v="420"/>
    </i>
    <i r="1">
      <x v="497"/>
    </i>
    <i r="1">
      <x v="498"/>
    </i>
    <i r="1">
      <x v="499"/>
    </i>
    <i r="1">
      <x v="500"/>
    </i>
    <i r="1">
      <x v="501"/>
    </i>
    <i r="1">
      <x v="502"/>
    </i>
    <i r="1">
      <x v="503"/>
    </i>
    <i r="1">
      <x v="504"/>
    </i>
    <i r="1">
      <x v="505"/>
    </i>
    <i r="1">
      <x v="506"/>
    </i>
    <i r="1">
      <x v="507"/>
    </i>
    <i r="1">
      <x v="508"/>
    </i>
    <i r="1">
      <x v="509"/>
    </i>
    <i r="1">
      <x v="510"/>
    </i>
    <i r="1">
      <x v="511"/>
    </i>
    <i r="1">
      <x v="512"/>
    </i>
    <i r="1">
      <x v="513"/>
    </i>
    <i r="1">
      <x v="514"/>
    </i>
    <i r="1">
      <x v="515"/>
    </i>
    <i>
      <x v="4"/>
    </i>
    <i r="1">
      <x v="189"/>
    </i>
    <i r="1">
      <x v="196"/>
    </i>
    <i r="1">
      <x v="198"/>
    </i>
    <i r="1">
      <x v="201"/>
    </i>
    <i r="1">
      <x v="205"/>
    </i>
    <i r="1">
      <x v="208"/>
    </i>
    <i r="1">
      <x v="211"/>
    </i>
    <i r="1">
      <x v="213"/>
    </i>
    <i r="1">
      <x v="215"/>
    </i>
    <i r="1">
      <x v="218"/>
    </i>
    <i r="1">
      <x v="292"/>
    </i>
    <i r="1">
      <x v="293"/>
    </i>
    <i r="1">
      <x v="294"/>
    </i>
    <i r="1">
      <x v="295"/>
    </i>
    <i r="1">
      <x v="296"/>
    </i>
    <i r="1">
      <x v="297"/>
    </i>
    <i r="1">
      <x v="298"/>
    </i>
    <i r="1">
      <x v="299"/>
    </i>
    <i r="1">
      <x v="300"/>
    </i>
    <i r="1">
      <x v="301"/>
    </i>
    <i r="1">
      <x v="303"/>
    </i>
    <i r="1">
      <x v="304"/>
    </i>
    <i r="1">
      <x v="305"/>
    </i>
    <i r="1">
      <x v="306"/>
    </i>
    <i r="1">
      <x v="307"/>
    </i>
    <i r="1">
      <x v="308"/>
    </i>
    <i r="1">
      <x v="309"/>
    </i>
    <i r="1">
      <x v="310"/>
    </i>
    <i r="1">
      <x v="311"/>
    </i>
    <i r="1">
      <x v="312"/>
    </i>
    <i r="1">
      <x v="313"/>
    </i>
    <i r="1">
      <x v="314"/>
    </i>
    <i r="1">
      <x v="315"/>
    </i>
    <i r="1">
      <x v="316"/>
    </i>
    <i r="1">
      <x v="317"/>
    </i>
    <i>
      <x v="5"/>
    </i>
    <i r="1">
      <x v="35"/>
    </i>
    <i r="1">
      <x v="37"/>
    </i>
    <i r="1">
      <x v="41"/>
    </i>
    <i r="1">
      <x v="42"/>
    </i>
    <i r="1">
      <x v="43"/>
    </i>
    <i r="1">
      <x v="47"/>
    </i>
    <i r="1">
      <x v="48"/>
    </i>
    <i r="1">
      <x v="51"/>
    </i>
    <i r="1">
      <x v="52"/>
    </i>
    <i r="1">
      <x v="57"/>
    </i>
    <i r="1">
      <x v="58"/>
    </i>
    <i r="1">
      <x v="59"/>
    </i>
    <i r="1">
      <x v="64"/>
    </i>
    <i r="1">
      <x v="65"/>
    </i>
    <i r="1">
      <x v="66"/>
    </i>
    <i r="1">
      <x v="68"/>
    </i>
    <i r="1">
      <x v="69"/>
    </i>
    <i r="1">
      <x v="71"/>
    </i>
    <i r="1">
      <x v="72"/>
    </i>
    <i r="1">
      <x v="73"/>
    </i>
    <i r="1">
      <x v="77"/>
    </i>
    <i r="1">
      <x v="395"/>
    </i>
    <i r="1">
      <x v="396"/>
    </i>
    <i r="1">
      <x v="397"/>
    </i>
    <i r="1">
      <x v="398"/>
    </i>
    <i r="1">
      <x v="399"/>
    </i>
    <i r="1">
      <x v="400"/>
    </i>
    <i>
      <x v="6"/>
    </i>
    <i r="1">
      <x v="318"/>
    </i>
    <i r="1">
      <x v="319"/>
    </i>
    <i r="1">
      <x v="322"/>
    </i>
    <i r="1">
      <x v="323"/>
    </i>
    <i r="1">
      <x v="326"/>
    </i>
    <i r="1">
      <x v="329"/>
    </i>
    <i r="1">
      <x v="330"/>
    </i>
    <i r="1">
      <x v="331"/>
    </i>
    <i r="1">
      <x v="333"/>
    </i>
    <i r="1">
      <x v="334"/>
    </i>
    <i r="1">
      <x v="335"/>
    </i>
    <i r="1">
      <x v="336"/>
    </i>
    <i r="1">
      <x v="337"/>
    </i>
    <i r="1">
      <x v="338"/>
    </i>
    <i r="1">
      <x v="339"/>
    </i>
    <i r="1">
      <x v="340"/>
    </i>
    <i r="1">
      <x v="341"/>
    </i>
    <i r="1">
      <x v="342"/>
    </i>
    <i r="1">
      <x v="343"/>
    </i>
    <i r="1">
      <x v="344"/>
    </i>
    <i r="1">
      <x v="345"/>
    </i>
    <i r="1">
      <x v="346"/>
    </i>
    <i r="1">
      <x v="347"/>
    </i>
    <i r="1">
      <x v="348"/>
    </i>
    <i r="1">
      <x v="349"/>
    </i>
    <i r="1">
      <x v="421"/>
    </i>
    <i r="1">
      <x v="422"/>
    </i>
    <i r="1">
      <x v="423"/>
    </i>
    <i r="1">
      <x v="424"/>
    </i>
    <i r="1">
      <x v="425"/>
    </i>
    <i r="1">
      <x v="432"/>
    </i>
    <i r="1">
      <x v="462"/>
    </i>
    <i r="1">
      <x v="463"/>
    </i>
    <i r="1">
      <x v="464"/>
    </i>
    <i r="1">
      <x v="466"/>
    </i>
    <i r="1">
      <x v="468"/>
    </i>
    <i r="1">
      <x v="470"/>
    </i>
    <i r="1">
      <x v="472"/>
    </i>
    <i r="1">
      <x v="473"/>
    </i>
    <i>
      <x v="7"/>
    </i>
    <i r="1">
      <x v="32"/>
    </i>
    <i r="1">
      <x v="133"/>
    </i>
    <i r="1">
      <x v="134"/>
    </i>
    <i r="1">
      <x v="135"/>
    </i>
    <i r="1">
      <x v="136"/>
    </i>
    <i r="1">
      <x v="137"/>
    </i>
    <i r="1">
      <x v="138"/>
    </i>
    <i r="1">
      <x v="139"/>
    </i>
    <i r="1">
      <x v="141"/>
    </i>
    <i r="1">
      <x v="142"/>
    </i>
    <i r="1">
      <x v="143"/>
    </i>
    <i r="1">
      <x v="144"/>
    </i>
    <i r="1">
      <x v="381"/>
    </i>
    <i r="1">
      <x v="449"/>
    </i>
    <i r="1">
      <x v="452"/>
    </i>
    <i r="1">
      <x v="453"/>
    </i>
    <i r="1">
      <x v="454"/>
    </i>
    <i r="1">
      <x v="460"/>
    </i>
    <i r="1">
      <x v="461"/>
    </i>
    <i>
      <x v="8"/>
    </i>
    <i r="1">
      <x v="351"/>
    </i>
    <i r="1">
      <x v="352"/>
    </i>
    <i r="1">
      <x v="353"/>
    </i>
    <i r="1">
      <x v="354"/>
    </i>
    <i r="1">
      <x v="355"/>
    </i>
    <i r="1">
      <x v="356"/>
    </i>
    <i r="1">
      <x v="357"/>
    </i>
    <i r="1">
      <x v="358"/>
    </i>
    <i r="1">
      <x v="359"/>
    </i>
    <i r="1">
      <x v="360"/>
    </i>
    <i r="1">
      <x v="361"/>
    </i>
    <i r="1">
      <x v="362"/>
    </i>
    <i r="1">
      <x v="363"/>
    </i>
    <i r="1">
      <x v="364"/>
    </i>
    <i r="1">
      <x v="365"/>
    </i>
    <i r="1">
      <x v="366"/>
    </i>
    <i r="1">
      <x v="367"/>
    </i>
    <i r="1">
      <x v="368"/>
    </i>
    <i r="1">
      <x v="369"/>
    </i>
    <i r="1">
      <x v="370"/>
    </i>
    <i r="1">
      <x v="371"/>
    </i>
    <i r="1">
      <x v="372"/>
    </i>
    <i r="1">
      <x v="373"/>
    </i>
    <i r="1">
      <x v="374"/>
    </i>
    <i r="1">
      <x v="375"/>
    </i>
    <i r="1">
      <x v="376"/>
    </i>
    <i r="1">
      <x v="377"/>
    </i>
    <i r="1">
      <x v="378"/>
    </i>
    <i r="1">
      <x v="412"/>
    </i>
    <i r="1">
      <x v="413"/>
    </i>
    <i r="1">
      <x v="414"/>
    </i>
    <i r="1">
      <x v="415"/>
    </i>
    <i r="1">
      <x v="517"/>
    </i>
    <i>
      <x v="9"/>
    </i>
    <i r="1">
      <x v="2"/>
    </i>
    <i r="1">
      <x v="4"/>
    </i>
    <i r="1">
      <x v="5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7"/>
    </i>
    <i r="1">
      <x v="28"/>
    </i>
    <i r="1">
      <x v="29"/>
    </i>
    <i r="1">
      <x v="157"/>
    </i>
    <i r="1">
      <x v="390"/>
    </i>
    <i r="1">
      <x v="391"/>
    </i>
    <i r="1">
      <x v="392"/>
    </i>
    <i r="1">
      <x v="393"/>
    </i>
    <i r="1">
      <x v="394"/>
    </i>
    <i>
      <x v="10"/>
    </i>
    <i r="1">
      <x v="229"/>
    </i>
    <i r="1">
      <x v="238"/>
    </i>
    <i r="1">
      <x v="239"/>
    </i>
    <i r="1">
      <x v="240"/>
    </i>
    <i r="1">
      <x v="241"/>
    </i>
    <i r="1">
      <x v="243"/>
    </i>
    <i r="1">
      <x v="244"/>
    </i>
    <i r="1">
      <x v="245"/>
    </i>
    <i r="1">
      <x v="246"/>
    </i>
    <i r="1">
      <x v="250"/>
    </i>
    <i r="1">
      <x v="251"/>
    </i>
    <i r="1">
      <x v="252"/>
    </i>
    <i r="1">
      <x v="253"/>
    </i>
    <i r="1">
      <x v="254"/>
    </i>
    <i r="1">
      <x v="259"/>
    </i>
    <i r="1">
      <x v="260"/>
    </i>
    <i r="1">
      <x v="261"/>
    </i>
    <i r="1">
      <x v="262"/>
    </i>
    <i r="1">
      <x v="263"/>
    </i>
    <i r="1">
      <x v="269"/>
    </i>
    <i r="1">
      <x v="270"/>
    </i>
    <i r="1">
      <x v="271"/>
    </i>
    <i r="1">
      <x v="275"/>
    </i>
    <i r="1">
      <x v="277"/>
    </i>
    <i r="1">
      <x v="280"/>
    </i>
    <i>
      <x v="11"/>
    </i>
    <i r="1">
      <x v="160"/>
    </i>
    <i r="1">
      <x v="161"/>
    </i>
    <i r="1">
      <x v="162"/>
    </i>
    <i r="1">
      <x v="163"/>
    </i>
    <i r="1">
      <x v="164"/>
    </i>
    <i r="1">
      <x v="165"/>
    </i>
    <i r="1">
      <x v="166"/>
    </i>
    <i r="1">
      <x v="167"/>
    </i>
    <i r="1">
      <x v="169"/>
    </i>
    <i r="1">
      <x v="170"/>
    </i>
    <i r="1">
      <x v="172"/>
    </i>
    <i r="1">
      <x v="173"/>
    </i>
    <i r="1">
      <x v="174"/>
    </i>
    <i r="1">
      <x v="176"/>
    </i>
    <i r="1">
      <x v="177"/>
    </i>
    <i r="1">
      <x v="178"/>
    </i>
    <i r="1">
      <x v="179"/>
    </i>
    <i r="1">
      <x v="180"/>
    </i>
    <i r="1">
      <x v="181"/>
    </i>
    <i r="1">
      <x v="182"/>
    </i>
    <i r="1">
      <x v="183"/>
    </i>
    <i r="1">
      <x v="184"/>
    </i>
    <i r="1">
      <x v="187"/>
    </i>
    <i r="1">
      <x v="188"/>
    </i>
    <i r="1">
      <x v="190"/>
    </i>
    <i r="1">
      <x v="384"/>
    </i>
    <i r="1">
      <x v="404"/>
    </i>
    <i r="1">
      <x v="405"/>
    </i>
    <i r="1">
      <x v="406"/>
    </i>
    <i r="1">
      <x v="407"/>
    </i>
    <i r="1">
      <x v="408"/>
    </i>
    <i r="1">
      <x v="409"/>
    </i>
    <i r="1">
      <x v="410"/>
    </i>
    <i>
      <x v="12"/>
    </i>
    <i r="1">
      <x v="1"/>
    </i>
    <i r="1">
      <x v="3"/>
    </i>
    <i r="1">
      <x v="25"/>
    </i>
    <i r="1">
      <x v="26"/>
    </i>
    <i r="1">
      <x v="30"/>
    </i>
    <i r="1">
      <x v="31"/>
    </i>
    <i r="1">
      <x v="90"/>
    </i>
    <i r="1">
      <x v="158"/>
    </i>
    <i r="1">
      <x v="159"/>
    </i>
    <i r="1">
      <x v="222"/>
    </i>
    <i r="1">
      <x v="224"/>
    </i>
    <i r="1">
      <x v="226"/>
    </i>
    <i r="1">
      <x v="228"/>
    </i>
    <i r="1">
      <x v="234"/>
    </i>
    <i r="1">
      <x v="290"/>
    </i>
    <i r="1">
      <x v="291"/>
    </i>
    <i r="1">
      <x v="302"/>
    </i>
    <i r="1">
      <x v="320"/>
    </i>
    <i r="1">
      <x v="321"/>
    </i>
    <i r="1">
      <x v="324"/>
    </i>
    <i r="1">
      <x v="325"/>
    </i>
    <i r="1">
      <x v="327"/>
    </i>
    <i r="1">
      <x v="328"/>
    </i>
    <i r="1">
      <x v="332"/>
    </i>
    <i r="1">
      <x v="350"/>
    </i>
    <i r="1">
      <x v="385"/>
    </i>
    <i r="1">
      <x v="386"/>
    </i>
    <i r="1">
      <x v="387"/>
    </i>
    <i r="1">
      <x v="388"/>
    </i>
    <i r="1">
      <x v="479"/>
    </i>
    <i r="1">
      <x v="480"/>
    </i>
    <i r="1">
      <x v="481"/>
    </i>
    <i r="1">
      <x v="483"/>
    </i>
    <i r="1">
      <x v="484"/>
    </i>
    <i r="1">
      <x v="485"/>
    </i>
    <i r="1">
      <x v="486"/>
    </i>
    <i r="1">
      <x v="487"/>
    </i>
    <i r="1">
      <x v="488"/>
    </i>
    <i r="1">
      <x v="489"/>
    </i>
    <i r="1">
      <x v="490"/>
    </i>
    <i r="1">
      <x v="492"/>
    </i>
    <i r="1">
      <x v="493"/>
    </i>
    <i r="1">
      <x v="494"/>
    </i>
    <i r="1">
      <x v="495"/>
    </i>
    <i r="1">
      <x v="496"/>
    </i>
    <i>
      <x v="13"/>
    </i>
    <i r="1">
      <x v="49"/>
    </i>
    <i r="1">
      <x v="56"/>
    </i>
    <i r="1">
      <x v="93"/>
    </i>
    <i r="1">
      <x v="94"/>
    </i>
    <i r="1">
      <x v="101"/>
    </i>
    <i r="1">
      <x v="106"/>
    </i>
    <i r="1">
      <x v="108"/>
    </i>
    <i r="1">
      <x v="111"/>
    </i>
    <i r="1">
      <x v="114"/>
    </i>
    <i r="1">
      <x v="115"/>
    </i>
    <i r="1">
      <x v="117"/>
    </i>
    <i r="1">
      <x v="119"/>
    </i>
    <i r="1">
      <x v="120"/>
    </i>
    <i r="1">
      <x v="379"/>
    </i>
    <i r="1">
      <x v="382"/>
    </i>
    <i r="1">
      <x v="450"/>
    </i>
    <i r="1">
      <x v="451"/>
    </i>
    <i r="1">
      <x v="457"/>
    </i>
    <i r="1">
      <x v="458"/>
    </i>
    <i r="1">
      <x v="459"/>
    </i>
    <i r="1">
      <x v="516"/>
    </i>
    <i>
      <x v="14"/>
    </i>
    <i r="1">
      <x v="33"/>
    </i>
    <i r="1">
      <x v="34"/>
    </i>
    <i r="1">
      <x v="39"/>
    </i>
    <i r="1">
      <x v="40"/>
    </i>
    <i r="1">
      <x v="45"/>
    </i>
    <i r="1">
      <x v="50"/>
    </i>
    <i r="1">
      <x v="54"/>
    </i>
    <i r="1">
      <x v="60"/>
    </i>
    <i r="1">
      <x v="61"/>
    </i>
    <i r="1">
      <x v="67"/>
    </i>
    <i r="1">
      <x v="70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95"/>
    </i>
    <i r="1">
      <x v="96"/>
    </i>
    <i r="1">
      <x v="97"/>
    </i>
    <i r="1">
      <x v="99"/>
    </i>
    <i r="1">
      <x v="100"/>
    </i>
    <i r="1">
      <x v="102"/>
    </i>
    <i r="1">
      <x v="103"/>
    </i>
    <i r="1">
      <x v="430"/>
    </i>
    <i r="1">
      <x v="431"/>
    </i>
    <i>
      <x v="15"/>
    </i>
    <i r="1">
      <x/>
    </i>
    <i r="1">
      <x v="6"/>
    </i>
    <i r="1">
      <x v="36"/>
    </i>
    <i r="1">
      <x v="38"/>
    </i>
    <i r="1">
      <x v="44"/>
    </i>
    <i r="1">
      <x v="46"/>
    </i>
    <i r="1">
      <x v="53"/>
    </i>
    <i r="1">
      <x v="55"/>
    </i>
    <i r="1">
      <x v="62"/>
    </i>
    <i r="1">
      <x v="63"/>
    </i>
    <i r="1">
      <x v="74"/>
    </i>
    <i r="1">
      <x v="75"/>
    </i>
    <i r="1">
      <x v="76"/>
    </i>
    <i r="1">
      <x v="78"/>
    </i>
    <i r="1">
      <x v="86"/>
    </i>
    <i r="1">
      <x v="87"/>
    </i>
    <i r="1">
      <x v="88"/>
    </i>
    <i r="1">
      <x v="89"/>
    </i>
    <i r="1">
      <x v="91"/>
    </i>
    <i r="1">
      <x v="92"/>
    </i>
    <i r="1">
      <x v="98"/>
    </i>
    <i r="1">
      <x v="104"/>
    </i>
    <i r="1">
      <x v="105"/>
    </i>
    <i r="1">
      <x v="107"/>
    </i>
    <i r="1">
      <x v="109"/>
    </i>
    <i r="1">
      <x v="110"/>
    </i>
    <i r="1">
      <x v="112"/>
    </i>
    <i r="1">
      <x v="113"/>
    </i>
    <i r="1">
      <x v="116"/>
    </i>
    <i r="1">
      <x v="140"/>
    </i>
    <i r="1">
      <x v="230"/>
    </i>
    <i r="1">
      <x v="231"/>
    </i>
    <i r="1">
      <x v="233"/>
    </i>
    <i r="1">
      <x v="237"/>
    </i>
    <i r="1">
      <x v="242"/>
    </i>
    <i r="1">
      <x v="247"/>
    </i>
    <i r="1">
      <x v="255"/>
    </i>
    <i r="1">
      <x v="267"/>
    </i>
    <i r="1">
      <x v="276"/>
    </i>
    <i r="1">
      <x v="281"/>
    </i>
    <i r="1">
      <x v="285"/>
    </i>
    <i r="1">
      <x v="286"/>
    </i>
    <i r="1">
      <x v="380"/>
    </i>
    <i r="1">
      <x v="402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HOM" fld="10" baseField="21" baseItem="318"/>
    <dataField name="Suma de MUJ" fld="9" baseField="21" baseItem="318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 dinámica3" cacheId="1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3:C20" firstHeaderRow="0" firstDataRow="1" firstDataCol="1"/>
  <pivotFields count="22">
    <pivotField showAll="0"/>
    <pivotField showAll="0"/>
    <pivotField showAll="0"/>
    <pivotField showAll="0"/>
    <pivotField axis="axisRow" showAll="0">
      <items count="17">
        <item x="12"/>
        <item x="9"/>
        <item x="10"/>
        <item x="7"/>
        <item x="11"/>
        <item x="5"/>
        <item x="14"/>
        <item x="3"/>
        <item x="15"/>
        <item x="2"/>
        <item x="13"/>
        <item x="8"/>
        <item x="1"/>
        <item x="6"/>
        <item x="4"/>
        <item x="0"/>
        <item t="default"/>
      </items>
    </pivotField>
    <pivotField showAll="0">
      <items count="4">
        <item x="2"/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dataField="1"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Apoyo Federal " fld="13" baseField="5" baseItem="0"/>
    <dataField name="Suma de Aportación de Organización o Grupo " fld="15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aDinámica2" cacheId="4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E66" firstHeaderRow="0" firstDataRow="1" firstDataCol="1"/>
  <pivotFields count="21">
    <pivotField showAll="0"/>
    <pivotField showAll="0"/>
    <pivotField showAll="0"/>
    <pivotField axis="axisRow" showAll="0">
      <items count="8">
        <item x="1"/>
        <item x="2"/>
        <item x="3"/>
        <item x="4"/>
        <item x="5"/>
        <item x="6"/>
        <item x="0"/>
        <item t="default"/>
      </items>
    </pivotField>
    <pivotField showAll="0"/>
    <pivotField axis="axisRow" showAll="0">
      <items count="56">
        <item x="23"/>
        <item x="37"/>
        <item x="42"/>
        <item x="21"/>
        <item x="20"/>
        <item x="4"/>
        <item x="25"/>
        <item x="18"/>
        <item x="16"/>
        <item x="14"/>
        <item x="15"/>
        <item x="19"/>
        <item x="22"/>
        <item x="17"/>
        <item x="5"/>
        <item x="34"/>
        <item x="13"/>
        <item x="48"/>
        <item x="49"/>
        <item x="6"/>
        <item x="26"/>
        <item x="45"/>
        <item x="27"/>
        <item x="47"/>
        <item x="2"/>
        <item x="1"/>
        <item x="54"/>
        <item x="52"/>
        <item x="39"/>
        <item x="9"/>
        <item x="41"/>
        <item x="8"/>
        <item x="35"/>
        <item x="36"/>
        <item x="51"/>
        <item x="3"/>
        <item x="10"/>
        <item x="50"/>
        <item x="12"/>
        <item x="29"/>
        <item x="11"/>
        <item x="7"/>
        <item x="30"/>
        <item x="43"/>
        <item x="31"/>
        <item x="28"/>
        <item x="24"/>
        <item x="32"/>
        <item x="53"/>
        <item x="38"/>
        <item x="44"/>
        <item x="40"/>
        <item x="33"/>
        <item x="46"/>
        <item x="0"/>
        <item t="default"/>
      </items>
    </pivotField>
    <pivotField showAll="0"/>
    <pivotField showAll="0"/>
    <pivotField dataField="1" showAll="0"/>
    <pivotField dataField="1" showAll="0"/>
    <pivotField showAll="0"/>
    <pivotField showAll="0"/>
    <pivotField dataField="1" showAll="0"/>
    <pivotField showAll="0"/>
    <pivotField showAll="0"/>
    <pivotField showAll="0"/>
    <pivotField dataField="1" showAll="0"/>
    <pivotField showAll="0"/>
    <pivotField showAll="0"/>
    <pivotField showAll="0"/>
    <pivotField showAll="0"/>
  </pivotFields>
  <rowFields count="2">
    <field x="3"/>
    <field x="5"/>
  </rowFields>
  <rowItems count="63">
    <i>
      <x/>
    </i>
    <i r="1">
      <x v="5"/>
    </i>
    <i r="1">
      <x v="24"/>
    </i>
    <i r="1">
      <x v="25"/>
    </i>
    <i r="1">
      <x v="35"/>
    </i>
    <i>
      <x v="1"/>
    </i>
    <i r="1">
      <x v="14"/>
    </i>
    <i r="1">
      <x v="16"/>
    </i>
    <i r="1">
      <x v="19"/>
    </i>
    <i r="1">
      <x v="29"/>
    </i>
    <i r="1">
      <x v="31"/>
    </i>
    <i r="1">
      <x v="36"/>
    </i>
    <i r="1">
      <x v="38"/>
    </i>
    <i r="1">
      <x v="40"/>
    </i>
    <i r="1">
      <x v="41"/>
    </i>
    <i>
      <x v="2"/>
    </i>
    <i r="1">
      <x v="4"/>
    </i>
    <i r="1">
      <x v="7"/>
    </i>
    <i r="1">
      <x v="8"/>
    </i>
    <i r="1">
      <x v="9"/>
    </i>
    <i r="1">
      <x v="10"/>
    </i>
    <i r="1">
      <x v="11"/>
    </i>
    <i r="1">
      <x v="13"/>
    </i>
    <i>
      <x v="3"/>
    </i>
    <i r="1">
      <x/>
    </i>
    <i r="1">
      <x v="3"/>
    </i>
    <i r="1">
      <x v="6"/>
    </i>
    <i r="1">
      <x v="12"/>
    </i>
    <i r="1">
      <x v="15"/>
    </i>
    <i r="1">
      <x v="20"/>
    </i>
    <i r="1">
      <x v="22"/>
    </i>
    <i r="1">
      <x v="32"/>
    </i>
    <i r="1">
      <x v="39"/>
    </i>
    <i r="1">
      <x v="42"/>
    </i>
    <i r="1">
      <x v="44"/>
    </i>
    <i r="1">
      <x v="45"/>
    </i>
    <i r="1">
      <x v="46"/>
    </i>
    <i r="1">
      <x v="47"/>
    </i>
    <i r="1">
      <x v="52"/>
    </i>
    <i>
      <x v="4"/>
    </i>
    <i r="1">
      <x v="1"/>
    </i>
    <i r="1">
      <x v="33"/>
    </i>
    <i>
      <x v="5"/>
    </i>
    <i r="1">
      <x v="2"/>
    </i>
    <i r="1">
      <x v="21"/>
    </i>
    <i r="1">
      <x v="28"/>
    </i>
    <i r="1">
      <x v="30"/>
    </i>
    <i r="1">
      <x v="43"/>
    </i>
    <i r="1">
      <x v="49"/>
    </i>
    <i r="1">
      <x v="50"/>
    </i>
    <i r="1">
      <x v="51"/>
    </i>
    <i r="1">
      <x v="53"/>
    </i>
    <i>
      <x v="6"/>
    </i>
    <i r="1">
      <x v="17"/>
    </i>
    <i r="1">
      <x v="18"/>
    </i>
    <i r="1">
      <x v="23"/>
    </i>
    <i r="1">
      <x v="26"/>
    </i>
    <i r="1">
      <x v="27"/>
    </i>
    <i r="1">
      <x v="34"/>
    </i>
    <i r="1">
      <x v="37"/>
    </i>
    <i r="1">
      <x v="48"/>
    </i>
    <i r="1">
      <x v="5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a de Apoyo Federal " fld="12" baseField="3" baseItem="0"/>
    <dataField name="Suma de Apoyo Federal 2" fld="16" baseField="5" baseItem="16"/>
    <dataField name="Suma de MUJ" fld="8" baseField="3" baseItem="0"/>
    <dataField name="Suma de HOM" fld="9" baseField="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laDinámica2" cacheId="4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E15" firstHeaderRow="0" firstDataRow="1" firstDataCol="1"/>
  <pivotFields count="21">
    <pivotField showAll="0"/>
    <pivotField showAll="0"/>
    <pivotField showAll="0"/>
    <pivotField showAll="0">
      <items count="8">
        <item x="1"/>
        <item x="2"/>
        <item x="3"/>
        <item x="4"/>
        <item x="5"/>
        <item x="6"/>
        <item x="0"/>
        <item t="default"/>
      </items>
    </pivotField>
    <pivotField axis="axisRow" showAll="0">
      <items count="4">
        <item x="1"/>
        <item x="2"/>
        <item sd="0" x="0"/>
        <item t="default"/>
      </items>
    </pivotField>
    <pivotField axis="axisRow" showAll="0">
      <items count="56">
        <item x="23"/>
        <item x="37"/>
        <item x="42"/>
        <item x="21"/>
        <item x="20"/>
        <item x="4"/>
        <item x="25"/>
        <item x="18"/>
        <item x="16"/>
        <item x="14"/>
        <item x="15"/>
        <item x="19"/>
        <item x="22"/>
        <item x="17"/>
        <item x="5"/>
        <item x="34"/>
        <item x="13"/>
        <item x="48"/>
        <item x="49"/>
        <item x="6"/>
        <item x="26"/>
        <item x="45"/>
        <item x="27"/>
        <item x="47"/>
        <item x="2"/>
        <item x="1"/>
        <item x="54"/>
        <item x="52"/>
        <item x="39"/>
        <item x="9"/>
        <item x="41"/>
        <item x="8"/>
        <item x="35"/>
        <item x="36"/>
        <item x="51"/>
        <item x="3"/>
        <item x="10"/>
        <item x="50"/>
        <item x="12"/>
        <item x="29"/>
        <item x="11"/>
        <item x="7"/>
        <item x="30"/>
        <item x="43"/>
        <item x="31"/>
        <item x="28"/>
        <item x="24"/>
        <item x="32"/>
        <item x="53"/>
        <item x="38"/>
        <item x="44"/>
        <item x="40"/>
        <item x="33"/>
        <item x="46"/>
        <item x="0"/>
        <item t="default"/>
      </items>
    </pivotField>
    <pivotField showAll="0"/>
    <pivotField showAll="0"/>
    <pivotField dataField="1" showAll="0"/>
    <pivotField dataField="1" showAll="0"/>
    <pivotField showAll="0"/>
    <pivotField showAll="0"/>
    <pivotField dataField="1" showAll="0"/>
    <pivotField showAll="0"/>
    <pivotField showAll="0"/>
    <pivotField showAll="0"/>
    <pivotField dataField="1" showAll="0"/>
    <pivotField showAll="0"/>
    <pivotField showAll="0"/>
    <pivotField showAll="0"/>
    <pivotField showAll="0"/>
  </pivotFields>
  <rowFields count="2">
    <field x="4"/>
    <field x="5"/>
  </rowFields>
  <rowItems count="12">
    <i>
      <x/>
    </i>
    <i r="1">
      <x v="17"/>
    </i>
    <i r="1">
      <x v="18"/>
    </i>
    <i r="1">
      <x v="23"/>
    </i>
    <i r="1">
      <x v="27"/>
    </i>
    <i r="1">
      <x v="34"/>
    </i>
    <i r="1">
      <x v="37"/>
    </i>
    <i>
      <x v="1"/>
    </i>
    <i r="1">
      <x v="26"/>
    </i>
    <i r="1">
      <x v="48"/>
    </i>
    <i>
      <x v="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a de Apoyo Federal " fld="12" baseField="3" baseItem="0"/>
    <dataField name="Suma de Apoyo Federal 2" fld="16" baseField="5" baseItem="23"/>
    <dataField name="Suma de MUJ" fld="8" baseField="3" baseItem="0"/>
    <dataField name="Suma de HOM" fld="9" baseField="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laDinámica2" cacheId="3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C556" firstHeaderRow="0" firstDataRow="1" firstDataCol="1"/>
  <pivotFields count="22">
    <pivotField showAll="0"/>
    <pivotField showAll="0"/>
    <pivotField showAll="0"/>
    <pivotField showAll="0"/>
    <pivotField axis="axisRow" showAll="0">
      <items count="17">
        <item x="12"/>
        <item x="9"/>
        <item x="10"/>
        <item x="7"/>
        <item x="11"/>
        <item x="5"/>
        <item x="14"/>
        <item x="3"/>
        <item x="15"/>
        <item x="2"/>
        <item x="13"/>
        <item x="8"/>
        <item x="1"/>
        <item x="6"/>
        <item x="4"/>
        <item x="0"/>
        <item t="default"/>
      </items>
    </pivotField>
    <pivotField axis="axisRow" showAll="0">
      <items count="4">
        <item x="2"/>
        <item x="1"/>
        <item x="0"/>
        <item t="default"/>
      </items>
    </pivotField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5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t="default"/>
      </items>
    </pivotField>
  </pivotFields>
  <rowFields count="3">
    <field x="4"/>
    <field x="5"/>
    <field x="21"/>
  </rowFields>
  <rowItems count="553">
    <i>
      <x/>
    </i>
    <i r="1">
      <x v="2"/>
    </i>
    <i r="2">
      <x v="227"/>
    </i>
    <i r="2">
      <x v="232"/>
    </i>
    <i r="2">
      <x v="235"/>
    </i>
    <i r="2">
      <x v="248"/>
    </i>
    <i r="2">
      <x v="257"/>
    </i>
    <i r="2">
      <x v="258"/>
    </i>
    <i r="2">
      <x v="265"/>
    </i>
    <i r="2">
      <x v="266"/>
    </i>
    <i r="2">
      <x v="273"/>
    </i>
    <i r="2">
      <x v="274"/>
    </i>
    <i r="2">
      <x v="278"/>
    </i>
    <i r="2">
      <x v="282"/>
    </i>
    <i r="2">
      <x v="287"/>
    </i>
    <i r="2">
      <x v="389"/>
    </i>
    <i r="2">
      <x v="433"/>
    </i>
    <i r="2">
      <x v="434"/>
    </i>
    <i r="2">
      <x v="436"/>
    </i>
    <i r="2">
      <x v="437"/>
    </i>
    <i r="2">
      <x v="438"/>
    </i>
    <i r="2">
      <x v="440"/>
    </i>
    <i r="2">
      <x v="441"/>
    </i>
    <i r="2">
      <x v="442"/>
    </i>
    <i r="2">
      <x v="443"/>
    </i>
    <i r="2">
      <x v="444"/>
    </i>
    <i r="2">
      <x v="445"/>
    </i>
    <i r="2">
      <x v="446"/>
    </i>
    <i r="2">
      <x v="447"/>
    </i>
    <i>
      <x v="1"/>
    </i>
    <i r="1">
      <x v="2"/>
    </i>
    <i r="2">
      <x v="168"/>
    </i>
    <i r="2">
      <x v="175"/>
    </i>
    <i r="2">
      <x v="186"/>
    </i>
    <i r="2">
      <x v="191"/>
    </i>
    <i r="2">
      <x v="192"/>
    </i>
    <i r="2">
      <x v="193"/>
    </i>
    <i r="2">
      <x v="194"/>
    </i>
    <i r="2">
      <x v="195"/>
    </i>
    <i r="2">
      <x v="199"/>
    </i>
    <i r="2">
      <x v="203"/>
    </i>
    <i r="2">
      <x v="207"/>
    </i>
    <i r="2">
      <x v="221"/>
    </i>
    <i r="2">
      <x v="223"/>
    </i>
    <i r="2">
      <x v="225"/>
    </i>
    <i r="2">
      <x v="236"/>
    </i>
    <i r="2">
      <x v="249"/>
    </i>
    <i r="2">
      <x v="256"/>
    </i>
    <i r="2">
      <x v="264"/>
    </i>
    <i r="2">
      <x v="268"/>
    </i>
    <i r="2">
      <x v="272"/>
    </i>
    <i r="2">
      <x v="279"/>
    </i>
    <i r="2">
      <x v="283"/>
    </i>
    <i r="2">
      <x v="284"/>
    </i>
    <i r="2">
      <x v="288"/>
    </i>
    <i r="2">
      <x v="289"/>
    </i>
    <i r="2">
      <x v="383"/>
    </i>
    <i r="2">
      <x v="401"/>
    </i>
    <i r="2">
      <x v="403"/>
    </i>
    <i r="2">
      <x v="411"/>
    </i>
    <i r="2">
      <x v="416"/>
    </i>
    <i r="2">
      <x v="417"/>
    </i>
    <i r="2">
      <x v="426"/>
    </i>
    <i r="2">
      <x v="427"/>
    </i>
    <i r="2">
      <x v="428"/>
    </i>
    <i r="2">
      <x v="429"/>
    </i>
    <i r="2">
      <x v="435"/>
    </i>
    <i r="2">
      <x v="439"/>
    </i>
    <i r="2">
      <x v="448"/>
    </i>
    <i r="2">
      <x v="455"/>
    </i>
    <i r="2">
      <x v="456"/>
    </i>
    <i r="2">
      <x v="465"/>
    </i>
    <i r="2">
      <x v="467"/>
    </i>
    <i r="2">
      <x v="469"/>
    </i>
    <i r="2">
      <x v="471"/>
    </i>
    <i r="2">
      <x v="474"/>
    </i>
    <i r="2">
      <x v="475"/>
    </i>
    <i r="2">
      <x v="476"/>
    </i>
    <i r="2">
      <x v="477"/>
    </i>
    <i r="2">
      <x v="478"/>
    </i>
    <i r="2">
      <x v="482"/>
    </i>
    <i r="2">
      <x v="491"/>
    </i>
    <i>
      <x v="2"/>
    </i>
    <i r="1">
      <x v="2"/>
    </i>
    <i r="2">
      <x v="171"/>
    </i>
    <i r="2">
      <x v="185"/>
    </i>
    <i r="2">
      <x v="197"/>
    </i>
    <i r="2">
      <x v="200"/>
    </i>
    <i r="2">
      <x v="202"/>
    </i>
    <i r="2">
      <x v="204"/>
    </i>
    <i r="2">
      <x v="206"/>
    </i>
    <i r="2">
      <x v="209"/>
    </i>
    <i r="2">
      <x v="210"/>
    </i>
    <i r="2">
      <x v="212"/>
    </i>
    <i r="2">
      <x v="214"/>
    </i>
    <i r="2">
      <x v="216"/>
    </i>
    <i r="2">
      <x v="217"/>
    </i>
    <i r="2">
      <x v="219"/>
    </i>
    <i r="2">
      <x v="220"/>
    </i>
    <i>
      <x v="3"/>
    </i>
    <i r="1">
      <x v="2"/>
    </i>
    <i r="2">
      <x v="118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2">
      <x v="131"/>
    </i>
    <i r="2">
      <x v="132"/>
    </i>
    <i r="2">
      <x v="145"/>
    </i>
    <i r="2">
      <x v="146"/>
    </i>
    <i r="2">
      <x v="147"/>
    </i>
    <i r="2">
      <x v="148"/>
    </i>
    <i r="2">
      <x v="149"/>
    </i>
    <i r="2">
      <x v="150"/>
    </i>
    <i r="2">
      <x v="151"/>
    </i>
    <i r="2">
      <x v="152"/>
    </i>
    <i r="2">
      <x v="153"/>
    </i>
    <i r="2">
      <x v="154"/>
    </i>
    <i r="2">
      <x v="155"/>
    </i>
    <i r="2">
      <x v="156"/>
    </i>
    <i r="2">
      <x v="418"/>
    </i>
    <i r="2">
      <x v="419"/>
    </i>
    <i r="2">
      <x v="420"/>
    </i>
    <i r="2">
      <x v="497"/>
    </i>
    <i r="2">
      <x v="498"/>
    </i>
    <i r="2">
      <x v="499"/>
    </i>
    <i r="2">
      <x v="500"/>
    </i>
    <i r="2">
      <x v="501"/>
    </i>
    <i r="2">
      <x v="502"/>
    </i>
    <i r="2">
      <x v="503"/>
    </i>
    <i r="2">
      <x v="504"/>
    </i>
    <i r="2">
      <x v="505"/>
    </i>
    <i r="2">
      <x v="506"/>
    </i>
    <i r="2">
      <x v="507"/>
    </i>
    <i r="2">
      <x v="508"/>
    </i>
    <i r="2">
      <x v="509"/>
    </i>
    <i r="2">
      <x v="510"/>
    </i>
    <i r="2">
      <x v="511"/>
    </i>
    <i r="2">
      <x v="512"/>
    </i>
    <i r="2">
      <x v="513"/>
    </i>
    <i r="2">
      <x v="514"/>
    </i>
    <i r="2">
      <x v="515"/>
    </i>
    <i>
      <x v="4"/>
    </i>
    <i r="1">
      <x v="2"/>
    </i>
    <i r="2">
      <x v="189"/>
    </i>
    <i r="2">
      <x v="196"/>
    </i>
    <i r="2">
      <x v="198"/>
    </i>
    <i r="2">
      <x v="201"/>
    </i>
    <i r="2">
      <x v="205"/>
    </i>
    <i r="2">
      <x v="208"/>
    </i>
    <i r="2">
      <x v="211"/>
    </i>
    <i r="2">
      <x v="213"/>
    </i>
    <i r="2">
      <x v="215"/>
    </i>
    <i r="2">
      <x v="218"/>
    </i>
    <i r="2">
      <x v="292"/>
    </i>
    <i r="2">
      <x v="293"/>
    </i>
    <i r="2">
      <x v="294"/>
    </i>
    <i r="2">
      <x v="295"/>
    </i>
    <i r="2">
      <x v="296"/>
    </i>
    <i r="2">
      <x v="297"/>
    </i>
    <i r="2">
      <x v="298"/>
    </i>
    <i r="2">
      <x v="299"/>
    </i>
    <i r="2">
      <x v="300"/>
    </i>
    <i r="2">
      <x v="301"/>
    </i>
    <i r="2">
      <x v="303"/>
    </i>
    <i r="2">
      <x v="304"/>
    </i>
    <i r="2">
      <x v="305"/>
    </i>
    <i r="2">
      <x v="306"/>
    </i>
    <i r="2">
      <x v="307"/>
    </i>
    <i r="2">
      <x v="308"/>
    </i>
    <i r="2">
      <x v="309"/>
    </i>
    <i r="2">
      <x v="310"/>
    </i>
    <i r="2">
      <x v="311"/>
    </i>
    <i r="2">
      <x v="312"/>
    </i>
    <i r="2">
      <x v="313"/>
    </i>
    <i r="2">
      <x v="314"/>
    </i>
    <i r="2">
      <x v="315"/>
    </i>
    <i r="2">
      <x v="316"/>
    </i>
    <i r="2">
      <x v="317"/>
    </i>
    <i>
      <x v="5"/>
    </i>
    <i r="1">
      <x v="2"/>
    </i>
    <i r="2">
      <x v="35"/>
    </i>
    <i r="2">
      <x v="37"/>
    </i>
    <i r="2">
      <x v="41"/>
    </i>
    <i r="2">
      <x v="42"/>
    </i>
    <i r="2">
      <x v="43"/>
    </i>
    <i r="2">
      <x v="47"/>
    </i>
    <i r="2">
      <x v="48"/>
    </i>
    <i r="2">
      <x v="51"/>
    </i>
    <i r="2">
      <x v="52"/>
    </i>
    <i r="2">
      <x v="57"/>
    </i>
    <i r="2">
      <x v="58"/>
    </i>
    <i r="2">
      <x v="59"/>
    </i>
    <i r="2">
      <x v="64"/>
    </i>
    <i r="2">
      <x v="65"/>
    </i>
    <i r="2">
      <x v="66"/>
    </i>
    <i r="2">
      <x v="68"/>
    </i>
    <i r="2">
      <x v="69"/>
    </i>
    <i r="2">
      <x v="71"/>
    </i>
    <i r="2">
      <x v="72"/>
    </i>
    <i r="2">
      <x v="73"/>
    </i>
    <i r="2">
      <x v="77"/>
    </i>
    <i r="2">
      <x v="395"/>
    </i>
    <i r="2">
      <x v="396"/>
    </i>
    <i r="2">
      <x v="397"/>
    </i>
    <i r="2">
      <x v="398"/>
    </i>
    <i r="2">
      <x v="399"/>
    </i>
    <i r="2">
      <x v="400"/>
    </i>
    <i>
      <x v="6"/>
    </i>
    <i r="1">
      <x v="2"/>
    </i>
    <i r="2">
      <x v="318"/>
    </i>
    <i r="2">
      <x v="319"/>
    </i>
    <i r="2">
      <x v="322"/>
    </i>
    <i r="2">
      <x v="323"/>
    </i>
    <i r="2">
      <x v="326"/>
    </i>
    <i r="2">
      <x v="329"/>
    </i>
    <i r="2">
      <x v="330"/>
    </i>
    <i r="2">
      <x v="331"/>
    </i>
    <i r="2">
      <x v="333"/>
    </i>
    <i r="2">
      <x v="334"/>
    </i>
    <i r="2">
      <x v="335"/>
    </i>
    <i r="2">
      <x v="336"/>
    </i>
    <i r="2">
      <x v="337"/>
    </i>
    <i r="2">
      <x v="338"/>
    </i>
    <i r="2">
      <x v="339"/>
    </i>
    <i r="2">
      <x v="340"/>
    </i>
    <i r="2">
      <x v="341"/>
    </i>
    <i r="2">
      <x v="342"/>
    </i>
    <i r="2">
      <x v="343"/>
    </i>
    <i r="2">
      <x v="344"/>
    </i>
    <i r="2">
      <x v="345"/>
    </i>
    <i r="2">
      <x v="346"/>
    </i>
    <i r="2">
      <x v="347"/>
    </i>
    <i r="2">
      <x v="348"/>
    </i>
    <i r="2">
      <x v="349"/>
    </i>
    <i r="2">
      <x v="421"/>
    </i>
    <i r="2">
      <x v="422"/>
    </i>
    <i r="2">
      <x v="423"/>
    </i>
    <i r="2">
      <x v="424"/>
    </i>
    <i r="2">
      <x v="425"/>
    </i>
    <i r="2">
      <x v="432"/>
    </i>
    <i r="2">
      <x v="462"/>
    </i>
    <i r="2">
      <x v="463"/>
    </i>
    <i r="2">
      <x v="464"/>
    </i>
    <i r="2">
      <x v="466"/>
    </i>
    <i r="2">
      <x v="468"/>
    </i>
    <i r="2">
      <x v="470"/>
    </i>
    <i r="2">
      <x v="472"/>
    </i>
    <i r="2">
      <x v="473"/>
    </i>
    <i>
      <x v="7"/>
    </i>
    <i r="1">
      <x v="2"/>
    </i>
    <i r="2">
      <x v="32"/>
    </i>
    <i r="2">
      <x v="133"/>
    </i>
    <i r="2">
      <x v="134"/>
    </i>
    <i r="2">
      <x v="135"/>
    </i>
    <i r="2">
      <x v="136"/>
    </i>
    <i r="2">
      <x v="137"/>
    </i>
    <i r="2">
      <x v="138"/>
    </i>
    <i r="2">
      <x v="139"/>
    </i>
    <i r="2">
      <x v="141"/>
    </i>
    <i r="2">
      <x v="142"/>
    </i>
    <i r="2">
      <x v="143"/>
    </i>
    <i r="2">
      <x v="144"/>
    </i>
    <i r="2">
      <x v="381"/>
    </i>
    <i r="2">
      <x v="449"/>
    </i>
    <i r="2">
      <x v="452"/>
    </i>
    <i r="2">
      <x v="453"/>
    </i>
    <i r="2">
      <x v="454"/>
    </i>
    <i r="2">
      <x v="460"/>
    </i>
    <i r="2">
      <x v="461"/>
    </i>
    <i>
      <x v="8"/>
    </i>
    <i r="1">
      <x v="2"/>
    </i>
    <i r="2">
      <x v="351"/>
    </i>
    <i r="2">
      <x v="352"/>
    </i>
    <i r="2">
      <x v="353"/>
    </i>
    <i r="2">
      <x v="354"/>
    </i>
    <i r="2">
      <x v="355"/>
    </i>
    <i r="2">
      <x v="356"/>
    </i>
    <i r="2">
      <x v="357"/>
    </i>
    <i r="2">
      <x v="358"/>
    </i>
    <i r="2">
      <x v="359"/>
    </i>
    <i r="2">
      <x v="360"/>
    </i>
    <i r="2">
      <x v="361"/>
    </i>
    <i r="2">
      <x v="362"/>
    </i>
    <i r="2">
      <x v="363"/>
    </i>
    <i r="2">
      <x v="364"/>
    </i>
    <i r="2">
      <x v="365"/>
    </i>
    <i r="2">
      <x v="366"/>
    </i>
    <i r="2">
      <x v="367"/>
    </i>
    <i r="2">
      <x v="368"/>
    </i>
    <i r="2">
      <x v="369"/>
    </i>
    <i r="2">
      <x v="370"/>
    </i>
    <i r="2">
      <x v="371"/>
    </i>
    <i r="2">
      <x v="372"/>
    </i>
    <i r="2">
      <x v="373"/>
    </i>
    <i r="2">
      <x v="374"/>
    </i>
    <i r="2">
      <x v="375"/>
    </i>
    <i r="2">
      <x v="376"/>
    </i>
    <i r="2">
      <x v="377"/>
    </i>
    <i r="2">
      <x v="378"/>
    </i>
    <i r="2">
      <x v="412"/>
    </i>
    <i r="2">
      <x v="413"/>
    </i>
    <i r="2">
      <x v="414"/>
    </i>
    <i r="2">
      <x v="415"/>
    </i>
    <i r="2">
      <x v="517"/>
    </i>
    <i>
      <x v="9"/>
    </i>
    <i r="1">
      <x v="2"/>
    </i>
    <i r="2">
      <x v="2"/>
    </i>
    <i r="2">
      <x v="4"/>
    </i>
    <i r="2">
      <x v="5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7"/>
    </i>
    <i r="2">
      <x v="28"/>
    </i>
    <i r="2">
      <x v="29"/>
    </i>
    <i r="2">
      <x v="157"/>
    </i>
    <i r="2">
      <x v="390"/>
    </i>
    <i r="2">
      <x v="391"/>
    </i>
    <i r="2">
      <x v="392"/>
    </i>
    <i r="2">
      <x v="393"/>
    </i>
    <i r="2">
      <x v="394"/>
    </i>
    <i>
      <x v="10"/>
    </i>
    <i r="1">
      <x v="2"/>
    </i>
    <i r="2">
      <x v="229"/>
    </i>
    <i r="2">
      <x v="238"/>
    </i>
    <i r="2">
      <x v="239"/>
    </i>
    <i r="2">
      <x v="240"/>
    </i>
    <i r="2">
      <x v="241"/>
    </i>
    <i r="2">
      <x v="243"/>
    </i>
    <i r="2">
      <x v="244"/>
    </i>
    <i r="2">
      <x v="245"/>
    </i>
    <i r="2">
      <x v="246"/>
    </i>
    <i r="2">
      <x v="250"/>
    </i>
    <i r="2">
      <x v="251"/>
    </i>
    <i r="2">
      <x v="252"/>
    </i>
    <i r="2">
      <x v="253"/>
    </i>
    <i r="2">
      <x v="254"/>
    </i>
    <i r="2">
      <x v="259"/>
    </i>
    <i r="2">
      <x v="260"/>
    </i>
    <i r="2">
      <x v="261"/>
    </i>
    <i r="2">
      <x v="262"/>
    </i>
    <i r="2">
      <x v="263"/>
    </i>
    <i r="2">
      <x v="269"/>
    </i>
    <i r="2">
      <x v="270"/>
    </i>
    <i r="2">
      <x v="271"/>
    </i>
    <i r="2">
      <x v="275"/>
    </i>
    <i r="2">
      <x v="277"/>
    </i>
    <i r="2">
      <x v="280"/>
    </i>
    <i>
      <x v="11"/>
    </i>
    <i r="1">
      <x v="2"/>
    </i>
    <i r="2">
      <x v="160"/>
    </i>
    <i r="2">
      <x v="161"/>
    </i>
    <i r="2">
      <x v="162"/>
    </i>
    <i r="2">
      <x v="163"/>
    </i>
    <i r="2">
      <x v="164"/>
    </i>
    <i r="2">
      <x v="165"/>
    </i>
    <i r="2">
      <x v="166"/>
    </i>
    <i r="2">
      <x v="167"/>
    </i>
    <i r="2">
      <x v="169"/>
    </i>
    <i r="2">
      <x v="170"/>
    </i>
    <i r="2">
      <x v="172"/>
    </i>
    <i r="2">
      <x v="173"/>
    </i>
    <i r="2">
      <x v="174"/>
    </i>
    <i r="2">
      <x v="176"/>
    </i>
    <i r="2">
      <x v="177"/>
    </i>
    <i r="2">
      <x v="178"/>
    </i>
    <i r="2">
      <x v="179"/>
    </i>
    <i r="2">
      <x v="180"/>
    </i>
    <i r="2">
      <x v="181"/>
    </i>
    <i r="2">
      <x v="182"/>
    </i>
    <i r="2">
      <x v="183"/>
    </i>
    <i r="2">
      <x v="184"/>
    </i>
    <i r="2">
      <x v="187"/>
    </i>
    <i r="2">
      <x v="188"/>
    </i>
    <i r="2">
      <x v="190"/>
    </i>
    <i r="2">
      <x v="384"/>
    </i>
    <i r="2">
      <x v="404"/>
    </i>
    <i r="2">
      <x v="405"/>
    </i>
    <i r="2">
      <x v="406"/>
    </i>
    <i r="2">
      <x v="407"/>
    </i>
    <i r="2">
      <x v="408"/>
    </i>
    <i r="2">
      <x v="409"/>
    </i>
    <i r="2">
      <x v="410"/>
    </i>
    <i>
      <x v="12"/>
    </i>
    <i r="1">
      <x v="2"/>
    </i>
    <i r="2">
      <x v="1"/>
    </i>
    <i r="2">
      <x v="3"/>
    </i>
    <i r="2">
      <x v="25"/>
    </i>
    <i r="2">
      <x v="26"/>
    </i>
    <i r="2">
      <x v="30"/>
    </i>
    <i r="2">
      <x v="31"/>
    </i>
    <i r="2">
      <x v="90"/>
    </i>
    <i r="2">
      <x v="158"/>
    </i>
    <i r="2">
      <x v="159"/>
    </i>
    <i r="2">
      <x v="222"/>
    </i>
    <i r="2">
      <x v="224"/>
    </i>
    <i r="2">
      <x v="226"/>
    </i>
    <i r="2">
      <x v="228"/>
    </i>
    <i r="2">
      <x v="234"/>
    </i>
    <i r="2">
      <x v="290"/>
    </i>
    <i r="2">
      <x v="291"/>
    </i>
    <i r="2">
      <x v="302"/>
    </i>
    <i r="2">
      <x v="320"/>
    </i>
    <i r="2">
      <x v="321"/>
    </i>
    <i r="2">
      <x v="324"/>
    </i>
    <i r="2">
      <x v="325"/>
    </i>
    <i r="2">
      <x v="327"/>
    </i>
    <i r="2">
      <x v="328"/>
    </i>
    <i r="2">
      <x v="332"/>
    </i>
    <i r="2">
      <x v="350"/>
    </i>
    <i r="2">
      <x v="385"/>
    </i>
    <i r="2">
      <x v="386"/>
    </i>
    <i r="2">
      <x v="387"/>
    </i>
    <i r="2">
      <x v="388"/>
    </i>
    <i r="2">
      <x v="479"/>
    </i>
    <i r="2">
      <x v="480"/>
    </i>
    <i r="2">
      <x v="481"/>
    </i>
    <i r="2">
      <x v="483"/>
    </i>
    <i r="2">
      <x v="484"/>
    </i>
    <i r="2">
      <x v="485"/>
    </i>
    <i r="2">
      <x v="486"/>
    </i>
    <i r="2">
      <x v="487"/>
    </i>
    <i r="2">
      <x v="488"/>
    </i>
    <i r="2">
      <x v="489"/>
    </i>
    <i r="2">
      <x v="490"/>
    </i>
    <i r="2">
      <x v="492"/>
    </i>
    <i r="2">
      <x v="493"/>
    </i>
    <i r="2">
      <x v="494"/>
    </i>
    <i r="2">
      <x v="495"/>
    </i>
    <i r="2">
      <x v="496"/>
    </i>
    <i>
      <x v="13"/>
    </i>
    <i r="1">
      <x v="2"/>
    </i>
    <i r="2">
      <x v="49"/>
    </i>
    <i r="2">
      <x v="56"/>
    </i>
    <i r="2">
      <x v="93"/>
    </i>
    <i r="2">
      <x v="94"/>
    </i>
    <i r="2">
      <x v="101"/>
    </i>
    <i r="2">
      <x v="106"/>
    </i>
    <i r="2">
      <x v="108"/>
    </i>
    <i r="2">
      <x v="111"/>
    </i>
    <i r="2">
      <x v="114"/>
    </i>
    <i r="2">
      <x v="115"/>
    </i>
    <i r="2">
      <x v="117"/>
    </i>
    <i r="2">
      <x v="119"/>
    </i>
    <i r="2">
      <x v="120"/>
    </i>
    <i r="2">
      <x v="379"/>
    </i>
    <i r="2">
      <x v="382"/>
    </i>
    <i r="2">
      <x v="450"/>
    </i>
    <i r="2">
      <x v="451"/>
    </i>
    <i r="2">
      <x v="457"/>
    </i>
    <i r="2">
      <x v="458"/>
    </i>
    <i r="2">
      <x v="459"/>
    </i>
    <i r="2">
      <x v="516"/>
    </i>
    <i>
      <x v="14"/>
    </i>
    <i r="1">
      <x v="2"/>
    </i>
    <i r="2">
      <x v="33"/>
    </i>
    <i r="2">
      <x v="34"/>
    </i>
    <i r="2">
      <x v="39"/>
    </i>
    <i r="2">
      <x v="40"/>
    </i>
    <i r="2">
      <x v="45"/>
    </i>
    <i r="2">
      <x v="50"/>
    </i>
    <i r="2">
      <x v="54"/>
    </i>
    <i r="2">
      <x v="60"/>
    </i>
    <i r="2">
      <x v="61"/>
    </i>
    <i r="2">
      <x v="67"/>
    </i>
    <i r="2">
      <x v="70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95"/>
    </i>
    <i r="2">
      <x v="96"/>
    </i>
    <i r="2">
      <x v="97"/>
    </i>
    <i r="2">
      <x v="99"/>
    </i>
    <i r="2">
      <x v="100"/>
    </i>
    <i r="2">
      <x v="102"/>
    </i>
    <i r="2">
      <x v="103"/>
    </i>
    <i r="2">
      <x v="430"/>
    </i>
    <i r="2">
      <x v="431"/>
    </i>
    <i>
      <x v="15"/>
    </i>
    <i r="1">
      <x/>
    </i>
    <i r="2">
      <x v="230"/>
    </i>
    <i r="2">
      <x v="231"/>
    </i>
    <i r="2">
      <x v="233"/>
    </i>
    <i r="2">
      <x v="237"/>
    </i>
    <i r="2">
      <x v="242"/>
    </i>
    <i r="2">
      <x v="247"/>
    </i>
    <i r="2">
      <x v="255"/>
    </i>
    <i r="2">
      <x v="267"/>
    </i>
    <i r="2">
      <x v="276"/>
    </i>
    <i r="2">
      <x v="281"/>
    </i>
    <i r="2">
      <x v="285"/>
    </i>
    <i r="2">
      <x v="286"/>
    </i>
    <i r="2">
      <x v="402"/>
    </i>
    <i r="1">
      <x v="1"/>
    </i>
    <i r="2">
      <x v="6"/>
    </i>
    <i r="2">
      <x v="36"/>
    </i>
    <i r="2">
      <x v="38"/>
    </i>
    <i r="2">
      <x v="44"/>
    </i>
    <i r="2">
      <x v="46"/>
    </i>
    <i r="2">
      <x v="53"/>
    </i>
    <i r="2">
      <x v="55"/>
    </i>
    <i r="2">
      <x v="62"/>
    </i>
    <i r="2">
      <x v="63"/>
    </i>
    <i r="2">
      <x v="74"/>
    </i>
    <i r="2">
      <x v="75"/>
    </i>
    <i r="2">
      <x v="76"/>
    </i>
    <i r="2">
      <x v="78"/>
    </i>
    <i r="2">
      <x v="86"/>
    </i>
    <i r="2">
      <x v="87"/>
    </i>
    <i r="2">
      <x v="88"/>
    </i>
    <i r="2">
      <x v="89"/>
    </i>
    <i r="2">
      <x v="91"/>
    </i>
    <i r="2">
      <x v="92"/>
    </i>
    <i r="2">
      <x v="98"/>
    </i>
    <i r="2">
      <x v="104"/>
    </i>
    <i r="2">
      <x v="105"/>
    </i>
    <i r="2">
      <x v="107"/>
    </i>
    <i r="2">
      <x v="109"/>
    </i>
    <i r="2">
      <x v="110"/>
    </i>
    <i r="2">
      <x v="112"/>
    </i>
    <i r="2">
      <x v="113"/>
    </i>
    <i r="2">
      <x v="116"/>
    </i>
    <i r="2">
      <x v="140"/>
    </i>
    <i r="2">
      <x v="380"/>
    </i>
    <i r="1">
      <x v="2"/>
    </i>
    <i r="2">
      <x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MUJ" fld="9" baseField="4" baseItem="0"/>
    <dataField name="Suma de HOM" fld="10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laDinámica1" cacheId="3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E397" firstHeaderRow="0" firstDataRow="1" firstDataCol="1"/>
  <pivotFields count="22">
    <pivotField showAll="0"/>
    <pivotField showAll="0"/>
    <pivotField showAll="0"/>
    <pivotField showAll="0"/>
    <pivotField axis="axisRow" showAll="0">
      <items count="17">
        <item x="12"/>
        <item x="9"/>
        <item x="10"/>
        <item x="7"/>
        <item x="11"/>
        <item x="5"/>
        <item x="14"/>
        <item x="3"/>
        <item x="15"/>
        <item x="2"/>
        <item x="13"/>
        <item x="8"/>
        <item x="1"/>
        <item x="6"/>
        <item x="4"/>
        <item x="0"/>
        <item t="default"/>
      </items>
    </pivotField>
    <pivotField showAll="0"/>
    <pivotField axis="axisRow" showAll="0">
      <items count="368">
        <item x="157"/>
        <item x="188"/>
        <item x="224"/>
        <item x="184"/>
        <item x="23"/>
        <item x="326"/>
        <item x="338"/>
        <item x="147"/>
        <item x="152"/>
        <item x="59"/>
        <item x="281"/>
        <item x="76"/>
        <item x="128"/>
        <item x="173"/>
        <item x="355"/>
        <item x="331"/>
        <item x="34"/>
        <item x="258"/>
        <item x="317"/>
        <item x="163"/>
        <item x="333"/>
        <item x="111"/>
        <item x="330"/>
        <item x="172"/>
        <item x="42"/>
        <item x="235"/>
        <item x="336"/>
        <item x="319"/>
        <item x="197"/>
        <item x="344"/>
        <item x="240"/>
        <item x="342"/>
        <item x="245"/>
        <item x="251"/>
        <item x="14"/>
        <item x="11"/>
        <item x="364"/>
        <item x="24"/>
        <item x="271"/>
        <item x="107"/>
        <item x="350"/>
        <item x="322"/>
        <item x="62"/>
        <item x="53"/>
        <item x="167"/>
        <item x="162"/>
        <item x="47"/>
        <item x="72"/>
        <item x="73"/>
        <item x="41"/>
        <item x="48"/>
        <item x="69"/>
        <item x="68"/>
        <item x="57"/>
        <item x="164"/>
        <item x="340"/>
        <item x="313"/>
        <item x="320"/>
        <item x="25"/>
        <item x="266"/>
        <item x="200"/>
        <item x="32"/>
        <item x="138"/>
        <item x="321"/>
        <item x="203"/>
        <item x="205"/>
        <item x="92"/>
        <item x="71"/>
        <item x="155"/>
        <item x="1"/>
        <item x="29"/>
        <item x="30"/>
        <item x="248"/>
        <item x="33"/>
        <item x="98"/>
        <item x="55"/>
        <item x="86"/>
        <item x="39"/>
        <item x="105"/>
        <item x="178"/>
        <item x="137"/>
        <item x="20"/>
        <item x="190"/>
        <item x="332"/>
        <item x="106"/>
        <item x="117"/>
        <item x="153"/>
        <item x="356"/>
        <item x="277"/>
        <item x="195"/>
        <item x="202"/>
        <item x="269"/>
        <item x="279"/>
        <item x="18"/>
        <item x="45"/>
        <item x="17"/>
        <item x="187"/>
        <item x="275"/>
        <item x="225"/>
        <item x="13"/>
        <item x="360"/>
        <item x="257"/>
        <item x="170"/>
        <item x="196"/>
        <item x="242"/>
        <item x="228"/>
        <item x="303"/>
        <item x="237"/>
        <item x="189"/>
        <item x="12"/>
        <item x="302"/>
        <item x="286"/>
        <item x="94"/>
        <item x="132"/>
        <item x="87"/>
        <item x="270"/>
        <item x="276"/>
        <item x="56"/>
        <item x="353"/>
        <item x="304"/>
        <item x="262"/>
        <item x="16"/>
        <item x="284"/>
        <item x="204"/>
        <item x="250"/>
        <item x="295"/>
        <item x="212"/>
        <item x="4"/>
        <item x="127"/>
        <item x="15"/>
        <item x="115"/>
        <item x="263"/>
        <item x="209"/>
        <item x="289"/>
        <item x="185"/>
        <item x="116"/>
        <item x="88"/>
        <item x="77"/>
        <item x="335"/>
        <item x="122"/>
        <item x="81"/>
        <item x="52"/>
        <item x="110"/>
        <item x="264"/>
        <item x="365"/>
        <item x="201"/>
        <item x="351"/>
        <item x="346"/>
        <item x="199"/>
        <item x="96"/>
        <item x="8"/>
        <item x="182"/>
        <item x="140"/>
        <item x="19"/>
        <item x="60"/>
        <item x="207"/>
        <item x="67"/>
        <item x="265"/>
        <item x="234"/>
        <item x="54"/>
        <item x="181"/>
        <item x="310"/>
        <item x="297"/>
        <item x="103"/>
        <item x="5"/>
        <item x="347"/>
        <item x="329"/>
        <item x="296"/>
        <item x="238"/>
        <item x="244"/>
        <item x="175"/>
        <item x="298"/>
        <item x="2"/>
        <item x="280"/>
        <item x="165"/>
        <item x="222"/>
        <item x="247"/>
        <item x="256"/>
        <item x="261"/>
        <item x="348"/>
        <item x="156"/>
        <item x="208"/>
        <item x="308"/>
        <item x="252"/>
        <item x="226"/>
        <item x="144"/>
        <item x="227"/>
        <item x="243"/>
        <item x="349"/>
        <item x="113"/>
        <item x="233"/>
        <item x="290"/>
        <item x="171"/>
        <item x="37"/>
        <item x="118"/>
        <item x="254"/>
        <item x="223"/>
        <item x="229"/>
        <item x="343"/>
        <item x="93"/>
        <item x="211"/>
        <item x="126"/>
        <item x="282"/>
        <item x="293"/>
        <item x="49"/>
        <item x="169"/>
        <item x="213"/>
        <item x="283"/>
        <item x="74"/>
        <item x="119"/>
        <item x="79"/>
        <item x="312"/>
        <item x="101"/>
        <item x="179"/>
        <item x="160"/>
        <item x="327"/>
        <item x="268"/>
        <item x="143"/>
        <item x="198"/>
        <item x="231"/>
        <item x="97"/>
        <item x="95"/>
        <item x="121"/>
        <item x="337"/>
        <item x="230"/>
        <item x="315"/>
        <item x="259"/>
        <item x="102"/>
        <item x="142"/>
        <item x="210"/>
        <item x="21"/>
        <item x="299"/>
        <item x="300"/>
        <item x="292"/>
        <item x="341"/>
        <item x="358"/>
        <item x="40"/>
        <item x="191"/>
        <item x="83"/>
        <item x="28"/>
        <item x="267"/>
        <item x="26"/>
        <item x="186"/>
        <item x="114"/>
        <item x="272"/>
        <item x="10"/>
        <item x="214"/>
        <item x="22"/>
        <item x="318"/>
        <item x="316"/>
        <item x="183"/>
        <item x="151"/>
        <item x="362"/>
        <item x="217"/>
        <item x="307"/>
        <item x="82"/>
        <item x="158"/>
        <item x="294"/>
        <item x="345"/>
        <item x="194"/>
        <item x="306"/>
        <item x="309"/>
        <item x="305"/>
        <item x="220"/>
        <item x="352"/>
        <item x="35"/>
        <item x="314"/>
        <item x="255"/>
        <item x="246"/>
        <item x="36"/>
        <item x="120"/>
        <item x="288"/>
        <item x="215"/>
        <item x="361"/>
        <item x="129"/>
        <item x="130"/>
        <item x="136"/>
        <item x="239"/>
        <item x="216"/>
        <item x="253"/>
        <item x="193"/>
        <item x="359"/>
        <item x="7"/>
        <item x="354"/>
        <item x="287"/>
        <item x="291"/>
        <item x="161"/>
        <item x="219"/>
        <item x="301"/>
        <item x="124"/>
        <item x="168"/>
        <item x="159"/>
        <item x="311"/>
        <item x="78"/>
        <item x="6"/>
        <item x="38"/>
        <item x="90"/>
        <item x="206"/>
        <item x="123"/>
        <item x="139"/>
        <item x="141"/>
        <item x="91"/>
        <item x="43"/>
        <item x="133"/>
        <item x="357"/>
        <item x="51"/>
        <item x="65"/>
        <item x="363"/>
        <item x="27"/>
        <item x="278"/>
        <item x="58"/>
        <item x="174"/>
        <item x="192"/>
        <item x="273"/>
        <item x="66"/>
        <item x="236"/>
        <item x="3"/>
        <item x="146"/>
        <item x="149"/>
        <item x="112"/>
        <item x="180"/>
        <item x="325"/>
        <item x="46"/>
        <item x="176"/>
        <item x="145"/>
        <item x="148"/>
        <item x="274"/>
        <item x="50"/>
        <item x="70"/>
        <item x="125"/>
        <item x="31"/>
        <item x="339"/>
        <item x="328"/>
        <item x="44"/>
        <item x="63"/>
        <item x="323"/>
        <item x="131"/>
        <item x="150"/>
        <item x="134"/>
        <item x="154"/>
        <item x="166"/>
        <item x="108"/>
        <item x="232"/>
        <item x="75"/>
        <item x="285"/>
        <item x="104"/>
        <item x="89"/>
        <item x="366"/>
        <item x="64"/>
        <item x="334"/>
        <item x="85"/>
        <item x="99"/>
        <item x="9"/>
        <item x="80"/>
        <item x="249"/>
        <item x="100"/>
        <item x="241"/>
        <item x="177"/>
        <item x="260"/>
        <item x="135"/>
        <item x="221"/>
        <item x="61"/>
        <item x="324"/>
        <item x="218"/>
        <item x="84"/>
        <item x="109"/>
        <item x="0"/>
        <item t="default"/>
      </items>
    </pivotField>
    <pivotField showAll="0"/>
    <pivotField showAll="0"/>
    <pivotField dataField="1" showAll="0"/>
    <pivotField dataField="1" showAll="0"/>
    <pivotField showAll="0"/>
    <pivotField showAll="0"/>
    <pivotField dataField="1" showAll="0"/>
    <pivotField showAll="0"/>
    <pivotField showAll="0"/>
    <pivotField showAll="0"/>
    <pivotField dataField="1" showAll="0"/>
    <pivotField showAll="0"/>
    <pivotField showAll="0"/>
    <pivotField showAll="0"/>
    <pivotField showAll="0"/>
  </pivotFields>
  <rowFields count="2">
    <field x="4"/>
    <field x="6"/>
  </rowFields>
  <rowItems count="394">
    <i>
      <x/>
    </i>
    <i r="1">
      <x v="10"/>
    </i>
    <i r="1">
      <x v="32"/>
    </i>
    <i r="1">
      <x v="116"/>
    </i>
    <i r="1">
      <x v="128"/>
    </i>
    <i r="1">
      <x v="178"/>
    </i>
    <i r="1">
      <x v="184"/>
    </i>
    <i r="1">
      <x v="195"/>
    </i>
    <i r="1">
      <x v="197"/>
    </i>
    <i r="1">
      <x v="216"/>
    </i>
    <i r="1">
      <x v="244"/>
    </i>
    <i r="1">
      <x v="245"/>
    </i>
    <i r="1">
      <x v="267"/>
    </i>
    <i r="1">
      <x v="342"/>
    </i>
    <i>
      <x v="1"/>
    </i>
    <i r="1">
      <x v="2"/>
    </i>
    <i r="1">
      <x v="82"/>
    </i>
    <i r="1">
      <x v="88"/>
    </i>
    <i r="1">
      <x v="90"/>
    </i>
    <i r="1">
      <x v="131"/>
    </i>
    <i r="1">
      <x v="134"/>
    </i>
    <i r="1">
      <x v="175"/>
    </i>
    <i r="1">
      <x v="190"/>
    </i>
    <i r="1">
      <x v="202"/>
    </i>
    <i r="1">
      <x v="207"/>
    </i>
    <i r="1">
      <x v="218"/>
    </i>
    <i r="1">
      <x v="237"/>
    </i>
    <i r="1">
      <x v="240"/>
    </i>
    <i r="1">
      <x v="259"/>
    </i>
    <i r="1">
      <x v="263"/>
    </i>
    <i r="1">
      <x v="268"/>
    </i>
    <i r="1">
      <x v="279"/>
    </i>
    <i r="1">
      <x v="280"/>
    </i>
    <i r="1">
      <x v="290"/>
    </i>
    <i r="1">
      <x v="297"/>
    </i>
    <i r="1">
      <x v="309"/>
    </i>
    <i r="1">
      <x v="311"/>
    </i>
    <i r="1">
      <x v="312"/>
    </i>
    <i r="1">
      <x v="313"/>
    </i>
    <i r="1">
      <x v="358"/>
    </i>
    <i>
      <x v="2"/>
    </i>
    <i r="1">
      <x v="3"/>
    </i>
    <i r="1">
      <x v="64"/>
    </i>
    <i r="1">
      <x v="65"/>
    </i>
    <i r="1">
      <x v="102"/>
    </i>
    <i r="1">
      <x v="103"/>
    </i>
    <i r="1">
      <x v="132"/>
    </i>
    <i r="1">
      <x v="145"/>
    </i>
    <i r="1">
      <x v="148"/>
    </i>
    <i r="1">
      <x v="181"/>
    </i>
    <i r="1">
      <x v="200"/>
    </i>
    <i r="1">
      <x v="206"/>
    </i>
    <i r="1">
      <x v="272"/>
    </i>
    <i r="1">
      <x v="278"/>
    </i>
    <i r="1">
      <x v="287"/>
    </i>
    <i r="1">
      <x v="363"/>
    </i>
    <i>
      <x v="3"/>
    </i>
    <i r="1">
      <x v="7"/>
    </i>
    <i r="1">
      <x v="8"/>
    </i>
    <i r="1">
      <x v="12"/>
    </i>
    <i r="1">
      <x v="68"/>
    </i>
    <i r="1">
      <x v="86"/>
    </i>
    <i r="1">
      <x v="113"/>
    </i>
    <i r="1">
      <x v="128"/>
    </i>
    <i r="1">
      <x v="139"/>
    </i>
    <i r="1">
      <x v="180"/>
    </i>
    <i r="1">
      <x v="194"/>
    </i>
    <i r="1">
      <x v="201"/>
    </i>
    <i r="1">
      <x v="222"/>
    </i>
    <i r="1">
      <x v="251"/>
    </i>
    <i r="1">
      <x v="274"/>
    </i>
    <i r="1">
      <x v="275"/>
    </i>
    <i r="1">
      <x v="289"/>
    </i>
    <i r="1">
      <x v="298"/>
    </i>
    <i r="1">
      <x v="317"/>
    </i>
    <i r="1">
      <x v="318"/>
    </i>
    <i r="1">
      <x v="324"/>
    </i>
    <i r="1">
      <x v="325"/>
    </i>
    <i r="1">
      <x v="329"/>
    </i>
    <i r="1">
      <x v="336"/>
    </i>
    <i r="1">
      <x v="337"/>
    </i>
    <i r="1">
      <x v="339"/>
    </i>
    <i>
      <x v="4"/>
    </i>
    <i r="1">
      <x v="1"/>
    </i>
    <i r="1">
      <x v="28"/>
    </i>
    <i r="1">
      <x v="60"/>
    </i>
    <i r="1">
      <x v="89"/>
    </i>
    <i r="1">
      <x v="106"/>
    </i>
    <i r="1">
      <x v="110"/>
    </i>
    <i r="1">
      <x v="111"/>
    </i>
    <i r="1">
      <x v="119"/>
    </i>
    <i r="1">
      <x v="123"/>
    </i>
    <i r="1">
      <x v="126"/>
    </i>
    <i r="1">
      <x v="133"/>
    </i>
    <i r="1">
      <x v="155"/>
    </i>
    <i r="1">
      <x v="161"/>
    </i>
    <i r="1">
      <x v="162"/>
    </i>
    <i r="1">
      <x v="167"/>
    </i>
    <i r="1">
      <x v="171"/>
    </i>
    <i r="1">
      <x v="182"/>
    </i>
    <i r="1">
      <x v="191"/>
    </i>
    <i r="1">
      <x v="203"/>
    </i>
    <i r="1">
      <x v="229"/>
    </i>
    <i r="1">
      <x v="231"/>
    </i>
    <i r="1">
      <x v="232"/>
    </i>
    <i r="1">
      <x v="233"/>
    </i>
    <i r="1">
      <x v="245"/>
    </i>
    <i r="1">
      <x v="246"/>
    </i>
    <i r="1">
      <x v="253"/>
    </i>
    <i r="1">
      <x v="254"/>
    </i>
    <i r="1">
      <x v="257"/>
    </i>
    <i r="1">
      <x v="260"/>
    </i>
    <i r="1">
      <x v="261"/>
    </i>
    <i r="1">
      <x v="262"/>
    </i>
    <i r="1">
      <x v="271"/>
    </i>
    <i r="1">
      <x v="284"/>
    </i>
    <i r="1">
      <x v="285"/>
    </i>
    <i r="1">
      <x v="288"/>
    </i>
    <i>
      <x v="5"/>
    </i>
    <i r="1">
      <x v="9"/>
    </i>
    <i r="1">
      <x v="24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67"/>
    </i>
    <i r="1">
      <x v="137"/>
    </i>
    <i r="1">
      <x v="141"/>
    </i>
    <i r="1">
      <x v="193"/>
    </i>
    <i r="1">
      <x v="265"/>
    </i>
    <i r="1">
      <x v="302"/>
    </i>
    <i r="1">
      <x v="305"/>
    </i>
    <i r="1">
      <x v="306"/>
    </i>
    <i r="1">
      <x v="310"/>
    </i>
    <i r="1">
      <x v="314"/>
    </i>
    <i r="1">
      <x v="347"/>
    </i>
    <i r="1">
      <x v="348"/>
    </i>
    <i>
      <x v="6"/>
    </i>
    <i r="1">
      <x v="5"/>
    </i>
    <i r="1">
      <x v="6"/>
    </i>
    <i r="1">
      <x v="15"/>
    </i>
    <i r="1">
      <x v="20"/>
    </i>
    <i r="1">
      <x v="22"/>
    </i>
    <i r="1">
      <x v="26"/>
    </i>
    <i r="1">
      <x v="27"/>
    </i>
    <i r="1">
      <x v="41"/>
    </i>
    <i r="1">
      <x v="55"/>
    </i>
    <i r="1">
      <x v="83"/>
    </i>
    <i r="1">
      <x v="138"/>
    </i>
    <i r="1">
      <x v="166"/>
    </i>
    <i r="1">
      <x v="211"/>
    </i>
    <i r="1">
      <x v="215"/>
    </i>
    <i r="1">
      <x v="223"/>
    </i>
    <i r="1">
      <x v="225"/>
    </i>
    <i r="1">
      <x v="249"/>
    </i>
    <i r="1">
      <x v="292"/>
    </i>
    <i r="1">
      <x v="321"/>
    </i>
    <i r="1">
      <x v="331"/>
    </i>
    <i r="1">
      <x v="332"/>
    </i>
    <i r="1">
      <x v="335"/>
    </i>
    <i r="1">
      <x v="337"/>
    </i>
    <i r="1">
      <x v="349"/>
    </i>
    <i r="1">
      <x v="362"/>
    </i>
    <i>
      <x v="7"/>
    </i>
    <i r="1">
      <x v="61"/>
    </i>
    <i r="1">
      <x v="62"/>
    </i>
    <i r="1">
      <x v="80"/>
    </i>
    <i r="1">
      <x v="185"/>
    </i>
    <i r="1">
      <x v="217"/>
    </i>
    <i r="1">
      <x v="228"/>
    </i>
    <i r="1">
      <x v="276"/>
    </i>
    <i r="1">
      <x v="299"/>
    </i>
    <i r="1">
      <x v="300"/>
    </i>
    <i r="1">
      <x v="303"/>
    </i>
    <i r="1">
      <x v="338"/>
    </i>
    <i r="1">
      <x v="359"/>
    </i>
    <i>
      <x v="8"/>
    </i>
    <i r="1">
      <x v="2"/>
    </i>
    <i r="1">
      <x v="14"/>
    </i>
    <i r="1">
      <x v="29"/>
    </i>
    <i r="1">
      <x v="31"/>
    </i>
    <i r="1">
      <x v="36"/>
    </i>
    <i r="1">
      <x v="40"/>
    </i>
    <i r="1">
      <x v="87"/>
    </i>
    <i r="1">
      <x v="100"/>
    </i>
    <i r="1">
      <x v="118"/>
    </i>
    <i r="1">
      <x v="144"/>
    </i>
    <i r="1">
      <x v="146"/>
    </i>
    <i r="1">
      <x v="147"/>
    </i>
    <i r="1">
      <x v="165"/>
    </i>
    <i r="1">
      <x v="179"/>
    </i>
    <i r="1">
      <x v="188"/>
    </i>
    <i r="1">
      <x v="198"/>
    </i>
    <i r="1">
      <x v="235"/>
    </i>
    <i r="1">
      <x v="252"/>
    </i>
    <i r="1">
      <x v="258"/>
    </i>
    <i r="1">
      <x v="264"/>
    </i>
    <i r="1">
      <x v="273"/>
    </i>
    <i r="1">
      <x v="281"/>
    </i>
    <i r="1">
      <x v="283"/>
    </i>
    <i r="1">
      <x v="304"/>
    </i>
    <i r="1">
      <x v="307"/>
    </i>
    <i>
      <x v="9"/>
    </i>
    <i r="1">
      <x/>
    </i>
    <i r="1">
      <x v="4"/>
    </i>
    <i r="1">
      <x v="34"/>
    </i>
    <i r="1">
      <x v="35"/>
    </i>
    <i r="1">
      <x v="37"/>
    </i>
    <i r="1">
      <x v="70"/>
    </i>
    <i r="1">
      <x v="81"/>
    </i>
    <i r="1">
      <x v="93"/>
    </i>
    <i r="1">
      <x v="95"/>
    </i>
    <i r="1">
      <x v="99"/>
    </i>
    <i r="1">
      <x v="109"/>
    </i>
    <i r="1">
      <x v="121"/>
    </i>
    <i r="1">
      <x v="127"/>
    </i>
    <i r="1">
      <x v="129"/>
    </i>
    <i r="1">
      <x v="150"/>
    </i>
    <i r="1">
      <x v="153"/>
    </i>
    <i r="1">
      <x v="164"/>
    </i>
    <i r="1">
      <x v="172"/>
    </i>
    <i r="1">
      <x v="230"/>
    </i>
    <i r="1">
      <x v="239"/>
    </i>
    <i r="1">
      <x v="245"/>
    </i>
    <i r="1">
      <x v="247"/>
    </i>
    <i r="1">
      <x v="282"/>
    </i>
    <i r="1">
      <x v="308"/>
    </i>
    <i r="1">
      <x v="352"/>
    </i>
    <i>
      <x v="10"/>
    </i>
    <i r="1">
      <x v="17"/>
    </i>
    <i r="1">
      <x v="25"/>
    </i>
    <i r="1">
      <x v="30"/>
    </i>
    <i r="1">
      <x v="33"/>
    </i>
    <i r="1">
      <x v="38"/>
    </i>
    <i r="1">
      <x v="59"/>
    </i>
    <i r="1">
      <x v="72"/>
    </i>
    <i r="1">
      <x v="91"/>
    </i>
    <i r="1">
      <x v="101"/>
    </i>
    <i r="1">
      <x v="104"/>
    </i>
    <i r="1">
      <x v="107"/>
    </i>
    <i r="1">
      <x v="124"/>
    </i>
    <i r="1">
      <x v="143"/>
    </i>
    <i r="1">
      <x v="157"/>
    </i>
    <i r="1">
      <x v="168"/>
    </i>
    <i r="1">
      <x v="176"/>
    </i>
    <i r="1">
      <x v="177"/>
    </i>
    <i r="1">
      <x v="186"/>
    </i>
    <i r="1">
      <x v="187"/>
    </i>
    <i r="1">
      <x v="226"/>
    </i>
    <i r="1">
      <x v="259"/>
    </i>
    <i r="1">
      <x v="315"/>
    </i>
    <i r="1">
      <x v="326"/>
    </i>
    <i r="1">
      <x v="354"/>
    </i>
    <i r="1">
      <x v="356"/>
    </i>
    <i>
      <x v="11"/>
    </i>
    <i r="1">
      <x v="13"/>
    </i>
    <i r="1">
      <x v="19"/>
    </i>
    <i r="1">
      <x v="23"/>
    </i>
    <i r="1">
      <x v="44"/>
    </i>
    <i r="1">
      <x v="45"/>
    </i>
    <i r="1">
      <x v="54"/>
    </i>
    <i r="1">
      <x v="79"/>
    </i>
    <i r="1">
      <x v="96"/>
    </i>
    <i r="1">
      <x v="108"/>
    </i>
    <i r="1">
      <x v="151"/>
    </i>
    <i r="1">
      <x v="160"/>
    </i>
    <i r="1">
      <x v="170"/>
    </i>
    <i r="1">
      <x v="174"/>
    </i>
    <i r="1">
      <x v="180"/>
    </i>
    <i r="1">
      <x v="192"/>
    </i>
    <i r="1">
      <x v="205"/>
    </i>
    <i r="1">
      <x v="213"/>
    </i>
    <i r="1">
      <x v="214"/>
    </i>
    <i r="1">
      <x v="242"/>
    </i>
    <i r="1">
      <x v="250"/>
    </i>
    <i r="1">
      <x v="286"/>
    </i>
    <i r="1">
      <x v="320"/>
    </i>
    <i r="1">
      <x v="323"/>
    </i>
    <i r="1">
      <x v="340"/>
    </i>
    <i r="1">
      <x v="357"/>
    </i>
    <i>
      <x v="12"/>
    </i>
    <i r="1">
      <x v="18"/>
    </i>
    <i r="1">
      <x v="56"/>
    </i>
    <i r="1">
      <x v="57"/>
    </i>
    <i r="1">
      <x v="58"/>
    </i>
    <i r="1">
      <x v="63"/>
    </i>
    <i r="1">
      <x v="69"/>
    </i>
    <i r="1">
      <x v="71"/>
    </i>
    <i r="1">
      <x v="94"/>
    </i>
    <i r="1">
      <x v="98"/>
    </i>
    <i r="1">
      <x v="122"/>
    </i>
    <i r="1">
      <x v="125"/>
    </i>
    <i r="1">
      <x v="163"/>
    </i>
    <i r="1">
      <x v="196"/>
    </i>
    <i r="1">
      <x v="219"/>
    </i>
    <i r="1">
      <x v="234"/>
    </i>
    <i r="1">
      <x v="241"/>
    </i>
    <i r="1">
      <x v="248"/>
    </i>
    <i r="1">
      <x v="256"/>
    </i>
    <i r="1">
      <x v="266"/>
    </i>
    <i r="1">
      <x v="291"/>
    </i>
    <i r="1">
      <x v="296"/>
    </i>
    <i r="1">
      <x v="316"/>
    </i>
    <i r="1">
      <x v="330"/>
    </i>
    <i r="1">
      <x v="344"/>
    </i>
    <i r="1">
      <x v="360"/>
    </i>
    <i>
      <x v="13"/>
    </i>
    <i r="1">
      <x v="21"/>
    </i>
    <i r="1">
      <x v="84"/>
    </i>
    <i r="1">
      <x v="85"/>
    </i>
    <i r="1">
      <x v="112"/>
    </i>
    <i r="1">
      <x v="117"/>
    </i>
    <i r="1">
      <x v="130"/>
    </i>
    <i r="1">
      <x v="199"/>
    </i>
    <i r="1">
      <x v="204"/>
    </i>
    <i r="1">
      <x v="209"/>
    </i>
    <i r="1">
      <x v="212"/>
    </i>
    <i r="1">
      <x v="243"/>
    </i>
    <i r="1">
      <x v="270"/>
    </i>
    <i r="1">
      <x v="341"/>
    </i>
    <i>
      <x v="14"/>
    </i>
    <i r="1">
      <x v="16"/>
    </i>
    <i r="1">
      <x v="73"/>
    </i>
    <i r="1">
      <x v="77"/>
    </i>
    <i r="1">
      <x v="94"/>
    </i>
    <i r="1">
      <x v="140"/>
    </i>
    <i r="1">
      <x v="149"/>
    </i>
    <i r="1">
      <x v="154"/>
    </i>
    <i r="1">
      <x v="156"/>
    </i>
    <i r="1">
      <x v="159"/>
    </i>
    <i r="1">
      <x v="163"/>
    </i>
    <i r="1">
      <x v="210"/>
    </i>
    <i r="1">
      <x v="220"/>
    </i>
    <i r="1">
      <x v="221"/>
    </i>
    <i r="1">
      <x v="227"/>
    </i>
    <i r="1">
      <x v="236"/>
    </i>
    <i r="1">
      <x v="238"/>
    </i>
    <i r="1">
      <x v="255"/>
    </i>
    <i r="1">
      <x v="327"/>
    </i>
    <i r="1">
      <x v="328"/>
    </i>
    <i r="1">
      <x v="350"/>
    </i>
    <i r="1">
      <x v="351"/>
    </i>
    <i r="1">
      <x v="353"/>
    </i>
    <i r="1">
      <x v="355"/>
    </i>
    <i r="1">
      <x v="361"/>
    </i>
    <i r="1">
      <x v="364"/>
    </i>
    <i>
      <x v="15"/>
    </i>
    <i r="1">
      <x v="11"/>
    </i>
    <i r="1">
      <x v="39"/>
    </i>
    <i r="1">
      <x v="42"/>
    </i>
    <i r="1">
      <x v="43"/>
    </i>
    <i r="1">
      <x v="66"/>
    </i>
    <i r="1">
      <x v="74"/>
    </i>
    <i r="1">
      <x v="75"/>
    </i>
    <i r="1">
      <x v="76"/>
    </i>
    <i r="1">
      <x v="78"/>
    </i>
    <i r="1">
      <x v="92"/>
    </i>
    <i r="1">
      <x v="97"/>
    </i>
    <i r="1">
      <x v="105"/>
    </i>
    <i r="1">
      <x v="114"/>
    </i>
    <i r="1">
      <x v="115"/>
    </i>
    <i r="1">
      <x v="120"/>
    </i>
    <i r="1">
      <x v="135"/>
    </i>
    <i r="1">
      <x v="136"/>
    </i>
    <i r="1">
      <x v="142"/>
    </i>
    <i r="1">
      <x v="152"/>
    </i>
    <i r="1">
      <x v="158"/>
    </i>
    <i r="1">
      <x v="169"/>
    </i>
    <i r="1">
      <x v="173"/>
    </i>
    <i r="1">
      <x v="183"/>
    </i>
    <i r="1">
      <x v="189"/>
    </i>
    <i r="1">
      <x v="208"/>
    </i>
    <i r="1">
      <x v="224"/>
    </i>
    <i r="1">
      <x v="263"/>
    </i>
    <i r="1">
      <x v="269"/>
    </i>
    <i r="1">
      <x v="277"/>
    </i>
    <i r="1">
      <x v="293"/>
    </i>
    <i r="1">
      <x v="294"/>
    </i>
    <i r="1">
      <x v="295"/>
    </i>
    <i r="1">
      <x v="301"/>
    </i>
    <i r="1">
      <x v="319"/>
    </i>
    <i r="1">
      <x v="322"/>
    </i>
    <i r="1">
      <x v="333"/>
    </i>
    <i r="1">
      <x v="334"/>
    </i>
    <i r="1">
      <x v="343"/>
    </i>
    <i r="1">
      <x v="345"/>
    </i>
    <i r="1">
      <x v="346"/>
    </i>
    <i r="1">
      <x v="365"/>
    </i>
    <i r="1">
      <x v="366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a de Apoyo Federal " fld="13" baseField="4" baseItem="0"/>
    <dataField name="Suma de Apoyo Federal 2" fld="17" baseField="6" baseItem="267"/>
    <dataField name="Suma de MUJ" fld="9" baseField="4" baseItem="0"/>
    <dataField name="Suma de HOM" fld="10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TablaDinámica1" cacheId="3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E48" firstHeaderRow="0" firstDataRow="1" firstDataCol="1"/>
  <pivotFields count="22">
    <pivotField showAll="0"/>
    <pivotField showAll="0"/>
    <pivotField showAll="0"/>
    <pivotField showAll="0"/>
    <pivotField showAll="0">
      <items count="17">
        <item x="12"/>
        <item x="9"/>
        <item x="10"/>
        <item x="7"/>
        <item x="11"/>
        <item x="5"/>
        <item x="14"/>
        <item x="3"/>
        <item x="15"/>
        <item x="2"/>
        <item x="13"/>
        <item x="8"/>
        <item x="1"/>
        <item x="6"/>
        <item x="4"/>
        <item x="0"/>
        <item t="default"/>
      </items>
    </pivotField>
    <pivotField axis="axisRow" showAll="0">
      <items count="4">
        <item x="2"/>
        <item x="1"/>
        <item sd="0" x="0"/>
        <item t="default"/>
      </items>
    </pivotField>
    <pivotField axis="axisRow" showAll="0">
      <items count="368">
        <item x="157"/>
        <item x="188"/>
        <item x="224"/>
        <item x="184"/>
        <item x="23"/>
        <item x="326"/>
        <item x="338"/>
        <item x="147"/>
        <item x="152"/>
        <item x="59"/>
        <item x="281"/>
        <item x="76"/>
        <item x="128"/>
        <item x="173"/>
        <item x="355"/>
        <item x="331"/>
        <item x="34"/>
        <item x="258"/>
        <item x="317"/>
        <item x="163"/>
        <item x="333"/>
        <item x="111"/>
        <item x="330"/>
        <item x="172"/>
        <item x="42"/>
        <item x="235"/>
        <item x="336"/>
        <item x="319"/>
        <item x="197"/>
        <item x="344"/>
        <item x="240"/>
        <item x="342"/>
        <item x="245"/>
        <item x="251"/>
        <item x="14"/>
        <item x="11"/>
        <item x="364"/>
        <item x="24"/>
        <item x="271"/>
        <item x="107"/>
        <item x="350"/>
        <item x="322"/>
        <item x="62"/>
        <item x="53"/>
        <item x="167"/>
        <item x="162"/>
        <item x="47"/>
        <item x="72"/>
        <item x="73"/>
        <item x="41"/>
        <item x="48"/>
        <item x="69"/>
        <item x="68"/>
        <item x="57"/>
        <item x="164"/>
        <item x="340"/>
        <item x="313"/>
        <item x="320"/>
        <item x="25"/>
        <item x="266"/>
        <item x="200"/>
        <item x="32"/>
        <item x="138"/>
        <item x="321"/>
        <item x="203"/>
        <item x="205"/>
        <item x="92"/>
        <item x="71"/>
        <item x="155"/>
        <item x="1"/>
        <item x="29"/>
        <item x="30"/>
        <item x="248"/>
        <item x="33"/>
        <item x="98"/>
        <item x="55"/>
        <item x="86"/>
        <item x="39"/>
        <item x="105"/>
        <item x="178"/>
        <item x="137"/>
        <item x="20"/>
        <item x="190"/>
        <item x="332"/>
        <item x="106"/>
        <item x="117"/>
        <item x="153"/>
        <item x="356"/>
        <item x="277"/>
        <item x="195"/>
        <item x="202"/>
        <item x="269"/>
        <item x="279"/>
        <item x="18"/>
        <item x="45"/>
        <item x="17"/>
        <item x="187"/>
        <item x="275"/>
        <item x="225"/>
        <item x="13"/>
        <item x="360"/>
        <item x="257"/>
        <item x="170"/>
        <item x="196"/>
        <item x="242"/>
        <item x="228"/>
        <item x="303"/>
        <item x="237"/>
        <item x="189"/>
        <item x="12"/>
        <item x="302"/>
        <item x="286"/>
        <item x="94"/>
        <item x="132"/>
        <item x="87"/>
        <item x="270"/>
        <item x="276"/>
        <item x="56"/>
        <item x="353"/>
        <item x="304"/>
        <item x="262"/>
        <item x="16"/>
        <item x="284"/>
        <item x="204"/>
        <item x="250"/>
        <item x="295"/>
        <item x="212"/>
        <item x="4"/>
        <item x="127"/>
        <item x="15"/>
        <item x="115"/>
        <item x="263"/>
        <item x="209"/>
        <item x="289"/>
        <item x="185"/>
        <item x="116"/>
        <item x="88"/>
        <item x="77"/>
        <item x="335"/>
        <item x="122"/>
        <item x="81"/>
        <item x="52"/>
        <item x="110"/>
        <item x="264"/>
        <item x="365"/>
        <item x="201"/>
        <item x="351"/>
        <item x="346"/>
        <item x="199"/>
        <item x="96"/>
        <item x="8"/>
        <item x="182"/>
        <item x="140"/>
        <item x="19"/>
        <item x="60"/>
        <item x="207"/>
        <item x="67"/>
        <item x="265"/>
        <item x="234"/>
        <item x="54"/>
        <item x="181"/>
        <item x="310"/>
        <item x="297"/>
        <item x="103"/>
        <item x="5"/>
        <item x="347"/>
        <item x="329"/>
        <item x="296"/>
        <item x="238"/>
        <item x="244"/>
        <item x="175"/>
        <item x="298"/>
        <item x="2"/>
        <item x="280"/>
        <item x="165"/>
        <item x="222"/>
        <item x="247"/>
        <item x="256"/>
        <item x="261"/>
        <item x="348"/>
        <item x="156"/>
        <item x="208"/>
        <item x="308"/>
        <item x="252"/>
        <item x="226"/>
        <item x="144"/>
        <item x="227"/>
        <item x="243"/>
        <item x="349"/>
        <item x="113"/>
        <item x="233"/>
        <item x="290"/>
        <item x="171"/>
        <item x="37"/>
        <item x="118"/>
        <item x="254"/>
        <item x="223"/>
        <item x="229"/>
        <item x="343"/>
        <item x="93"/>
        <item x="211"/>
        <item x="126"/>
        <item x="282"/>
        <item x="293"/>
        <item x="49"/>
        <item x="169"/>
        <item x="213"/>
        <item x="283"/>
        <item x="74"/>
        <item x="119"/>
        <item x="79"/>
        <item x="312"/>
        <item x="101"/>
        <item x="179"/>
        <item x="160"/>
        <item x="327"/>
        <item x="268"/>
        <item x="143"/>
        <item x="198"/>
        <item x="231"/>
        <item x="97"/>
        <item x="95"/>
        <item x="121"/>
        <item x="337"/>
        <item x="230"/>
        <item x="315"/>
        <item x="259"/>
        <item x="102"/>
        <item x="142"/>
        <item x="210"/>
        <item x="21"/>
        <item x="299"/>
        <item x="300"/>
        <item x="292"/>
        <item x="341"/>
        <item x="358"/>
        <item x="40"/>
        <item x="191"/>
        <item x="83"/>
        <item x="28"/>
        <item x="267"/>
        <item x="26"/>
        <item x="186"/>
        <item x="114"/>
        <item x="272"/>
        <item x="10"/>
        <item x="214"/>
        <item x="22"/>
        <item x="318"/>
        <item x="316"/>
        <item x="183"/>
        <item x="151"/>
        <item x="362"/>
        <item x="217"/>
        <item x="307"/>
        <item x="82"/>
        <item x="158"/>
        <item x="294"/>
        <item x="345"/>
        <item x="194"/>
        <item x="306"/>
        <item x="309"/>
        <item x="305"/>
        <item x="220"/>
        <item x="352"/>
        <item x="35"/>
        <item x="314"/>
        <item x="255"/>
        <item x="246"/>
        <item x="36"/>
        <item x="120"/>
        <item x="288"/>
        <item x="215"/>
        <item x="361"/>
        <item x="129"/>
        <item x="130"/>
        <item x="136"/>
        <item x="239"/>
        <item x="216"/>
        <item x="253"/>
        <item x="193"/>
        <item x="359"/>
        <item x="7"/>
        <item x="354"/>
        <item x="287"/>
        <item x="291"/>
        <item x="161"/>
        <item x="219"/>
        <item x="301"/>
        <item x="124"/>
        <item x="168"/>
        <item x="159"/>
        <item x="311"/>
        <item x="78"/>
        <item x="6"/>
        <item x="38"/>
        <item x="90"/>
        <item x="206"/>
        <item x="123"/>
        <item x="139"/>
        <item x="141"/>
        <item x="91"/>
        <item x="43"/>
        <item x="133"/>
        <item x="357"/>
        <item x="51"/>
        <item x="65"/>
        <item x="363"/>
        <item x="27"/>
        <item x="278"/>
        <item x="58"/>
        <item x="174"/>
        <item x="192"/>
        <item x="273"/>
        <item x="66"/>
        <item x="236"/>
        <item x="3"/>
        <item x="146"/>
        <item x="149"/>
        <item x="112"/>
        <item x="180"/>
        <item x="325"/>
        <item x="46"/>
        <item x="176"/>
        <item x="145"/>
        <item x="148"/>
        <item x="274"/>
        <item x="50"/>
        <item x="70"/>
        <item x="125"/>
        <item x="31"/>
        <item x="339"/>
        <item x="328"/>
        <item x="44"/>
        <item x="63"/>
        <item x="323"/>
        <item x="131"/>
        <item x="150"/>
        <item x="134"/>
        <item x="154"/>
        <item x="166"/>
        <item x="108"/>
        <item x="232"/>
        <item x="75"/>
        <item x="285"/>
        <item x="104"/>
        <item x="89"/>
        <item x="366"/>
        <item x="64"/>
        <item x="334"/>
        <item x="85"/>
        <item x="99"/>
        <item x="9"/>
        <item x="80"/>
        <item x="249"/>
        <item x="100"/>
        <item x="241"/>
        <item x="177"/>
        <item x="260"/>
        <item x="135"/>
        <item x="221"/>
        <item x="61"/>
        <item x="324"/>
        <item x="218"/>
        <item x="84"/>
        <item x="109"/>
        <item x="0"/>
        <item t="default"/>
      </items>
    </pivotField>
    <pivotField showAll="0"/>
    <pivotField showAll="0"/>
    <pivotField dataField="1" showAll="0"/>
    <pivotField dataField="1" showAll="0"/>
    <pivotField showAll="0"/>
    <pivotField showAll="0"/>
    <pivotField dataField="1" showAll="0"/>
    <pivotField showAll="0"/>
    <pivotField showAll="0"/>
    <pivotField showAll="0"/>
    <pivotField dataField="1" showAll="0"/>
    <pivotField showAll="0"/>
    <pivotField showAll="0"/>
    <pivotField showAll="0"/>
    <pivotField showAll="0"/>
  </pivotFields>
  <rowFields count="2">
    <field x="5"/>
    <field x="6"/>
  </rowFields>
  <rowItems count="45">
    <i>
      <x/>
    </i>
    <i r="1">
      <x v="92"/>
    </i>
    <i r="1">
      <x v="97"/>
    </i>
    <i r="1">
      <x v="105"/>
    </i>
    <i r="1">
      <x v="115"/>
    </i>
    <i r="1">
      <x v="120"/>
    </i>
    <i r="1">
      <x v="158"/>
    </i>
    <i r="1">
      <x v="169"/>
    </i>
    <i r="1">
      <x v="173"/>
    </i>
    <i r="1">
      <x v="183"/>
    </i>
    <i r="1">
      <x v="224"/>
    </i>
    <i r="1">
      <x v="263"/>
    </i>
    <i r="1">
      <x v="277"/>
    </i>
    <i>
      <x v="1"/>
    </i>
    <i r="1">
      <x v="11"/>
    </i>
    <i r="1">
      <x v="39"/>
    </i>
    <i r="1">
      <x v="42"/>
    </i>
    <i r="1">
      <x v="43"/>
    </i>
    <i r="1">
      <x v="66"/>
    </i>
    <i r="1">
      <x v="74"/>
    </i>
    <i r="1">
      <x v="75"/>
    </i>
    <i r="1">
      <x v="76"/>
    </i>
    <i r="1">
      <x v="78"/>
    </i>
    <i r="1">
      <x v="114"/>
    </i>
    <i r="1">
      <x v="135"/>
    </i>
    <i r="1">
      <x v="136"/>
    </i>
    <i r="1">
      <x v="142"/>
    </i>
    <i r="1">
      <x v="152"/>
    </i>
    <i r="1">
      <x v="189"/>
    </i>
    <i r="1">
      <x v="208"/>
    </i>
    <i r="1">
      <x v="269"/>
    </i>
    <i r="1">
      <x v="293"/>
    </i>
    <i r="1">
      <x v="294"/>
    </i>
    <i r="1">
      <x v="295"/>
    </i>
    <i r="1">
      <x v="301"/>
    </i>
    <i r="1">
      <x v="319"/>
    </i>
    <i r="1">
      <x v="322"/>
    </i>
    <i r="1">
      <x v="333"/>
    </i>
    <i r="1">
      <x v="334"/>
    </i>
    <i r="1">
      <x v="343"/>
    </i>
    <i r="1">
      <x v="345"/>
    </i>
    <i r="1">
      <x v="346"/>
    </i>
    <i r="1">
      <x v="365"/>
    </i>
    <i>
      <x v="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a de Apoyo Federal " fld="13" baseField="4" baseItem="0"/>
    <dataField name="Suma de Apoyo Federal 2" fld="17" baseField="6" baseItem="142"/>
    <dataField name="Suma de MUJ" fld="9" baseField="4" baseItem="0"/>
    <dataField name="Suma de HOM" fld="10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I16"/>
  <sheetViews>
    <sheetView workbookViewId="0">
      <selection activeCell="H8" sqref="H8:I9"/>
    </sheetView>
  </sheetViews>
  <sheetFormatPr baseColWidth="10" defaultRowHeight="13.2"/>
  <cols>
    <col min="1" max="1" width="17.88671875" customWidth="1"/>
    <col min="2" max="2" width="23.88671875" style="458" customWidth="1"/>
    <col min="3" max="3" width="29.88671875" style="458" customWidth="1"/>
    <col min="8" max="8" width="13.88671875" style="458" bestFit="1" customWidth="1"/>
    <col min="9" max="9" width="12.33203125" style="458" bestFit="1" customWidth="1"/>
  </cols>
  <sheetData>
    <row r="3" spans="1:9">
      <c r="A3" s="441" t="s">
        <v>2736</v>
      </c>
      <c r="B3" t="s">
        <v>2741</v>
      </c>
      <c r="C3" t="s">
        <v>2743</v>
      </c>
    </row>
    <row r="4" spans="1:9">
      <c r="A4" s="442" t="s">
        <v>138</v>
      </c>
      <c r="B4" s="444">
        <v>73930</v>
      </c>
      <c r="C4" s="444">
        <v>8217.86</v>
      </c>
      <c r="E4">
        <v>1820243</v>
      </c>
      <c r="F4">
        <v>307792.25</v>
      </c>
      <c r="H4" s="458" t="e">
        <f>+GETPIVOTDATA("Suma de Apoyo Federal ",$A$3,"Municipio del proyecto fuera de la Cruzada contra el Hambre ","LAGUNILLAS")+E4</f>
        <v>#REF!</v>
      </c>
      <c r="I4" s="458" t="e">
        <f>+GETPIVOTDATA("Suma de Aportación productor ",$A$3,"Municipio del proyecto fuera de la Cruzada contra el Hambre ","LAGUNILLAS")+F4</f>
        <v>#REF!</v>
      </c>
    </row>
    <row r="5" spans="1:9">
      <c r="A5" s="442" t="s">
        <v>909</v>
      </c>
      <c r="B5" s="444">
        <v>51703</v>
      </c>
      <c r="C5" s="444">
        <v>10950.8</v>
      </c>
      <c r="E5">
        <v>3811386</v>
      </c>
      <c r="F5">
        <v>575274</v>
      </c>
      <c r="H5" s="458" t="e">
        <f>+GETPIVOTDATA("Suma de Apoyo Federal ",$A$3,"Municipio del proyecto fuera de la Cruzada contra el Hambre ","TANCANHUITZ")+E5</f>
        <v>#REF!</v>
      </c>
      <c r="I5" s="458" t="e">
        <f>+GETPIVOTDATA("Suma de Aportación productor ",$A$3,"Municipio del proyecto fuera de la Cruzada contra el Hambre ","TANCANHUITZ")+F5</f>
        <v>#REF!</v>
      </c>
    </row>
    <row r="6" spans="1:9">
      <c r="A6" s="442" t="s">
        <v>339</v>
      </c>
      <c r="B6" s="444">
        <v>310455</v>
      </c>
      <c r="C6" s="444">
        <v>43212</v>
      </c>
    </row>
    <row r="7" spans="1:9">
      <c r="A7" s="442" t="s">
        <v>1550</v>
      </c>
      <c r="B7" s="444">
        <v>493704</v>
      </c>
      <c r="C7" s="444">
        <v>74138</v>
      </c>
    </row>
    <row r="8" spans="1:9">
      <c r="A8" s="442" t="s">
        <v>1677</v>
      </c>
      <c r="B8" s="444">
        <v>30012</v>
      </c>
      <c r="C8" s="444">
        <v>3335</v>
      </c>
      <c r="H8" s="458">
        <v>2082285</v>
      </c>
      <c r="I8" s="458">
        <v>337336.68999999994</v>
      </c>
    </row>
    <row r="9" spans="1:9">
      <c r="A9" s="442" t="s">
        <v>326</v>
      </c>
      <c r="B9" s="444">
        <v>161680</v>
      </c>
      <c r="C9" s="444">
        <v>22769</v>
      </c>
      <c r="H9" s="458">
        <v>3865546</v>
      </c>
      <c r="I9" s="458">
        <v>582413</v>
      </c>
    </row>
    <row r="10" spans="1:9">
      <c r="A10" s="442" t="s">
        <v>2737</v>
      </c>
      <c r="B10" s="444">
        <v>316202</v>
      </c>
      <c r="C10" s="444">
        <v>36683.440000000002</v>
      </c>
    </row>
    <row r="11" spans="1:9">
      <c r="A11" s="442" t="s">
        <v>2738</v>
      </c>
      <c r="B11" s="444">
        <v>1437686</v>
      </c>
      <c r="C11" s="444">
        <v>199306.1</v>
      </c>
    </row>
    <row r="12" spans="1:9">
      <c r="B12"/>
      <c r="C12"/>
    </row>
    <row r="13" spans="1:9">
      <c r="B13"/>
      <c r="C13"/>
    </row>
    <row r="14" spans="1:9">
      <c r="B14"/>
      <c r="C14"/>
    </row>
    <row r="15" spans="1:9">
      <c r="B15"/>
      <c r="C15"/>
    </row>
    <row r="16" spans="1:9">
      <c r="B16"/>
      <c r="C1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3:C538"/>
  <sheetViews>
    <sheetView topLeftCell="A225" workbookViewId="0">
      <selection activeCell="E246" sqref="E246"/>
    </sheetView>
  </sheetViews>
  <sheetFormatPr baseColWidth="10" defaultRowHeight="13.2"/>
  <cols>
    <col min="1" max="1" width="25.33203125" bestFit="1" customWidth="1"/>
    <col min="2" max="2" width="14" bestFit="1" customWidth="1"/>
    <col min="3" max="3" width="13.5546875" bestFit="1" customWidth="1"/>
  </cols>
  <sheetData>
    <row r="3" spans="1:3">
      <c r="A3" s="441" t="s">
        <v>2736</v>
      </c>
      <c r="B3" t="s">
        <v>2739</v>
      </c>
      <c r="C3" t="s">
        <v>2740</v>
      </c>
    </row>
    <row r="4" spans="1:3">
      <c r="A4" s="442" t="s">
        <v>138</v>
      </c>
      <c r="B4" s="444">
        <v>66</v>
      </c>
      <c r="C4" s="444">
        <v>167</v>
      </c>
    </row>
    <row r="5" spans="1:3">
      <c r="A5" s="443" t="s">
        <v>1169</v>
      </c>
      <c r="B5" s="444">
        <v>7</v>
      </c>
      <c r="C5" s="444">
        <v>3</v>
      </c>
    </row>
    <row r="6" spans="1:3">
      <c r="A6" s="443" t="s">
        <v>1192</v>
      </c>
      <c r="B6" s="444">
        <v>2</v>
      </c>
      <c r="C6" s="444">
        <v>7</v>
      </c>
    </row>
    <row r="7" spans="1:3">
      <c r="A7" s="443" t="s">
        <v>1205</v>
      </c>
      <c r="B7" s="444">
        <v>0</v>
      </c>
      <c r="C7" s="444">
        <v>7</v>
      </c>
    </row>
    <row r="8" spans="1:3">
      <c r="A8" s="443" t="s">
        <v>1268</v>
      </c>
      <c r="B8" s="444">
        <v>5</v>
      </c>
      <c r="C8" s="444">
        <v>3</v>
      </c>
    </row>
    <row r="9" spans="1:3">
      <c r="A9" s="443" t="s">
        <v>1305</v>
      </c>
      <c r="B9" s="444">
        <v>3</v>
      </c>
      <c r="C9" s="444">
        <v>5</v>
      </c>
    </row>
    <row r="10" spans="1:3">
      <c r="A10" s="443" t="s">
        <v>1308</v>
      </c>
      <c r="B10" s="444">
        <v>4</v>
      </c>
      <c r="C10" s="444">
        <v>12</v>
      </c>
    </row>
    <row r="11" spans="1:3">
      <c r="A11" s="443" t="s">
        <v>1333</v>
      </c>
      <c r="B11" s="444">
        <v>8</v>
      </c>
      <c r="C11" s="444">
        <v>5</v>
      </c>
    </row>
    <row r="12" spans="1:3">
      <c r="A12" s="443" t="s">
        <v>1337</v>
      </c>
      <c r="B12" s="444">
        <v>5</v>
      </c>
      <c r="C12" s="444">
        <v>5</v>
      </c>
    </row>
    <row r="13" spans="1:3">
      <c r="A13" s="443" t="s">
        <v>1365</v>
      </c>
      <c r="B13" s="444">
        <v>1</v>
      </c>
      <c r="C13" s="444">
        <v>8</v>
      </c>
    </row>
    <row r="14" spans="1:3">
      <c r="A14" s="443" t="s">
        <v>1369</v>
      </c>
      <c r="B14" s="444">
        <v>1</v>
      </c>
      <c r="C14" s="444">
        <v>10</v>
      </c>
    </row>
    <row r="15" spans="1:3">
      <c r="A15" s="443" t="s">
        <v>1385</v>
      </c>
      <c r="B15" s="444">
        <v>1</v>
      </c>
      <c r="C15" s="444">
        <v>10</v>
      </c>
    </row>
    <row r="16" spans="1:3">
      <c r="A16" s="443" t="s">
        <v>1404</v>
      </c>
      <c r="B16" s="444">
        <v>3</v>
      </c>
      <c r="C16" s="444">
        <v>6</v>
      </c>
    </row>
    <row r="17" spans="1:3">
      <c r="A17" s="443" t="s">
        <v>1423</v>
      </c>
      <c r="B17" s="444">
        <v>5</v>
      </c>
      <c r="C17" s="444">
        <v>2</v>
      </c>
    </row>
    <row r="18" spans="1:3">
      <c r="A18" s="443" t="s">
        <v>1811</v>
      </c>
      <c r="B18" s="444">
        <v>3</v>
      </c>
      <c r="C18" s="444">
        <v>3</v>
      </c>
    </row>
    <row r="19" spans="1:3">
      <c r="A19" s="443" t="s">
        <v>2069</v>
      </c>
      <c r="B19" s="444">
        <v>0</v>
      </c>
      <c r="C19" s="444">
        <v>7</v>
      </c>
    </row>
    <row r="20" spans="1:3">
      <c r="A20" s="443" t="s">
        <v>2070</v>
      </c>
      <c r="B20" s="444">
        <v>1</v>
      </c>
      <c r="C20" s="444">
        <v>6</v>
      </c>
    </row>
    <row r="21" spans="1:3">
      <c r="A21" s="443" t="s">
        <v>2074</v>
      </c>
      <c r="B21" s="444">
        <v>0</v>
      </c>
      <c r="C21" s="444">
        <v>6</v>
      </c>
    </row>
    <row r="22" spans="1:3">
      <c r="A22" s="443" t="s">
        <v>2075</v>
      </c>
      <c r="B22" s="444">
        <v>0</v>
      </c>
      <c r="C22" s="444">
        <v>7</v>
      </c>
    </row>
    <row r="23" spans="1:3">
      <c r="A23" s="443" t="s">
        <v>2076</v>
      </c>
      <c r="B23" s="444">
        <v>0</v>
      </c>
      <c r="C23" s="444">
        <v>7</v>
      </c>
    </row>
    <row r="24" spans="1:3">
      <c r="A24" s="443" t="s">
        <v>2080</v>
      </c>
      <c r="B24" s="444">
        <v>0</v>
      </c>
      <c r="C24" s="444">
        <v>9</v>
      </c>
    </row>
    <row r="25" spans="1:3">
      <c r="A25" s="443" t="s">
        <v>2081</v>
      </c>
      <c r="B25" s="444">
        <v>1</v>
      </c>
      <c r="C25" s="444">
        <v>6</v>
      </c>
    </row>
    <row r="26" spans="1:3">
      <c r="A26" s="443" t="s">
        <v>2082</v>
      </c>
      <c r="B26" s="444">
        <v>0</v>
      </c>
      <c r="C26" s="444">
        <v>12</v>
      </c>
    </row>
    <row r="27" spans="1:3">
      <c r="A27" s="443" t="s">
        <v>2083</v>
      </c>
      <c r="B27" s="444">
        <v>1</v>
      </c>
      <c r="C27" s="444">
        <v>6</v>
      </c>
    </row>
    <row r="28" spans="1:3">
      <c r="A28" s="443" t="s">
        <v>2084</v>
      </c>
      <c r="B28" s="444">
        <v>1</v>
      </c>
      <c r="C28" s="444">
        <v>6</v>
      </c>
    </row>
    <row r="29" spans="1:3">
      <c r="A29" s="443" t="s">
        <v>2085</v>
      </c>
      <c r="B29" s="444">
        <v>3</v>
      </c>
      <c r="C29" s="444">
        <v>2</v>
      </c>
    </row>
    <row r="30" spans="1:3">
      <c r="A30" s="443" t="s">
        <v>2086</v>
      </c>
      <c r="B30" s="444">
        <v>5</v>
      </c>
      <c r="C30" s="444">
        <v>2</v>
      </c>
    </row>
    <row r="31" spans="1:3">
      <c r="A31" s="443" t="s">
        <v>2087</v>
      </c>
      <c r="B31" s="444">
        <v>6</v>
      </c>
      <c r="C31" s="444">
        <v>5</v>
      </c>
    </row>
    <row r="32" spans="1:3">
      <c r="A32" s="442" t="s">
        <v>909</v>
      </c>
      <c r="B32" s="444">
        <v>170</v>
      </c>
      <c r="C32" s="444">
        <v>419</v>
      </c>
    </row>
    <row r="33" spans="1:3">
      <c r="A33" s="443" t="s">
        <v>911</v>
      </c>
      <c r="B33" s="444">
        <v>2</v>
      </c>
      <c r="C33" s="444">
        <v>20</v>
      </c>
    </row>
    <row r="34" spans="1:3">
      <c r="A34" s="443" t="s">
        <v>942</v>
      </c>
      <c r="B34" s="444">
        <v>9</v>
      </c>
      <c r="C34" s="444">
        <v>5</v>
      </c>
    </row>
    <row r="35" spans="1:3">
      <c r="A35" s="443" t="s">
        <v>986</v>
      </c>
      <c r="B35" s="444">
        <v>12</v>
      </c>
      <c r="C35" s="444">
        <v>14</v>
      </c>
    </row>
    <row r="36" spans="1:3">
      <c r="A36" s="443" t="s">
        <v>1008</v>
      </c>
      <c r="B36" s="444">
        <v>5</v>
      </c>
      <c r="C36" s="444">
        <v>6</v>
      </c>
    </row>
    <row r="37" spans="1:3">
      <c r="A37" s="443" t="s">
        <v>1012</v>
      </c>
      <c r="B37" s="444">
        <v>6</v>
      </c>
      <c r="C37" s="444">
        <v>9</v>
      </c>
    </row>
    <row r="38" spans="1:3">
      <c r="A38" s="443" t="s">
        <v>1017</v>
      </c>
      <c r="B38" s="444">
        <v>2</v>
      </c>
      <c r="C38" s="444">
        <v>13</v>
      </c>
    </row>
    <row r="39" spans="1:3">
      <c r="A39" s="443" t="s">
        <v>1020</v>
      </c>
      <c r="B39" s="444">
        <v>5</v>
      </c>
      <c r="C39" s="444">
        <v>12</v>
      </c>
    </row>
    <row r="40" spans="1:3">
      <c r="A40" s="443" t="s">
        <v>1024</v>
      </c>
      <c r="B40" s="444">
        <v>4</v>
      </c>
      <c r="C40" s="444">
        <v>6</v>
      </c>
    </row>
    <row r="41" spans="1:3">
      <c r="A41" s="443" t="s">
        <v>1041</v>
      </c>
      <c r="B41" s="444">
        <v>5</v>
      </c>
      <c r="C41" s="444">
        <v>24</v>
      </c>
    </row>
    <row r="42" spans="1:3">
      <c r="A42" s="443" t="s">
        <v>1060</v>
      </c>
      <c r="B42" s="444">
        <v>6</v>
      </c>
      <c r="C42" s="444">
        <v>6</v>
      </c>
    </row>
    <row r="43" spans="1:3">
      <c r="A43" s="443" t="s">
        <v>1082</v>
      </c>
      <c r="B43" s="444">
        <v>4</v>
      </c>
      <c r="C43" s="444">
        <v>6</v>
      </c>
    </row>
    <row r="44" spans="1:3">
      <c r="A44" s="443" t="s">
        <v>1146</v>
      </c>
      <c r="B44" s="444">
        <v>3</v>
      </c>
      <c r="C44" s="444">
        <v>16</v>
      </c>
    </row>
    <row r="45" spans="1:3">
      <c r="A45" s="443" t="s">
        <v>1155</v>
      </c>
      <c r="B45" s="444">
        <v>2</v>
      </c>
      <c r="C45" s="444">
        <v>13</v>
      </c>
    </row>
    <row r="46" spans="1:3">
      <c r="A46" s="443" t="s">
        <v>1162</v>
      </c>
      <c r="B46" s="444">
        <v>2</v>
      </c>
      <c r="C46" s="444">
        <v>24</v>
      </c>
    </row>
    <row r="47" spans="1:3">
      <c r="A47" s="443" t="s">
        <v>1211</v>
      </c>
      <c r="B47" s="444">
        <v>2</v>
      </c>
      <c r="C47" s="444">
        <v>13</v>
      </c>
    </row>
    <row r="48" spans="1:3">
      <c r="A48" s="443" t="s">
        <v>1273</v>
      </c>
      <c r="B48" s="444">
        <v>10</v>
      </c>
      <c r="C48" s="444">
        <v>5</v>
      </c>
    </row>
    <row r="49" spans="1:3">
      <c r="A49" s="443" t="s">
        <v>1301</v>
      </c>
      <c r="B49" s="444">
        <v>5</v>
      </c>
      <c r="C49" s="444">
        <v>11</v>
      </c>
    </row>
    <row r="50" spans="1:3">
      <c r="A50" s="443" t="s">
        <v>1330</v>
      </c>
      <c r="B50" s="444">
        <v>9</v>
      </c>
      <c r="C50" s="444">
        <v>11</v>
      </c>
    </row>
    <row r="51" spans="1:3">
      <c r="A51" s="443" t="s">
        <v>1344</v>
      </c>
      <c r="B51" s="444">
        <v>8</v>
      </c>
      <c r="C51" s="444">
        <v>12</v>
      </c>
    </row>
    <row r="52" spans="1:3">
      <c r="A52" s="443" t="s">
        <v>1359</v>
      </c>
      <c r="B52" s="444">
        <v>2</v>
      </c>
      <c r="C52" s="444">
        <v>8</v>
      </c>
    </row>
    <row r="53" spans="1:3">
      <c r="A53" s="443" t="s">
        <v>1390</v>
      </c>
      <c r="B53" s="444">
        <v>5</v>
      </c>
      <c r="C53" s="444">
        <v>18</v>
      </c>
    </row>
    <row r="54" spans="1:3">
      <c r="A54" s="443" t="s">
        <v>1409</v>
      </c>
      <c r="B54" s="444">
        <v>5</v>
      </c>
      <c r="C54" s="444">
        <v>18</v>
      </c>
    </row>
    <row r="55" spans="1:3">
      <c r="A55" s="443" t="s">
        <v>1413</v>
      </c>
      <c r="B55" s="444">
        <v>1</v>
      </c>
      <c r="C55" s="444">
        <v>11</v>
      </c>
    </row>
    <row r="56" spans="1:3">
      <c r="A56" s="443" t="s">
        <v>1427</v>
      </c>
      <c r="B56" s="444">
        <v>8</v>
      </c>
      <c r="C56" s="444">
        <v>8</v>
      </c>
    </row>
    <row r="57" spans="1:3">
      <c r="A57" s="443" t="s">
        <v>1431</v>
      </c>
      <c r="B57" s="444">
        <v>3</v>
      </c>
      <c r="C57" s="444">
        <v>21</v>
      </c>
    </row>
    <row r="58" spans="1:3">
      <c r="A58" s="443" t="s">
        <v>1787</v>
      </c>
      <c r="B58" s="444">
        <v>2</v>
      </c>
      <c r="C58" s="444">
        <v>3</v>
      </c>
    </row>
    <row r="59" spans="1:3">
      <c r="A59" s="443" t="s">
        <v>1884</v>
      </c>
      <c r="B59" s="444">
        <v>0</v>
      </c>
      <c r="C59" s="444">
        <v>6</v>
      </c>
    </row>
    <row r="60" spans="1:3">
      <c r="A60" s="443" t="s">
        <v>1888</v>
      </c>
      <c r="B60" s="444">
        <v>2</v>
      </c>
      <c r="C60" s="444">
        <v>4</v>
      </c>
    </row>
    <row r="61" spans="1:3">
      <c r="A61" s="443" t="s">
        <v>1922</v>
      </c>
      <c r="B61" s="444">
        <v>1</v>
      </c>
      <c r="C61" s="444">
        <v>4</v>
      </c>
    </row>
    <row r="62" spans="1:3">
      <c r="A62" s="443" t="s">
        <v>1940</v>
      </c>
      <c r="B62" s="444">
        <v>2</v>
      </c>
      <c r="C62" s="444">
        <v>8</v>
      </c>
    </row>
    <row r="63" spans="1:3">
      <c r="A63" s="443" t="s">
        <v>1944</v>
      </c>
      <c r="B63" s="444">
        <v>0</v>
      </c>
      <c r="C63" s="444">
        <v>5</v>
      </c>
    </row>
    <row r="64" spans="1:3">
      <c r="A64" s="443" t="s">
        <v>1989</v>
      </c>
      <c r="B64" s="444">
        <v>1</v>
      </c>
      <c r="C64" s="444">
        <v>4</v>
      </c>
    </row>
    <row r="65" spans="1:3">
      <c r="A65" s="443" t="s">
        <v>1995</v>
      </c>
      <c r="B65" s="444">
        <v>0</v>
      </c>
      <c r="C65" s="444">
        <v>5</v>
      </c>
    </row>
    <row r="66" spans="1:3">
      <c r="A66" s="443" t="s">
        <v>2003</v>
      </c>
      <c r="B66" s="444">
        <v>4</v>
      </c>
      <c r="C66" s="444">
        <v>1</v>
      </c>
    </row>
    <row r="67" spans="1:3">
      <c r="A67" s="443" t="s">
        <v>2008</v>
      </c>
      <c r="B67" s="444">
        <v>3</v>
      </c>
      <c r="C67" s="444">
        <v>2</v>
      </c>
    </row>
    <row r="68" spans="1:3">
      <c r="A68" s="443" t="s">
        <v>2073</v>
      </c>
      <c r="B68" s="444">
        <v>1</v>
      </c>
      <c r="C68" s="444">
        <v>8</v>
      </c>
    </row>
    <row r="69" spans="1:3">
      <c r="A69" s="443" t="s">
        <v>2079</v>
      </c>
      <c r="B69" s="444">
        <v>4</v>
      </c>
      <c r="C69" s="444">
        <v>5</v>
      </c>
    </row>
    <row r="70" spans="1:3">
      <c r="A70" s="443" t="s">
        <v>2089</v>
      </c>
      <c r="B70" s="444">
        <v>3</v>
      </c>
      <c r="C70" s="444">
        <v>2</v>
      </c>
    </row>
    <row r="71" spans="1:3">
      <c r="A71" s="443" t="s">
        <v>2098</v>
      </c>
      <c r="B71" s="444">
        <v>4</v>
      </c>
      <c r="C71" s="444">
        <v>3</v>
      </c>
    </row>
    <row r="72" spans="1:3">
      <c r="A72" s="443" t="s">
        <v>2100</v>
      </c>
      <c r="B72" s="444">
        <v>2</v>
      </c>
      <c r="C72" s="444">
        <v>3</v>
      </c>
    </row>
    <row r="73" spans="1:3">
      <c r="A73" s="443" t="s">
        <v>2116</v>
      </c>
      <c r="B73" s="444">
        <v>0</v>
      </c>
      <c r="C73" s="444">
        <v>5</v>
      </c>
    </row>
    <row r="74" spans="1:3">
      <c r="A74" s="443" t="s">
        <v>2124</v>
      </c>
      <c r="B74" s="444">
        <v>1</v>
      </c>
      <c r="C74" s="444">
        <v>6</v>
      </c>
    </row>
    <row r="75" spans="1:3">
      <c r="A75" s="443" t="s">
        <v>2130</v>
      </c>
      <c r="B75" s="444">
        <v>0</v>
      </c>
      <c r="C75" s="444">
        <v>5</v>
      </c>
    </row>
    <row r="76" spans="1:3">
      <c r="A76" s="443" t="s">
        <v>2136</v>
      </c>
      <c r="B76" s="444">
        <v>1</v>
      </c>
      <c r="C76" s="444">
        <v>6</v>
      </c>
    </row>
    <row r="77" spans="1:3">
      <c r="A77" s="443" t="s">
        <v>2144</v>
      </c>
      <c r="B77" s="444">
        <v>2</v>
      </c>
      <c r="C77" s="444">
        <v>3</v>
      </c>
    </row>
    <row r="78" spans="1:3">
      <c r="A78" s="443" t="s">
        <v>2147</v>
      </c>
      <c r="B78" s="444">
        <v>4</v>
      </c>
      <c r="C78" s="444">
        <v>1</v>
      </c>
    </row>
    <row r="79" spans="1:3">
      <c r="A79" s="443" t="s">
        <v>2151</v>
      </c>
      <c r="B79" s="444">
        <v>5</v>
      </c>
      <c r="C79" s="444">
        <v>1</v>
      </c>
    </row>
    <row r="80" spans="1:3">
      <c r="A80" s="443" t="s">
        <v>2153</v>
      </c>
      <c r="B80" s="444">
        <v>0</v>
      </c>
      <c r="C80" s="444">
        <v>7</v>
      </c>
    </row>
    <row r="81" spans="1:3">
      <c r="A81" s="443" t="s">
        <v>2155</v>
      </c>
      <c r="B81" s="444">
        <v>1</v>
      </c>
      <c r="C81" s="444">
        <v>4</v>
      </c>
    </row>
    <row r="82" spans="1:3">
      <c r="A82" s="443" t="s">
        <v>2161</v>
      </c>
      <c r="B82" s="444">
        <v>2</v>
      </c>
      <c r="C82" s="444">
        <v>3</v>
      </c>
    </row>
    <row r="83" spans="1:3">
      <c r="A83" s="443" t="s">
        <v>2177</v>
      </c>
      <c r="B83" s="444">
        <v>0</v>
      </c>
      <c r="C83" s="444">
        <v>5</v>
      </c>
    </row>
    <row r="84" spans="1:3">
      <c r="A84" s="442" t="s">
        <v>920</v>
      </c>
      <c r="B84" s="444">
        <v>37</v>
      </c>
      <c r="C84" s="444">
        <v>127</v>
      </c>
    </row>
    <row r="85" spans="1:3">
      <c r="A85" s="443" t="s">
        <v>922</v>
      </c>
      <c r="B85" s="444">
        <v>7</v>
      </c>
      <c r="C85" s="444">
        <v>5</v>
      </c>
    </row>
    <row r="86" spans="1:3">
      <c r="A86" s="443" t="s">
        <v>982</v>
      </c>
      <c r="B86" s="444">
        <v>0</v>
      </c>
      <c r="C86" s="444">
        <v>16</v>
      </c>
    </row>
    <row r="87" spans="1:3">
      <c r="A87" s="443" t="s">
        <v>1033</v>
      </c>
      <c r="B87" s="444">
        <v>3</v>
      </c>
      <c r="C87" s="444">
        <v>4</v>
      </c>
    </row>
    <row r="88" spans="1:3">
      <c r="A88" s="443" t="s">
        <v>1045</v>
      </c>
      <c r="B88" s="444">
        <v>0</v>
      </c>
      <c r="C88" s="444">
        <v>8</v>
      </c>
    </row>
    <row r="89" spans="1:3">
      <c r="A89" s="443" t="s">
        <v>1055</v>
      </c>
      <c r="B89" s="444">
        <v>2</v>
      </c>
      <c r="C89" s="444">
        <v>8</v>
      </c>
    </row>
    <row r="90" spans="1:3">
      <c r="A90" s="443" t="s">
        <v>1065</v>
      </c>
      <c r="B90" s="444">
        <v>3</v>
      </c>
      <c r="C90" s="444">
        <v>3</v>
      </c>
    </row>
    <row r="91" spans="1:3">
      <c r="A91" s="443" t="s">
        <v>1076</v>
      </c>
      <c r="B91" s="444">
        <v>7</v>
      </c>
      <c r="C91" s="444">
        <v>11</v>
      </c>
    </row>
    <row r="92" spans="1:3">
      <c r="A92" s="443" t="s">
        <v>1092</v>
      </c>
      <c r="B92" s="444">
        <v>0</v>
      </c>
      <c r="C92" s="444">
        <v>13</v>
      </c>
    </row>
    <row r="93" spans="1:3">
      <c r="A93" s="443" t="s">
        <v>1098</v>
      </c>
      <c r="B93" s="444">
        <v>5</v>
      </c>
      <c r="C93" s="444">
        <v>6</v>
      </c>
    </row>
    <row r="94" spans="1:3">
      <c r="A94" s="443" t="s">
        <v>1106</v>
      </c>
      <c r="B94" s="444">
        <v>1</v>
      </c>
      <c r="C94" s="444">
        <v>12</v>
      </c>
    </row>
    <row r="95" spans="1:3">
      <c r="A95" s="443" t="s">
        <v>1115</v>
      </c>
      <c r="B95" s="444">
        <v>1</v>
      </c>
      <c r="C95" s="444">
        <v>9</v>
      </c>
    </row>
    <row r="96" spans="1:3">
      <c r="A96" s="443" t="s">
        <v>1125</v>
      </c>
      <c r="B96" s="444">
        <v>1</v>
      </c>
      <c r="C96" s="444">
        <v>5</v>
      </c>
    </row>
    <row r="97" spans="1:3">
      <c r="A97" s="443" t="s">
        <v>1130</v>
      </c>
      <c r="B97" s="444">
        <v>3</v>
      </c>
      <c r="C97" s="444">
        <v>4</v>
      </c>
    </row>
    <row r="98" spans="1:3">
      <c r="A98" s="443" t="s">
        <v>1138</v>
      </c>
      <c r="B98" s="444">
        <v>0</v>
      </c>
      <c r="C98" s="444">
        <v>18</v>
      </c>
    </row>
    <row r="99" spans="1:3">
      <c r="A99" s="443" t="s">
        <v>1143</v>
      </c>
      <c r="B99" s="444">
        <v>4</v>
      </c>
      <c r="C99" s="444">
        <v>5</v>
      </c>
    </row>
    <row r="100" spans="1:3">
      <c r="A100" s="442" t="s">
        <v>706</v>
      </c>
      <c r="B100" s="444">
        <v>256</v>
      </c>
      <c r="C100" s="444">
        <v>264</v>
      </c>
    </row>
    <row r="101" spans="1:3">
      <c r="A101" s="443" t="s">
        <v>708</v>
      </c>
      <c r="B101" s="444">
        <v>7</v>
      </c>
      <c r="C101" s="444">
        <v>3</v>
      </c>
    </row>
    <row r="102" spans="1:3">
      <c r="A102" s="443" t="s">
        <v>723</v>
      </c>
      <c r="B102" s="444">
        <v>10</v>
      </c>
      <c r="C102" s="444">
        <v>5</v>
      </c>
    </row>
    <row r="103" spans="1:3">
      <c r="A103" s="443" t="s">
        <v>726</v>
      </c>
      <c r="B103" s="444">
        <v>5</v>
      </c>
      <c r="C103" s="444">
        <v>5</v>
      </c>
    </row>
    <row r="104" spans="1:3">
      <c r="A104" s="443" t="s">
        <v>730</v>
      </c>
      <c r="B104" s="444">
        <v>5</v>
      </c>
      <c r="C104" s="444">
        <v>10</v>
      </c>
    </row>
    <row r="105" spans="1:3">
      <c r="A105" s="443" t="s">
        <v>735</v>
      </c>
      <c r="B105" s="444">
        <v>7</v>
      </c>
      <c r="C105" s="444">
        <v>13</v>
      </c>
    </row>
    <row r="106" spans="1:3">
      <c r="A106" s="443" t="s">
        <v>739</v>
      </c>
      <c r="B106" s="444">
        <v>7</v>
      </c>
      <c r="C106" s="444">
        <v>8</v>
      </c>
    </row>
    <row r="107" spans="1:3">
      <c r="A107" s="443" t="s">
        <v>743</v>
      </c>
      <c r="B107" s="444">
        <v>3</v>
      </c>
      <c r="C107" s="444">
        <v>11</v>
      </c>
    </row>
    <row r="108" spans="1:3">
      <c r="A108" s="443" t="s">
        <v>746</v>
      </c>
      <c r="B108" s="444">
        <v>1</v>
      </c>
      <c r="C108" s="444">
        <v>14</v>
      </c>
    </row>
    <row r="109" spans="1:3">
      <c r="A109" s="443" t="s">
        <v>749</v>
      </c>
      <c r="B109" s="444">
        <v>11</v>
      </c>
      <c r="C109" s="444">
        <v>3</v>
      </c>
    </row>
    <row r="110" spans="1:3">
      <c r="A110" s="443" t="s">
        <v>753</v>
      </c>
      <c r="B110" s="444">
        <v>4</v>
      </c>
      <c r="C110" s="444">
        <v>10</v>
      </c>
    </row>
    <row r="111" spans="1:3">
      <c r="A111" s="443" t="s">
        <v>756</v>
      </c>
      <c r="B111" s="444">
        <v>9</v>
      </c>
      <c r="C111" s="444">
        <v>8</v>
      </c>
    </row>
    <row r="112" spans="1:3">
      <c r="A112" s="443" t="s">
        <v>759</v>
      </c>
      <c r="B112" s="444">
        <v>1</v>
      </c>
      <c r="C112" s="444">
        <v>9</v>
      </c>
    </row>
    <row r="113" spans="1:3">
      <c r="A113" s="443" t="s">
        <v>764</v>
      </c>
      <c r="B113" s="444">
        <v>6</v>
      </c>
      <c r="C113" s="444">
        <v>5</v>
      </c>
    </row>
    <row r="114" spans="1:3">
      <c r="A114" s="443" t="s">
        <v>818</v>
      </c>
      <c r="B114" s="444">
        <v>14</v>
      </c>
      <c r="C114" s="444">
        <v>2</v>
      </c>
    </row>
    <row r="115" spans="1:3">
      <c r="A115" s="443" t="s">
        <v>821</v>
      </c>
      <c r="B115" s="444">
        <v>21</v>
      </c>
      <c r="C115" s="444">
        <v>7</v>
      </c>
    </row>
    <row r="116" spans="1:3">
      <c r="A116" s="443" t="s">
        <v>824</v>
      </c>
      <c r="B116" s="444">
        <v>10</v>
      </c>
      <c r="C116" s="444">
        <v>2</v>
      </c>
    </row>
    <row r="117" spans="1:3">
      <c r="A117" s="443" t="s">
        <v>829</v>
      </c>
      <c r="B117" s="444">
        <v>7</v>
      </c>
      <c r="C117" s="444">
        <v>13</v>
      </c>
    </row>
    <row r="118" spans="1:3">
      <c r="A118" s="443" t="s">
        <v>832</v>
      </c>
      <c r="B118" s="444">
        <v>3</v>
      </c>
      <c r="C118" s="444">
        <v>8</v>
      </c>
    </row>
    <row r="119" spans="1:3">
      <c r="A119" s="443" t="s">
        <v>835</v>
      </c>
      <c r="B119" s="444">
        <v>4</v>
      </c>
      <c r="C119" s="444">
        <v>5</v>
      </c>
    </row>
    <row r="120" spans="1:3">
      <c r="A120" s="443" t="s">
        <v>839</v>
      </c>
      <c r="B120" s="444">
        <v>8</v>
      </c>
      <c r="C120" s="444">
        <v>6</v>
      </c>
    </row>
    <row r="121" spans="1:3">
      <c r="A121" s="443" t="s">
        <v>842</v>
      </c>
      <c r="B121" s="444">
        <v>6</v>
      </c>
      <c r="C121" s="444">
        <v>11</v>
      </c>
    </row>
    <row r="122" spans="1:3">
      <c r="A122" s="443" t="s">
        <v>847</v>
      </c>
      <c r="B122" s="444">
        <v>9</v>
      </c>
      <c r="C122" s="444">
        <v>4</v>
      </c>
    </row>
    <row r="123" spans="1:3">
      <c r="A123" s="443" t="s">
        <v>851</v>
      </c>
      <c r="B123" s="444">
        <v>4</v>
      </c>
      <c r="C123" s="444">
        <v>6</v>
      </c>
    </row>
    <row r="124" spans="1:3">
      <c r="A124" s="443" t="s">
        <v>854</v>
      </c>
      <c r="B124" s="444">
        <v>11</v>
      </c>
      <c r="C124" s="444">
        <v>7</v>
      </c>
    </row>
    <row r="125" spans="1:3">
      <c r="A125" s="443" t="s">
        <v>857</v>
      </c>
      <c r="B125" s="444">
        <v>17</v>
      </c>
      <c r="C125" s="444">
        <v>12</v>
      </c>
    </row>
    <row r="126" spans="1:3">
      <c r="A126" s="443" t="s">
        <v>1946</v>
      </c>
      <c r="B126" s="444">
        <v>2</v>
      </c>
      <c r="C126" s="444">
        <v>4</v>
      </c>
    </row>
    <row r="127" spans="1:3">
      <c r="A127" s="443" t="s">
        <v>1949</v>
      </c>
      <c r="B127" s="444">
        <v>2</v>
      </c>
      <c r="C127" s="444">
        <v>4</v>
      </c>
    </row>
    <row r="128" spans="1:3">
      <c r="A128" s="443" t="s">
        <v>1953</v>
      </c>
      <c r="B128" s="444">
        <v>2</v>
      </c>
      <c r="C128" s="444">
        <v>3</v>
      </c>
    </row>
    <row r="129" spans="1:3">
      <c r="A129" s="443" t="s">
        <v>2192</v>
      </c>
      <c r="B129" s="444">
        <v>4</v>
      </c>
      <c r="C129" s="444">
        <v>2</v>
      </c>
    </row>
    <row r="130" spans="1:3">
      <c r="A130" s="443" t="s">
        <v>2195</v>
      </c>
      <c r="B130" s="444">
        <v>2</v>
      </c>
      <c r="C130" s="444">
        <v>5</v>
      </c>
    </row>
    <row r="131" spans="1:3">
      <c r="A131" s="443" t="s">
        <v>2197</v>
      </c>
      <c r="B131" s="444">
        <v>2</v>
      </c>
      <c r="C131" s="444">
        <v>6</v>
      </c>
    </row>
    <row r="132" spans="1:3">
      <c r="A132" s="443" t="s">
        <v>2199</v>
      </c>
      <c r="B132" s="444">
        <v>3</v>
      </c>
      <c r="C132" s="444">
        <v>4</v>
      </c>
    </row>
    <row r="133" spans="1:3">
      <c r="A133" s="443" t="s">
        <v>2202</v>
      </c>
      <c r="B133" s="444">
        <v>2</v>
      </c>
      <c r="C133" s="444">
        <v>4</v>
      </c>
    </row>
    <row r="134" spans="1:3">
      <c r="A134" s="443" t="s">
        <v>2206</v>
      </c>
      <c r="B134" s="444">
        <v>3</v>
      </c>
      <c r="C134" s="444">
        <v>3</v>
      </c>
    </row>
    <row r="135" spans="1:3">
      <c r="A135" s="443" t="s">
        <v>2209</v>
      </c>
      <c r="B135" s="444">
        <v>4</v>
      </c>
      <c r="C135" s="444">
        <v>2</v>
      </c>
    </row>
    <row r="136" spans="1:3">
      <c r="A136" s="443" t="s">
        <v>2211</v>
      </c>
      <c r="B136" s="444">
        <v>2</v>
      </c>
      <c r="C136" s="444">
        <v>4</v>
      </c>
    </row>
    <row r="137" spans="1:3">
      <c r="A137" s="443" t="s">
        <v>2214</v>
      </c>
      <c r="B137" s="444">
        <v>4</v>
      </c>
      <c r="C137" s="444">
        <v>2</v>
      </c>
    </row>
    <row r="138" spans="1:3">
      <c r="A138" s="443" t="s">
        <v>2216</v>
      </c>
      <c r="B138" s="444">
        <v>5</v>
      </c>
      <c r="C138" s="444">
        <v>3</v>
      </c>
    </row>
    <row r="139" spans="1:3">
      <c r="A139" s="443" t="s">
        <v>2219</v>
      </c>
      <c r="B139" s="444">
        <v>1</v>
      </c>
      <c r="C139" s="444">
        <v>5</v>
      </c>
    </row>
    <row r="140" spans="1:3">
      <c r="A140" s="443" t="s">
        <v>2222</v>
      </c>
      <c r="B140" s="444">
        <v>3</v>
      </c>
      <c r="C140" s="444">
        <v>3</v>
      </c>
    </row>
    <row r="141" spans="1:3">
      <c r="A141" s="443" t="s">
        <v>2225</v>
      </c>
      <c r="B141" s="444">
        <v>4</v>
      </c>
      <c r="C141" s="444">
        <v>2</v>
      </c>
    </row>
    <row r="142" spans="1:3">
      <c r="A142" s="443" t="s">
        <v>2228</v>
      </c>
      <c r="B142" s="444">
        <v>3</v>
      </c>
      <c r="C142" s="444">
        <v>4</v>
      </c>
    </row>
    <row r="143" spans="1:3">
      <c r="A143" s="443" t="s">
        <v>2230</v>
      </c>
      <c r="B143" s="444">
        <v>8</v>
      </c>
      <c r="C143" s="444">
        <v>1</v>
      </c>
    </row>
    <row r="144" spans="1:3">
      <c r="A144" s="443" t="s">
        <v>2233</v>
      </c>
      <c r="B144" s="444">
        <v>2</v>
      </c>
      <c r="C144" s="444">
        <v>4</v>
      </c>
    </row>
    <row r="145" spans="1:3">
      <c r="A145" s="443" t="s">
        <v>2235</v>
      </c>
      <c r="B145" s="444">
        <v>5</v>
      </c>
      <c r="C145" s="444">
        <v>1</v>
      </c>
    </row>
    <row r="146" spans="1:3">
      <c r="A146" s="443" t="s">
        <v>2238</v>
      </c>
      <c r="B146" s="444">
        <v>2</v>
      </c>
      <c r="C146" s="444">
        <v>6</v>
      </c>
    </row>
    <row r="147" spans="1:3">
      <c r="A147" s="443" t="s">
        <v>2240</v>
      </c>
      <c r="B147" s="444">
        <v>1</v>
      </c>
      <c r="C147" s="444">
        <v>5</v>
      </c>
    </row>
    <row r="148" spans="1:3">
      <c r="A148" s="442" t="s">
        <v>996</v>
      </c>
      <c r="B148" s="444">
        <v>202</v>
      </c>
      <c r="C148" s="444">
        <v>282</v>
      </c>
    </row>
    <row r="149" spans="1:3">
      <c r="A149" s="443" t="s">
        <v>998</v>
      </c>
      <c r="B149" s="444">
        <v>5</v>
      </c>
      <c r="C149" s="444">
        <v>6</v>
      </c>
    </row>
    <row r="150" spans="1:3">
      <c r="A150" s="443" t="s">
        <v>1028</v>
      </c>
      <c r="B150" s="444">
        <v>6</v>
      </c>
      <c r="C150" s="444">
        <v>1</v>
      </c>
    </row>
    <row r="151" spans="1:3">
      <c r="A151" s="443" t="s">
        <v>1038</v>
      </c>
      <c r="B151" s="444">
        <v>2</v>
      </c>
      <c r="C151" s="444">
        <v>5</v>
      </c>
    </row>
    <row r="152" spans="1:3">
      <c r="A152" s="443" t="s">
        <v>1050</v>
      </c>
      <c r="B152" s="444">
        <v>1</v>
      </c>
      <c r="C152" s="444">
        <v>6</v>
      </c>
    </row>
    <row r="153" spans="1:3">
      <c r="A153" s="443" t="s">
        <v>1071</v>
      </c>
      <c r="B153" s="444">
        <v>2</v>
      </c>
      <c r="C153" s="444">
        <v>4</v>
      </c>
    </row>
    <row r="154" spans="1:3">
      <c r="A154" s="443" t="s">
        <v>1087</v>
      </c>
      <c r="B154" s="444">
        <v>4</v>
      </c>
      <c r="C154" s="444">
        <v>9</v>
      </c>
    </row>
    <row r="155" spans="1:3">
      <c r="A155" s="443" t="s">
        <v>1101</v>
      </c>
      <c r="B155" s="444">
        <v>1</v>
      </c>
      <c r="C155" s="444">
        <v>6</v>
      </c>
    </row>
    <row r="156" spans="1:3">
      <c r="A156" s="443" t="s">
        <v>1110</v>
      </c>
      <c r="B156" s="444">
        <v>3</v>
      </c>
      <c r="C156" s="444">
        <v>5</v>
      </c>
    </row>
    <row r="157" spans="1:3">
      <c r="A157" s="443" t="s">
        <v>1121</v>
      </c>
      <c r="B157" s="444">
        <v>3</v>
      </c>
      <c r="C157" s="444">
        <v>6</v>
      </c>
    </row>
    <row r="158" spans="1:3">
      <c r="A158" s="443" t="s">
        <v>1133</v>
      </c>
      <c r="B158" s="444">
        <v>4</v>
      </c>
      <c r="C158" s="444">
        <v>3</v>
      </c>
    </row>
    <row r="159" spans="1:3">
      <c r="A159" s="443" t="s">
        <v>1445</v>
      </c>
      <c r="B159" s="444">
        <v>13</v>
      </c>
      <c r="C159" s="444">
        <v>2</v>
      </c>
    </row>
    <row r="160" spans="1:3">
      <c r="A160" s="443" t="s">
        <v>1449</v>
      </c>
      <c r="B160" s="444">
        <v>4</v>
      </c>
      <c r="C160" s="444">
        <v>10</v>
      </c>
    </row>
    <row r="161" spans="1:3">
      <c r="A161" s="443" t="s">
        <v>1454</v>
      </c>
      <c r="B161" s="444">
        <v>1</v>
      </c>
      <c r="C161" s="444">
        <v>13</v>
      </c>
    </row>
    <row r="162" spans="1:3">
      <c r="A162" s="443" t="s">
        <v>1458</v>
      </c>
      <c r="B162" s="444">
        <v>12</v>
      </c>
      <c r="C162" s="444">
        <v>6</v>
      </c>
    </row>
    <row r="163" spans="1:3">
      <c r="A163" s="443" t="s">
        <v>1461</v>
      </c>
      <c r="B163" s="444">
        <v>18</v>
      </c>
      <c r="C163" s="444">
        <v>1</v>
      </c>
    </row>
    <row r="164" spans="1:3">
      <c r="A164" s="443" t="s">
        <v>1464</v>
      </c>
      <c r="B164" s="444">
        <v>3</v>
      </c>
      <c r="C164" s="444">
        <v>9</v>
      </c>
    </row>
    <row r="165" spans="1:3">
      <c r="A165" s="443" t="s">
        <v>1469</v>
      </c>
      <c r="B165" s="444">
        <v>2</v>
      </c>
      <c r="C165" s="444">
        <v>4</v>
      </c>
    </row>
    <row r="166" spans="1:3">
      <c r="A166" s="443" t="s">
        <v>1473</v>
      </c>
      <c r="B166" s="444">
        <v>16</v>
      </c>
      <c r="C166" s="444">
        <v>5</v>
      </c>
    </row>
    <row r="167" spans="1:3">
      <c r="A167" s="443" t="s">
        <v>1478</v>
      </c>
      <c r="B167" s="444">
        <v>10</v>
      </c>
      <c r="C167" s="444">
        <v>5</v>
      </c>
    </row>
    <row r="168" spans="1:3">
      <c r="A168" s="443" t="s">
        <v>1483</v>
      </c>
      <c r="B168" s="444">
        <v>4</v>
      </c>
      <c r="C168" s="444">
        <v>10</v>
      </c>
    </row>
    <row r="169" spans="1:3">
      <c r="A169" s="443" t="s">
        <v>1491</v>
      </c>
      <c r="B169" s="444">
        <v>1</v>
      </c>
      <c r="C169" s="444">
        <v>9</v>
      </c>
    </row>
    <row r="170" spans="1:3">
      <c r="A170" s="443" t="s">
        <v>1496</v>
      </c>
      <c r="B170" s="444">
        <v>7</v>
      </c>
      <c r="C170" s="444">
        <v>9</v>
      </c>
    </row>
    <row r="171" spans="1:3">
      <c r="A171" s="443" t="s">
        <v>1501</v>
      </c>
      <c r="B171" s="444">
        <v>8</v>
      </c>
      <c r="C171" s="444">
        <v>7</v>
      </c>
    </row>
    <row r="172" spans="1:3">
      <c r="A172" s="443" t="s">
        <v>1504</v>
      </c>
      <c r="B172" s="444">
        <v>3</v>
      </c>
      <c r="C172" s="444">
        <v>17</v>
      </c>
    </row>
    <row r="173" spans="1:3">
      <c r="A173" s="443" t="s">
        <v>1509</v>
      </c>
      <c r="B173" s="444">
        <v>5</v>
      </c>
      <c r="C173" s="444">
        <v>10</v>
      </c>
    </row>
    <row r="174" spans="1:3">
      <c r="A174" s="443" t="s">
        <v>1513</v>
      </c>
      <c r="B174" s="444">
        <v>7</v>
      </c>
      <c r="C174" s="444">
        <v>12</v>
      </c>
    </row>
    <row r="175" spans="1:3">
      <c r="A175" s="443" t="s">
        <v>1517</v>
      </c>
      <c r="B175" s="444">
        <v>2</v>
      </c>
      <c r="C175" s="444">
        <v>12</v>
      </c>
    </row>
    <row r="176" spans="1:3">
      <c r="A176" s="443" t="s">
        <v>1521</v>
      </c>
      <c r="B176" s="444">
        <v>4</v>
      </c>
      <c r="C176" s="444">
        <v>18</v>
      </c>
    </row>
    <row r="177" spans="1:3">
      <c r="A177" s="443" t="s">
        <v>1525</v>
      </c>
      <c r="B177" s="444">
        <v>3</v>
      </c>
      <c r="C177" s="444">
        <v>15</v>
      </c>
    </row>
    <row r="178" spans="1:3">
      <c r="A178" s="443" t="s">
        <v>1528</v>
      </c>
      <c r="B178" s="444">
        <v>4</v>
      </c>
      <c r="C178" s="444">
        <v>8</v>
      </c>
    </row>
    <row r="179" spans="1:3">
      <c r="A179" s="443" t="s">
        <v>1532</v>
      </c>
      <c r="B179" s="444">
        <v>9</v>
      </c>
      <c r="C179" s="444">
        <v>10</v>
      </c>
    </row>
    <row r="180" spans="1:3">
      <c r="A180" s="443" t="s">
        <v>1535</v>
      </c>
      <c r="B180" s="444">
        <v>9</v>
      </c>
      <c r="C180" s="444">
        <v>8</v>
      </c>
    </row>
    <row r="181" spans="1:3">
      <c r="A181" s="443" t="s">
        <v>1538</v>
      </c>
      <c r="B181" s="444">
        <v>11</v>
      </c>
      <c r="C181" s="444">
        <v>9</v>
      </c>
    </row>
    <row r="182" spans="1:3">
      <c r="A182" s="443" t="s">
        <v>1542</v>
      </c>
      <c r="B182" s="444">
        <v>6</v>
      </c>
      <c r="C182" s="444">
        <v>13</v>
      </c>
    </row>
    <row r="183" spans="1:3">
      <c r="A183" s="443" t="s">
        <v>1547</v>
      </c>
      <c r="B183" s="444">
        <v>9</v>
      </c>
      <c r="C183" s="444">
        <v>9</v>
      </c>
    </row>
    <row r="184" spans="1:3">
      <c r="A184" s="442" t="s">
        <v>339</v>
      </c>
      <c r="B184" s="444">
        <v>129</v>
      </c>
      <c r="C184" s="444">
        <v>201</v>
      </c>
    </row>
    <row r="185" spans="1:3">
      <c r="A185" s="443" t="s">
        <v>341</v>
      </c>
      <c r="B185" s="444">
        <v>9</v>
      </c>
      <c r="C185" s="444">
        <v>8</v>
      </c>
    </row>
    <row r="186" spans="1:3">
      <c r="A186" s="443" t="s">
        <v>350</v>
      </c>
      <c r="B186" s="444">
        <v>6</v>
      </c>
      <c r="C186" s="444">
        <v>6</v>
      </c>
    </row>
    <row r="187" spans="1:3">
      <c r="A187" s="443" t="s">
        <v>368</v>
      </c>
      <c r="B187" s="444">
        <v>8</v>
      </c>
      <c r="C187" s="444">
        <v>7</v>
      </c>
    </row>
    <row r="188" spans="1:3">
      <c r="A188" s="443" t="s">
        <v>372</v>
      </c>
      <c r="B188" s="444">
        <v>3</v>
      </c>
      <c r="C188" s="444">
        <v>4</v>
      </c>
    </row>
    <row r="189" spans="1:3">
      <c r="A189" s="443" t="s">
        <v>378</v>
      </c>
      <c r="B189" s="444">
        <v>10</v>
      </c>
      <c r="C189" s="444">
        <v>16</v>
      </c>
    </row>
    <row r="190" spans="1:3">
      <c r="A190" s="443" t="s">
        <v>396</v>
      </c>
      <c r="B190" s="444">
        <v>4</v>
      </c>
      <c r="C190" s="444">
        <v>6</v>
      </c>
    </row>
    <row r="191" spans="1:3">
      <c r="A191" s="443" t="s">
        <v>401</v>
      </c>
      <c r="B191" s="444">
        <v>5</v>
      </c>
      <c r="C191" s="444">
        <v>4</v>
      </c>
    </row>
    <row r="192" spans="1:3">
      <c r="A192" s="443" t="s">
        <v>417</v>
      </c>
      <c r="B192" s="444">
        <v>6</v>
      </c>
      <c r="C192" s="444">
        <v>11</v>
      </c>
    </row>
    <row r="193" spans="1:3">
      <c r="A193" s="443" t="s">
        <v>422</v>
      </c>
      <c r="B193" s="444">
        <v>2</v>
      </c>
      <c r="C193" s="444">
        <v>15</v>
      </c>
    </row>
    <row r="194" spans="1:3">
      <c r="A194" s="443" t="s">
        <v>445</v>
      </c>
      <c r="B194" s="444">
        <v>0</v>
      </c>
      <c r="C194" s="444">
        <v>12</v>
      </c>
    </row>
    <row r="195" spans="1:3">
      <c r="A195" s="443" t="s">
        <v>450</v>
      </c>
      <c r="B195" s="444">
        <v>11</v>
      </c>
      <c r="C195" s="444">
        <v>6</v>
      </c>
    </row>
    <row r="196" spans="1:3">
      <c r="A196" s="443" t="s">
        <v>454</v>
      </c>
      <c r="B196" s="444">
        <v>9</v>
      </c>
      <c r="C196" s="444">
        <v>8</v>
      </c>
    </row>
    <row r="197" spans="1:3">
      <c r="A197" s="443" t="s">
        <v>478</v>
      </c>
      <c r="B197" s="444">
        <v>5</v>
      </c>
      <c r="C197" s="444">
        <v>6</v>
      </c>
    </row>
    <row r="198" spans="1:3">
      <c r="A198" s="443" t="s">
        <v>484</v>
      </c>
      <c r="B198" s="444">
        <v>6</v>
      </c>
      <c r="C198" s="444">
        <v>31</v>
      </c>
    </row>
    <row r="199" spans="1:3">
      <c r="A199" s="443" t="s">
        <v>489</v>
      </c>
      <c r="B199" s="444">
        <v>9</v>
      </c>
      <c r="C199" s="444">
        <v>6</v>
      </c>
    </row>
    <row r="200" spans="1:3">
      <c r="A200" s="443" t="s">
        <v>496</v>
      </c>
      <c r="B200" s="444">
        <v>2</v>
      </c>
      <c r="C200" s="444">
        <v>4</v>
      </c>
    </row>
    <row r="201" spans="1:3">
      <c r="A201" s="443" t="s">
        <v>502</v>
      </c>
      <c r="B201" s="444">
        <v>3</v>
      </c>
      <c r="C201" s="444">
        <v>4</v>
      </c>
    </row>
    <row r="202" spans="1:3">
      <c r="A202" s="443" t="s">
        <v>510</v>
      </c>
      <c r="B202" s="444">
        <v>1</v>
      </c>
      <c r="C202" s="444">
        <v>5</v>
      </c>
    </row>
    <row r="203" spans="1:3">
      <c r="A203" s="443" t="s">
        <v>514</v>
      </c>
      <c r="B203" s="444">
        <v>1</v>
      </c>
      <c r="C203" s="444">
        <v>5</v>
      </c>
    </row>
    <row r="204" spans="1:3">
      <c r="A204" s="443" t="s">
        <v>517</v>
      </c>
      <c r="B204" s="444">
        <v>3</v>
      </c>
      <c r="C204" s="444">
        <v>3</v>
      </c>
    </row>
    <row r="205" spans="1:3">
      <c r="A205" s="443" t="s">
        <v>536</v>
      </c>
      <c r="B205" s="444">
        <v>3</v>
      </c>
      <c r="C205" s="444">
        <v>12</v>
      </c>
    </row>
    <row r="206" spans="1:3">
      <c r="A206" s="443" t="s">
        <v>1861</v>
      </c>
      <c r="B206" s="444">
        <v>4</v>
      </c>
      <c r="C206" s="444">
        <v>2</v>
      </c>
    </row>
    <row r="207" spans="1:3">
      <c r="A207" s="443" t="s">
        <v>1865</v>
      </c>
      <c r="B207" s="444">
        <v>4</v>
      </c>
      <c r="C207" s="444">
        <v>1</v>
      </c>
    </row>
    <row r="208" spans="1:3">
      <c r="A208" s="443" t="s">
        <v>1868</v>
      </c>
      <c r="B208" s="444">
        <v>0</v>
      </c>
      <c r="C208" s="444">
        <v>5</v>
      </c>
    </row>
    <row r="209" spans="1:3">
      <c r="A209" s="443" t="s">
        <v>1872</v>
      </c>
      <c r="B209" s="444">
        <v>5</v>
      </c>
      <c r="C209" s="444">
        <v>3</v>
      </c>
    </row>
    <row r="210" spans="1:3">
      <c r="A210" s="443" t="s">
        <v>1875</v>
      </c>
      <c r="B210" s="444">
        <v>7</v>
      </c>
      <c r="C210" s="444">
        <v>2</v>
      </c>
    </row>
    <row r="211" spans="1:3">
      <c r="A211" s="443" t="s">
        <v>1880</v>
      </c>
      <c r="B211" s="444">
        <v>3</v>
      </c>
      <c r="C211" s="444">
        <v>9</v>
      </c>
    </row>
    <row r="212" spans="1:3">
      <c r="A212" s="442" t="s">
        <v>1550</v>
      </c>
      <c r="B212" s="444">
        <v>133</v>
      </c>
      <c r="C212" s="444">
        <v>264</v>
      </c>
    </row>
    <row r="213" spans="1:3">
      <c r="A213" s="443" t="s">
        <v>1552</v>
      </c>
      <c r="B213" s="444">
        <v>3</v>
      </c>
      <c r="C213" s="444">
        <v>12</v>
      </c>
    </row>
    <row r="214" spans="1:3">
      <c r="A214" s="443" t="s">
        <v>1556</v>
      </c>
      <c r="B214" s="444">
        <v>5</v>
      </c>
      <c r="C214" s="444">
        <v>4</v>
      </c>
    </row>
    <row r="215" spans="1:3">
      <c r="A215" s="443" t="s">
        <v>1567</v>
      </c>
      <c r="B215" s="444">
        <v>1</v>
      </c>
      <c r="C215" s="444">
        <v>13</v>
      </c>
    </row>
    <row r="216" spans="1:3">
      <c r="A216" s="443" t="s">
        <v>1570</v>
      </c>
      <c r="B216" s="444">
        <v>0</v>
      </c>
      <c r="C216" s="444">
        <v>11</v>
      </c>
    </row>
    <row r="217" spans="1:3">
      <c r="A217" s="443" t="s">
        <v>1581</v>
      </c>
      <c r="B217" s="444">
        <v>11</v>
      </c>
      <c r="C217" s="444">
        <v>4</v>
      </c>
    </row>
    <row r="218" spans="1:3">
      <c r="A218" s="443" t="s">
        <v>1592</v>
      </c>
      <c r="B218" s="444">
        <v>3</v>
      </c>
      <c r="C218" s="444">
        <v>3</v>
      </c>
    </row>
    <row r="219" spans="1:3">
      <c r="A219" s="443" t="s">
        <v>1597</v>
      </c>
      <c r="B219" s="444">
        <v>3</v>
      </c>
      <c r="C219" s="444">
        <v>5</v>
      </c>
    </row>
    <row r="220" spans="1:3">
      <c r="A220" s="443" t="s">
        <v>1601</v>
      </c>
      <c r="B220" s="444">
        <v>3</v>
      </c>
      <c r="C220" s="444">
        <v>11</v>
      </c>
    </row>
    <row r="221" spans="1:3">
      <c r="A221" s="443" t="s">
        <v>1607</v>
      </c>
      <c r="B221" s="444">
        <v>5</v>
      </c>
      <c r="C221" s="444">
        <v>10</v>
      </c>
    </row>
    <row r="222" spans="1:3">
      <c r="A222" s="443" t="s">
        <v>1612</v>
      </c>
      <c r="B222" s="444">
        <v>1</v>
      </c>
      <c r="C222" s="444">
        <v>11</v>
      </c>
    </row>
    <row r="223" spans="1:3">
      <c r="A223" s="443" t="s">
        <v>1617</v>
      </c>
      <c r="B223" s="444">
        <v>11</v>
      </c>
      <c r="C223" s="444">
        <v>12</v>
      </c>
    </row>
    <row r="224" spans="1:3">
      <c r="A224" s="443" t="s">
        <v>1621</v>
      </c>
      <c r="B224" s="444">
        <v>4</v>
      </c>
      <c r="C224" s="444">
        <v>6</v>
      </c>
    </row>
    <row r="225" spans="1:3">
      <c r="A225" s="443" t="s">
        <v>1624</v>
      </c>
      <c r="B225" s="444">
        <v>5</v>
      </c>
      <c r="C225" s="444">
        <v>10</v>
      </c>
    </row>
    <row r="226" spans="1:3">
      <c r="A226" s="443" t="s">
        <v>1629</v>
      </c>
      <c r="B226" s="444">
        <v>1</v>
      </c>
      <c r="C226" s="444">
        <v>6</v>
      </c>
    </row>
    <row r="227" spans="1:3">
      <c r="A227" s="443" t="s">
        <v>1632</v>
      </c>
      <c r="B227" s="444">
        <v>4</v>
      </c>
      <c r="C227" s="444">
        <v>9</v>
      </c>
    </row>
    <row r="228" spans="1:3">
      <c r="A228" s="443" t="s">
        <v>1636</v>
      </c>
      <c r="B228" s="444">
        <v>2</v>
      </c>
      <c r="C228" s="444">
        <v>8</v>
      </c>
    </row>
    <row r="229" spans="1:3">
      <c r="A229" s="443" t="s">
        <v>1640</v>
      </c>
      <c r="B229" s="444">
        <v>5</v>
      </c>
      <c r="C229" s="444">
        <v>10</v>
      </c>
    </row>
    <row r="230" spans="1:3">
      <c r="A230" s="443" t="s">
        <v>1643</v>
      </c>
      <c r="B230" s="444">
        <v>1</v>
      </c>
      <c r="C230" s="444">
        <v>9</v>
      </c>
    </row>
    <row r="231" spans="1:3">
      <c r="A231" s="443" t="s">
        <v>1648</v>
      </c>
      <c r="B231" s="444">
        <v>1</v>
      </c>
      <c r="C231" s="444">
        <v>4</v>
      </c>
    </row>
    <row r="232" spans="1:3">
      <c r="A232" s="443" t="s">
        <v>1651</v>
      </c>
      <c r="B232" s="444">
        <v>1</v>
      </c>
      <c r="C232" s="444">
        <v>9</v>
      </c>
    </row>
    <row r="233" spans="1:3">
      <c r="A233" s="443" t="s">
        <v>1654</v>
      </c>
      <c r="B233" s="444">
        <v>5</v>
      </c>
      <c r="C233" s="444">
        <v>8</v>
      </c>
    </row>
    <row r="234" spans="1:3">
      <c r="A234" s="443" t="s">
        <v>1657</v>
      </c>
      <c r="B234" s="444">
        <v>1</v>
      </c>
      <c r="C234" s="444">
        <v>7</v>
      </c>
    </row>
    <row r="235" spans="1:3">
      <c r="A235" s="443" t="s">
        <v>1661</v>
      </c>
      <c r="B235" s="444">
        <v>13</v>
      </c>
      <c r="C235" s="444">
        <v>5</v>
      </c>
    </row>
    <row r="236" spans="1:3">
      <c r="A236" s="443" t="s">
        <v>1664</v>
      </c>
      <c r="B236" s="444">
        <v>5</v>
      </c>
      <c r="C236" s="444">
        <v>6</v>
      </c>
    </row>
    <row r="237" spans="1:3">
      <c r="A237" s="443" t="s">
        <v>1669</v>
      </c>
      <c r="B237" s="444">
        <v>8</v>
      </c>
      <c r="C237" s="444">
        <v>11</v>
      </c>
    </row>
    <row r="238" spans="1:3">
      <c r="A238" s="443" t="s">
        <v>1967</v>
      </c>
      <c r="B238" s="444">
        <v>1</v>
      </c>
      <c r="C238" s="444">
        <v>5</v>
      </c>
    </row>
    <row r="239" spans="1:3">
      <c r="A239" s="443" t="s">
        <v>1970</v>
      </c>
      <c r="B239" s="444">
        <v>1</v>
      </c>
      <c r="C239" s="444">
        <v>4</v>
      </c>
    </row>
    <row r="240" spans="1:3">
      <c r="A240" s="443" t="s">
        <v>1973</v>
      </c>
      <c r="B240" s="444">
        <v>0</v>
      </c>
      <c r="C240" s="444">
        <v>5</v>
      </c>
    </row>
    <row r="241" spans="1:3">
      <c r="A241" s="443" t="s">
        <v>1981</v>
      </c>
      <c r="B241" s="444">
        <v>5</v>
      </c>
      <c r="C241" s="444">
        <v>4</v>
      </c>
    </row>
    <row r="242" spans="1:3">
      <c r="A242" s="443" t="s">
        <v>1984</v>
      </c>
      <c r="B242" s="444">
        <v>3</v>
      </c>
      <c r="C242" s="444">
        <v>2</v>
      </c>
    </row>
    <row r="243" spans="1:3">
      <c r="A243" s="443" t="s">
        <v>2065</v>
      </c>
      <c r="B243" s="444">
        <v>11</v>
      </c>
      <c r="C243" s="444">
        <v>9</v>
      </c>
    </row>
    <row r="244" spans="1:3">
      <c r="A244" s="443" t="s">
        <v>2108</v>
      </c>
      <c r="B244" s="444">
        <v>0</v>
      </c>
      <c r="C244" s="444">
        <v>5</v>
      </c>
    </row>
    <row r="245" spans="1:3">
      <c r="A245" s="443" t="s">
        <v>2111</v>
      </c>
      <c r="B245" s="444">
        <v>1</v>
      </c>
      <c r="C245" s="444">
        <v>4</v>
      </c>
    </row>
    <row r="246" spans="1:3">
      <c r="A246" s="443" t="s">
        <v>2113</v>
      </c>
      <c r="B246" s="444">
        <v>3</v>
      </c>
      <c r="C246" s="444">
        <v>2</v>
      </c>
    </row>
    <row r="247" spans="1:3">
      <c r="A247" s="443" t="s">
        <v>2120</v>
      </c>
      <c r="B247" s="444">
        <v>1</v>
      </c>
      <c r="C247" s="444">
        <v>4</v>
      </c>
    </row>
    <row r="248" spans="1:3">
      <c r="A248" s="443" t="s">
        <v>2127</v>
      </c>
      <c r="B248" s="444">
        <v>3</v>
      </c>
      <c r="C248" s="444">
        <v>2</v>
      </c>
    </row>
    <row r="249" spans="1:3">
      <c r="A249" s="443" t="s">
        <v>2132</v>
      </c>
      <c r="B249" s="444">
        <v>2</v>
      </c>
      <c r="C249" s="444">
        <v>3</v>
      </c>
    </row>
    <row r="250" spans="1:3">
      <c r="A250" s="443" t="s">
        <v>2138</v>
      </c>
      <c r="B250" s="444">
        <v>0</v>
      </c>
      <c r="C250" s="444">
        <v>6</v>
      </c>
    </row>
    <row r="251" spans="1:3">
      <c r="A251" s="443" t="s">
        <v>2141</v>
      </c>
      <c r="B251" s="444">
        <v>0</v>
      </c>
      <c r="C251" s="444">
        <v>5</v>
      </c>
    </row>
    <row r="252" spans="1:3">
      <c r="A252" s="442" t="s">
        <v>319</v>
      </c>
      <c r="B252" s="444">
        <v>107</v>
      </c>
      <c r="C252" s="444">
        <v>259</v>
      </c>
    </row>
    <row r="253" spans="1:3">
      <c r="A253" s="443" t="s">
        <v>321</v>
      </c>
      <c r="B253" s="444">
        <v>14</v>
      </c>
      <c r="C253" s="444">
        <v>15</v>
      </c>
    </row>
    <row r="254" spans="1:3">
      <c r="A254" s="443" t="s">
        <v>768</v>
      </c>
      <c r="B254" s="444">
        <v>5</v>
      </c>
      <c r="C254" s="444">
        <v>11</v>
      </c>
    </row>
    <row r="255" spans="1:3">
      <c r="A255" s="443" t="s">
        <v>771</v>
      </c>
      <c r="B255" s="444">
        <v>7</v>
      </c>
      <c r="C255" s="444">
        <v>25</v>
      </c>
    </row>
    <row r="256" spans="1:3">
      <c r="A256" s="443" t="s">
        <v>776</v>
      </c>
      <c r="B256" s="444">
        <v>8</v>
      </c>
      <c r="C256" s="444">
        <v>9</v>
      </c>
    </row>
    <row r="257" spans="1:3">
      <c r="A257" s="443" t="s">
        <v>781</v>
      </c>
      <c r="B257" s="444">
        <v>9</v>
      </c>
      <c r="C257" s="444">
        <v>10</v>
      </c>
    </row>
    <row r="258" spans="1:3">
      <c r="A258" s="443" t="s">
        <v>785</v>
      </c>
      <c r="B258" s="444">
        <v>7</v>
      </c>
      <c r="C258" s="444">
        <v>10</v>
      </c>
    </row>
    <row r="259" spans="1:3">
      <c r="A259" s="443" t="s">
        <v>788</v>
      </c>
      <c r="B259" s="444">
        <v>2</v>
      </c>
      <c r="C259" s="444">
        <v>18</v>
      </c>
    </row>
    <row r="260" spans="1:3">
      <c r="A260" s="443" t="s">
        <v>792</v>
      </c>
      <c r="B260" s="444">
        <v>3</v>
      </c>
      <c r="C260" s="444">
        <v>16</v>
      </c>
    </row>
    <row r="261" spans="1:3">
      <c r="A261" s="443" t="s">
        <v>800</v>
      </c>
      <c r="B261" s="444">
        <v>8</v>
      </c>
      <c r="C261" s="444">
        <v>13</v>
      </c>
    </row>
    <row r="262" spans="1:3">
      <c r="A262" s="443" t="s">
        <v>805</v>
      </c>
      <c r="B262" s="444">
        <v>7</v>
      </c>
      <c r="C262" s="444">
        <v>7</v>
      </c>
    </row>
    <row r="263" spans="1:3">
      <c r="A263" s="443" t="s">
        <v>809</v>
      </c>
      <c r="B263" s="444">
        <v>4</v>
      </c>
      <c r="C263" s="444">
        <v>33</v>
      </c>
    </row>
    <row r="264" spans="1:3">
      <c r="A264" s="443" t="s">
        <v>813</v>
      </c>
      <c r="B264" s="444">
        <v>6</v>
      </c>
      <c r="C264" s="444">
        <v>17</v>
      </c>
    </row>
    <row r="265" spans="1:3">
      <c r="A265" s="443" t="s">
        <v>1784</v>
      </c>
      <c r="B265" s="444">
        <v>9</v>
      </c>
      <c r="C265" s="444">
        <v>10</v>
      </c>
    </row>
    <row r="266" spans="1:3">
      <c r="A266" s="443" t="s">
        <v>2090</v>
      </c>
      <c r="B266" s="444">
        <v>7</v>
      </c>
      <c r="C266" s="444">
        <v>9</v>
      </c>
    </row>
    <row r="267" spans="1:3">
      <c r="A267" s="443" t="s">
        <v>2093</v>
      </c>
      <c r="B267" s="444">
        <v>1</v>
      </c>
      <c r="C267" s="444">
        <v>13</v>
      </c>
    </row>
    <row r="268" spans="1:3">
      <c r="A268" s="443" t="s">
        <v>2094</v>
      </c>
      <c r="B268" s="444">
        <v>5</v>
      </c>
      <c r="C268" s="444">
        <v>16</v>
      </c>
    </row>
    <row r="269" spans="1:3">
      <c r="A269" s="443" t="s">
        <v>2095</v>
      </c>
      <c r="B269" s="444">
        <v>1</v>
      </c>
      <c r="C269" s="444">
        <v>16</v>
      </c>
    </row>
    <row r="270" spans="1:3">
      <c r="A270" s="443" t="s">
        <v>2104</v>
      </c>
      <c r="B270" s="444">
        <v>3</v>
      </c>
      <c r="C270" s="444">
        <v>5</v>
      </c>
    </row>
    <row r="271" spans="1:3">
      <c r="A271" s="443" t="s">
        <v>2105</v>
      </c>
      <c r="B271" s="444">
        <v>1</v>
      </c>
      <c r="C271" s="444">
        <v>6</v>
      </c>
    </row>
    <row r="272" spans="1:3">
      <c r="A272" s="442" t="s">
        <v>1677</v>
      </c>
      <c r="B272" s="444">
        <v>89</v>
      </c>
      <c r="C272" s="444">
        <v>200</v>
      </c>
    </row>
    <row r="273" spans="1:3">
      <c r="A273" s="443" t="s">
        <v>1679</v>
      </c>
      <c r="B273" s="444">
        <v>1</v>
      </c>
      <c r="C273" s="444">
        <v>5</v>
      </c>
    </row>
    <row r="274" spans="1:3">
      <c r="A274" s="443" t="s">
        <v>1685</v>
      </c>
      <c r="B274" s="444">
        <v>4</v>
      </c>
      <c r="C274" s="444">
        <v>3</v>
      </c>
    </row>
    <row r="275" spans="1:3">
      <c r="A275" s="443" t="s">
        <v>1688</v>
      </c>
      <c r="B275" s="444">
        <v>1</v>
      </c>
      <c r="C275" s="444">
        <v>5</v>
      </c>
    </row>
    <row r="276" spans="1:3">
      <c r="A276" s="443" t="s">
        <v>1692</v>
      </c>
      <c r="B276" s="444">
        <v>1</v>
      </c>
      <c r="C276" s="444">
        <v>6</v>
      </c>
    </row>
    <row r="277" spans="1:3">
      <c r="A277" s="443" t="s">
        <v>1697</v>
      </c>
      <c r="B277" s="444">
        <v>1</v>
      </c>
      <c r="C277" s="444">
        <v>8</v>
      </c>
    </row>
    <row r="278" spans="1:3">
      <c r="A278" s="443" t="s">
        <v>1701</v>
      </c>
      <c r="B278" s="444">
        <v>2</v>
      </c>
      <c r="C278" s="444">
        <v>10</v>
      </c>
    </row>
    <row r="279" spans="1:3">
      <c r="A279" s="443" t="s">
        <v>1705</v>
      </c>
      <c r="B279" s="444">
        <v>2</v>
      </c>
      <c r="C279" s="444">
        <v>9</v>
      </c>
    </row>
    <row r="280" spans="1:3">
      <c r="A280" s="443" t="s">
        <v>1709</v>
      </c>
      <c r="B280" s="444">
        <v>4</v>
      </c>
      <c r="C280" s="444">
        <v>6</v>
      </c>
    </row>
    <row r="281" spans="1:3">
      <c r="A281" s="443" t="s">
        <v>1710</v>
      </c>
      <c r="B281" s="444">
        <v>2</v>
      </c>
      <c r="C281" s="444">
        <v>5</v>
      </c>
    </row>
    <row r="282" spans="1:3">
      <c r="A282" s="443" t="s">
        <v>1713</v>
      </c>
      <c r="B282" s="444">
        <v>1</v>
      </c>
      <c r="C282" s="444">
        <v>8</v>
      </c>
    </row>
    <row r="283" spans="1:3">
      <c r="A283" s="443" t="s">
        <v>1717</v>
      </c>
      <c r="B283" s="444">
        <v>0</v>
      </c>
      <c r="C283" s="444">
        <v>6</v>
      </c>
    </row>
    <row r="284" spans="1:3">
      <c r="A284" s="443" t="s">
        <v>1720</v>
      </c>
      <c r="B284" s="444">
        <v>2</v>
      </c>
      <c r="C284" s="444">
        <v>4</v>
      </c>
    </row>
    <row r="285" spans="1:3">
      <c r="A285" s="443" t="s">
        <v>1726</v>
      </c>
      <c r="B285" s="444">
        <v>4</v>
      </c>
      <c r="C285" s="444">
        <v>2</v>
      </c>
    </row>
    <row r="286" spans="1:3">
      <c r="A286" s="443" t="s">
        <v>1729</v>
      </c>
      <c r="B286" s="444">
        <v>1</v>
      </c>
      <c r="C286" s="444">
        <v>5</v>
      </c>
    </row>
    <row r="287" spans="1:3">
      <c r="A287" s="443" t="s">
        <v>1734</v>
      </c>
      <c r="B287" s="444">
        <v>2</v>
      </c>
      <c r="C287" s="444">
        <v>4</v>
      </c>
    </row>
    <row r="288" spans="1:3">
      <c r="A288" s="443" t="s">
        <v>1738</v>
      </c>
      <c r="B288" s="444">
        <v>2</v>
      </c>
      <c r="C288" s="444">
        <v>9</v>
      </c>
    </row>
    <row r="289" spans="1:3">
      <c r="A289" s="443" t="s">
        <v>1741</v>
      </c>
      <c r="B289" s="444">
        <v>2</v>
      </c>
      <c r="C289" s="444">
        <v>10</v>
      </c>
    </row>
    <row r="290" spans="1:3">
      <c r="A290" s="443" t="s">
        <v>1743</v>
      </c>
      <c r="B290" s="444">
        <v>1</v>
      </c>
      <c r="C290" s="444">
        <v>5</v>
      </c>
    </row>
    <row r="291" spans="1:3">
      <c r="A291" s="443" t="s">
        <v>1748</v>
      </c>
      <c r="B291" s="444">
        <v>2</v>
      </c>
      <c r="C291" s="444">
        <v>6</v>
      </c>
    </row>
    <row r="292" spans="1:3">
      <c r="A292" s="443" t="s">
        <v>1751</v>
      </c>
      <c r="B292" s="444">
        <v>3</v>
      </c>
      <c r="C292" s="444">
        <v>17</v>
      </c>
    </row>
    <row r="293" spans="1:3">
      <c r="A293" s="443" t="s">
        <v>1755</v>
      </c>
      <c r="B293" s="444">
        <v>2</v>
      </c>
      <c r="C293" s="444">
        <v>8</v>
      </c>
    </row>
    <row r="294" spans="1:3">
      <c r="A294" s="443" t="s">
        <v>1759</v>
      </c>
      <c r="B294" s="444">
        <v>1</v>
      </c>
      <c r="C294" s="444">
        <v>11</v>
      </c>
    </row>
    <row r="295" spans="1:3">
      <c r="A295" s="443" t="s">
        <v>1763</v>
      </c>
      <c r="B295" s="444">
        <v>2</v>
      </c>
      <c r="C295" s="444">
        <v>7</v>
      </c>
    </row>
    <row r="296" spans="1:3">
      <c r="A296" s="443" t="s">
        <v>1767</v>
      </c>
      <c r="B296" s="444">
        <v>1</v>
      </c>
      <c r="C296" s="444">
        <v>6</v>
      </c>
    </row>
    <row r="297" spans="1:3">
      <c r="A297" s="443" t="s">
        <v>1770</v>
      </c>
      <c r="B297" s="444">
        <v>3</v>
      </c>
      <c r="C297" s="444">
        <v>5</v>
      </c>
    </row>
    <row r="298" spans="1:3">
      <c r="A298" s="443" t="s">
        <v>1774</v>
      </c>
      <c r="B298" s="444">
        <v>9</v>
      </c>
      <c r="C298" s="444">
        <v>6</v>
      </c>
    </row>
    <row r="299" spans="1:3">
      <c r="A299" s="443" t="s">
        <v>1777</v>
      </c>
      <c r="B299" s="444">
        <v>15</v>
      </c>
      <c r="C299" s="444">
        <v>0</v>
      </c>
    </row>
    <row r="300" spans="1:3">
      <c r="A300" s="443" t="s">
        <v>1779</v>
      </c>
      <c r="B300" s="444">
        <v>15</v>
      </c>
      <c r="C300" s="444">
        <v>2</v>
      </c>
    </row>
    <row r="301" spans="1:3">
      <c r="A301" s="443" t="s">
        <v>1929</v>
      </c>
      <c r="B301" s="444">
        <v>1</v>
      </c>
      <c r="C301" s="444">
        <v>4</v>
      </c>
    </row>
    <row r="302" spans="1:3">
      <c r="A302" s="443" t="s">
        <v>1931</v>
      </c>
      <c r="B302" s="444">
        <v>0</v>
      </c>
      <c r="C302" s="444">
        <v>5</v>
      </c>
    </row>
    <row r="303" spans="1:3">
      <c r="A303" s="443" t="s">
        <v>1935</v>
      </c>
      <c r="B303" s="444">
        <v>1</v>
      </c>
      <c r="C303" s="444">
        <v>4</v>
      </c>
    </row>
    <row r="304" spans="1:3">
      <c r="A304" s="443" t="s">
        <v>1937</v>
      </c>
      <c r="B304" s="444">
        <v>0</v>
      </c>
      <c r="C304" s="444">
        <v>5</v>
      </c>
    </row>
    <row r="305" spans="1:3">
      <c r="A305" s="443" t="s">
        <v>2245</v>
      </c>
      <c r="B305" s="444">
        <v>1</v>
      </c>
      <c r="C305" s="444">
        <v>4</v>
      </c>
    </row>
    <row r="306" spans="1:3">
      <c r="A306" s="442" t="s">
        <v>163</v>
      </c>
      <c r="B306" s="444">
        <v>101</v>
      </c>
      <c r="C306" s="444">
        <v>239</v>
      </c>
    </row>
    <row r="307" spans="1:3">
      <c r="A307" s="443" t="s">
        <v>166</v>
      </c>
      <c r="B307" s="444">
        <v>8</v>
      </c>
      <c r="C307" s="444">
        <v>7</v>
      </c>
    </row>
    <row r="308" spans="1:3">
      <c r="A308" s="443" t="s">
        <v>181</v>
      </c>
      <c r="B308" s="444">
        <v>3</v>
      </c>
      <c r="C308" s="444">
        <v>5</v>
      </c>
    </row>
    <row r="309" spans="1:3">
      <c r="A309" s="443" t="s">
        <v>191</v>
      </c>
      <c r="B309" s="444">
        <v>2</v>
      </c>
      <c r="C309" s="444">
        <v>13</v>
      </c>
    </row>
    <row r="310" spans="1:3">
      <c r="A310" s="443" t="s">
        <v>206</v>
      </c>
      <c r="B310" s="444">
        <v>1</v>
      </c>
      <c r="C310" s="444">
        <v>7</v>
      </c>
    </row>
    <row r="311" spans="1:3">
      <c r="A311" s="443" t="s">
        <v>211</v>
      </c>
      <c r="B311" s="444">
        <v>4</v>
      </c>
      <c r="C311" s="444">
        <v>9</v>
      </c>
    </row>
    <row r="312" spans="1:3">
      <c r="A312" s="443" t="s">
        <v>217</v>
      </c>
      <c r="B312" s="444">
        <v>6</v>
      </c>
      <c r="C312" s="444">
        <v>6</v>
      </c>
    </row>
    <row r="313" spans="1:3">
      <c r="A313" s="443" t="s">
        <v>222</v>
      </c>
      <c r="B313" s="444">
        <v>2</v>
      </c>
      <c r="C313" s="444">
        <v>8</v>
      </c>
    </row>
    <row r="314" spans="1:3">
      <c r="A314" s="443" t="s">
        <v>227</v>
      </c>
      <c r="B314" s="444">
        <v>3</v>
      </c>
      <c r="C314" s="444">
        <v>11</v>
      </c>
    </row>
    <row r="315" spans="1:3">
      <c r="A315" s="443" t="s">
        <v>230</v>
      </c>
      <c r="B315" s="444">
        <v>5</v>
      </c>
      <c r="C315" s="444">
        <v>8</v>
      </c>
    </row>
    <row r="316" spans="1:3">
      <c r="A316" s="443" t="s">
        <v>235</v>
      </c>
      <c r="B316" s="444">
        <v>4</v>
      </c>
      <c r="C316" s="444">
        <v>6</v>
      </c>
    </row>
    <row r="317" spans="1:3">
      <c r="A317" s="443" t="s">
        <v>240</v>
      </c>
      <c r="B317" s="444">
        <v>1</v>
      </c>
      <c r="C317" s="444">
        <v>8</v>
      </c>
    </row>
    <row r="318" spans="1:3">
      <c r="A318" s="443" t="s">
        <v>244</v>
      </c>
      <c r="B318" s="444">
        <v>6</v>
      </c>
      <c r="C318" s="444">
        <v>4</v>
      </c>
    </row>
    <row r="319" spans="1:3">
      <c r="A319" s="443" t="s">
        <v>250</v>
      </c>
      <c r="B319" s="444">
        <v>9</v>
      </c>
      <c r="C319" s="444">
        <v>6</v>
      </c>
    </row>
    <row r="320" spans="1:3">
      <c r="A320" s="443" t="s">
        <v>255</v>
      </c>
      <c r="B320" s="444">
        <v>5</v>
      </c>
      <c r="C320" s="444">
        <v>7</v>
      </c>
    </row>
    <row r="321" spans="1:3">
      <c r="A321" s="443" t="s">
        <v>260</v>
      </c>
      <c r="B321" s="444">
        <v>1</v>
      </c>
      <c r="C321" s="444">
        <v>16</v>
      </c>
    </row>
    <row r="322" spans="1:3">
      <c r="A322" s="443" t="s">
        <v>264</v>
      </c>
      <c r="B322" s="444">
        <v>5</v>
      </c>
      <c r="C322" s="444">
        <v>10</v>
      </c>
    </row>
    <row r="323" spans="1:3">
      <c r="A323" s="443" t="s">
        <v>269</v>
      </c>
      <c r="B323" s="444">
        <v>4</v>
      </c>
      <c r="C323" s="444">
        <v>8</v>
      </c>
    </row>
    <row r="324" spans="1:3">
      <c r="A324" s="443" t="s">
        <v>273</v>
      </c>
      <c r="B324" s="444">
        <v>3</v>
      </c>
      <c r="C324" s="444">
        <v>8</v>
      </c>
    </row>
    <row r="325" spans="1:3">
      <c r="A325" s="443" t="s">
        <v>277</v>
      </c>
      <c r="B325" s="444">
        <v>2</v>
      </c>
      <c r="C325" s="444">
        <v>7</v>
      </c>
    </row>
    <row r="326" spans="1:3">
      <c r="A326" s="443" t="s">
        <v>280</v>
      </c>
      <c r="B326" s="444">
        <v>2</v>
      </c>
      <c r="C326" s="444">
        <v>13</v>
      </c>
    </row>
    <row r="327" spans="1:3">
      <c r="A327" s="443" t="s">
        <v>283</v>
      </c>
      <c r="B327" s="444">
        <v>10</v>
      </c>
      <c r="C327" s="444">
        <v>13</v>
      </c>
    </row>
    <row r="328" spans="1:3">
      <c r="A328" s="443" t="s">
        <v>298</v>
      </c>
      <c r="B328" s="444">
        <v>1</v>
      </c>
      <c r="C328" s="444">
        <v>9</v>
      </c>
    </row>
    <row r="329" spans="1:3">
      <c r="A329" s="443" t="s">
        <v>302</v>
      </c>
      <c r="B329" s="444">
        <v>2</v>
      </c>
      <c r="C329" s="444">
        <v>5</v>
      </c>
    </row>
    <row r="330" spans="1:3">
      <c r="A330" s="443" t="s">
        <v>305</v>
      </c>
      <c r="B330" s="444">
        <v>3</v>
      </c>
      <c r="C330" s="444">
        <v>10</v>
      </c>
    </row>
    <row r="331" spans="1:3">
      <c r="A331" s="443" t="s">
        <v>859</v>
      </c>
      <c r="B331" s="444">
        <v>1</v>
      </c>
      <c r="C331" s="444">
        <v>14</v>
      </c>
    </row>
    <row r="332" spans="1:3">
      <c r="A332" s="443" t="s">
        <v>1814</v>
      </c>
      <c r="B332" s="444">
        <v>1</v>
      </c>
      <c r="C332" s="444">
        <v>5</v>
      </c>
    </row>
    <row r="333" spans="1:3">
      <c r="A333" s="443" t="s">
        <v>1829</v>
      </c>
      <c r="B333" s="444">
        <v>3</v>
      </c>
      <c r="C333" s="444">
        <v>3</v>
      </c>
    </row>
    <row r="334" spans="1:3">
      <c r="A334" s="443" t="s">
        <v>1832</v>
      </c>
      <c r="B334" s="444">
        <v>1</v>
      </c>
      <c r="C334" s="444">
        <v>5</v>
      </c>
    </row>
    <row r="335" spans="1:3">
      <c r="A335" s="443" t="s">
        <v>1836</v>
      </c>
      <c r="B335" s="444">
        <v>2</v>
      </c>
      <c r="C335" s="444">
        <v>4</v>
      </c>
    </row>
    <row r="336" spans="1:3">
      <c r="A336" s="443" t="s">
        <v>1839</v>
      </c>
      <c r="B336" s="444">
        <v>1</v>
      </c>
      <c r="C336" s="444">
        <v>4</v>
      </c>
    </row>
    <row r="337" spans="1:3">
      <c r="A337" s="442" t="s">
        <v>1178</v>
      </c>
      <c r="B337" s="444">
        <v>229</v>
      </c>
      <c r="C337" s="444">
        <v>331</v>
      </c>
    </row>
    <row r="338" spans="1:3">
      <c r="A338" s="443" t="s">
        <v>1180</v>
      </c>
      <c r="B338" s="444">
        <v>1</v>
      </c>
      <c r="C338" s="444">
        <v>19</v>
      </c>
    </row>
    <row r="339" spans="1:3">
      <c r="A339" s="443" t="s">
        <v>1219</v>
      </c>
      <c r="B339" s="444">
        <v>6</v>
      </c>
      <c r="C339" s="444">
        <v>15</v>
      </c>
    </row>
    <row r="340" spans="1:3">
      <c r="A340" s="443" t="s">
        <v>1223</v>
      </c>
      <c r="B340" s="444">
        <v>9</v>
      </c>
      <c r="C340" s="444">
        <v>11</v>
      </c>
    </row>
    <row r="341" spans="1:3">
      <c r="A341" s="443" t="s">
        <v>1227</v>
      </c>
      <c r="B341" s="444">
        <v>4</v>
      </c>
      <c r="C341" s="444">
        <v>15</v>
      </c>
    </row>
    <row r="342" spans="1:3">
      <c r="A342" s="443" t="s">
        <v>1233</v>
      </c>
      <c r="B342" s="444">
        <v>13</v>
      </c>
      <c r="C342" s="444">
        <v>7</v>
      </c>
    </row>
    <row r="343" spans="1:3">
      <c r="A343" s="443" t="s">
        <v>1243</v>
      </c>
      <c r="B343" s="444">
        <v>19</v>
      </c>
      <c r="C343" s="444">
        <v>1</v>
      </c>
    </row>
    <row r="344" spans="1:3">
      <c r="A344" s="443" t="s">
        <v>1249</v>
      </c>
      <c r="B344" s="444">
        <v>14</v>
      </c>
      <c r="C344" s="444">
        <v>10</v>
      </c>
    </row>
    <row r="345" spans="1:3">
      <c r="A345" s="443" t="s">
        <v>1252</v>
      </c>
      <c r="B345" s="444">
        <v>7</v>
      </c>
      <c r="C345" s="444">
        <v>10</v>
      </c>
    </row>
    <row r="346" spans="1:3">
      <c r="A346" s="443" t="s">
        <v>1257</v>
      </c>
      <c r="B346" s="444">
        <v>4</v>
      </c>
      <c r="C346" s="444">
        <v>16</v>
      </c>
    </row>
    <row r="347" spans="1:3">
      <c r="A347" s="443" t="s">
        <v>1276</v>
      </c>
      <c r="B347" s="444">
        <v>5</v>
      </c>
      <c r="C347" s="444">
        <v>15</v>
      </c>
    </row>
    <row r="348" spans="1:3">
      <c r="A348" s="443" t="s">
        <v>1281</v>
      </c>
      <c r="B348" s="444">
        <v>9</v>
      </c>
      <c r="C348" s="444">
        <v>11</v>
      </c>
    </row>
    <row r="349" spans="1:3">
      <c r="A349" s="443" t="s">
        <v>1286</v>
      </c>
      <c r="B349" s="444">
        <v>6</v>
      </c>
      <c r="C349" s="444">
        <v>14</v>
      </c>
    </row>
    <row r="350" spans="1:3">
      <c r="A350" s="443" t="s">
        <v>1289</v>
      </c>
      <c r="B350" s="444">
        <v>13</v>
      </c>
      <c r="C350" s="444">
        <v>10</v>
      </c>
    </row>
    <row r="351" spans="1:3">
      <c r="A351" s="443" t="s">
        <v>1291</v>
      </c>
      <c r="B351" s="444">
        <v>3</v>
      </c>
      <c r="C351" s="444">
        <v>18</v>
      </c>
    </row>
    <row r="352" spans="1:3">
      <c r="A352" s="443" t="s">
        <v>1310</v>
      </c>
      <c r="B352" s="444">
        <v>6</v>
      </c>
      <c r="C352" s="444">
        <v>14</v>
      </c>
    </row>
    <row r="353" spans="1:3">
      <c r="A353" s="443" t="s">
        <v>1315</v>
      </c>
      <c r="B353" s="444">
        <v>5</v>
      </c>
      <c r="C353" s="444">
        <v>16</v>
      </c>
    </row>
    <row r="354" spans="1:3">
      <c r="A354" s="443" t="s">
        <v>1319</v>
      </c>
      <c r="B354" s="444">
        <v>8</v>
      </c>
      <c r="C354" s="444">
        <v>12</v>
      </c>
    </row>
    <row r="355" spans="1:3">
      <c r="A355" s="443" t="s">
        <v>1323</v>
      </c>
      <c r="B355" s="444">
        <v>6</v>
      </c>
      <c r="C355" s="444">
        <v>15</v>
      </c>
    </row>
    <row r="356" spans="1:3">
      <c r="A356" s="443" t="s">
        <v>1326</v>
      </c>
      <c r="B356" s="444">
        <v>7</v>
      </c>
      <c r="C356" s="444">
        <v>24</v>
      </c>
    </row>
    <row r="357" spans="1:3">
      <c r="A357" s="443" t="s">
        <v>1347</v>
      </c>
      <c r="B357" s="444">
        <v>9</v>
      </c>
      <c r="C357" s="444">
        <v>11</v>
      </c>
    </row>
    <row r="358" spans="1:3">
      <c r="A358" s="443" t="s">
        <v>1351</v>
      </c>
      <c r="B358" s="444">
        <v>22</v>
      </c>
      <c r="C358" s="444">
        <v>3</v>
      </c>
    </row>
    <row r="359" spans="1:3">
      <c r="A359" s="443" t="s">
        <v>1353</v>
      </c>
      <c r="B359" s="444">
        <v>15</v>
      </c>
      <c r="C359" s="444">
        <v>20</v>
      </c>
    </row>
    <row r="360" spans="1:3">
      <c r="A360" s="443" t="s">
        <v>1373</v>
      </c>
      <c r="B360" s="444">
        <v>5</v>
      </c>
      <c r="C360" s="444">
        <v>15</v>
      </c>
    </row>
    <row r="361" spans="1:3">
      <c r="A361" s="443" t="s">
        <v>1380</v>
      </c>
      <c r="B361" s="444">
        <v>16</v>
      </c>
      <c r="C361" s="444">
        <v>12</v>
      </c>
    </row>
    <row r="362" spans="1:3">
      <c r="A362" s="443" t="s">
        <v>1395</v>
      </c>
      <c r="B362" s="444">
        <v>17</v>
      </c>
      <c r="C362" s="444">
        <v>17</v>
      </c>
    </row>
    <row r="363" spans="1:3">
      <c r="A363" s="442" t="s">
        <v>872</v>
      </c>
      <c r="B363" s="444">
        <v>286</v>
      </c>
      <c r="C363" s="444">
        <v>104</v>
      </c>
    </row>
    <row r="364" spans="1:3">
      <c r="A364" s="443" t="s">
        <v>874</v>
      </c>
      <c r="B364" s="444">
        <v>19</v>
      </c>
      <c r="C364" s="444">
        <v>1</v>
      </c>
    </row>
    <row r="365" spans="1:3">
      <c r="A365" s="443" t="s">
        <v>879</v>
      </c>
      <c r="B365" s="444">
        <v>12</v>
      </c>
      <c r="C365" s="444">
        <v>1</v>
      </c>
    </row>
    <row r="366" spans="1:3">
      <c r="A366" s="443" t="s">
        <v>884</v>
      </c>
      <c r="B366" s="444">
        <v>9</v>
      </c>
      <c r="C366" s="444">
        <v>0</v>
      </c>
    </row>
    <row r="367" spans="1:3">
      <c r="A367" s="443" t="s">
        <v>888</v>
      </c>
      <c r="B367" s="444">
        <v>14</v>
      </c>
      <c r="C367" s="444">
        <v>0</v>
      </c>
    </row>
    <row r="368" spans="1:3">
      <c r="A368" s="443" t="s">
        <v>892</v>
      </c>
      <c r="B368" s="444">
        <v>16</v>
      </c>
      <c r="C368" s="444">
        <v>1</v>
      </c>
    </row>
    <row r="369" spans="1:3">
      <c r="A369" s="443" t="s">
        <v>896</v>
      </c>
      <c r="B369" s="444">
        <v>11</v>
      </c>
      <c r="C369" s="444">
        <v>0</v>
      </c>
    </row>
    <row r="370" spans="1:3">
      <c r="A370" s="443" t="s">
        <v>900</v>
      </c>
      <c r="B370" s="444">
        <v>3</v>
      </c>
      <c r="C370" s="444">
        <v>7</v>
      </c>
    </row>
    <row r="371" spans="1:3">
      <c r="A371" s="443" t="s">
        <v>905</v>
      </c>
      <c r="B371" s="444">
        <v>12</v>
      </c>
      <c r="C371" s="444">
        <v>8</v>
      </c>
    </row>
    <row r="372" spans="1:3">
      <c r="A372" s="443" t="s">
        <v>913</v>
      </c>
      <c r="B372" s="444">
        <v>11</v>
      </c>
      <c r="C372" s="444">
        <v>3</v>
      </c>
    </row>
    <row r="373" spans="1:3">
      <c r="A373" s="443" t="s">
        <v>916</v>
      </c>
      <c r="B373" s="444">
        <v>15</v>
      </c>
      <c r="C373" s="444">
        <v>3</v>
      </c>
    </row>
    <row r="374" spans="1:3">
      <c r="A374" s="443" t="s">
        <v>928</v>
      </c>
      <c r="B374" s="444">
        <v>5</v>
      </c>
      <c r="C374" s="444">
        <v>5</v>
      </c>
    </row>
    <row r="375" spans="1:3">
      <c r="A375" s="443" t="s">
        <v>932</v>
      </c>
      <c r="B375" s="444">
        <v>6</v>
      </c>
      <c r="C375" s="444">
        <v>2</v>
      </c>
    </row>
    <row r="376" spans="1:3">
      <c r="A376" s="443" t="s">
        <v>937</v>
      </c>
      <c r="B376" s="444">
        <v>9</v>
      </c>
      <c r="C376" s="444">
        <v>6</v>
      </c>
    </row>
    <row r="377" spans="1:3">
      <c r="A377" s="443" t="s">
        <v>945</v>
      </c>
      <c r="B377" s="444">
        <v>8</v>
      </c>
      <c r="C377" s="444">
        <v>6</v>
      </c>
    </row>
    <row r="378" spans="1:3">
      <c r="A378" s="443" t="s">
        <v>948</v>
      </c>
      <c r="B378" s="444">
        <v>14</v>
      </c>
      <c r="C378" s="444">
        <v>2</v>
      </c>
    </row>
    <row r="379" spans="1:3">
      <c r="A379" s="443" t="s">
        <v>951</v>
      </c>
      <c r="B379" s="444">
        <v>5</v>
      </c>
      <c r="C379" s="444">
        <v>7</v>
      </c>
    </row>
    <row r="380" spans="1:3">
      <c r="A380" s="443" t="s">
        <v>955</v>
      </c>
      <c r="B380" s="444">
        <v>6</v>
      </c>
      <c r="C380" s="444">
        <v>6</v>
      </c>
    </row>
    <row r="381" spans="1:3">
      <c r="A381" s="443" t="s">
        <v>960</v>
      </c>
      <c r="B381" s="444">
        <v>10</v>
      </c>
      <c r="C381" s="444">
        <v>1</v>
      </c>
    </row>
    <row r="382" spans="1:3">
      <c r="A382" s="443" t="s">
        <v>964</v>
      </c>
      <c r="B382" s="444">
        <v>11</v>
      </c>
      <c r="C382" s="444">
        <v>2</v>
      </c>
    </row>
    <row r="383" spans="1:3">
      <c r="A383" s="443" t="s">
        <v>969</v>
      </c>
      <c r="B383" s="444">
        <v>6</v>
      </c>
      <c r="C383" s="444">
        <v>1</v>
      </c>
    </row>
    <row r="384" spans="1:3">
      <c r="A384" s="443" t="s">
        <v>973</v>
      </c>
      <c r="B384" s="444">
        <v>21</v>
      </c>
      <c r="C384" s="444">
        <v>1</v>
      </c>
    </row>
    <row r="385" spans="1:3">
      <c r="A385" s="443" t="s">
        <v>978</v>
      </c>
      <c r="B385" s="444">
        <v>10</v>
      </c>
      <c r="C385" s="444">
        <v>1</v>
      </c>
    </row>
    <row r="386" spans="1:3">
      <c r="A386" s="443" t="s">
        <v>990</v>
      </c>
      <c r="B386" s="444">
        <v>7</v>
      </c>
      <c r="C386" s="444">
        <v>4</v>
      </c>
    </row>
    <row r="387" spans="1:3">
      <c r="A387" s="443" t="s">
        <v>993</v>
      </c>
      <c r="B387" s="444">
        <v>6</v>
      </c>
      <c r="C387" s="444">
        <v>12</v>
      </c>
    </row>
    <row r="388" spans="1:3">
      <c r="A388" s="443" t="s">
        <v>1002</v>
      </c>
      <c r="B388" s="444">
        <v>6</v>
      </c>
      <c r="C388" s="444">
        <v>8</v>
      </c>
    </row>
    <row r="389" spans="1:3">
      <c r="A389" s="443" t="s">
        <v>1792</v>
      </c>
      <c r="B389" s="444">
        <v>4</v>
      </c>
      <c r="C389" s="444">
        <v>2</v>
      </c>
    </row>
    <row r="390" spans="1:3">
      <c r="A390" s="443" t="s">
        <v>1895</v>
      </c>
      <c r="B390" s="444">
        <v>4</v>
      </c>
      <c r="C390" s="444">
        <v>2</v>
      </c>
    </row>
    <row r="391" spans="1:3">
      <c r="A391" s="443" t="s">
        <v>1899</v>
      </c>
      <c r="B391" s="444">
        <v>6</v>
      </c>
      <c r="C391" s="444">
        <v>0</v>
      </c>
    </row>
    <row r="392" spans="1:3">
      <c r="A392" s="443" t="s">
        <v>1902</v>
      </c>
      <c r="B392" s="444">
        <v>4</v>
      </c>
      <c r="C392" s="444">
        <v>2</v>
      </c>
    </row>
    <row r="393" spans="1:3">
      <c r="A393" s="443" t="s">
        <v>1906</v>
      </c>
      <c r="B393" s="444">
        <v>4</v>
      </c>
      <c r="C393" s="444">
        <v>2</v>
      </c>
    </row>
    <row r="394" spans="1:3">
      <c r="A394" s="443" t="s">
        <v>1909</v>
      </c>
      <c r="B394" s="444">
        <v>3</v>
      </c>
      <c r="C394" s="444">
        <v>3</v>
      </c>
    </row>
    <row r="395" spans="1:3">
      <c r="A395" s="443" t="s">
        <v>1914</v>
      </c>
      <c r="B395" s="444">
        <v>4</v>
      </c>
      <c r="C395" s="444">
        <v>4</v>
      </c>
    </row>
    <row r="396" spans="1:3">
      <c r="A396" s="443" t="s">
        <v>1916</v>
      </c>
      <c r="B396" s="444">
        <v>5</v>
      </c>
      <c r="C396" s="444">
        <v>1</v>
      </c>
    </row>
    <row r="397" spans="1:3">
      <c r="A397" s="442" t="s">
        <v>151</v>
      </c>
      <c r="B397" s="444">
        <v>207</v>
      </c>
      <c r="C397" s="444">
        <v>323</v>
      </c>
    </row>
    <row r="398" spans="1:3">
      <c r="A398" s="443" t="s">
        <v>154</v>
      </c>
      <c r="B398" s="444">
        <v>16</v>
      </c>
      <c r="C398" s="444">
        <v>11</v>
      </c>
    </row>
    <row r="399" spans="1:3">
      <c r="A399" s="443" t="s">
        <v>175</v>
      </c>
      <c r="B399" s="444">
        <v>8</v>
      </c>
      <c r="C399" s="444">
        <v>18</v>
      </c>
    </row>
    <row r="400" spans="1:3">
      <c r="A400" s="443" t="s">
        <v>289</v>
      </c>
      <c r="B400" s="444">
        <v>5</v>
      </c>
      <c r="C400" s="444">
        <v>9</v>
      </c>
    </row>
    <row r="401" spans="1:3">
      <c r="A401" s="443" t="s">
        <v>293</v>
      </c>
      <c r="B401" s="444">
        <v>2</v>
      </c>
      <c r="C401" s="444">
        <v>5</v>
      </c>
    </row>
    <row r="402" spans="1:3">
      <c r="A402" s="443" t="s">
        <v>310</v>
      </c>
      <c r="B402" s="444">
        <v>4</v>
      </c>
      <c r="C402" s="444">
        <v>12</v>
      </c>
    </row>
    <row r="403" spans="1:3">
      <c r="A403" s="443" t="s">
        <v>315</v>
      </c>
      <c r="B403" s="444">
        <v>3</v>
      </c>
      <c r="C403" s="444">
        <v>2</v>
      </c>
    </row>
    <row r="404" spans="1:3">
      <c r="A404" s="443" t="s">
        <v>589</v>
      </c>
      <c r="B404" s="444">
        <v>4</v>
      </c>
      <c r="C404" s="444">
        <v>10</v>
      </c>
    </row>
    <row r="405" spans="1:3">
      <c r="A405" s="443" t="s">
        <v>864</v>
      </c>
      <c r="B405" s="444">
        <v>9</v>
      </c>
      <c r="C405" s="444">
        <v>8</v>
      </c>
    </row>
    <row r="406" spans="1:3">
      <c r="A406" s="443" t="s">
        <v>868</v>
      </c>
      <c r="B406" s="444">
        <v>6</v>
      </c>
      <c r="C406" s="444">
        <v>2</v>
      </c>
    </row>
    <row r="407" spans="1:3">
      <c r="A407" s="443" t="s">
        <v>1150</v>
      </c>
      <c r="B407" s="444">
        <v>16</v>
      </c>
      <c r="C407" s="444">
        <v>2</v>
      </c>
    </row>
    <row r="408" spans="1:3">
      <c r="A408" s="443" t="s">
        <v>1159</v>
      </c>
      <c r="B408" s="444">
        <v>4</v>
      </c>
      <c r="C408" s="444">
        <v>12</v>
      </c>
    </row>
    <row r="409" spans="1:3">
      <c r="A409" s="443" t="s">
        <v>1165</v>
      </c>
      <c r="B409" s="444">
        <v>6</v>
      </c>
      <c r="C409" s="444">
        <v>10</v>
      </c>
    </row>
    <row r="410" spans="1:3">
      <c r="A410" s="443" t="s">
        <v>1173</v>
      </c>
      <c r="B410" s="444">
        <v>6</v>
      </c>
      <c r="C410" s="444">
        <v>23</v>
      </c>
    </row>
    <row r="411" spans="1:3">
      <c r="A411" s="443" t="s">
        <v>1199</v>
      </c>
      <c r="B411" s="444">
        <v>11</v>
      </c>
      <c r="C411" s="444">
        <v>8</v>
      </c>
    </row>
    <row r="412" spans="1:3">
      <c r="A412" s="443" t="s">
        <v>1434</v>
      </c>
      <c r="B412" s="444">
        <v>3</v>
      </c>
      <c r="C412" s="444">
        <v>8</v>
      </c>
    </row>
    <row r="413" spans="1:3">
      <c r="A413" s="443" t="s">
        <v>1439</v>
      </c>
      <c r="B413" s="444">
        <v>7</v>
      </c>
      <c r="C413" s="444">
        <v>27</v>
      </c>
    </row>
    <row r="414" spans="1:3">
      <c r="A414" s="443" t="s">
        <v>1487</v>
      </c>
      <c r="B414" s="444">
        <v>6</v>
      </c>
      <c r="C414" s="444">
        <v>4</v>
      </c>
    </row>
    <row r="415" spans="1:3">
      <c r="A415" s="443" t="s">
        <v>1561</v>
      </c>
      <c r="B415" s="444">
        <v>2</v>
      </c>
      <c r="C415" s="444">
        <v>8</v>
      </c>
    </row>
    <row r="416" spans="1:3">
      <c r="A416" s="443" t="s">
        <v>1563</v>
      </c>
      <c r="B416" s="444">
        <v>2</v>
      </c>
      <c r="C416" s="444">
        <v>7</v>
      </c>
    </row>
    <row r="417" spans="1:3">
      <c r="A417" s="443" t="s">
        <v>1574</v>
      </c>
      <c r="B417" s="444">
        <v>1</v>
      </c>
      <c r="C417" s="444">
        <v>16</v>
      </c>
    </row>
    <row r="418" spans="1:3">
      <c r="A418" s="443" t="s">
        <v>1577</v>
      </c>
      <c r="B418" s="444">
        <v>6</v>
      </c>
      <c r="C418" s="444">
        <v>7</v>
      </c>
    </row>
    <row r="419" spans="1:3">
      <c r="A419" s="443" t="s">
        <v>1584</v>
      </c>
      <c r="B419" s="444">
        <v>7</v>
      </c>
      <c r="C419" s="444">
        <v>7</v>
      </c>
    </row>
    <row r="420" spans="1:3">
      <c r="A420" s="443" t="s">
        <v>1589</v>
      </c>
      <c r="B420" s="444">
        <v>2</v>
      </c>
      <c r="C420" s="444">
        <v>5</v>
      </c>
    </row>
    <row r="421" spans="1:3">
      <c r="A421" s="443" t="s">
        <v>1604</v>
      </c>
      <c r="B421" s="444">
        <v>0</v>
      </c>
      <c r="C421" s="444">
        <v>12</v>
      </c>
    </row>
    <row r="422" spans="1:3">
      <c r="A422" s="443" t="s">
        <v>1673</v>
      </c>
      <c r="B422" s="444">
        <v>12</v>
      </c>
      <c r="C422" s="444">
        <v>6</v>
      </c>
    </row>
    <row r="423" spans="1:3">
      <c r="A423" s="443" t="s">
        <v>1796</v>
      </c>
      <c r="B423" s="444">
        <v>2</v>
      </c>
      <c r="C423" s="444">
        <v>3</v>
      </c>
    </row>
    <row r="424" spans="1:3">
      <c r="A424" s="443" t="s">
        <v>1800</v>
      </c>
      <c r="B424" s="444">
        <v>3</v>
      </c>
      <c r="C424" s="444">
        <v>6</v>
      </c>
    </row>
    <row r="425" spans="1:3">
      <c r="A425" s="443" t="s">
        <v>1804</v>
      </c>
      <c r="B425" s="444">
        <v>6</v>
      </c>
      <c r="C425" s="444">
        <v>12</v>
      </c>
    </row>
    <row r="426" spans="1:3">
      <c r="A426" s="443" t="s">
        <v>1808</v>
      </c>
      <c r="B426" s="444">
        <v>11</v>
      </c>
      <c r="C426" s="444">
        <v>2</v>
      </c>
    </row>
    <row r="427" spans="1:3">
      <c r="A427" s="443" t="s">
        <v>2156</v>
      </c>
      <c r="B427" s="444">
        <v>2</v>
      </c>
      <c r="C427" s="444">
        <v>3</v>
      </c>
    </row>
    <row r="428" spans="1:3">
      <c r="A428" s="443" t="s">
        <v>2157</v>
      </c>
      <c r="B428" s="444">
        <v>1</v>
      </c>
      <c r="C428" s="444">
        <v>4</v>
      </c>
    </row>
    <row r="429" spans="1:3">
      <c r="A429" s="443" t="s">
        <v>2158</v>
      </c>
      <c r="B429" s="444">
        <v>5</v>
      </c>
      <c r="C429" s="444">
        <v>0</v>
      </c>
    </row>
    <row r="430" spans="1:3">
      <c r="A430" s="443" t="s">
        <v>2165</v>
      </c>
      <c r="B430" s="444">
        <v>3</v>
      </c>
      <c r="C430" s="444">
        <v>2</v>
      </c>
    </row>
    <row r="431" spans="1:3">
      <c r="A431" s="443" t="s">
        <v>2166</v>
      </c>
      <c r="B431" s="444">
        <v>0</v>
      </c>
      <c r="C431" s="444">
        <v>5</v>
      </c>
    </row>
    <row r="432" spans="1:3">
      <c r="A432" s="443" t="s">
        <v>2167</v>
      </c>
      <c r="B432" s="444">
        <v>1</v>
      </c>
      <c r="C432" s="444">
        <v>6</v>
      </c>
    </row>
    <row r="433" spans="1:3">
      <c r="A433" s="443" t="s">
        <v>2169</v>
      </c>
      <c r="B433" s="444">
        <v>4</v>
      </c>
      <c r="C433" s="444">
        <v>9</v>
      </c>
    </row>
    <row r="434" spans="1:3">
      <c r="A434" s="443" t="s">
        <v>2170</v>
      </c>
      <c r="B434" s="444">
        <v>3</v>
      </c>
      <c r="C434" s="444">
        <v>4</v>
      </c>
    </row>
    <row r="435" spans="1:3">
      <c r="A435" s="443" t="s">
        <v>2171</v>
      </c>
      <c r="B435" s="444">
        <v>2</v>
      </c>
      <c r="C435" s="444">
        <v>3</v>
      </c>
    </row>
    <row r="436" spans="1:3">
      <c r="A436" s="443" t="s">
        <v>2172</v>
      </c>
      <c r="B436" s="444">
        <v>2</v>
      </c>
      <c r="C436" s="444">
        <v>4</v>
      </c>
    </row>
    <row r="437" spans="1:3">
      <c r="A437" s="443" t="s">
        <v>2173</v>
      </c>
      <c r="B437" s="444">
        <v>1</v>
      </c>
      <c r="C437" s="444">
        <v>5</v>
      </c>
    </row>
    <row r="438" spans="1:3">
      <c r="A438" s="443" t="s">
        <v>2179</v>
      </c>
      <c r="B438" s="444">
        <v>3</v>
      </c>
      <c r="C438" s="444">
        <v>2</v>
      </c>
    </row>
    <row r="439" spans="1:3">
      <c r="A439" s="443" t="s">
        <v>2183</v>
      </c>
      <c r="B439" s="444">
        <v>5</v>
      </c>
      <c r="C439" s="444">
        <v>0</v>
      </c>
    </row>
    <row r="440" spans="1:3">
      <c r="A440" s="443" t="s">
        <v>2186</v>
      </c>
      <c r="B440" s="444">
        <v>1</v>
      </c>
      <c r="C440" s="444">
        <v>5</v>
      </c>
    </row>
    <row r="441" spans="1:3">
      <c r="A441" s="443" t="s">
        <v>2188</v>
      </c>
      <c r="B441" s="444">
        <v>2</v>
      </c>
      <c r="C441" s="444">
        <v>4</v>
      </c>
    </row>
    <row r="442" spans="1:3">
      <c r="A442" s="443" t="s">
        <v>2189</v>
      </c>
      <c r="B442" s="444">
        <v>2</v>
      </c>
      <c r="C442" s="444">
        <v>5</v>
      </c>
    </row>
    <row r="443" spans="1:3">
      <c r="A443" s="442" t="s">
        <v>405</v>
      </c>
      <c r="B443" s="444">
        <v>184</v>
      </c>
      <c r="C443" s="444">
        <v>200</v>
      </c>
    </row>
    <row r="444" spans="1:3">
      <c r="A444" s="443" t="s">
        <v>407</v>
      </c>
      <c r="B444" s="444">
        <v>12</v>
      </c>
      <c r="C444" s="444">
        <v>12</v>
      </c>
    </row>
    <row r="445" spans="1:3">
      <c r="A445" s="443" t="s">
        <v>440</v>
      </c>
      <c r="B445" s="444">
        <v>2</v>
      </c>
      <c r="C445" s="444">
        <v>13</v>
      </c>
    </row>
    <row r="446" spans="1:3">
      <c r="A446" s="443" t="s">
        <v>603</v>
      </c>
      <c r="B446" s="444">
        <v>11</v>
      </c>
      <c r="C446" s="444">
        <v>5</v>
      </c>
    </row>
    <row r="447" spans="1:3">
      <c r="A447" s="443" t="s">
        <v>610</v>
      </c>
      <c r="B447" s="444">
        <v>10</v>
      </c>
      <c r="C447" s="444">
        <v>7</v>
      </c>
    </row>
    <row r="448" spans="1:3">
      <c r="A448" s="443" t="s">
        <v>639</v>
      </c>
      <c r="B448" s="444">
        <v>12</v>
      </c>
      <c r="C448" s="444">
        <v>11</v>
      </c>
    </row>
    <row r="449" spans="1:3">
      <c r="A449" s="443" t="s">
        <v>658</v>
      </c>
      <c r="B449" s="444">
        <v>12</v>
      </c>
      <c r="C449" s="444">
        <v>2</v>
      </c>
    </row>
    <row r="450" spans="1:3">
      <c r="A450" s="443" t="s">
        <v>666</v>
      </c>
      <c r="B450" s="444">
        <v>14</v>
      </c>
      <c r="C450" s="444">
        <v>9</v>
      </c>
    </row>
    <row r="451" spans="1:3">
      <c r="A451" s="443" t="s">
        <v>679</v>
      </c>
      <c r="B451" s="444">
        <v>2</v>
      </c>
      <c r="C451" s="444">
        <v>14</v>
      </c>
    </row>
    <row r="452" spans="1:3">
      <c r="A452" s="443" t="s">
        <v>692</v>
      </c>
      <c r="B452" s="444">
        <v>5</v>
      </c>
      <c r="C452" s="444">
        <v>16</v>
      </c>
    </row>
    <row r="453" spans="1:3">
      <c r="A453" s="443" t="s">
        <v>695</v>
      </c>
      <c r="B453" s="444">
        <v>12</v>
      </c>
      <c r="C453" s="444">
        <v>0</v>
      </c>
    </row>
    <row r="454" spans="1:3">
      <c r="A454" s="443" t="s">
        <v>703</v>
      </c>
      <c r="B454" s="444">
        <v>16</v>
      </c>
      <c r="C454" s="444">
        <v>10</v>
      </c>
    </row>
    <row r="455" spans="1:3">
      <c r="A455" s="443" t="s">
        <v>713</v>
      </c>
      <c r="B455" s="444">
        <v>7</v>
      </c>
      <c r="C455" s="444">
        <v>13</v>
      </c>
    </row>
    <row r="456" spans="1:3">
      <c r="A456" s="443" t="s">
        <v>718</v>
      </c>
      <c r="B456" s="444">
        <v>14</v>
      </c>
      <c r="C456" s="444">
        <v>18</v>
      </c>
    </row>
    <row r="457" spans="1:3">
      <c r="A457" s="443" t="s">
        <v>1780</v>
      </c>
      <c r="B457" s="444">
        <v>11</v>
      </c>
      <c r="C457" s="444">
        <v>5</v>
      </c>
    </row>
    <row r="458" spans="1:3">
      <c r="A458" s="443" t="s">
        <v>1785</v>
      </c>
      <c r="B458" s="444">
        <v>12</v>
      </c>
      <c r="C458" s="444">
        <v>2</v>
      </c>
    </row>
    <row r="459" spans="1:3">
      <c r="A459" s="443" t="s">
        <v>2091</v>
      </c>
      <c r="B459" s="444">
        <v>4</v>
      </c>
      <c r="C459" s="444">
        <v>11</v>
      </c>
    </row>
    <row r="460" spans="1:3">
      <c r="A460" s="443" t="s">
        <v>2092</v>
      </c>
      <c r="B460" s="444">
        <v>10</v>
      </c>
      <c r="C460" s="444">
        <v>8</v>
      </c>
    </row>
    <row r="461" spans="1:3">
      <c r="A461" s="443" t="s">
        <v>2101</v>
      </c>
      <c r="B461" s="444">
        <v>2</v>
      </c>
      <c r="C461" s="444">
        <v>17</v>
      </c>
    </row>
    <row r="462" spans="1:3">
      <c r="A462" s="443" t="s">
        <v>2102</v>
      </c>
      <c r="B462" s="444">
        <v>0</v>
      </c>
      <c r="C462" s="444">
        <v>8</v>
      </c>
    </row>
    <row r="463" spans="1:3">
      <c r="A463" s="443" t="s">
        <v>2103</v>
      </c>
      <c r="B463" s="444">
        <v>5</v>
      </c>
      <c r="C463" s="444">
        <v>8</v>
      </c>
    </row>
    <row r="464" spans="1:3">
      <c r="A464" s="443" t="s">
        <v>2241</v>
      </c>
      <c r="B464" s="444">
        <v>11</v>
      </c>
      <c r="C464" s="444">
        <v>11</v>
      </c>
    </row>
    <row r="465" spans="1:3">
      <c r="A465" s="442" t="s">
        <v>326</v>
      </c>
      <c r="B465" s="444">
        <v>99</v>
      </c>
      <c r="C465" s="444">
        <v>279</v>
      </c>
    </row>
    <row r="466" spans="1:3">
      <c r="A466" s="443" t="s">
        <v>329</v>
      </c>
      <c r="B466" s="444">
        <v>5</v>
      </c>
      <c r="C466" s="444">
        <v>11</v>
      </c>
    </row>
    <row r="467" spans="1:3">
      <c r="A467" s="443" t="s">
        <v>335</v>
      </c>
      <c r="B467" s="444">
        <v>0</v>
      </c>
      <c r="C467" s="444">
        <v>16</v>
      </c>
    </row>
    <row r="468" spans="1:3">
      <c r="A468" s="443" t="s">
        <v>358</v>
      </c>
      <c r="B468" s="444">
        <v>4</v>
      </c>
      <c r="C468" s="444">
        <v>5</v>
      </c>
    </row>
    <row r="469" spans="1:3">
      <c r="A469" s="443" t="s">
        <v>363</v>
      </c>
      <c r="B469" s="444">
        <v>6</v>
      </c>
      <c r="C469" s="444">
        <v>11</v>
      </c>
    </row>
    <row r="470" spans="1:3">
      <c r="A470" s="443" t="s">
        <v>386</v>
      </c>
      <c r="B470" s="444">
        <v>5</v>
      </c>
      <c r="C470" s="444">
        <v>6</v>
      </c>
    </row>
    <row r="471" spans="1:3">
      <c r="A471" s="443" t="s">
        <v>411</v>
      </c>
      <c r="B471" s="444">
        <v>4</v>
      </c>
      <c r="C471" s="444">
        <v>13</v>
      </c>
    </row>
    <row r="472" spans="1:3">
      <c r="A472" s="443" t="s">
        <v>432</v>
      </c>
      <c r="B472" s="444">
        <v>4</v>
      </c>
      <c r="C472" s="444">
        <v>5</v>
      </c>
    </row>
    <row r="473" spans="1:3">
      <c r="A473" s="443" t="s">
        <v>459</v>
      </c>
      <c r="B473" s="444">
        <v>0</v>
      </c>
      <c r="C473" s="444">
        <v>15</v>
      </c>
    </row>
    <row r="474" spans="1:3">
      <c r="A474" s="443" t="s">
        <v>465</v>
      </c>
      <c r="B474" s="444">
        <v>0</v>
      </c>
      <c r="C474" s="444">
        <v>17</v>
      </c>
    </row>
    <row r="475" spans="1:3">
      <c r="A475" s="443" t="s">
        <v>493</v>
      </c>
      <c r="B475" s="444">
        <v>6</v>
      </c>
      <c r="C475" s="444">
        <v>10</v>
      </c>
    </row>
    <row r="476" spans="1:3">
      <c r="A476" s="443" t="s">
        <v>506</v>
      </c>
      <c r="B476" s="444">
        <v>5</v>
      </c>
      <c r="C476" s="444">
        <v>10</v>
      </c>
    </row>
    <row r="477" spans="1:3">
      <c r="A477" s="443" t="s">
        <v>543</v>
      </c>
      <c r="B477" s="444">
        <v>9</v>
      </c>
      <c r="C477" s="444">
        <v>7</v>
      </c>
    </row>
    <row r="478" spans="1:3">
      <c r="A478" s="443" t="s">
        <v>547</v>
      </c>
      <c r="B478" s="444">
        <v>1</v>
      </c>
      <c r="C478" s="444">
        <v>11</v>
      </c>
    </row>
    <row r="479" spans="1:3">
      <c r="A479" s="443" t="s">
        <v>551</v>
      </c>
      <c r="B479" s="444">
        <v>3</v>
      </c>
      <c r="C479" s="444">
        <v>15</v>
      </c>
    </row>
    <row r="480" spans="1:3">
      <c r="A480" s="443" t="s">
        <v>554</v>
      </c>
      <c r="B480" s="444">
        <v>3</v>
      </c>
      <c r="C480" s="444">
        <v>10</v>
      </c>
    </row>
    <row r="481" spans="1:3">
      <c r="A481" s="443" t="s">
        <v>558</v>
      </c>
      <c r="B481" s="444">
        <v>2</v>
      </c>
      <c r="C481" s="444">
        <v>11</v>
      </c>
    </row>
    <row r="482" spans="1:3">
      <c r="A482" s="443" t="s">
        <v>562</v>
      </c>
      <c r="B482" s="444">
        <v>5</v>
      </c>
      <c r="C482" s="444">
        <v>12</v>
      </c>
    </row>
    <row r="483" spans="1:3">
      <c r="A483" s="443" t="s">
        <v>567</v>
      </c>
      <c r="B483" s="444">
        <v>4</v>
      </c>
      <c r="C483" s="444">
        <v>12</v>
      </c>
    </row>
    <row r="484" spans="1:3">
      <c r="A484" s="443" t="s">
        <v>614</v>
      </c>
      <c r="B484" s="444">
        <v>5</v>
      </c>
      <c r="C484" s="444">
        <v>11</v>
      </c>
    </row>
    <row r="485" spans="1:3">
      <c r="A485" s="443" t="s">
        <v>617</v>
      </c>
      <c r="B485" s="444">
        <v>0</v>
      </c>
      <c r="C485" s="444">
        <v>11</v>
      </c>
    </row>
    <row r="486" spans="1:3">
      <c r="A486" s="443" t="s">
        <v>622</v>
      </c>
      <c r="B486" s="444">
        <v>4</v>
      </c>
      <c r="C486" s="444">
        <v>10</v>
      </c>
    </row>
    <row r="487" spans="1:3">
      <c r="A487" s="443" t="s">
        <v>630</v>
      </c>
      <c r="B487" s="444">
        <v>3</v>
      </c>
      <c r="C487" s="444">
        <v>13</v>
      </c>
    </row>
    <row r="488" spans="1:3">
      <c r="A488" s="443" t="s">
        <v>634</v>
      </c>
      <c r="B488" s="444">
        <v>4</v>
      </c>
      <c r="C488" s="444">
        <v>8</v>
      </c>
    </row>
    <row r="489" spans="1:3">
      <c r="A489" s="443" t="s">
        <v>644</v>
      </c>
      <c r="B489" s="444">
        <v>2</v>
      </c>
      <c r="C489" s="444">
        <v>16</v>
      </c>
    </row>
    <row r="490" spans="1:3">
      <c r="A490" s="443" t="s">
        <v>647</v>
      </c>
      <c r="B490" s="444">
        <v>11</v>
      </c>
      <c r="C490" s="444">
        <v>6</v>
      </c>
    </row>
    <row r="491" spans="1:3">
      <c r="A491" s="443" t="s">
        <v>2016</v>
      </c>
      <c r="B491" s="444">
        <v>0</v>
      </c>
      <c r="C491" s="444">
        <v>6</v>
      </c>
    </row>
    <row r="492" spans="1:3">
      <c r="A492" s="443" t="s">
        <v>2018</v>
      </c>
      <c r="B492" s="444">
        <v>4</v>
      </c>
      <c r="C492" s="444">
        <v>1</v>
      </c>
    </row>
    <row r="493" spans="1:3">
      <c r="A493" s="442" t="s">
        <v>2737</v>
      </c>
      <c r="B493" s="444">
        <v>222</v>
      </c>
      <c r="C493" s="444">
        <v>409</v>
      </c>
    </row>
    <row r="494" spans="1:3">
      <c r="A494" s="443" t="s">
        <v>145</v>
      </c>
      <c r="B494" s="444"/>
      <c r="C494" s="444"/>
    </row>
    <row r="495" spans="1:3">
      <c r="A495" s="443" t="s">
        <v>199</v>
      </c>
      <c r="B495" s="444">
        <v>5</v>
      </c>
      <c r="C495" s="444">
        <v>15</v>
      </c>
    </row>
    <row r="496" spans="1:3">
      <c r="A496" s="443" t="s">
        <v>345</v>
      </c>
      <c r="B496" s="444">
        <v>3</v>
      </c>
      <c r="C496" s="444">
        <v>10</v>
      </c>
    </row>
    <row r="497" spans="1:3">
      <c r="A497" s="443" t="s">
        <v>354</v>
      </c>
      <c r="B497" s="444">
        <v>15</v>
      </c>
      <c r="C497" s="444">
        <v>8</v>
      </c>
    </row>
    <row r="498" spans="1:3">
      <c r="A498" s="443" t="s">
        <v>383</v>
      </c>
      <c r="B498" s="444">
        <v>3</v>
      </c>
      <c r="C498" s="444">
        <v>35</v>
      </c>
    </row>
    <row r="499" spans="1:3">
      <c r="A499" s="443" t="s">
        <v>391</v>
      </c>
      <c r="B499" s="444">
        <v>6</v>
      </c>
      <c r="C499" s="444">
        <v>8</v>
      </c>
    </row>
    <row r="500" spans="1:3">
      <c r="A500" s="443" t="s">
        <v>427</v>
      </c>
      <c r="B500" s="444">
        <v>7</v>
      </c>
      <c r="C500" s="444">
        <v>17</v>
      </c>
    </row>
    <row r="501" spans="1:3">
      <c r="A501" s="443" t="s">
        <v>435</v>
      </c>
      <c r="B501" s="444">
        <v>5</v>
      </c>
      <c r="C501" s="444">
        <v>16</v>
      </c>
    </row>
    <row r="502" spans="1:3">
      <c r="A502" s="443" t="s">
        <v>470</v>
      </c>
      <c r="B502" s="444">
        <v>4</v>
      </c>
      <c r="C502" s="444">
        <v>11</v>
      </c>
    </row>
    <row r="503" spans="1:3">
      <c r="A503" s="443" t="s">
        <v>474</v>
      </c>
      <c r="B503" s="444">
        <v>3</v>
      </c>
      <c r="C503" s="444">
        <v>23</v>
      </c>
    </row>
    <row r="504" spans="1:3">
      <c r="A504" s="443" t="s">
        <v>522</v>
      </c>
      <c r="B504" s="444">
        <v>4</v>
      </c>
      <c r="C504" s="444">
        <v>4</v>
      </c>
    </row>
    <row r="505" spans="1:3">
      <c r="A505" s="443" t="s">
        <v>527</v>
      </c>
      <c r="B505" s="444">
        <v>4</v>
      </c>
      <c r="C505" s="444">
        <v>4</v>
      </c>
    </row>
    <row r="506" spans="1:3">
      <c r="A506" s="443" t="s">
        <v>533</v>
      </c>
      <c r="B506" s="444">
        <v>4</v>
      </c>
      <c r="C506" s="444">
        <v>7</v>
      </c>
    </row>
    <row r="507" spans="1:3">
      <c r="A507" s="443" t="s">
        <v>540</v>
      </c>
      <c r="B507" s="444">
        <v>2</v>
      </c>
      <c r="C507" s="444">
        <v>8</v>
      </c>
    </row>
    <row r="508" spans="1:3">
      <c r="A508" s="443" t="s">
        <v>571</v>
      </c>
      <c r="B508" s="444">
        <v>8</v>
      </c>
      <c r="C508" s="444">
        <v>13</v>
      </c>
    </row>
    <row r="509" spans="1:3">
      <c r="A509" s="443" t="s">
        <v>575</v>
      </c>
      <c r="B509" s="444">
        <v>2</v>
      </c>
      <c r="C509" s="444">
        <v>15</v>
      </c>
    </row>
    <row r="510" spans="1:3">
      <c r="A510" s="443" t="s">
        <v>580</v>
      </c>
      <c r="B510" s="444">
        <v>7</v>
      </c>
      <c r="C510" s="444">
        <v>12</v>
      </c>
    </row>
    <row r="511" spans="1:3">
      <c r="A511" s="443" t="s">
        <v>585</v>
      </c>
      <c r="B511" s="444">
        <v>15</v>
      </c>
      <c r="C511" s="444">
        <v>13</v>
      </c>
    </row>
    <row r="512" spans="1:3">
      <c r="A512" s="443" t="s">
        <v>593</v>
      </c>
      <c r="B512" s="444">
        <v>6</v>
      </c>
      <c r="C512" s="444">
        <v>11</v>
      </c>
    </row>
    <row r="513" spans="1:3">
      <c r="A513" s="443" t="s">
        <v>599</v>
      </c>
      <c r="B513" s="444">
        <v>3</v>
      </c>
      <c r="C513" s="444">
        <v>3</v>
      </c>
    </row>
    <row r="514" spans="1:3">
      <c r="A514" s="443" t="s">
        <v>626</v>
      </c>
      <c r="B514" s="444">
        <v>3</v>
      </c>
      <c r="C514" s="444">
        <v>8</v>
      </c>
    </row>
    <row r="515" spans="1:3">
      <c r="A515" s="443" t="s">
        <v>650</v>
      </c>
      <c r="B515" s="444">
        <v>7</v>
      </c>
      <c r="C515" s="444">
        <v>12</v>
      </c>
    </row>
    <row r="516" spans="1:3">
      <c r="A516" s="443" t="s">
        <v>654</v>
      </c>
      <c r="B516" s="444">
        <v>7</v>
      </c>
      <c r="C516" s="444">
        <v>2</v>
      </c>
    </row>
    <row r="517" spans="1:3">
      <c r="A517" s="443" t="s">
        <v>662</v>
      </c>
      <c r="B517" s="444">
        <v>1</v>
      </c>
      <c r="C517" s="444">
        <v>7</v>
      </c>
    </row>
    <row r="518" spans="1:3">
      <c r="A518" s="443" t="s">
        <v>670</v>
      </c>
      <c r="B518" s="444">
        <v>7</v>
      </c>
      <c r="C518" s="444">
        <v>14</v>
      </c>
    </row>
    <row r="519" spans="1:3">
      <c r="A519" s="443" t="s">
        <v>675</v>
      </c>
      <c r="B519" s="444">
        <v>12</v>
      </c>
      <c r="C519" s="444">
        <v>7</v>
      </c>
    </row>
    <row r="520" spans="1:3">
      <c r="A520" s="443" t="s">
        <v>683</v>
      </c>
      <c r="B520" s="444">
        <v>3</v>
      </c>
      <c r="C520" s="444">
        <v>25</v>
      </c>
    </row>
    <row r="521" spans="1:3">
      <c r="A521" s="443" t="s">
        <v>687</v>
      </c>
      <c r="B521" s="444">
        <v>5</v>
      </c>
      <c r="C521" s="444">
        <v>6</v>
      </c>
    </row>
    <row r="522" spans="1:3">
      <c r="A522" s="443" t="s">
        <v>699</v>
      </c>
      <c r="B522" s="444">
        <v>5</v>
      </c>
      <c r="C522" s="444">
        <v>7</v>
      </c>
    </row>
    <row r="523" spans="1:3">
      <c r="A523" s="443" t="s">
        <v>797</v>
      </c>
      <c r="B523" s="444">
        <v>8</v>
      </c>
      <c r="C523" s="444">
        <v>14</v>
      </c>
    </row>
    <row r="524" spans="1:3">
      <c r="A524" s="443" t="s">
        <v>1183</v>
      </c>
      <c r="B524" s="444">
        <v>10</v>
      </c>
      <c r="C524" s="444">
        <v>3</v>
      </c>
    </row>
    <row r="525" spans="1:3">
      <c r="A525" s="443" t="s">
        <v>1188</v>
      </c>
      <c r="B525" s="444">
        <v>4</v>
      </c>
      <c r="C525" s="444">
        <v>7</v>
      </c>
    </row>
    <row r="526" spans="1:3">
      <c r="A526" s="443" t="s">
        <v>1196</v>
      </c>
      <c r="B526" s="444">
        <v>0</v>
      </c>
      <c r="C526" s="444">
        <v>6</v>
      </c>
    </row>
    <row r="527" spans="1:3">
      <c r="A527" s="443" t="s">
        <v>1215</v>
      </c>
      <c r="B527" s="444">
        <v>3</v>
      </c>
      <c r="C527" s="444">
        <v>7</v>
      </c>
    </row>
    <row r="528" spans="1:3">
      <c r="A528" s="443" t="s">
        <v>1238</v>
      </c>
      <c r="B528" s="444">
        <v>4</v>
      </c>
      <c r="C528" s="444">
        <v>3</v>
      </c>
    </row>
    <row r="529" spans="1:3">
      <c r="A529" s="443" t="s">
        <v>1262</v>
      </c>
      <c r="B529" s="444">
        <v>1</v>
      </c>
      <c r="C529" s="444">
        <v>8</v>
      </c>
    </row>
    <row r="530" spans="1:3">
      <c r="A530" s="443" t="s">
        <v>1295</v>
      </c>
      <c r="B530" s="444">
        <v>2</v>
      </c>
      <c r="C530" s="444">
        <v>4</v>
      </c>
    </row>
    <row r="531" spans="1:3">
      <c r="A531" s="443" t="s">
        <v>1341</v>
      </c>
      <c r="B531" s="444">
        <v>5</v>
      </c>
      <c r="C531" s="444">
        <v>1</v>
      </c>
    </row>
    <row r="532" spans="1:3">
      <c r="A532" s="443" t="s">
        <v>1377</v>
      </c>
      <c r="B532" s="444">
        <v>2</v>
      </c>
      <c r="C532" s="444">
        <v>4</v>
      </c>
    </row>
    <row r="533" spans="1:3">
      <c r="A533" s="443" t="s">
        <v>1400</v>
      </c>
      <c r="B533" s="444">
        <v>6</v>
      </c>
      <c r="C533" s="444">
        <v>1</v>
      </c>
    </row>
    <row r="534" spans="1:3">
      <c r="A534" s="443" t="s">
        <v>1417</v>
      </c>
      <c r="B534" s="444">
        <v>3</v>
      </c>
      <c r="C534" s="444">
        <v>6</v>
      </c>
    </row>
    <row r="535" spans="1:3">
      <c r="A535" s="443" t="s">
        <v>1421</v>
      </c>
      <c r="B535" s="444">
        <v>10</v>
      </c>
      <c r="C535" s="444">
        <v>1</v>
      </c>
    </row>
    <row r="536" spans="1:3">
      <c r="A536" s="443" t="s">
        <v>1782</v>
      </c>
      <c r="B536" s="444">
        <v>8</v>
      </c>
      <c r="C536" s="444">
        <v>18</v>
      </c>
    </row>
    <row r="537" spans="1:3">
      <c r="A537" s="443" t="s">
        <v>1886</v>
      </c>
      <c r="B537" s="444">
        <v>0</v>
      </c>
      <c r="C537" s="444">
        <v>5</v>
      </c>
    </row>
    <row r="538" spans="1:3">
      <c r="A538" s="442" t="s">
        <v>2738</v>
      </c>
      <c r="B538" s="444">
        <v>2517</v>
      </c>
      <c r="C538" s="444">
        <v>4068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3:J21"/>
  <sheetViews>
    <sheetView workbookViewId="0">
      <selection activeCell="I15" sqref="I15"/>
    </sheetView>
  </sheetViews>
  <sheetFormatPr baseColWidth="10" defaultRowHeight="13.2"/>
  <cols>
    <col min="1" max="1" width="23" customWidth="1"/>
    <col min="2" max="2" width="23.88671875" style="458" customWidth="1"/>
    <col min="3" max="3" width="44.44140625" style="458" customWidth="1"/>
    <col min="6" max="6" width="12.33203125" style="458" bestFit="1" customWidth="1"/>
    <col min="7" max="7" width="11.5546875" style="458" bestFit="1" customWidth="1"/>
    <col min="9" max="9" width="14.88671875" style="458" bestFit="1" customWidth="1"/>
    <col min="10" max="10" width="15.109375" style="458" customWidth="1"/>
  </cols>
  <sheetData>
    <row r="3" spans="1:10">
      <c r="A3" s="441" t="s">
        <v>2736</v>
      </c>
      <c r="B3" s="458" t="s">
        <v>2741</v>
      </c>
      <c r="C3" s="458" t="s">
        <v>2742</v>
      </c>
    </row>
    <row r="4" spans="1:10">
      <c r="A4" s="442" t="s">
        <v>138</v>
      </c>
      <c r="B4" s="458">
        <v>2152935</v>
      </c>
      <c r="C4" s="458">
        <v>263590.46000000002</v>
      </c>
      <c r="E4" t="s">
        <v>138</v>
      </c>
      <c r="F4" s="458">
        <v>73930</v>
      </c>
      <c r="G4" s="458">
        <v>8217.86</v>
      </c>
      <c r="H4" t="s">
        <v>138</v>
      </c>
      <c r="I4" s="458">
        <f>+GETPIVOTDATA("Suma de Apoyo Federal ",$A$3,"Municipio del proyecto dentro de la Cruzada contra el Hambre ","ALAQUINES")+F4</f>
        <v>2226865</v>
      </c>
      <c r="J4" s="458">
        <f>+GETPIVOTDATA("Suma de Aportación de Organización o Grupo ",$A$3,"Municipio del proyecto dentro de la Cruzada contra el Hambre ","ALAQUINES")+G4</f>
        <v>271808.32</v>
      </c>
    </row>
    <row r="5" spans="1:10">
      <c r="A5" s="442" t="s">
        <v>909</v>
      </c>
      <c r="B5" s="458">
        <v>4731437</v>
      </c>
      <c r="C5" s="458">
        <v>728605.67999999993</v>
      </c>
      <c r="E5" t="s">
        <v>909</v>
      </c>
      <c r="F5" s="458">
        <v>51703</v>
      </c>
      <c r="G5" s="458">
        <v>10950.8</v>
      </c>
      <c r="H5" t="s">
        <v>909</v>
      </c>
      <c r="I5" s="458">
        <f>+GETPIVOTDATA("Suma de Apoyo Federal ",$A$3,"Municipio del proyecto dentro de la Cruzada contra el Hambre ","AQUISMÓN")+F5</f>
        <v>4783140</v>
      </c>
      <c r="J5" s="458">
        <f>+GETPIVOTDATA("Suma de Aportación de Organización o Grupo ",$A$3,"Municipio del proyecto dentro de la Cruzada contra el Hambre ","AQUISMÓN")+G5</f>
        <v>739556.48</v>
      </c>
    </row>
    <row r="6" spans="1:10">
      <c r="A6" s="442" t="s">
        <v>920</v>
      </c>
      <c r="B6" s="458">
        <v>1800287</v>
      </c>
      <c r="C6" s="458">
        <v>241569.41999999995</v>
      </c>
      <c r="H6" t="s">
        <v>920</v>
      </c>
      <c r="I6" s="458">
        <f>+GETPIVOTDATA("Suma de Apoyo Federal ",$A$3,"Municipio del proyecto dentro de la Cruzada contra el Hambre ","CIUDAD DEL MAÍZ")</f>
        <v>1800287</v>
      </c>
      <c r="J6" s="458">
        <v>241569.41999999995</v>
      </c>
    </row>
    <row r="7" spans="1:10">
      <c r="A7" s="442" t="s">
        <v>706</v>
      </c>
      <c r="B7" s="458">
        <v>3941915</v>
      </c>
      <c r="C7" s="458">
        <v>438010</v>
      </c>
      <c r="H7" t="s">
        <v>706</v>
      </c>
      <c r="I7" s="458">
        <f>+GETPIVOTDATA("Suma de Apoyo Federal ",$A$3,"Municipio del proyecto dentro de la Cruzada contra el Hambre ","COXCATLÁN")</f>
        <v>3941915</v>
      </c>
      <c r="J7" s="458">
        <v>438010</v>
      </c>
    </row>
    <row r="8" spans="1:10">
      <c r="A8" s="442" t="s">
        <v>996</v>
      </c>
      <c r="B8" s="458">
        <v>4815926</v>
      </c>
      <c r="C8" s="458">
        <v>623222.04999999981</v>
      </c>
      <c r="H8" t="s">
        <v>996</v>
      </c>
      <c r="I8" s="458">
        <f>+GETPIVOTDATA("Suma de Apoyo Federal ",$A$3,"Municipio del proyecto dentro de la Cruzada contra el Hambre ","GUADALCÁZAR")</f>
        <v>4815926</v>
      </c>
      <c r="J8" s="458">
        <v>623222.04999999981</v>
      </c>
    </row>
    <row r="9" spans="1:10">
      <c r="A9" s="442" t="s">
        <v>339</v>
      </c>
      <c r="B9" s="458">
        <v>4408006</v>
      </c>
      <c r="C9" s="458">
        <v>710141</v>
      </c>
      <c r="E9" t="s">
        <v>339</v>
      </c>
      <c r="F9" s="458">
        <v>310455</v>
      </c>
      <c r="G9" s="458">
        <v>43212</v>
      </c>
      <c r="H9" t="s">
        <v>339</v>
      </c>
      <c r="I9" s="458">
        <f>+GETPIVOTDATA("Suma de Apoyo Federal ",$A$3,"Municipio del proyecto dentro de la Cruzada contra el Hambre ","HUEHUETLÁN")+F9</f>
        <v>4718461</v>
      </c>
      <c r="J9" s="458">
        <f>+GETPIVOTDATA("Suma de Aportación de Organización o Grupo ",$A$3,"Municipio del proyecto dentro de la Cruzada contra el Hambre ","HUEHUETLÁN")+G9</f>
        <v>753353</v>
      </c>
    </row>
    <row r="10" spans="1:10">
      <c r="A10" s="442" t="s">
        <v>1550</v>
      </c>
      <c r="B10" s="458">
        <v>3299257</v>
      </c>
      <c r="C10" s="458">
        <v>515649</v>
      </c>
      <c r="E10" t="s">
        <v>1550</v>
      </c>
      <c r="F10" s="458">
        <v>493704</v>
      </c>
      <c r="G10" s="458">
        <v>74138</v>
      </c>
      <c r="H10" t="s">
        <v>1550</v>
      </c>
      <c r="I10" s="458">
        <f>+GETPIVOTDATA("Suma de Apoyo Federal ",$A$3,"Municipio del proyecto dentro de la Cruzada contra el Hambre ","MATLAPA")+F10</f>
        <v>3792961</v>
      </c>
      <c r="J10" s="458">
        <f>+GETPIVOTDATA("Suma de Aportación de Organización o Grupo ",$A$3,"Municipio del proyecto dentro de la Cruzada contra el Hambre ","MATLAPA")+G10</f>
        <v>589787</v>
      </c>
    </row>
    <row r="11" spans="1:10">
      <c r="A11" s="442" t="s">
        <v>319</v>
      </c>
      <c r="B11" s="458">
        <v>2147666</v>
      </c>
      <c r="C11" s="458">
        <v>326311.7</v>
      </c>
      <c r="H11" t="s">
        <v>319</v>
      </c>
      <c r="I11" s="458">
        <f>+GETPIVOTDATA("Suma de Apoyo Federal ",$A$3,"Municipio del proyecto dentro de la Cruzada contra el Hambre ","SAN ANTONIO")</f>
        <v>2147666</v>
      </c>
      <c r="J11" s="458">
        <f>+GETPIVOTDATA("Suma de Aportación de Organización o Grupo ",$A$3,"Municipio del proyecto dentro de la Cruzada contra el Hambre ","SAN ANTONIO")</f>
        <v>326311.7</v>
      </c>
    </row>
    <row r="12" spans="1:10">
      <c r="A12" s="442" t="s">
        <v>1677</v>
      </c>
      <c r="B12" s="458">
        <v>4138676</v>
      </c>
      <c r="C12" s="458">
        <v>459893</v>
      </c>
      <c r="E12" t="s">
        <v>1677</v>
      </c>
      <c r="F12" s="458">
        <v>30012</v>
      </c>
      <c r="G12" s="458">
        <v>3335</v>
      </c>
      <c r="H12" t="s">
        <v>1677</v>
      </c>
      <c r="I12" s="458">
        <f>+GETPIVOTDATA("Suma de Apoyo Federal ",$A$3,"Municipio del proyecto dentro de la Cruzada contra el Hambre ","SANTA CATARINA")+F12</f>
        <v>4168688</v>
      </c>
      <c r="J12" s="458">
        <f>+GETPIVOTDATA("Suma de Aportación de Organización o Grupo ",$A$3,"Municipio del proyecto dentro de la Cruzada contra el Hambre ","SANTA CATARINA")+G12</f>
        <v>463228</v>
      </c>
    </row>
    <row r="13" spans="1:10">
      <c r="A13" s="442" t="s">
        <v>163</v>
      </c>
      <c r="B13" s="458">
        <v>3960069</v>
      </c>
      <c r="C13" s="458">
        <v>451551.35999999987</v>
      </c>
      <c r="H13" t="s">
        <v>163</v>
      </c>
      <c r="I13" s="458">
        <f>+GETPIVOTDATA("Suma de Apoyo Federal ",$A$3,"Municipio del proyecto dentro de la Cruzada contra el Hambre ","TAMASOPO")</f>
        <v>3960069</v>
      </c>
      <c r="J13" s="458">
        <v>451551.35999999987</v>
      </c>
    </row>
    <row r="14" spans="1:10">
      <c r="A14" s="442" t="s">
        <v>1178</v>
      </c>
      <c r="B14" s="458">
        <v>4539337</v>
      </c>
      <c r="C14" s="458">
        <v>948454.3600000001</v>
      </c>
      <c r="H14" t="s">
        <v>1178</v>
      </c>
      <c r="I14" s="458">
        <f>+GETPIVOTDATA("Suma de Apoyo Federal ",$A$3,"Municipio del proyecto dentro de la Cruzada contra el Hambre ","TAMAZUNCHALE")+200016</f>
        <v>4739353</v>
      </c>
      <c r="J14" s="458">
        <v>948454.3600000001</v>
      </c>
    </row>
    <row r="15" spans="1:10">
      <c r="A15" s="442" t="s">
        <v>872</v>
      </c>
      <c r="B15" s="458">
        <v>4715868</v>
      </c>
      <c r="C15" s="458">
        <v>524036</v>
      </c>
      <c r="H15" t="s">
        <v>872</v>
      </c>
      <c r="I15" s="458">
        <f>+GETPIVOTDATA("Suma de Apoyo Federal ",$A$3,"Municipio del proyecto dentro de la Cruzada contra el Hambre ","TAMPACÁN")</f>
        <v>4715868</v>
      </c>
      <c r="J15" s="458">
        <v>524036</v>
      </c>
    </row>
    <row r="16" spans="1:10">
      <c r="A16" s="442" t="s">
        <v>151</v>
      </c>
      <c r="B16" s="458">
        <v>5123008</v>
      </c>
      <c r="C16" s="458">
        <v>569232</v>
      </c>
      <c r="H16" t="s">
        <v>151</v>
      </c>
      <c r="I16" s="458">
        <f>+GETPIVOTDATA("Suma de Apoyo Federal ",$A$3,"Municipio del proyecto dentro de la Cruzada contra el Hambre ","TAMPAMOLÓN CORONA")</f>
        <v>5123008</v>
      </c>
      <c r="J16" s="458">
        <v>569232</v>
      </c>
    </row>
    <row r="17" spans="1:10">
      <c r="A17" s="442" t="s">
        <v>405</v>
      </c>
      <c r="B17" s="458">
        <v>2277795</v>
      </c>
      <c r="C17" s="458">
        <v>344978.68</v>
      </c>
      <c r="H17" t="s">
        <v>405</v>
      </c>
      <c r="I17" s="458">
        <f>+GETPIVOTDATA("Suma de Apoyo Federal ",$A$3,"Municipio del proyecto dentro de la Cruzada contra el Hambre ","TANLAJÁS")</f>
        <v>2277795</v>
      </c>
      <c r="J17" s="458">
        <v>344978.68</v>
      </c>
    </row>
    <row r="18" spans="1:10">
      <c r="A18" s="442" t="s">
        <v>326</v>
      </c>
      <c r="B18" s="458">
        <v>3324625</v>
      </c>
      <c r="C18" s="458">
        <v>531118</v>
      </c>
      <c r="E18" t="s">
        <v>326</v>
      </c>
      <c r="F18" s="458">
        <v>161680</v>
      </c>
      <c r="G18" s="458">
        <v>22769</v>
      </c>
      <c r="H18" t="s">
        <v>326</v>
      </c>
      <c r="I18" s="458">
        <f>+GETPIVOTDATA("Suma de Apoyo Federal ",$A$3,"Municipio del proyecto dentro de la Cruzada contra el Hambre ","XILITLA")+F18</f>
        <v>3486305</v>
      </c>
      <c r="J18" s="458">
        <f>+GETPIVOTDATA("Suma de Aportación de Organización o Grupo ",$A$3,"Municipio del proyecto dentro de la Cruzada contra el Hambre ","XILITLA")+G18</f>
        <v>553887</v>
      </c>
    </row>
    <row r="19" spans="1:10">
      <c r="A19" s="442" t="s">
        <v>2737</v>
      </c>
      <c r="B19" s="458">
        <v>5631629</v>
      </c>
      <c r="C19" s="458">
        <v>883066.24999999988</v>
      </c>
      <c r="I19" s="458">
        <v>2082285</v>
      </c>
      <c r="J19" s="458">
        <v>337336.68999999994</v>
      </c>
    </row>
    <row r="20" spans="1:10">
      <c r="A20" s="442" t="s">
        <v>2738</v>
      </c>
      <c r="B20" s="458">
        <v>61008436</v>
      </c>
      <c r="C20" s="458">
        <v>8559428.959999999</v>
      </c>
      <c r="I20" s="458">
        <v>3865546</v>
      </c>
      <c r="J20" s="458">
        <v>582413</v>
      </c>
    </row>
    <row r="21" spans="1:10">
      <c r="I21" s="459">
        <f>SUM(I4:I20)</f>
        <v>62646138</v>
      </c>
      <c r="J21" s="459">
        <f>SUM(J4:J20)</f>
        <v>8758735.0600000005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3:G66"/>
  <sheetViews>
    <sheetView workbookViewId="0">
      <selection activeCell="C5" sqref="C5:C8"/>
    </sheetView>
  </sheetViews>
  <sheetFormatPr baseColWidth="10" defaultRowHeight="13.2"/>
  <cols>
    <col min="1" max="1" width="57.109375" bestFit="1" customWidth="1"/>
    <col min="2" max="2" width="23.88671875" style="458" customWidth="1"/>
    <col min="3" max="3" width="24.88671875" style="458" bestFit="1" customWidth="1"/>
    <col min="4" max="4" width="13.5546875" bestFit="1" customWidth="1"/>
    <col min="5" max="5" width="14" bestFit="1" customWidth="1"/>
  </cols>
  <sheetData>
    <row r="3" spans="1:7">
      <c r="A3" s="441" t="s">
        <v>2736</v>
      </c>
      <c r="B3" s="458" t="s">
        <v>2741</v>
      </c>
      <c r="C3" s="458" t="s">
        <v>2752</v>
      </c>
      <c r="D3" t="s">
        <v>2740</v>
      </c>
      <c r="E3" t="s">
        <v>2739</v>
      </c>
    </row>
    <row r="4" spans="1:7">
      <c r="A4" s="442" t="s">
        <v>138</v>
      </c>
      <c r="B4" s="458">
        <v>73930</v>
      </c>
      <c r="C4" s="458">
        <v>73088</v>
      </c>
      <c r="D4" s="444">
        <v>2</v>
      </c>
      <c r="E4" s="444">
        <v>2</v>
      </c>
    </row>
    <row r="5" spans="1:7">
      <c r="A5" s="443" t="s">
        <v>1267</v>
      </c>
      <c r="B5" s="458">
        <v>14796</v>
      </c>
      <c r="C5" s="458">
        <v>14375</v>
      </c>
      <c r="D5" s="444">
        <v>1</v>
      </c>
      <c r="E5" s="444">
        <v>0</v>
      </c>
      <c r="G5" s="542">
        <f>+B5-C5</f>
        <v>421</v>
      </c>
    </row>
    <row r="6" spans="1:7">
      <c r="A6" s="443" t="s">
        <v>1304</v>
      </c>
      <c r="B6" s="458">
        <v>22169</v>
      </c>
      <c r="C6" s="458">
        <v>22169</v>
      </c>
      <c r="D6" s="444">
        <v>0</v>
      </c>
      <c r="E6" s="444">
        <v>1</v>
      </c>
      <c r="G6" s="542">
        <f t="shared" ref="G6:G8" si="0">+B6-C6</f>
        <v>0</v>
      </c>
    </row>
    <row r="7" spans="1:7">
      <c r="A7" s="443" t="s">
        <v>1191</v>
      </c>
      <c r="B7" s="458">
        <v>14796</v>
      </c>
      <c r="C7" s="458">
        <v>14375</v>
      </c>
      <c r="D7" s="444">
        <v>1</v>
      </c>
      <c r="E7" s="444">
        <v>0</v>
      </c>
      <c r="G7" s="542">
        <f t="shared" si="0"/>
        <v>421</v>
      </c>
    </row>
    <row r="8" spans="1:7">
      <c r="A8" s="443" t="s">
        <v>1307</v>
      </c>
      <c r="B8" s="458">
        <v>22169</v>
      </c>
      <c r="C8" s="458">
        <v>22169</v>
      </c>
      <c r="D8" s="444">
        <v>0</v>
      </c>
      <c r="E8" s="444">
        <v>1</v>
      </c>
      <c r="G8" s="542">
        <f t="shared" si="0"/>
        <v>0</v>
      </c>
    </row>
    <row r="9" spans="1:7">
      <c r="A9" s="442" t="s">
        <v>909</v>
      </c>
      <c r="B9" s="458">
        <v>51703</v>
      </c>
      <c r="C9" s="458">
        <v>51703</v>
      </c>
      <c r="D9" s="444">
        <v>8</v>
      </c>
      <c r="E9" s="444">
        <v>4</v>
      </c>
    </row>
    <row r="10" spans="1:7">
      <c r="A10" s="443" t="s">
        <v>1006</v>
      </c>
      <c r="B10" s="458">
        <v>5092</v>
      </c>
      <c r="C10" s="458">
        <v>5092</v>
      </c>
      <c r="D10" s="444">
        <v>1</v>
      </c>
      <c r="E10" s="444">
        <v>0</v>
      </c>
    </row>
    <row r="11" spans="1:7">
      <c r="A11" s="443" t="s">
        <v>1408</v>
      </c>
      <c r="B11" s="458">
        <v>3096</v>
      </c>
      <c r="C11" s="458">
        <v>3096</v>
      </c>
      <c r="D11" s="444">
        <v>1</v>
      </c>
      <c r="E11" s="444">
        <v>1</v>
      </c>
    </row>
    <row r="12" spans="1:7">
      <c r="A12" s="443" t="s">
        <v>985</v>
      </c>
      <c r="B12" s="458">
        <v>7510</v>
      </c>
      <c r="C12" s="458">
        <v>7510</v>
      </c>
      <c r="D12" s="444">
        <v>1</v>
      </c>
      <c r="E12" s="444">
        <v>0</v>
      </c>
    </row>
    <row r="13" spans="1:7">
      <c r="A13" s="443" t="s">
        <v>1011</v>
      </c>
      <c r="B13" s="458">
        <v>10606</v>
      </c>
      <c r="C13" s="458">
        <v>10606</v>
      </c>
      <c r="D13" s="444">
        <v>2</v>
      </c>
      <c r="E13" s="444">
        <v>1</v>
      </c>
    </row>
    <row r="14" spans="1:7">
      <c r="A14" s="443" t="s">
        <v>1358</v>
      </c>
      <c r="B14" s="458">
        <v>6591</v>
      </c>
      <c r="C14" s="458">
        <v>6591</v>
      </c>
      <c r="D14" s="444">
        <v>1</v>
      </c>
      <c r="E14" s="444">
        <v>0</v>
      </c>
    </row>
    <row r="15" spans="1:7">
      <c r="A15" s="443" t="s">
        <v>1272</v>
      </c>
      <c r="B15" s="458">
        <v>1548</v>
      </c>
      <c r="C15" s="458">
        <v>1548</v>
      </c>
      <c r="D15" s="444">
        <v>0</v>
      </c>
      <c r="E15" s="444">
        <v>1</v>
      </c>
    </row>
    <row r="16" spans="1:7">
      <c r="A16" s="443" t="s">
        <v>910</v>
      </c>
      <c r="B16" s="458">
        <v>1548</v>
      </c>
      <c r="C16" s="458">
        <v>1548</v>
      </c>
      <c r="D16" s="444">
        <v>1</v>
      </c>
      <c r="E16" s="444">
        <v>0</v>
      </c>
    </row>
    <row r="17" spans="1:5">
      <c r="A17" s="443" t="s">
        <v>1412</v>
      </c>
      <c r="B17" s="458">
        <v>1548</v>
      </c>
      <c r="C17" s="458">
        <v>1548</v>
      </c>
      <c r="D17" s="444">
        <v>1</v>
      </c>
      <c r="E17" s="444">
        <v>0</v>
      </c>
    </row>
    <row r="18" spans="1:5">
      <c r="A18" s="443" t="s">
        <v>940</v>
      </c>
      <c r="B18" s="458">
        <v>14164</v>
      </c>
      <c r="C18" s="458">
        <v>14164</v>
      </c>
      <c r="D18" s="444">
        <v>0</v>
      </c>
      <c r="E18" s="444">
        <v>1</v>
      </c>
    </row>
    <row r="19" spans="1:5">
      <c r="A19" s="442" t="s">
        <v>339</v>
      </c>
      <c r="B19" s="458">
        <v>310455</v>
      </c>
      <c r="C19" s="458">
        <v>310455</v>
      </c>
      <c r="D19" s="444">
        <v>6</v>
      </c>
      <c r="E19" s="444">
        <v>3</v>
      </c>
    </row>
    <row r="20" spans="1:5">
      <c r="A20" s="443" t="s">
        <v>371</v>
      </c>
      <c r="B20" s="458">
        <v>98983</v>
      </c>
      <c r="C20" s="458">
        <v>98983</v>
      </c>
      <c r="D20" s="444">
        <v>1</v>
      </c>
      <c r="E20" s="444">
        <v>0</v>
      </c>
    </row>
    <row r="21" spans="1:5">
      <c r="A21" s="443" t="s">
        <v>513</v>
      </c>
      <c r="B21" s="458">
        <v>23253</v>
      </c>
      <c r="C21" s="458">
        <v>23253</v>
      </c>
      <c r="D21" s="444">
        <v>1</v>
      </c>
      <c r="E21" s="444">
        <v>1</v>
      </c>
    </row>
    <row r="22" spans="1:5">
      <c r="A22" s="443" t="s">
        <v>516</v>
      </c>
      <c r="B22" s="458">
        <v>23253</v>
      </c>
      <c r="C22" s="458">
        <v>23253</v>
      </c>
      <c r="D22" s="444">
        <v>1</v>
      </c>
      <c r="E22" s="444">
        <v>1</v>
      </c>
    </row>
    <row r="23" spans="1:5">
      <c r="A23" s="443" t="s">
        <v>400</v>
      </c>
      <c r="B23" s="458">
        <v>49500</v>
      </c>
      <c r="C23" s="458">
        <v>49500</v>
      </c>
      <c r="D23" s="444">
        <v>1</v>
      </c>
      <c r="E23" s="444">
        <v>0</v>
      </c>
    </row>
    <row r="24" spans="1:5">
      <c r="A24" s="443" t="s">
        <v>495</v>
      </c>
      <c r="B24" s="458">
        <v>49500</v>
      </c>
      <c r="C24" s="458">
        <v>49500</v>
      </c>
      <c r="D24" s="444">
        <v>1</v>
      </c>
      <c r="E24" s="444">
        <v>0</v>
      </c>
    </row>
    <row r="25" spans="1:5">
      <c r="A25" s="443" t="s">
        <v>444</v>
      </c>
      <c r="B25" s="458">
        <v>16466</v>
      </c>
      <c r="C25" s="458">
        <v>16466</v>
      </c>
      <c r="D25" s="444">
        <v>1</v>
      </c>
      <c r="E25" s="444">
        <v>0</v>
      </c>
    </row>
    <row r="26" spans="1:5">
      <c r="A26" s="443" t="s">
        <v>509</v>
      </c>
      <c r="B26" s="458">
        <v>49500</v>
      </c>
      <c r="C26" s="458">
        <v>49500</v>
      </c>
      <c r="D26" s="444">
        <v>0</v>
      </c>
      <c r="E26" s="444">
        <v>1</v>
      </c>
    </row>
    <row r="27" spans="1:5">
      <c r="A27" s="442" t="s">
        <v>1550</v>
      </c>
      <c r="B27" s="458">
        <v>493704</v>
      </c>
      <c r="C27" s="458">
        <v>493704</v>
      </c>
      <c r="D27" s="444">
        <v>23</v>
      </c>
      <c r="E27" s="444">
        <v>9</v>
      </c>
    </row>
    <row r="28" spans="1:5">
      <c r="A28" s="443" t="s">
        <v>1611</v>
      </c>
      <c r="B28" s="458">
        <v>5600</v>
      </c>
      <c r="C28" s="458">
        <v>5600</v>
      </c>
      <c r="D28" s="444">
        <v>1</v>
      </c>
      <c r="E28" s="444">
        <v>0</v>
      </c>
    </row>
    <row r="29" spans="1:5">
      <c r="A29" s="443" t="s">
        <v>1639</v>
      </c>
      <c r="B29" s="458">
        <v>12452</v>
      </c>
      <c r="C29" s="458">
        <v>12452</v>
      </c>
      <c r="D29" s="444">
        <v>0</v>
      </c>
      <c r="E29" s="444">
        <v>1</v>
      </c>
    </row>
    <row r="30" spans="1:5">
      <c r="A30" s="443" t="s">
        <v>1591</v>
      </c>
      <c r="B30" s="458">
        <v>39162</v>
      </c>
      <c r="C30" s="458">
        <v>39162</v>
      </c>
      <c r="D30" s="444">
        <v>1</v>
      </c>
      <c r="E30" s="444">
        <v>1</v>
      </c>
    </row>
    <row r="31" spans="1:5">
      <c r="A31" s="443" t="s">
        <v>1668</v>
      </c>
      <c r="B31" s="458">
        <v>36695</v>
      </c>
      <c r="C31" s="458">
        <v>36695</v>
      </c>
      <c r="D31" s="444">
        <v>2</v>
      </c>
      <c r="E31" s="444">
        <v>1</v>
      </c>
    </row>
    <row r="32" spans="1:5">
      <c r="A32" s="443" t="s">
        <v>1635</v>
      </c>
      <c r="B32" s="458">
        <v>70662</v>
      </c>
      <c r="C32" s="458">
        <v>70662</v>
      </c>
      <c r="D32" s="444">
        <v>2</v>
      </c>
      <c r="E32" s="444">
        <v>1</v>
      </c>
    </row>
    <row r="33" spans="1:5">
      <c r="A33" s="443" t="s">
        <v>1647</v>
      </c>
      <c r="B33" s="458">
        <v>12700</v>
      </c>
      <c r="C33" s="458">
        <v>12700</v>
      </c>
      <c r="D33" s="444">
        <v>2</v>
      </c>
      <c r="E33" s="444">
        <v>0</v>
      </c>
    </row>
    <row r="34" spans="1:5">
      <c r="A34" s="443" t="s">
        <v>1623</v>
      </c>
      <c r="B34" s="458">
        <v>16155</v>
      </c>
      <c r="C34" s="458">
        <v>16155</v>
      </c>
      <c r="D34" s="444">
        <v>0</v>
      </c>
      <c r="E34" s="444">
        <v>1</v>
      </c>
    </row>
    <row r="35" spans="1:5">
      <c r="A35" s="443" t="s">
        <v>1569</v>
      </c>
      <c r="B35" s="458">
        <v>42820</v>
      </c>
      <c r="C35" s="458">
        <v>42820</v>
      </c>
      <c r="D35" s="444">
        <v>3</v>
      </c>
      <c r="E35" s="444">
        <v>0</v>
      </c>
    </row>
    <row r="36" spans="1:5">
      <c r="A36" s="443" t="s">
        <v>1551</v>
      </c>
      <c r="B36" s="458">
        <v>44762</v>
      </c>
      <c r="C36" s="458">
        <v>44762</v>
      </c>
      <c r="D36" s="444">
        <v>3</v>
      </c>
      <c r="E36" s="444">
        <v>0</v>
      </c>
    </row>
    <row r="37" spans="1:5">
      <c r="A37" s="443" t="s">
        <v>1606</v>
      </c>
      <c r="B37" s="458">
        <v>28607</v>
      </c>
      <c r="C37" s="458">
        <v>28607</v>
      </c>
      <c r="D37" s="444">
        <v>2</v>
      </c>
      <c r="E37" s="444">
        <v>0</v>
      </c>
    </row>
    <row r="38" spans="1:5">
      <c r="A38" s="443" t="s">
        <v>1660</v>
      </c>
      <c r="B38" s="458">
        <v>24755</v>
      </c>
      <c r="C38" s="458">
        <v>24755</v>
      </c>
      <c r="D38" s="444">
        <v>1</v>
      </c>
      <c r="E38" s="444">
        <v>1</v>
      </c>
    </row>
    <row r="39" spans="1:5">
      <c r="A39" s="443" t="s">
        <v>1620</v>
      </c>
      <c r="B39" s="458">
        <v>30107</v>
      </c>
      <c r="C39" s="458">
        <v>30107</v>
      </c>
      <c r="D39" s="444">
        <v>1</v>
      </c>
      <c r="E39" s="444">
        <v>1</v>
      </c>
    </row>
    <row r="40" spans="1:5">
      <c r="A40" s="443" t="s">
        <v>1596</v>
      </c>
      <c r="B40" s="458">
        <v>17655</v>
      </c>
      <c r="C40" s="458">
        <v>17655</v>
      </c>
      <c r="D40" s="444">
        <v>1</v>
      </c>
      <c r="E40" s="444">
        <v>0</v>
      </c>
    </row>
    <row r="41" spans="1:5">
      <c r="A41" s="443" t="s">
        <v>833</v>
      </c>
      <c r="B41" s="458">
        <v>24755</v>
      </c>
      <c r="C41" s="458">
        <v>24755</v>
      </c>
      <c r="D41" s="444">
        <v>0</v>
      </c>
      <c r="E41" s="444">
        <v>2</v>
      </c>
    </row>
    <row r="42" spans="1:5">
      <c r="A42" s="443" t="s">
        <v>1600</v>
      </c>
      <c r="B42" s="458">
        <v>86817</v>
      </c>
      <c r="C42" s="458">
        <v>86817</v>
      </c>
      <c r="D42" s="444">
        <v>4</v>
      </c>
      <c r="E42" s="444">
        <v>0</v>
      </c>
    </row>
    <row r="43" spans="1:5">
      <c r="A43" s="442" t="s">
        <v>1677</v>
      </c>
      <c r="B43" s="458">
        <v>30012</v>
      </c>
      <c r="C43" s="458">
        <v>30012</v>
      </c>
      <c r="D43" s="444">
        <v>1</v>
      </c>
      <c r="E43" s="444">
        <v>1</v>
      </c>
    </row>
    <row r="44" spans="1:5">
      <c r="A44" s="443" t="s">
        <v>1733</v>
      </c>
      <c r="B44" s="458">
        <v>22140</v>
      </c>
      <c r="C44" s="458">
        <v>22140</v>
      </c>
      <c r="D44" s="444">
        <v>0</v>
      </c>
      <c r="E44" s="444">
        <v>1</v>
      </c>
    </row>
    <row r="45" spans="1:5">
      <c r="A45" s="443" t="s">
        <v>1756</v>
      </c>
      <c r="B45" s="458">
        <v>7872</v>
      </c>
      <c r="C45" s="458">
        <v>7872</v>
      </c>
      <c r="D45" s="444">
        <v>1</v>
      </c>
      <c r="E45" s="444">
        <v>0</v>
      </c>
    </row>
    <row r="46" spans="1:5">
      <c r="A46" s="442" t="s">
        <v>326</v>
      </c>
      <c r="B46" s="458">
        <v>161680</v>
      </c>
      <c r="C46" s="458">
        <v>161680</v>
      </c>
      <c r="D46" s="444">
        <v>12</v>
      </c>
      <c r="E46" s="444">
        <v>4</v>
      </c>
    </row>
    <row r="47" spans="1:5">
      <c r="A47" s="443" t="s">
        <v>334</v>
      </c>
      <c r="B47" s="458">
        <v>9074</v>
      </c>
      <c r="C47" s="458">
        <v>9074</v>
      </c>
      <c r="D47" s="444">
        <v>1</v>
      </c>
      <c r="E47" s="444">
        <v>0</v>
      </c>
    </row>
    <row r="48" spans="1:5">
      <c r="A48" s="443" t="s">
        <v>456</v>
      </c>
      <c r="B48" s="458">
        <v>42925</v>
      </c>
      <c r="C48" s="458">
        <v>42925</v>
      </c>
      <c r="D48" s="444">
        <v>3</v>
      </c>
      <c r="E48" s="444">
        <v>0</v>
      </c>
    </row>
    <row r="49" spans="1:5">
      <c r="A49" s="443" t="s">
        <v>643</v>
      </c>
      <c r="B49" s="458">
        <v>12636</v>
      </c>
      <c r="C49" s="458">
        <v>12636</v>
      </c>
      <c r="D49" s="444">
        <v>1</v>
      </c>
      <c r="E49" s="444">
        <v>1</v>
      </c>
    </row>
    <row r="50" spans="1:5">
      <c r="A50" s="443" t="s">
        <v>557</v>
      </c>
      <c r="B50" s="458">
        <v>6318</v>
      </c>
      <c r="C50" s="458">
        <v>6318</v>
      </c>
      <c r="D50" s="444">
        <v>1</v>
      </c>
      <c r="E50" s="444">
        <v>0</v>
      </c>
    </row>
    <row r="51" spans="1:5">
      <c r="A51" s="443" t="s">
        <v>505</v>
      </c>
      <c r="B51" s="458">
        <v>6318</v>
      </c>
      <c r="C51" s="458">
        <v>6318</v>
      </c>
      <c r="D51" s="444">
        <v>0</v>
      </c>
      <c r="E51" s="444">
        <v>1</v>
      </c>
    </row>
    <row r="52" spans="1:5">
      <c r="A52" s="443" t="s">
        <v>566</v>
      </c>
      <c r="B52" s="458">
        <v>8959</v>
      </c>
      <c r="C52" s="458">
        <v>8959</v>
      </c>
      <c r="D52" s="444">
        <v>1</v>
      </c>
      <c r="E52" s="444">
        <v>0</v>
      </c>
    </row>
    <row r="53" spans="1:5">
      <c r="A53" s="443" t="s">
        <v>629</v>
      </c>
      <c r="B53" s="458">
        <v>9074</v>
      </c>
      <c r="C53" s="458">
        <v>9074</v>
      </c>
      <c r="D53" s="444">
        <v>1</v>
      </c>
      <c r="E53" s="444">
        <v>0</v>
      </c>
    </row>
    <row r="54" spans="1:5">
      <c r="A54" s="443" t="s">
        <v>464</v>
      </c>
      <c r="B54" s="458">
        <v>42925</v>
      </c>
      <c r="C54" s="458">
        <v>42925</v>
      </c>
      <c r="D54" s="444">
        <v>3</v>
      </c>
      <c r="E54" s="444">
        <v>0</v>
      </c>
    </row>
    <row r="55" spans="1:5">
      <c r="A55" s="443" t="s">
        <v>561</v>
      </c>
      <c r="B55" s="458">
        <v>23451</v>
      </c>
      <c r="C55" s="458">
        <v>23451</v>
      </c>
      <c r="D55" s="444">
        <v>1</v>
      </c>
      <c r="E55" s="444">
        <v>2</v>
      </c>
    </row>
    <row r="56" spans="1:5">
      <c r="A56" s="442" t="s">
        <v>2737</v>
      </c>
      <c r="B56" s="458">
        <v>316202</v>
      </c>
      <c r="C56" s="458">
        <v>285163</v>
      </c>
      <c r="D56" s="444">
        <v>5</v>
      </c>
      <c r="E56" s="444">
        <v>5</v>
      </c>
    </row>
    <row r="57" spans="1:5">
      <c r="A57" s="443" t="s">
        <v>1399</v>
      </c>
      <c r="B57" s="458">
        <v>29893</v>
      </c>
      <c r="C57" s="458">
        <v>29893</v>
      </c>
      <c r="D57" s="444">
        <v>1</v>
      </c>
      <c r="E57" s="444">
        <v>1</v>
      </c>
    </row>
    <row r="58" spans="1:5">
      <c r="A58" s="443" t="s">
        <v>1182</v>
      </c>
      <c r="B58" s="458">
        <v>22520</v>
      </c>
      <c r="C58" s="458">
        <v>21433</v>
      </c>
      <c r="D58" s="444">
        <v>1</v>
      </c>
      <c r="E58" s="444">
        <v>1</v>
      </c>
    </row>
    <row r="59" spans="1:5">
      <c r="A59" s="443" t="s">
        <v>1420</v>
      </c>
      <c r="B59" s="458">
        <v>89868</v>
      </c>
      <c r="C59" s="458">
        <v>74892</v>
      </c>
      <c r="D59" s="444">
        <v>0</v>
      </c>
      <c r="E59" s="444">
        <v>1</v>
      </c>
    </row>
    <row r="60" spans="1:5">
      <c r="A60" s="443" t="s">
        <v>521</v>
      </c>
      <c r="B60" s="458">
        <v>5280</v>
      </c>
      <c r="C60" s="458">
        <v>5280</v>
      </c>
      <c r="D60" s="444">
        <v>0</v>
      </c>
      <c r="E60" s="444">
        <v>1</v>
      </c>
    </row>
    <row r="61" spans="1:5">
      <c r="A61" s="443" t="s">
        <v>1195</v>
      </c>
      <c r="B61" s="458">
        <v>89868</v>
      </c>
      <c r="C61" s="458">
        <v>74892</v>
      </c>
      <c r="D61" s="444">
        <v>0</v>
      </c>
      <c r="E61" s="444">
        <v>1</v>
      </c>
    </row>
    <row r="62" spans="1:5">
      <c r="A62" s="443" t="s">
        <v>428</v>
      </c>
      <c r="B62" s="458">
        <v>7724</v>
      </c>
      <c r="C62" s="458">
        <v>7724</v>
      </c>
      <c r="D62" s="444">
        <v>1</v>
      </c>
      <c r="E62" s="444">
        <v>0</v>
      </c>
    </row>
    <row r="63" spans="1:5">
      <c r="A63" s="443" t="s">
        <v>1237</v>
      </c>
      <c r="B63" s="458">
        <v>22169</v>
      </c>
      <c r="C63" s="458">
        <v>22169</v>
      </c>
      <c r="D63" s="444">
        <v>1</v>
      </c>
      <c r="E63" s="444">
        <v>0</v>
      </c>
    </row>
    <row r="64" spans="1:5">
      <c r="A64" s="443" t="s">
        <v>526</v>
      </c>
      <c r="B64" s="458">
        <v>48880</v>
      </c>
      <c r="C64" s="458">
        <v>48880</v>
      </c>
      <c r="D64" s="444">
        <v>1</v>
      </c>
      <c r="E64" s="444">
        <v>0</v>
      </c>
    </row>
    <row r="65" spans="1:5">
      <c r="A65" s="443" t="s">
        <v>2737</v>
      </c>
      <c r="B65" s="458">
        <v>0</v>
      </c>
      <c r="C65" s="458">
        <v>0</v>
      </c>
      <c r="D65" s="444"/>
      <c r="E65" s="444"/>
    </row>
    <row r="66" spans="1:5">
      <c r="A66" s="442" t="s">
        <v>2738</v>
      </c>
      <c r="B66" s="458">
        <v>1437686</v>
      </c>
      <c r="C66" s="458">
        <v>1405805</v>
      </c>
      <c r="D66" s="444">
        <v>57</v>
      </c>
      <c r="E66" s="444">
        <v>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3:E15"/>
  <sheetViews>
    <sheetView workbookViewId="0">
      <selection activeCell="C5" sqref="C5:C10"/>
    </sheetView>
  </sheetViews>
  <sheetFormatPr baseColWidth="10" defaultRowHeight="13.2"/>
  <cols>
    <col min="1" max="1" width="28.33203125" customWidth="1"/>
    <col min="2" max="2" width="23.88671875" customWidth="1"/>
    <col min="3" max="3" width="24.88671875" bestFit="1" customWidth="1"/>
    <col min="4" max="4" width="13.5546875" bestFit="1" customWidth="1"/>
    <col min="5" max="5" width="14" bestFit="1" customWidth="1"/>
  </cols>
  <sheetData>
    <row r="3" spans="1:5">
      <c r="A3" s="441" t="s">
        <v>2736</v>
      </c>
      <c r="B3" t="s">
        <v>2741</v>
      </c>
      <c r="C3" t="s">
        <v>2752</v>
      </c>
      <c r="D3" t="s">
        <v>2740</v>
      </c>
      <c r="E3" t="s">
        <v>2739</v>
      </c>
    </row>
    <row r="4" spans="1:5">
      <c r="A4" s="442" t="s">
        <v>895</v>
      </c>
      <c r="B4" s="444">
        <v>262042</v>
      </c>
      <c r="C4" s="444">
        <v>231003</v>
      </c>
      <c r="D4" s="444">
        <v>4</v>
      </c>
      <c r="E4" s="444">
        <v>4</v>
      </c>
    </row>
    <row r="5" spans="1:5">
      <c r="A5" s="443" t="s">
        <v>1399</v>
      </c>
      <c r="B5" s="444">
        <v>29893</v>
      </c>
      <c r="C5" s="444">
        <v>29893</v>
      </c>
      <c r="D5" s="444">
        <v>1</v>
      </c>
      <c r="E5" s="444">
        <v>1</v>
      </c>
    </row>
    <row r="6" spans="1:5">
      <c r="A6" s="443" t="s">
        <v>1182</v>
      </c>
      <c r="B6" s="444">
        <v>22520</v>
      </c>
      <c r="C6" s="444">
        <v>21433</v>
      </c>
      <c r="D6" s="444">
        <v>1</v>
      </c>
      <c r="E6" s="444">
        <v>1</v>
      </c>
    </row>
    <row r="7" spans="1:5">
      <c r="A7" s="443" t="s">
        <v>1420</v>
      </c>
      <c r="B7" s="444">
        <v>89868</v>
      </c>
      <c r="C7" s="444">
        <v>74892</v>
      </c>
      <c r="D7" s="444">
        <v>0</v>
      </c>
      <c r="E7" s="444">
        <v>1</v>
      </c>
    </row>
    <row r="8" spans="1:5">
      <c r="A8" s="443" t="s">
        <v>1195</v>
      </c>
      <c r="B8" s="444">
        <v>89868</v>
      </c>
      <c r="C8" s="444">
        <v>74892</v>
      </c>
      <c r="D8" s="444">
        <v>0</v>
      </c>
      <c r="E8" s="444">
        <v>1</v>
      </c>
    </row>
    <row r="9" spans="1:5">
      <c r="A9" s="443" t="s">
        <v>428</v>
      </c>
      <c r="B9" s="444">
        <v>7724</v>
      </c>
      <c r="C9" s="444">
        <v>7724</v>
      </c>
      <c r="D9" s="444">
        <v>1</v>
      </c>
      <c r="E9" s="444">
        <v>0</v>
      </c>
    </row>
    <row r="10" spans="1:5">
      <c r="A10" s="443" t="s">
        <v>1237</v>
      </c>
      <c r="B10" s="444">
        <v>22169</v>
      </c>
      <c r="C10" s="444">
        <v>22169</v>
      </c>
      <c r="D10" s="444">
        <v>1</v>
      </c>
      <c r="E10" s="444">
        <v>0</v>
      </c>
    </row>
    <row r="11" spans="1:5">
      <c r="A11" s="442" t="s">
        <v>197</v>
      </c>
      <c r="B11" s="444">
        <v>54160</v>
      </c>
      <c r="C11" s="444">
        <v>54160</v>
      </c>
      <c r="D11" s="444">
        <v>1</v>
      </c>
      <c r="E11" s="444">
        <v>1</v>
      </c>
    </row>
    <row r="12" spans="1:5">
      <c r="A12" s="443" t="s">
        <v>521</v>
      </c>
      <c r="B12" s="444">
        <v>5280</v>
      </c>
      <c r="C12" s="444">
        <v>5280</v>
      </c>
      <c r="D12" s="444">
        <v>0</v>
      </c>
      <c r="E12" s="444">
        <v>1</v>
      </c>
    </row>
    <row r="13" spans="1:5">
      <c r="A13" s="443" t="s">
        <v>526</v>
      </c>
      <c r="B13" s="444">
        <v>48880</v>
      </c>
      <c r="C13" s="444">
        <v>48880</v>
      </c>
      <c r="D13" s="444">
        <v>1</v>
      </c>
      <c r="E13" s="444">
        <v>0</v>
      </c>
    </row>
    <row r="14" spans="1:5">
      <c r="A14" s="442" t="s">
        <v>2737</v>
      </c>
      <c r="B14" s="444">
        <v>1121484</v>
      </c>
      <c r="C14" s="444">
        <v>1120642</v>
      </c>
      <c r="D14" s="444">
        <v>52</v>
      </c>
      <c r="E14" s="444">
        <v>23</v>
      </c>
    </row>
    <row r="15" spans="1:5">
      <c r="A15" s="442" t="s">
        <v>2738</v>
      </c>
      <c r="B15" s="444">
        <v>1437686</v>
      </c>
      <c r="C15" s="444">
        <v>1405805</v>
      </c>
      <c r="D15" s="444">
        <v>57</v>
      </c>
      <c r="E15" s="444">
        <v>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20"/>
  <sheetViews>
    <sheetView tabSelected="1" view="pageBreakPreview" topLeftCell="B1" zoomScale="50" zoomScaleNormal="70" zoomScaleSheetLayoutView="50" workbookViewId="0">
      <selection activeCell="C110" sqref="C110"/>
    </sheetView>
  </sheetViews>
  <sheetFormatPr baseColWidth="10" defaultColWidth="11.44140625" defaultRowHeight="15"/>
  <cols>
    <col min="1" max="1" width="11.44140625" style="4" hidden="1" customWidth="1"/>
    <col min="2" max="2" width="10.33203125" style="2" customWidth="1"/>
    <col min="3" max="3" width="38.109375" style="4" customWidth="1"/>
    <col min="4" max="4" width="37.109375" style="4" customWidth="1"/>
    <col min="5" max="5" width="43.33203125" style="4" customWidth="1"/>
    <col min="6" max="7" width="40.33203125" style="4" customWidth="1"/>
    <col min="8" max="8" width="32.44140625" style="503" customWidth="1"/>
    <col min="9" max="9" width="32.44140625" style="4" customWidth="1"/>
    <col min="10" max="10" width="32" style="4" customWidth="1"/>
    <col min="11" max="11" width="9.88671875" style="4" customWidth="1"/>
    <col min="12" max="12" width="14.44140625" style="4" customWidth="1"/>
    <col min="13" max="13" width="20" style="4" customWidth="1"/>
    <col min="14" max="14" width="27.5546875" style="4" customWidth="1"/>
    <col min="15" max="15" width="21" style="457" bestFit="1" customWidth="1"/>
    <col min="16" max="16" width="16.88671875" style="457" customWidth="1"/>
    <col min="17" max="17" width="18.6640625" style="457" bestFit="1" customWidth="1"/>
    <col min="18" max="18" width="27.5546875" style="457" customWidth="1"/>
    <col min="19" max="19" width="23.109375" style="457" customWidth="1"/>
    <col min="20" max="21" width="17.88671875" style="457" customWidth="1"/>
    <col min="22" max="22" width="19.44140625" style="457" customWidth="1"/>
    <col min="23" max="23" width="27.5546875" style="4" customWidth="1"/>
    <col min="24" max="24" width="21.44140625" style="4" customWidth="1"/>
    <col min="25" max="25" width="17.109375" style="4" customWidth="1"/>
    <col min="26" max="26" width="23" style="4" customWidth="1"/>
    <col min="27" max="16384" width="11.44140625" style="4"/>
  </cols>
  <sheetData>
    <row r="1" spans="1:23" ht="22.8">
      <c r="B1" s="597" t="s">
        <v>7</v>
      </c>
      <c r="C1" s="597"/>
      <c r="D1" s="597"/>
      <c r="E1" s="597"/>
      <c r="F1" s="597"/>
      <c r="G1" s="597"/>
      <c r="H1" s="597"/>
      <c r="I1" s="597"/>
      <c r="J1" s="597"/>
      <c r="K1" s="597"/>
      <c r="L1" s="597"/>
      <c r="M1" s="597"/>
      <c r="N1" s="597"/>
      <c r="O1" s="597"/>
      <c r="P1" s="597"/>
      <c r="Q1" s="597"/>
      <c r="R1" s="597"/>
      <c r="S1" s="597"/>
      <c r="T1" s="597"/>
      <c r="U1" s="597"/>
      <c r="V1" s="597"/>
    </row>
    <row r="2" spans="1:23" ht="22.8">
      <c r="B2" s="598" t="s">
        <v>8</v>
      </c>
      <c r="C2" s="598"/>
      <c r="D2" s="598"/>
      <c r="E2" s="598"/>
      <c r="F2" s="598"/>
      <c r="G2" s="598"/>
      <c r="H2" s="598"/>
      <c r="I2" s="598"/>
      <c r="J2" s="598"/>
      <c r="K2" s="598"/>
      <c r="L2" s="598"/>
      <c r="M2" s="598"/>
      <c r="N2" s="598"/>
      <c r="O2" s="598"/>
      <c r="P2" s="598"/>
      <c r="Q2" s="598"/>
      <c r="R2" s="598"/>
      <c r="S2" s="598"/>
      <c r="T2" s="598"/>
      <c r="U2" s="598"/>
      <c r="V2" s="598"/>
    </row>
    <row r="3" spans="1:23" s="16" customFormat="1" ht="20.25" customHeight="1">
      <c r="B3" s="597" t="s">
        <v>125</v>
      </c>
      <c r="C3" s="597"/>
      <c r="D3" s="597"/>
      <c r="E3" s="597"/>
      <c r="F3" s="597"/>
      <c r="G3" s="597"/>
      <c r="H3" s="597"/>
      <c r="I3" s="597"/>
      <c r="J3" s="597"/>
      <c r="K3" s="597"/>
      <c r="L3" s="597"/>
      <c r="M3" s="597"/>
      <c r="N3" s="597"/>
      <c r="O3" s="597"/>
      <c r="P3" s="597"/>
      <c r="Q3" s="597"/>
      <c r="R3" s="597"/>
      <c r="S3" s="597"/>
      <c r="T3" s="597"/>
      <c r="U3" s="597"/>
      <c r="V3" s="597"/>
    </row>
    <row r="4" spans="1:23" ht="20.25" customHeight="1">
      <c r="B4" s="597" t="s">
        <v>49</v>
      </c>
      <c r="C4" s="597"/>
      <c r="D4" s="597"/>
      <c r="E4" s="597"/>
      <c r="F4" s="597"/>
      <c r="G4" s="597"/>
      <c r="H4" s="597"/>
      <c r="I4" s="597"/>
      <c r="J4" s="597"/>
      <c r="K4" s="597"/>
      <c r="L4" s="597"/>
      <c r="M4" s="597"/>
      <c r="N4" s="597"/>
      <c r="O4" s="597"/>
      <c r="P4" s="597"/>
      <c r="Q4" s="597"/>
      <c r="R4" s="597"/>
      <c r="S4" s="597"/>
      <c r="T4" s="597"/>
      <c r="U4" s="597"/>
      <c r="V4" s="597"/>
    </row>
    <row r="5" spans="1:23" ht="21" customHeight="1">
      <c r="B5" s="597" t="s">
        <v>97</v>
      </c>
      <c r="C5" s="597"/>
      <c r="D5" s="597"/>
      <c r="E5" s="597"/>
      <c r="F5" s="597"/>
      <c r="G5" s="597"/>
      <c r="H5" s="597"/>
      <c r="I5" s="597"/>
      <c r="J5" s="597"/>
      <c r="K5" s="597"/>
      <c r="L5" s="597"/>
      <c r="M5" s="597"/>
      <c r="N5" s="597"/>
      <c r="O5" s="597"/>
      <c r="P5" s="597"/>
      <c r="Q5" s="597"/>
      <c r="R5" s="597"/>
      <c r="S5" s="597"/>
      <c r="T5" s="597"/>
      <c r="U5" s="597"/>
      <c r="V5" s="597"/>
    </row>
    <row r="6" spans="1:23" ht="26.25" customHeight="1">
      <c r="B6" s="597" t="s">
        <v>30</v>
      </c>
      <c r="C6" s="597"/>
      <c r="D6" s="597"/>
      <c r="E6" s="597"/>
      <c r="F6" s="597"/>
      <c r="G6" s="597"/>
      <c r="H6" s="597"/>
      <c r="I6" s="597"/>
      <c r="J6" s="597"/>
      <c r="K6" s="597"/>
      <c r="L6" s="597"/>
      <c r="M6" s="597"/>
      <c r="N6" s="597"/>
      <c r="O6" s="597"/>
      <c r="P6" s="597"/>
      <c r="Q6" s="597"/>
      <c r="R6" s="597"/>
      <c r="S6" s="597"/>
      <c r="T6" s="597"/>
      <c r="U6" s="597"/>
      <c r="V6" s="597"/>
    </row>
    <row r="7" spans="1:23" s="543" customFormat="1" ht="16.8">
      <c r="B7" s="544"/>
      <c r="C7" s="545" t="s">
        <v>73</v>
      </c>
      <c r="D7" s="545" t="s">
        <v>2280</v>
      </c>
      <c r="E7" s="544"/>
      <c r="F7" s="544"/>
      <c r="G7" s="544"/>
      <c r="H7" s="546"/>
      <c r="I7" s="547"/>
      <c r="J7" s="545"/>
      <c r="K7" s="544"/>
      <c r="L7" s="545"/>
      <c r="M7" s="545"/>
      <c r="N7" s="545"/>
      <c r="O7" s="548"/>
      <c r="P7" s="548"/>
      <c r="Q7" s="548"/>
      <c r="R7" s="548" t="s">
        <v>74</v>
      </c>
      <c r="S7" s="549" t="s">
        <v>2749</v>
      </c>
      <c r="T7" s="548"/>
      <c r="U7" s="548"/>
      <c r="V7" s="548"/>
    </row>
    <row r="8" spans="1:23" s="543" customFormat="1" ht="17.399999999999999" thickBot="1">
      <c r="B8" s="544"/>
      <c r="C8" s="545"/>
      <c r="D8" s="545"/>
      <c r="E8" s="545"/>
      <c r="F8" s="545"/>
      <c r="G8" s="545"/>
      <c r="H8" s="550"/>
      <c r="I8" s="545"/>
      <c r="J8" s="545"/>
      <c r="K8" s="545"/>
      <c r="L8" s="545"/>
      <c r="M8" s="545"/>
      <c r="N8" s="545"/>
      <c r="O8" s="548"/>
      <c r="P8" s="548"/>
      <c r="Q8" s="548"/>
      <c r="R8" s="548"/>
      <c r="S8" s="548"/>
      <c r="T8" s="548"/>
      <c r="U8" s="548"/>
      <c r="V8" s="548"/>
    </row>
    <row r="9" spans="1:23" s="543" customFormat="1" ht="41.25" customHeight="1" thickBot="1">
      <c r="A9" s="551"/>
      <c r="B9" s="584" t="s">
        <v>17</v>
      </c>
      <c r="C9" s="586" t="s">
        <v>72</v>
      </c>
      <c r="D9" s="587"/>
      <c r="E9" s="588"/>
      <c r="F9" s="589" t="s">
        <v>32</v>
      </c>
      <c r="G9" s="590"/>
      <c r="H9" s="590"/>
      <c r="I9" s="590"/>
      <c r="J9" s="591"/>
      <c r="K9" s="592" t="s">
        <v>121</v>
      </c>
      <c r="L9" s="593"/>
      <c r="M9" s="593"/>
      <c r="N9" s="594"/>
      <c r="O9" s="595" t="s">
        <v>51</v>
      </c>
      <c r="P9" s="596"/>
      <c r="Q9" s="596"/>
      <c r="R9" s="596"/>
      <c r="S9" s="595" t="s">
        <v>52</v>
      </c>
      <c r="T9" s="596"/>
      <c r="U9" s="596"/>
      <c r="V9" s="596"/>
      <c r="W9" s="553"/>
    </row>
    <row r="10" spans="1:23" s="562" customFormat="1" ht="88.5" customHeight="1" thickTop="1" thickBot="1">
      <c r="A10" s="555" t="s">
        <v>16</v>
      </c>
      <c r="B10" s="585"/>
      <c r="C10" s="556" t="s">
        <v>12</v>
      </c>
      <c r="D10" s="556" t="s">
        <v>13</v>
      </c>
      <c r="E10" s="556" t="s">
        <v>14</v>
      </c>
      <c r="F10" s="556" t="s">
        <v>2753</v>
      </c>
      <c r="G10" s="556" t="s">
        <v>2754</v>
      </c>
      <c r="H10" s="556" t="s">
        <v>18</v>
      </c>
      <c r="I10" s="556" t="s">
        <v>53</v>
      </c>
      <c r="J10" s="556" t="s">
        <v>36</v>
      </c>
      <c r="K10" s="557" t="s">
        <v>5</v>
      </c>
      <c r="L10" s="558" t="s">
        <v>6</v>
      </c>
      <c r="M10" s="558" t="s">
        <v>25</v>
      </c>
      <c r="N10" s="556" t="s">
        <v>122</v>
      </c>
      <c r="O10" s="559" t="s">
        <v>19</v>
      </c>
      <c r="P10" s="559" t="s">
        <v>41</v>
      </c>
      <c r="Q10" s="559" t="s">
        <v>20</v>
      </c>
      <c r="R10" s="559" t="s">
        <v>54</v>
      </c>
      <c r="S10" s="559" t="s">
        <v>19</v>
      </c>
      <c r="T10" s="559" t="s">
        <v>41</v>
      </c>
      <c r="U10" s="559" t="s">
        <v>124</v>
      </c>
      <c r="V10" s="560" t="s">
        <v>54</v>
      </c>
      <c r="W10" s="561" t="s">
        <v>145</v>
      </c>
    </row>
    <row r="11" spans="1:23" ht="16.8" thickTop="1" thickBot="1">
      <c r="A11" s="5"/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69"/>
      <c r="M11" s="69"/>
      <c r="N11" s="487"/>
      <c r="O11" s="448" t="s">
        <v>10</v>
      </c>
      <c r="P11" s="448"/>
      <c r="Q11" s="448"/>
      <c r="R11" s="448" t="s">
        <v>10</v>
      </c>
      <c r="S11" s="448" t="s">
        <v>10</v>
      </c>
      <c r="T11" s="448"/>
      <c r="U11" s="448"/>
      <c r="V11" s="552"/>
      <c r="W11" s="554"/>
    </row>
    <row r="12" spans="1:23" s="192" customFormat="1" ht="107.25" customHeight="1">
      <c r="A12" s="192" t="str">
        <f>+D7</f>
        <v>SAN LUIS POTOSI</v>
      </c>
      <c r="B12" s="563">
        <v>1</v>
      </c>
      <c r="C12" s="564" t="s">
        <v>179</v>
      </c>
      <c r="D12" s="564" t="s">
        <v>2254</v>
      </c>
      <c r="E12" s="564" t="s">
        <v>1817</v>
      </c>
      <c r="F12" s="564" t="s">
        <v>138</v>
      </c>
      <c r="G12" s="564"/>
      <c r="H12" s="565" t="s">
        <v>1191</v>
      </c>
      <c r="I12" s="565" t="s">
        <v>169</v>
      </c>
      <c r="J12" s="565" t="s">
        <v>2264</v>
      </c>
      <c r="K12" s="564">
        <v>1</v>
      </c>
      <c r="L12" s="566">
        <v>0</v>
      </c>
      <c r="M12" s="566">
        <f t="shared" ref="M12:M75" si="0">+K12+L12</f>
        <v>1</v>
      </c>
      <c r="N12" s="564" t="s">
        <v>2312</v>
      </c>
      <c r="O12" s="567">
        <v>14796</v>
      </c>
      <c r="P12" s="567">
        <v>0</v>
      </c>
      <c r="Q12" s="567">
        <v>1644.7000000000007</v>
      </c>
      <c r="R12" s="567">
        <f>+O12+P12+Q12</f>
        <v>16440.7</v>
      </c>
      <c r="S12" s="568">
        <v>14375</v>
      </c>
      <c r="T12" s="568">
        <v>0</v>
      </c>
      <c r="U12" s="568">
        <v>0</v>
      </c>
      <c r="V12" s="569">
        <f t="shared" ref="V12:V75" si="1">+S12+T12+U12</f>
        <v>14375</v>
      </c>
      <c r="W12" s="570" t="s">
        <v>1818</v>
      </c>
    </row>
    <row r="13" spans="1:23" s="192" customFormat="1" ht="107.25" customHeight="1">
      <c r="A13" s="192" t="str">
        <f>+A12</f>
        <v>SAN LUIS POTOSI</v>
      </c>
      <c r="B13" s="563">
        <v>2</v>
      </c>
      <c r="C13" s="564" t="s">
        <v>462</v>
      </c>
      <c r="D13" s="564" t="s">
        <v>2254</v>
      </c>
      <c r="E13" s="564" t="s">
        <v>1821</v>
      </c>
      <c r="F13" s="564" t="s">
        <v>138</v>
      </c>
      <c r="G13" s="564"/>
      <c r="H13" s="565" t="s">
        <v>1304</v>
      </c>
      <c r="I13" s="565" t="s">
        <v>875</v>
      </c>
      <c r="J13" s="565" t="s">
        <v>2265</v>
      </c>
      <c r="K13" s="564">
        <v>0</v>
      </c>
      <c r="L13" s="566">
        <v>1</v>
      </c>
      <c r="M13" s="566">
        <f t="shared" si="0"/>
        <v>1</v>
      </c>
      <c r="N13" s="564" t="s">
        <v>2312</v>
      </c>
      <c r="O13" s="571">
        <v>22169</v>
      </c>
      <c r="P13" s="567">
        <v>0</v>
      </c>
      <c r="Q13" s="571">
        <v>2464.2299999999996</v>
      </c>
      <c r="R13" s="567">
        <f t="shared" ref="R13:R76" si="2">+O13+P13+Q13</f>
        <v>24633.23</v>
      </c>
      <c r="S13" s="572">
        <v>22169</v>
      </c>
      <c r="T13" s="572">
        <v>0</v>
      </c>
      <c r="U13" s="572">
        <v>0</v>
      </c>
      <c r="V13" s="569">
        <f t="shared" si="1"/>
        <v>22169</v>
      </c>
      <c r="W13" s="570" t="s">
        <v>1822</v>
      </c>
    </row>
    <row r="14" spans="1:23" s="192" customFormat="1" ht="107.25" customHeight="1">
      <c r="A14" s="192" t="str">
        <f>+A13</f>
        <v>SAN LUIS POTOSI</v>
      </c>
      <c r="B14" s="563">
        <v>3</v>
      </c>
      <c r="C14" s="564" t="s">
        <v>171</v>
      </c>
      <c r="D14" s="564" t="s">
        <v>31</v>
      </c>
      <c r="E14" s="564" t="s">
        <v>628</v>
      </c>
      <c r="F14" s="564" t="s">
        <v>138</v>
      </c>
      <c r="G14" s="564"/>
      <c r="H14" s="565" t="s">
        <v>1307</v>
      </c>
      <c r="I14" s="565" t="s">
        <v>875</v>
      </c>
      <c r="J14" s="565" t="s">
        <v>2265</v>
      </c>
      <c r="K14" s="564">
        <v>0</v>
      </c>
      <c r="L14" s="566">
        <v>1</v>
      </c>
      <c r="M14" s="566">
        <f t="shared" si="0"/>
        <v>1</v>
      </c>
      <c r="N14" s="564" t="s">
        <v>2312</v>
      </c>
      <c r="O14" s="571">
        <v>22169</v>
      </c>
      <c r="P14" s="567">
        <v>0</v>
      </c>
      <c r="Q14" s="571">
        <v>2464.2299999999996</v>
      </c>
      <c r="R14" s="567">
        <f t="shared" si="2"/>
        <v>24633.23</v>
      </c>
      <c r="S14" s="572">
        <v>22169</v>
      </c>
      <c r="T14" s="572">
        <v>0</v>
      </c>
      <c r="U14" s="572">
        <v>0</v>
      </c>
      <c r="V14" s="569">
        <f t="shared" si="1"/>
        <v>22169</v>
      </c>
      <c r="W14" s="570" t="s">
        <v>1823</v>
      </c>
    </row>
    <row r="15" spans="1:23" s="192" customFormat="1" ht="107.25" customHeight="1">
      <c r="B15" s="563">
        <v>4</v>
      </c>
      <c r="C15" s="564" t="s">
        <v>1361</v>
      </c>
      <c r="D15" s="564" t="s">
        <v>2255</v>
      </c>
      <c r="E15" s="564" t="s">
        <v>1889</v>
      </c>
      <c r="F15" s="564" t="s">
        <v>138</v>
      </c>
      <c r="G15" s="564"/>
      <c r="H15" s="565" t="s">
        <v>1267</v>
      </c>
      <c r="I15" s="565" t="s">
        <v>169</v>
      </c>
      <c r="J15" s="565" t="s">
        <v>2264</v>
      </c>
      <c r="K15" s="564">
        <v>1</v>
      </c>
      <c r="L15" s="566">
        <v>0</v>
      </c>
      <c r="M15" s="566">
        <f t="shared" si="0"/>
        <v>1</v>
      </c>
      <c r="N15" s="564" t="s">
        <v>2312</v>
      </c>
      <c r="O15" s="571">
        <v>14796</v>
      </c>
      <c r="P15" s="567">
        <v>0</v>
      </c>
      <c r="Q15" s="571">
        <v>1644.7000000000007</v>
      </c>
      <c r="R15" s="567">
        <f t="shared" si="2"/>
        <v>16440.7</v>
      </c>
      <c r="S15" s="572">
        <v>14375</v>
      </c>
      <c r="T15" s="572">
        <v>0</v>
      </c>
      <c r="U15" s="572">
        <v>0</v>
      </c>
      <c r="V15" s="569">
        <f t="shared" si="1"/>
        <v>14375</v>
      </c>
      <c r="W15" s="570" t="s">
        <v>1890</v>
      </c>
    </row>
    <row r="16" spans="1:23" s="192" customFormat="1" ht="107.25" customHeight="1">
      <c r="B16" s="563">
        <v>5</v>
      </c>
      <c r="C16" s="564" t="s">
        <v>380</v>
      </c>
      <c r="D16" s="564" t="s">
        <v>253</v>
      </c>
      <c r="E16" s="564" t="s">
        <v>1788</v>
      </c>
      <c r="F16" s="564" t="s">
        <v>909</v>
      </c>
      <c r="G16" s="564"/>
      <c r="H16" s="565" t="s">
        <v>1006</v>
      </c>
      <c r="I16" s="565" t="s">
        <v>1007</v>
      </c>
      <c r="J16" s="565" t="s">
        <v>2264</v>
      </c>
      <c r="K16" s="564">
        <v>1</v>
      </c>
      <c r="L16" s="566">
        <v>0</v>
      </c>
      <c r="M16" s="566">
        <f t="shared" si="0"/>
        <v>1</v>
      </c>
      <c r="N16" s="564" t="s">
        <v>2313</v>
      </c>
      <c r="O16" s="571">
        <v>5092</v>
      </c>
      <c r="P16" s="567">
        <v>0</v>
      </c>
      <c r="Q16" s="571">
        <v>2277.3999999999996</v>
      </c>
      <c r="R16" s="567">
        <f t="shared" si="2"/>
        <v>7369.4</v>
      </c>
      <c r="S16" s="572">
        <v>5092</v>
      </c>
      <c r="T16" s="572">
        <v>0</v>
      </c>
      <c r="U16" s="572">
        <v>0</v>
      </c>
      <c r="V16" s="569">
        <f t="shared" si="1"/>
        <v>5092</v>
      </c>
      <c r="W16" s="570" t="s">
        <v>1789</v>
      </c>
    </row>
    <row r="17" spans="2:23" s="192" customFormat="1" ht="107.25" customHeight="1">
      <c r="B17" s="563">
        <v>6</v>
      </c>
      <c r="C17" s="564" t="s">
        <v>2256</v>
      </c>
      <c r="D17" s="564" t="s">
        <v>2257</v>
      </c>
      <c r="E17" s="564" t="s">
        <v>1815</v>
      </c>
      <c r="F17" s="564" t="s">
        <v>909</v>
      </c>
      <c r="G17" s="564"/>
      <c r="H17" s="565" t="s">
        <v>985</v>
      </c>
      <c r="I17" s="565" t="s">
        <v>157</v>
      </c>
      <c r="J17" s="565" t="s">
        <v>2264</v>
      </c>
      <c r="K17" s="564">
        <v>1</v>
      </c>
      <c r="L17" s="566">
        <v>0</v>
      </c>
      <c r="M17" s="566">
        <f t="shared" si="0"/>
        <v>1</v>
      </c>
      <c r="N17" s="564" t="s">
        <v>2313</v>
      </c>
      <c r="O17" s="571">
        <v>7510</v>
      </c>
      <c r="P17" s="567">
        <v>0</v>
      </c>
      <c r="Q17" s="571">
        <v>1707</v>
      </c>
      <c r="R17" s="567">
        <f t="shared" si="2"/>
        <v>9217</v>
      </c>
      <c r="S17" s="572">
        <v>7510</v>
      </c>
      <c r="T17" s="572">
        <v>0</v>
      </c>
      <c r="U17" s="572">
        <v>0</v>
      </c>
      <c r="V17" s="569">
        <f t="shared" si="1"/>
        <v>7510</v>
      </c>
      <c r="W17" s="570" t="s">
        <v>1816</v>
      </c>
    </row>
    <row r="18" spans="2:23" s="192" customFormat="1" ht="107.25" customHeight="1">
      <c r="B18" s="563">
        <v>7</v>
      </c>
      <c r="C18" s="564" t="s">
        <v>307</v>
      </c>
      <c r="D18" s="564" t="s">
        <v>2258</v>
      </c>
      <c r="E18" s="564" t="s">
        <v>1824</v>
      </c>
      <c r="F18" s="564" t="s">
        <v>909</v>
      </c>
      <c r="G18" s="564"/>
      <c r="H18" s="565" t="s">
        <v>940</v>
      </c>
      <c r="I18" s="565" t="s">
        <v>941</v>
      </c>
      <c r="J18" s="565" t="s">
        <v>2264</v>
      </c>
      <c r="K18" s="564">
        <v>0</v>
      </c>
      <c r="L18" s="566">
        <v>1</v>
      </c>
      <c r="M18" s="566">
        <f t="shared" si="0"/>
        <v>1</v>
      </c>
      <c r="N18" s="564" t="s">
        <v>2313</v>
      </c>
      <c r="O18" s="571">
        <v>9072</v>
      </c>
      <c r="P18" s="567">
        <v>0</v>
      </c>
      <c r="Q18" s="571">
        <v>1008</v>
      </c>
      <c r="R18" s="567">
        <f t="shared" si="2"/>
        <v>10080</v>
      </c>
      <c r="S18" s="572">
        <v>9072</v>
      </c>
      <c r="T18" s="572">
        <v>0</v>
      </c>
      <c r="U18" s="572">
        <v>0</v>
      </c>
      <c r="V18" s="569">
        <f t="shared" si="1"/>
        <v>9072</v>
      </c>
      <c r="W18" s="570" t="s">
        <v>1825</v>
      </c>
    </row>
    <row r="19" spans="2:23" s="192" customFormat="1" ht="107.25" customHeight="1">
      <c r="B19" s="563">
        <v>8</v>
      </c>
      <c r="C19" s="564" t="s">
        <v>307</v>
      </c>
      <c r="D19" s="564" t="s">
        <v>2258</v>
      </c>
      <c r="E19" s="564" t="s">
        <v>1824</v>
      </c>
      <c r="F19" s="564" t="s">
        <v>909</v>
      </c>
      <c r="G19" s="564"/>
      <c r="H19" s="565" t="s">
        <v>940</v>
      </c>
      <c r="I19" s="565" t="s">
        <v>1007</v>
      </c>
      <c r="J19" s="565" t="s">
        <v>2264</v>
      </c>
      <c r="K19" s="564">
        <v>0</v>
      </c>
      <c r="L19" s="566">
        <v>0</v>
      </c>
      <c r="M19" s="566">
        <f t="shared" si="0"/>
        <v>0</v>
      </c>
      <c r="N19" s="564" t="s">
        <v>2313</v>
      </c>
      <c r="O19" s="571">
        <v>5092</v>
      </c>
      <c r="P19" s="567">
        <v>0</v>
      </c>
      <c r="Q19" s="571">
        <v>2277.3999999999996</v>
      </c>
      <c r="R19" s="567">
        <f t="shared" si="2"/>
        <v>7369.4</v>
      </c>
      <c r="S19" s="572">
        <v>5092</v>
      </c>
      <c r="T19" s="572">
        <v>0</v>
      </c>
      <c r="U19" s="572">
        <v>0</v>
      </c>
      <c r="V19" s="569">
        <f t="shared" si="1"/>
        <v>5092</v>
      </c>
      <c r="W19" s="570" t="s">
        <v>1825</v>
      </c>
    </row>
    <row r="20" spans="2:23" s="192" customFormat="1" ht="107.25" customHeight="1">
      <c r="B20" s="563">
        <v>9</v>
      </c>
      <c r="C20" s="564" t="s">
        <v>1355</v>
      </c>
      <c r="D20" s="564" t="s">
        <v>1356</v>
      </c>
      <c r="E20" s="564" t="s">
        <v>398</v>
      </c>
      <c r="F20" s="564" t="s">
        <v>909</v>
      </c>
      <c r="G20" s="564"/>
      <c r="H20" s="565" t="s">
        <v>1358</v>
      </c>
      <c r="I20" s="565" t="s">
        <v>455</v>
      </c>
      <c r="J20" s="565" t="s">
        <v>2265</v>
      </c>
      <c r="K20" s="564">
        <v>1</v>
      </c>
      <c r="L20" s="566">
        <v>0</v>
      </c>
      <c r="M20" s="566">
        <f t="shared" si="0"/>
        <v>1</v>
      </c>
      <c r="N20" s="564" t="s">
        <v>2313</v>
      </c>
      <c r="O20" s="571">
        <v>6591</v>
      </c>
      <c r="P20" s="567">
        <v>0</v>
      </c>
      <c r="Q20" s="571">
        <v>770</v>
      </c>
      <c r="R20" s="567">
        <f t="shared" si="2"/>
        <v>7361</v>
      </c>
      <c r="S20" s="572">
        <v>6591</v>
      </c>
      <c r="T20" s="572">
        <v>0</v>
      </c>
      <c r="U20" s="572">
        <v>0</v>
      </c>
      <c r="V20" s="569">
        <f t="shared" si="1"/>
        <v>6591</v>
      </c>
      <c r="W20" s="570" t="s">
        <v>1941</v>
      </c>
    </row>
    <row r="21" spans="2:23" s="192" customFormat="1" ht="107.25" customHeight="1">
      <c r="B21" s="563">
        <v>10</v>
      </c>
      <c r="C21" s="564" t="s">
        <v>307</v>
      </c>
      <c r="D21" s="564" t="s">
        <v>215</v>
      </c>
      <c r="E21" s="564" t="s">
        <v>333</v>
      </c>
      <c r="F21" s="564" t="s">
        <v>909</v>
      </c>
      <c r="G21" s="564"/>
      <c r="H21" s="565" t="s">
        <v>1011</v>
      </c>
      <c r="I21" s="565" t="s">
        <v>1954</v>
      </c>
      <c r="J21" s="565" t="s">
        <v>2264</v>
      </c>
      <c r="K21" s="564">
        <v>1</v>
      </c>
      <c r="L21" s="566">
        <v>0</v>
      </c>
      <c r="M21" s="566">
        <f t="shared" si="0"/>
        <v>1</v>
      </c>
      <c r="N21" s="564" t="s">
        <v>2312</v>
      </c>
      <c r="O21" s="571">
        <v>7510</v>
      </c>
      <c r="P21" s="567">
        <v>0</v>
      </c>
      <c r="Q21" s="571">
        <v>1707</v>
      </c>
      <c r="R21" s="567">
        <f t="shared" si="2"/>
        <v>9217</v>
      </c>
      <c r="S21" s="572">
        <v>7510</v>
      </c>
      <c r="T21" s="572">
        <v>0</v>
      </c>
      <c r="U21" s="572">
        <v>0</v>
      </c>
      <c r="V21" s="569">
        <f t="shared" si="1"/>
        <v>7510</v>
      </c>
      <c r="W21" s="570" t="s">
        <v>1955</v>
      </c>
    </row>
    <row r="22" spans="2:23" s="192" customFormat="1" ht="107.25" customHeight="1">
      <c r="B22" s="563">
        <v>11</v>
      </c>
      <c r="C22" s="564" t="s">
        <v>2259</v>
      </c>
      <c r="D22" s="564" t="s">
        <v>285</v>
      </c>
      <c r="E22" s="564" t="s">
        <v>733</v>
      </c>
      <c r="F22" s="564" t="s">
        <v>909</v>
      </c>
      <c r="G22" s="564"/>
      <c r="H22" s="565" t="s">
        <v>1272</v>
      </c>
      <c r="I22" s="565" t="s">
        <v>2066</v>
      </c>
      <c r="J22" s="565" t="s">
        <v>2265</v>
      </c>
      <c r="K22" s="564">
        <v>0</v>
      </c>
      <c r="L22" s="566">
        <v>1</v>
      </c>
      <c r="M22" s="566">
        <f t="shared" si="0"/>
        <v>1</v>
      </c>
      <c r="N22" s="564" t="s">
        <v>2312</v>
      </c>
      <c r="O22" s="571">
        <v>1548</v>
      </c>
      <c r="P22" s="567">
        <v>0</v>
      </c>
      <c r="Q22" s="571">
        <v>172</v>
      </c>
      <c r="R22" s="567">
        <f t="shared" si="2"/>
        <v>1720</v>
      </c>
      <c r="S22" s="572">
        <v>1548</v>
      </c>
      <c r="T22" s="572">
        <v>0</v>
      </c>
      <c r="U22" s="572">
        <v>0</v>
      </c>
      <c r="V22" s="569">
        <f t="shared" si="1"/>
        <v>1548</v>
      </c>
      <c r="W22" s="570" t="s">
        <v>2067</v>
      </c>
    </row>
    <row r="23" spans="2:23" s="192" customFormat="1" ht="107.25" customHeight="1">
      <c r="B23" s="563">
        <v>12</v>
      </c>
      <c r="C23" s="564" t="s">
        <v>2260</v>
      </c>
      <c r="D23" s="564" t="s">
        <v>253</v>
      </c>
      <c r="E23" s="564" t="s">
        <v>1048</v>
      </c>
      <c r="F23" s="564" t="s">
        <v>909</v>
      </c>
      <c r="G23" s="564"/>
      <c r="H23" s="565" t="s">
        <v>1412</v>
      </c>
      <c r="I23" s="565" t="s">
        <v>2066</v>
      </c>
      <c r="J23" s="565" t="s">
        <v>2265</v>
      </c>
      <c r="K23" s="564">
        <v>1</v>
      </c>
      <c r="L23" s="566">
        <v>0</v>
      </c>
      <c r="M23" s="566">
        <f t="shared" si="0"/>
        <v>1</v>
      </c>
      <c r="N23" s="564" t="s">
        <v>2312</v>
      </c>
      <c r="O23" s="571">
        <v>1548</v>
      </c>
      <c r="P23" s="567">
        <v>0</v>
      </c>
      <c r="Q23" s="571">
        <v>172</v>
      </c>
      <c r="R23" s="567">
        <f t="shared" si="2"/>
        <v>1720</v>
      </c>
      <c r="S23" s="572">
        <v>1548</v>
      </c>
      <c r="T23" s="572">
        <v>0</v>
      </c>
      <c r="U23" s="572">
        <v>0</v>
      </c>
      <c r="V23" s="569">
        <f t="shared" si="1"/>
        <v>1548</v>
      </c>
      <c r="W23" s="570" t="s">
        <v>2068</v>
      </c>
    </row>
    <row r="24" spans="2:23" s="192" customFormat="1" ht="107.25" customHeight="1">
      <c r="B24" s="563">
        <v>13</v>
      </c>
      <c r="C24" s="564" t="s">
        <v>907</v>
      </c>
      <c r="D24" s="564"/>
      <c r="E24" s="564" t="s">
        <v>482</v>
      </c>
      <c r="F24" s="564" t="s">
        <v>909</v>
      </c>
      <c r="G24" s="564"/>
      <c r="H24" s="565" t="s">
        <v>910</v>
      </c>
      <c r="I24" s="565" t="s">
        <v>2066</v>
      </c>
      <c r="J24" s="565" t="s">
        <v>2265</v>
      </c>
      <c r="K24" s="564">
        <v>1</v>
      </c>
      <c r="L24" s="566">
        <v>0</v>
      </c>
      <c r="M24" s="566">
        <f t="shared" si="0"/>
        <v>1</v>
      </c>
      <c r="N24" s="564" t="s">
        <v>2312</v>
      </c>
      <c r="O24" s="571">
        <v>1548</v>
      </c>
      <c r="P24" s="567">
        <v>0</v>
      </c>
      <c r="Q24" s="571">
        <v>172</v>
      </c>
      <c r="R24" s="567">
        <f t="shared" si="2"/>
        <v>1720</v>
      </c>
      <c r="S24" s="572">
        <v>1548</v>
      </c>
      <c r="T24" s="572">
        <v>0</v>
      </c>
      <c r="U24" s="572">
        <v>0</v>
      </c>
      <c r="V24" s="569">
        <f t="shared" si="1"/>
        <v>1548</v>
      </c>
      <c r="W24" s="570" t="s">
        <v>2096</v>
      </c>
    </row>
    <row r="25" spans="2:23" s="192" customFormat="1" ht="107.25" customHeight="1">
      <c r="B25" s="563">
        <v>14</v>
      </c>
      <c r="C25" s="564" t="s">
        <v>2261</v>
      </c>
      <c r="D25" s="564" t="s">
        <v>1270</v>
      </c>
      <c r="E25" s="564" t="s">
        <v>1851</v>
      </c>
      <c r="F25" s="564" t="s">
        <v>909</v>
      </c>
      <c r="G25" s="564"/>
      <c r="H25" s="565" t="s">
        <v>1408</v>
      </c>
      <c r="I25" s="565" t="s">
        <v>2066</v>
      </c>
      <c r="J25" s="565" t="s">
        <v>2265</v>
      </c>
      <c r="K25" s="564">
        <v>1</v>
      </c>
      <c r="L25" s="566">
        <v>0</v>
      </c>
      <c r="M25" s="566">
        <f t="shared" si="0"/>
        <v>1</v>
      </c>
      <c r="N25" s="564" t="s">
        <v>2313</v>
      </c>
      <c r="O25" s="571">
        <v>1548</v>
      </c>
      <c r="P25" s="567">
        <v>0</v>
      </c>
      <c r="Q25" s="571">
        <v>172</v>
      </c>
      <c r="R25" s="567">
        <f t="shared" si="2"/>
        <v>1720</v>
      </c>
      <c r="S25" s="572">
        <v>1548</v>
      </c>
      <c r="T25" s="572">
        <v>0</v>
      </c>
      <c r="U25" s="572">
        <v>0</v>
      </c>
      <c r="V25" s="569">
        <f t="shared" si="1"/>
        <v>1548</v>
      </c>
      <c r="W25" s="570" t="s">
        <v>2162</v>
      </c>
    </row>
    <row r="26" spans="2:23" s="192" customFormat="1" ht="107.25" customHeight="1">
      <c r="B26" s="563">
        <v>15</v>
      </c>
      <c r="C26" s="564" t="s">
        <v>1406</v>
      </c>
      <c r="D26" s="564" t="s">
        <v>253</v>
      </c>
      <c r="E26" s="564" t="s">
        <v>1407</v>
      </c>
      <c r="F26" s="564" t="s">
        <v>909</v>
      </c>
      <c r="G26" s="564"/>
      <c r="H26" s="565" t="s">
        <v>1408</v>
      </c>
      <c r="I26" s="565" t="s">
        <v>2066</v>
      </c>
      <c r="J26" s="565" t="s">
        <v>2265</v>
      </c>
      <c r="K26" s="564">
        <v>0</v>
      </c>
      <c r="L26" s="566">
        <v>1</v>
      </c>
      <c r="M26" s="566">
        <f t="shared" si="0"/>
        <v>1</v>
      </c>
      <c r="N26" s="564" t="s">
        <v>2312</v>
      </c>
      <c r="O26" s="571">
        <v>1548</v>
      </c>
      <c r="P26" s="567">
        <v>0</v>
      </c>
      <c r="Q26" s="571">
        <v>172</v>
      </c>
      <c r="R26" s="567">
        <f t="shared" si="2"/>
        <v>1720</v>
      </c>
      <c r="S26" s="572">
        <v>1548</v>
      </c>
      <c r="T26" s="572">
        <v>0</v>
      </c>
      <c r="U26" s="572">
        <v>0</v>
      </c>
      <c r="V26" s="569">
        <f t="shared" si="1"/>
        <v>1548</v>
      </c>
      <c r="W26" s="570" t="s">
        <v>2163</v>
      </c>
    </row>
    <row r="27" spans="2:23" s="192" customFormat="1" ht="107.25" customHeight="1">
      <c r="B27" s="563">
        <v>16</v>
      </c>
      <c r="C27" s="564" t="s">
        <v>2262</v>
      </c>
      <c r="D27" s="564" t="s">
        <v>2263</v>
      </c>
      <c r="E27" s="564" t="s">
        <v>1251</v>
      </c>
      <c r="F27" s="564" t="s">
        <v>909</v>
      </c>
      <c r="G27" s="564"/>
      <c r="H27" s="565" t="s">
        <v>1011</v>
      </c>
      <c r="I27" s="565" t="s">
        <v>2066</v>
      </c>
      <c r="J27" s="565" t="s">
        <v>2265</v>
      </c>
      <c r="K27" s="564">
        <v>0</v>
      </c>
      <c r="L27" s="566">
        <v>1</v>
      </c>
      <c r="M27" s="566">
        <f t="shared" si="0"/>
        <v>1</v>
      </c>
      <c r="N27" s="564" t="s">
        <v>2312</v>
      </c>
      <c r="O27" s="571">
        <v>1548</v>
      </c>
      <c r="P27" s="567">
        <v>0</v>
      </c>
      <c r="Q27" s="571">
        <v>172</v>
      </c>
      <c r="R27" s="567">
        <f t="shared" si="2"/>
        <v>1720</v>
      </c>
      <c r="S27" s="572">
        <v>1548</v>
      </c>
      <c r="T27" s="572">
        <v>0</v>
      </c>
      <c r="U27" s="572">
        <v>0</v>
      </c>
      <c r="V27" s="569">
        <f t="shared" si="1"/>
        <v>1548</v>
      </c>
      <c r="W27" s="570" t="s">
        <v>2164</v>
      </c>
    </row>
    <row r="28" spans="2:23" s="192" customFormat="1" ht="107.25" customHeight="1">
      <c r="B28" s="563">
        <v>17</v>
      </c>
      <c r="C28" s="564" t="s">
        <v>307</v>
      </c>
      <c r="D28" s="564" t="s">
        <v>215</v>
      </c>
      <c r="E28" s="564" t="s">
        <v>333</v>
      </c>
      <c r="F28" s="564" t="s">
        <v>909</v>
      </c>
      <c r="G28" s="564"/>
      <c r="H28" s="565" t="s">
        <v>1011</v>
      </c>
      <c r="I28" s="564" t="s">
        <v>2066</v>
      </c>
      <c r="J28" s="565" t="s">
        <v>2265</v>
      </c>
      <c r="K28" s="564">
        <v>1</v>
      </c>
      <c r="L28" s="566">
        <v>0</v>
      </c>
      <c r="M28" s="566">
        <f t="shared" si="0"/>
        <v>1</v>
      </c>
      <c r="N28" s="564" t="s">
        <v>2312</v>
      </c>
      <c r="O28" s="571">
        <v>1548</v>
      </c>
      <c r="P28" s="567">
        <v>0</v>
      </c>
      <c r="Q28" s="571">
        <v>172</v>
      </c>
      <c r="R28" s="567">
        <f t="shared" si="2"/>
        <v>1720</v>
      </c>
      <c r="S28" s="572">
        <v>1548</v>
      </c>
      <c r="T28" s="572">
        <v>0</v>
      </c>
      <c r="U28" s="572">
        <v>0</v>
      </c>
      <c r="V28" s="569">
        <f t="shared" si="1"/>
        <v>1548</v>
      </c>
      <c r="W28" s="570" t="s">
        <v>2174</v>
      </c>
    </row>
    <row r="29" spans="2:23" s="192" customFormat="1" ht="107.25" customHeight="1">
      <c r="B29" s="563">
        <v>18</v>
      </c>
      <c r="C29" s="573" t="s">
        <v>481</v>
      </c>
      <c r="D29" s="573" t="s">
        <v>220</v>
      </c>
      <c r="E29" s="573" t="s">
        <v>398</v>
      </c>
      <c r="F29" s="573" t="s">
        <v>339</v>
      </c>
      <c r="G29" s="573"/>
      <c r="H29" s="574" t="s">
        <v>400</v>
      </c>
      <c r="I29" s="574" t="s">
        <v>176</v>
      </c>
      <c r="J29" s="574" t="s">
        <v>2265</v>
      </c>
      <c r="K29" s="573">
        <v>1</v>
      </c>
      <c r="L29" s="575">
        <v>0</v>
      </c>
      <c r="M29" s="566">
        <f t="shared" si="0"/>
        <v>1</v>
      </c>
      <c r="N29" s="564" t="s">
        <v>2312</v>
      </c>
      <c r="O29" s="576">
        <v>49500</v>
      </c>
      <c r="P29" s="576">
        <v>0</v>
      </c>
      <c r="Q29" s="576">
        <v>5500</v>
      </c>
      <c r="R29" s="567">
        <f t="shared" si="2"/>
        <v>55000</v>
      </c>
      <c r="S29" s="577">
        <v>49500</v>
      </c>
      <c r="T29" s="572">
        <v>0</v>
      </c>
      <c r="U29" s="572">
        <v>0</v>
      </c>
      <c r="V29" s="569">
        <f t="shared" si="1"/>
        <v>49500</v>
      </c>
      <c r="W29" s="570" t="s">
        <v>1844</v>
      </c>
    </row>
    <row r="30" spans="2:23" s="192" customFormat="1" ht="107.25" customHeight="1">
      <c r="B30" s="563">
        <v>19</v>
      </c>
      <c r="C30" s="573" t="s">
        <v>467</v>
      </c>
      <c r="D30" s="573" t="s">
        <v>253</v>
      </c>
      <c r="E30" s="573" t="s">
        <v>1845</v>
      </c>
      <c r="F30" s="573" t="s">
        <v>339</v>
      </c>
      <c r="G30" s="573"/>
      <c r="H30" s="574" t="s">
        <v>495</v>
      </c>
      <c r="I30" s="574" t="s">
        <v>176</v>
      </c>
      <c r="J30" s="574" t="s">
        <v>2265</v>
      </c>
      <c r="K30" s="573">
        <v>1</v>
      </c>
      <c r="L30" s="575">
        <v>0</v>
      </c>
      <c r="M30" s="566">
        <f t="shared" si="0"/>
        <v>1</v>
      </c>
      <c r="N30" s="564" t="s">
        <v>2312</v>
      </c>
      <c r="O30" s="576">
        <v>49500</v>
      </c>
      <c r="P30" s="576">
        <v>0</v>
      </c>
      <c r="Q30" s="576">
        <v>5500</v>
      </c>
      <c r="R30" s="567">
        <f t="shared" si="2"/>
        <v>55000</v>
      </c>
      <c r="S30" s="577">
        <v>49500</v>
      </c>
      <c r="T30" s="572">
        <v>0</v>
      </c>
      <c r="U30" s="572">
        <v>0</v>
      </c>
      <c r="V30" s="569">
        <f t="shared" si="1"/>
        <v>49500</v>
      </c>
      <c r="W30" s="570" t="s">
        <v>1846</v>
      </c>
    </row>
    <row r="31" spans="2:23" s="192" customFormat="1" ht="107.25" customHeight="1">
      <c r="B31" s="563">
        <v>20</v>
      </c>
      <c r="C31" s="573" t="s">
        <v>2266</v>
      </c>
      <c r="D31" s="573" t="s">
        <v>2267</v>
      </c>
      <c r="E31" s="573" t="s">
        <v>1847</v>
      </c>
      <c r="F31" s="573" t="s">
        <v>339</v>
      </c>
      <c r="G31" s="573"/>
      <c r="H31" s="574" t="s">
        <v>516</v>
      </c>
      <c r="I31" s="574" t="s">
        <v>152</v>
      </c>
      <c r="J31" s="574" t="s">
        <v>2265</v>
      </c>
      <c r="K31" s="573">
        <v>1</v>
      </c>
      <c r="L31" s="575">
        <v>0</v>
      </c>
      <c r="M31" s="566">
        <f t="shared" si="0"/>
        <v>1</v>
      </c>
      <c r="N31" s="564" t="s">
        <v>2312</v>
      </c>
      <c r="O31" s="576">
        <v>6787</v>
      </c>
      <c r="P31" s="576">
        <v>0</v>
      </c>
      <c r="Q31" s="576">
        <v>1537</v>
      </c>
      <c r="R31" s="567">
        <f t="shared" si="2"/>
        <v>8324</v>
      </c>
      <c r="S31" s="577">
        <v>6787</v>
      </c>
      <c r="T31" s="572">
        <v>0</v>
      </c>
      <c r="U31" s="572">
        <v>0</v>
      </c>
      <c r="V31" s="569">
        <f t="shared" si="1"/>
        <v>6787</v>
      </c>
      <c r="W31" s="570" t="s">
        <v>1848</v>
      </c>
    </row>
    <row r="32" spans="2:23" s="192" customFormat="1" ht="107.25" customHeight="1">
      <c r="B32" s="563">
        <v>21</v>
      </c>
      <c r="C32" s="573" t="s">
        <v>403</v>
      </c>
      <c r="D32" s="573" t="s">
        <v>285</v>
      </c>
      <c r="E32" s="573" t="s">
        <v>1849</v>
      </c>
      <c r="F32" s="573" t="s">
        <v>339</v>
      </c>
      <c r="G32" s="573"/>
      <c r="H32" s="574" t="s">
        <v>509</v>
      </c>
      <c r="I32" s="574" t="s">
        <v>176</v>
      </c>
      <c r="J32" s="574" t="s">
        <v>2265</v>
      </c>
      <c r="K32" s="573">
        <v>0</v>
      </c>
      <c r="L32" s="575">
        <v>1</v>
      </c>
      <c r="M32" s="566">
        <f t="shared" si="0"/>
        <v>1</v>
      </c>
      <c r="N32" s="564" t="s">
        <v>2312</v>
      </c>
      <c r="O32" s="576">
        <v>49500</v>
      </c>
      <c r="P32" s="576">
        <v>0</v>
      </c>
      <c r="Q32" s="576">
        <v>5500</v>
      </c>
      <c r="R32" s="567">
        <f t="shared" si="2"/>
        <v>55000</v>
      </c>
      <c r="S32" s="577">
        <v>49500</v>
      </c>
      <c r="T32" s="572">
        <v>0</v>
      </c>
      <c r="U32" s="572">
        <v>0</v>
      </c>
      <c r="V32" s="569">
        <f t="shared" si="1"/>
        <v>49500</v>
      </c>
      <c r="W32" s="570" t="s">
        <v>1850</v>
      </c>
    </row>
    <row r="33" spans="2:23" s="192" customFormat="1" ht="107.25" customHeight="1">
      <c r="B33" s="563">
        <v>22</v>
      </c>
      <c r="C33" s="573" t="s">
        <v>262</v>
      </c>
      <c r="D33" s="573"/>
      <c r="E33" s="573" t="s">
        <v>1851</v>
      </c>
      <c r="F33" s="573" t="s">
        <v>339</v>
      </c>
      <c r="G33" s="573"/>
      <c r="H33" s="574" t="s">
        <v>513</v>
      </c>
      <c r="I33" s="574" t="s">
        <v>152</v>
      </c>
      <c r="J33" s="574" t="s">
        <v>2265</v>
      </c>
      <c r="K33" s="573">
        <v>1</v>
      </c>
      <c r="L33" s="575">
        <v>0</v>
      </c>
      <c r="M33" s="566">
        <f t="shared" si="0"/>
        <v>1</v>
      </c>
      <c r="N33" s="564" t="s">
        <v>2312</v>
      </c>
      <c r="O33" s="576">
        <v>6787</v>
      </c>
      <c r="P33" s="576">
        <v>0</v>
      </c>
      <c r="Q33" s="576">
        <v>1537</v>
      </c>
      <c r="R33" s="567">
        <f t="shared" si="2"/>
        <v>8324</v>
      </c>
      <c r="S33" s="577">
        <v>6787</v>
      </c>
      <c r="T33" s="572">
        <v>0</v>
      </c>
      <c r="U33" s="572">
        <v>0</v>
      </c>
      <c r="V33" s="569">
        <f t="shared" si="1"/>
        <v>6787</v>
      </c>
      <c r="W33" s="570" t="s">
        <v>1852</v>
      </c>
    </row>
    <row r="34" spans="2:23" s="192" customFormat="1" ht="107.25" customHeight="1">
      <c r="B34" s="563">
        <v>23</v>
      </c>
      <c r="C34" s="573" t="s">
        <v>285</v>
      </c>
      <c r="D34" s="573" t="s">
        <v>272</v>
      </c>
      <c r="E34" s="573" t="s">
        <v>1853</v>
      </c>
      <c r="F34" s="573" t="s">
        <v>339</v>
      </c>
      <c r="G34" s="573"/>
      <c r="H34" s="574" t="s">
        <v>513</v>
      </c>
      <c r="I34" s="574" t="s">
        <v>156</v>
      </c>
      <c r="J34" s="565" t="s">
        <v>2264</v>
      </c>
      <c r="K34" s="573">
        <v>0</v>
      </c>
      <c r="L34" s="575">
        <v>1</v>
      </c>
      <c r="M34" s="566">
        <f t="shared" si="0"/>
        <v>1</v>
      </c>
      <c r="N34" s="564" t="s">
        <v>2312</v>
      </c>
      <c r="O34" s="576">
        <v>14918</v>
      </c>
      <c r="P34" s="576">
        <v>0</v>
      </c>
      <c r="Q34" s="576">
        <v>2709</v>
      </c>
      <c r="R34" s="567">
        <f t="shared" si="2"/>
        <v>17627</v>
      </c>
      <c r="S34" s="577">
        <v>14918</v>
      </c>
      <c r="T34" s="572">
        <v>0</v>
      </c>
      <c r="U34" s="572">
        <v>0</v>
      </c>
      <c r="V34" s="569">
        <f t="shared" si="1"/>
        <v>14918</v>
      </c>
      <c r="W34" s="570" t="s">
        <v>1854</v>
      </c>
    </row>
    <row r="35" spans="2:23" s="192" customFormat="1" ht="107.25" customHeight="1">
      <c r="B35" s="563">
        <v>24</v>
      </c>
      <c r="C35" s="573" t="s">
        <v>442</v>
      </c>
      <c r="D35" s="573" t="s">
        <v>2268</v>
      </c>
      <c r="E35" s="573" t="s">
        <v>1565</v>
      </c>
      <c r="F35" s="573" t="s">
        <v>339</v>
      </c>
      <c r="G35" s="573"/>
      <c r="H35" s="574" t="s">
        <v>444</v>
      </c>
      <c r="I35" s="574" t="s">
        <v>156</v>
      </c>
      <c r="J35" s="565" t="s">
        <v>2264</v>
      </c>
      <c r="K35" s="573">
        <v>1</v>
      </c>
      <c r="L35" s="575">
        <v>0</v>
      </c>
      <c r="M35" s="566">
        <f t="shared" si="0"/>
        <v>1</v>
      </c>
      <c r="N35" s="564" t="s">
        <v>2312</v>
      </c>
      <c r="O35" s="576">
        <v>14918</v>
      </c>
      <c r="P35" s="576">
        <v>0</v>
      </c>
      <c r="Q35" s="576">
        <v>2709</v>
      </c>
      <c r="R35" s="567">
        <f t="shared" si="2"/>
        <v>17627</v>
      </c>
      <c r="S35" s="577">
        <v>14918</v>
      </c>
      <c r="T35" s="572">
        <v>0</v>
      </c>
      <c r="U35" s="572">
        <v>0</v>
      </c>
      <c r="V35" s="569">
        <f t="shared" si="1"/>
        <v>14918</v>
      </c>
      <c r="W35" s="570" t="s">
        <v>1855</v>
      </c>
    </row>
    <row r="36" spans="2:23" s="192" customFormat="1" ht="107.25" customHeight="1">
      <c r="B36" s="563">
        <v>25</v>
      </c>
      <c r="C36" s="573" t="s">
        <v>2269</v>
      </c>
      <c r="D36" s="573" t="s">
        <v>266</v>
      </c>
      <c r="E36" s="573" t="s">
        <v>1856</v>
      </c>
      <c r="F36" s="573" t="s">
        <v>339</v>
      </c>
      <c r="G36" s="573"/>
      <c r="H36" s="574" t="s">
        <v>371</v>
      </c>
      <c r="I36" s="574" t="s">
        <v>1857</v>
      </c>
      <c r="J36" s="574" t="s">
        <v>2265</v>
      </c>
      <c r="K36" s="573">
        <v>1</v>
      </c>
      <c r="L36" s="575">
        <v>0</v>
      </c>
      <c r="M36" s="566">
        <f t="shared" si="0"/>
        <v>1</v>
      </c>
      <c r="N36" s="564" t="s">
        <v>2312</v>
      </c>
      <c r="O36" s="576">
        <v>98983</v>
      </c>
      <c r="P36" s="576">
        <v>0</v>
      </c>
      <c r="Q36" s="576">
        <v>14995</v>
      </c>
      <c r="R36" s="567">
        <f t="shared" si="2"/>
        <v>113978</v>
      </c>
      <c r="S36" s="577">
        <v>98983</v>
      </c>
      <c r="T36" s="572">
        <v>0</v>
      </c>
      <c r="U36" s="572">
        <v>0</v>
      </c>
      <c r="V36" s="569">
        <f t="shared" si="1"/>
        <v>98983</v>
      </c>
      <c r="W36" s="570" t="s">
        <v>1858</v>
      </c>
    </row>
    <row r="37" spans="2:23" s="192" customFormat="1" ht="107.25" customHeight="1">
      <c r="B37" s="563">
        <v>26</v>
      </c>
      <c r="C37" s="573" t="s">
        <v>148</v>
      </c>
      <c r="D37" s="573" t="s">
        <v>481</v>
      </c>
      <c r="E37" s="573" t="s">
        <v>1876</v>
      </c>
      <c r="F37" s="573" t="s">
        <v>339</v>
      </c>
      <c r="G37" s="573"/>
      <c r="H37" s="574" t="s">
        <v>516</v>
      </c>
      <c r="I37" s="574" t="s">
        <v>156</v>
      </c>
      <c r="J37" s="565" t="s">
        <v>2264</v>
      </c>
      <c r="K37" s="573">
        <v>0</v>
      </c>
      <c r="L37" s="575">
        <v>1</v>
      </c>
      <c r="M37" s="566">
        <f t="shared" si="0"/>
        <v>1</v>
      </c>
      <c r="N37" s="564" t="s">
        <v>2312</v>
      </c>
      <c r="O37" s="576">
        <v>14918</v>
      </c>
      <c r="P37" s="576">
        <v>0</v>
      </c>
      <c r="Q37" s="576">
        <v>2709</v>
      </c>
      <c r="R37" s="567">
        <f t="shared" si="2"/>
        <v>17627</v>
      </c>
      <c r="S37" s="577">
        <v>14918</v>
      </c>
      <c r="T37" s="572">
        <v>0</v>
      </c>
      <c r="U37" s="572">
        <v>0</v>
      </c>
      <c r="V37" s="569">
        <f t="shared" si="1"/>
        <v>14918</v>
      </c>
      <c r="W37" s="570" t="s">
        <v>1877</v>
      </c>
    </row>
    <row r="38" spans="2:23" s="192" customFormat="1" ht="107.25" customHeight="1">
      <c r="B38" s="563">
        <v>27</v>
      </c>
      <c r="C38" s="573" t="s">
        <v>247</v>
      </c>
      <c r="D38" s="573" t="s">
        <v>148</v>
      </c>
      <c r="E38" s="573" t="s">
        <v>480</v>
      </c>
      <c r="F38" s="573" t="s">
        <v>1550</v>
      </c>
      <c r="G38" s="573"/>
      <c r="H38" s="574" t="s">
        <v>1639</v>
      </c>
      <c r="I38" s="574" t="s">
        <v>156</v>
      </c>
      <c r="J38" s="565" t="s">
        <v>2264</v>
      </c>
      <c r="K38" s="573">
        <v>0</v>
      </c>
      <c r="L38" s="575">
        <v>1</v>
      </c>
      <c r="M38" s="566">
        <f t="shared" si="0"/>
        <v>1</v>
      </c>
      <c r="N38" s="564" t="s">
        <v>2312</v>
      </c>
      <c r="O38" s="576">
        <v>12452</v>
      </c>
      <c r="P38" s="576">
        <v>0</v>
      </c>
      <c r="Q38" s="576">
        <v>1536</v>
      </c>
      <c r="R38" s="567">
        <f t="shared" si="2"/>
        <v>13988</v>
      </c>
      <c r="S38" s="577">
        <v>12452</v>
      </c>
      <c r="T38" s="577">
        <v>0</v>
      </c>
      <c r="U38" s="577">
        <v>0</v>
      </c>
      <c r="V38" s="578">
        <f t="shared" si="1"/>
        <v>12452</v>
      </c>
      <c r="W38" s="570" t="s">
        <v>1956</v>
      </c>
    </row>
    <row r="39" spans="2:23" s="192" customFormat="1" ht="107.25" customHeight="1">
      <c r="B39" s="563">
        <v>28</v>
      </c>
      <c r="C39" s="573" t="s">
        <v>271</v>
      </c>
      <c r="D39" s="573" t="s">
        <v>237</v>
      </c>
      <c r="E39" s="573" t="s">
        <v>1957</v>
      </c>
      <c r="F39" s="573" t="s">
        <v>1550</v>
      </c>
      <c r="G39" s="573"/>
      <c r="H39" s="574" t="s">
        <v>1668</v>
      </c>
      <c r="I39" s="574" t="s">
        <v>328</v>
      </c>
      <c r="J39" s="574" t="s">
        <v>2265</v>
      </c>
      <c r="K39" s="573">
        <v>1</v>
      </c>
      <c r="L39" s="575">
        <v>0</v>
      </c>
      <c r="M39" s="566">
        <f t="shared" si="0"/>
        <v>1</v>
      </c>
      <c r="N39" s="564" t="s">
        <v>2312</v>
      </c>
      <c r="O39" s="576">
        <v>24777</v>
      </c>
      <c r="P39" s="576">
        <v>0</v>
      </c>
      <c r="Q39" s="576">
        <v>2753</v>
      </c>
      <c r="R39" s="567">
        <f t="shared" si="2"/>
        <v>27530</v>
      </c>
      <c r="S39" s="577">
        <v>24777</v>
      </c>
      <c r="T39" s="577">
        <v>0</v>
      </c>
      <c r="U39" s="577">
        <v>0</v>
      </c>
      <c r="V39" s="578">
        <f t="shared" si="1"/>
        <v>24777</v>
      </c>
      <c r="W39" s="570" t="s">
        <v>1958</v>
      </c>
    </row>
    <row r="40" spans="2:23" s="192" customFormat="1" ht="107.25" customHeight="1">
      <c r="B40" s="563">
        <v>29</v>
      </c>
      <c r="C40" s="573" t="s">
        <v>172</v>
      </c>
      <c r="D40" s="573" t="s">
        <v>237</v>
      </c>
      <c r="E40" s="573" t="s">
        <v>1959</v>
      </c>
      <c r="F40" s="573" t="s">
        <v>1550</v>
      </c>
      <c r="G40" s="573"/>
      <c r="H40" s="574" t="s">
        <v>1668</v>
      </c>
      <c r="I40" s="574" t="s">
        <v>156</v>
      </c>
      <c r="J40" s="565" t="s">
        <v>2264</v>
      </c>
      <c r="K40" s="573">
        <v>1</v>
      </c>
      <c r="L40" s="575">
        <v>0</v>
      </c>
      <c r="M40" s="566">
        <f t="shared" si="0"/>
        <v>1</v>
      </c>
      <c r="N40" s="564" t="s">
        <v>2312</v>
      </c>
      <c r="O40" s="576">
        <v>5600</v>
      </c>
      <c r="P40" s="576">
        <v>0</v>
      </c>
      <c r="Q40" s="576">
        <v>800</v>
      </c>
      <c r="R40" s="567">
        <f t="shared" si="2"/>
        <v>6400</v>
      </c>
      <c r="S40" s="577">
        <v>5600</v>
      </c>
      <c r="T40" s="577">
        <v>0</v>
      </c>
      <c r="U40" s="577">
        <v>0</v>
      </c>
      <c r="V40" s="578">
        <f t="shared" si="1"/>
        <v>5600</v>
      </c>
      <c r="W40" s="570" t="s">
        <v>1960</v>
      </c>
    </row>
    <row r="41" spans="2:23" s="192" customFormat="1" ht="107.25" customHeight="1">
      <c r="B41" s="563">
        <v>30</v>
      </c>
      <c r="C41" s="573" t="s">
        <v>253</v>
      </c>
      <c r="D41" s="573" t="s">
        <v>2270</v>
      </c>
      <c r="E41" s="573" t="s">
        <v>619</v>
      </c>
      <c r="F41" s="573" t="s">
        <v>1550</v>
      </c>
      <c r="G41" s="573"/>
      <c r="H41" s="574" t="s">
        <v>1668</v>
      </c>
      <c r="I41" s="574" t="s">
        <v>177</v>
      </c>
      <c r="J41" s="574" t="s">
        <v>2265</v>
      </c>
      <c r="K41" s="573">
        <v>0</v>
      </c>
      <c r="L41" s="575">
        <v>1</v>
      </c>
      <c r="M41" s="566">
        <f t="shared" si="0"/>
        <v>1</v>
      </c>
      <c r="N41" s="564" t="s">
        <v>2312</v>
      </c>
      <c r="O41" s="576">
        <v>6318</v>
      </c>
      <c r="P41" s="576">
        <v>0</v>
      </c>
      <c r="Q41" s="576">
        <v>703</v>
      </c>
      <c r="R41" s="567">
        <f t="shared" si="2"/>
        <v>7021</v>
      </c>
      <c r="S41" s="577">
        <v>6318</v>
      </c>
      <c r="T41" s="577">
        <v>0</v>
      </c>
      <c r="U41" s="577">
        <v>0</v>
      </c>
      <c r="V41" s="578">
        <f t="shared" si="1"/>
        <v>6318</v>
      </c>
      <c r="W41" s="570" t="s">
        <v>1961</v>
      </c>
    </row>
    <row r="42" spans="2:23" s="192" customFormat="1" ht="107.25" customHeight="1">
      <c r="B42" s="563">
        <v>31</v>
      </c>
      <c r="C42" s="573" t="s">
        <v>237</v>
      </c>
      <c r="D42" s="573" t="s">
        <v>253</v>
      </c>
      <c r="E42" s="573" t="s">
        <v>1962</v>
      </c>
      <c r="F42" s="573" t="s">
        <v>1550</v>
      </c>
      <c r="G42" s="573"/>
      <c r="H42" s="574" t="s">
        <v>1611</v>
      </c>
      <c r="I42" s="574" t="s">
        <v>156</v>
      </c>
      <c r="J42" s="565" t="s">
        <v>2264</v>
      </c>
      <c r="K42" s="573">
        <v>1</v>
      </c>
      <c r="L42" s="575">
        <v>0</v>
      </c>
      <c r="M42" s="566">
        <f t="shared" si="0"/>
        <v>1</v>
      </c>
      <c r="N42" s="564" t="s">
        <v>2312</v>
      </c>
      <c r="O42" s="576">
        <v>5600</v>
      </c>
      <c r="P42" s="576">
        <v>0</v>
      </c>
      <c r="Q42" s="576">
        <v>800</v>
      </c>
      <c r="R42" s="567">
        <f t="shared" si="2"/>
        <v>6400</v>
      </c>
      <c r="S42" s="577">
        <v>5600</v>
      </c>
      <c r="T42" s="577">
        <v>0</v>
      </c>
      <c r="U42" s="577">
        <v>0</v>
      </c>
      <c r="V42" s="578">
        <f t="shared" si="1"/>
        <v>5600</v>
      </c>
      <c r="W42" s="570" t="s">
        <v>1963</v>
      </c>
    </row>
    <row r="43" spans="2:23" s="192" customFormat="1" ht="107.25" customHeight="1">
      <c r="B43" s="563">
        <v>32</v>
      </c>
      <c r="C43" s="573" t="s">
        <v>424</v>
      </c>
      <c r="D43" s="573" t="s">
        <v>291</v>
      </c>
      <c r="E43" s="573" t="s">
        <v>1964</v>
      </c>
      <c r="F43" s="573" t="s">
        <v>1550</v>
      </c>
      <c r="G43" s="573"/>
      <c r="H43" s="574" t="s">
        <v>1596</v>
      </c>
      <c r="I43" s="574" t="s">
        <v>604</v>
      </c>
      <c r="J43" s="574" t="s">
        <v>2265</v>
      </c>
      <c r="K43" s="573">
        <v>1</v>
      </c>
      <c r="L43" s="575">
        <v>0</v>
      </c>
      <c r="M43" s="566">
        <f t="shared" si="0"/>
        <v>1</v>
      </c>
      <c r="N43" s="564" t="s">
        <v>2312</v>
      </c>
      <c r="O43" s="576">
        <v>17655</v>
      </c>
      <c r="P43" s="576">
        <v>0</v>
      </c>
      <c r="Q43" s="576">
        <v>3671</v>
      </c>
      <c r="R43" s="567">
        <f t="shared" si="2"/>
        <v>21326</v>
      </c>
      <c r="S43" s="577">
        <v>17655</v>
      </c>
      <c r="T43" s="577">
        <v>0</v>
      </c>
      <c r="U43" s="577">
        <v>0</v>
      </c>
      <c r="V43" s="578">
        <f t="shared" si="1"/>
        <v>17655</v>
      </c>
      <c r="W43" s="570" t="s">
        <v>1965</v>
      </c>
    </row>
    <row r="44" spans="2:23" s="192" customFormat="1" ht="107.25" customHeight="1">
      <c r="B44" s="563">
        <v>33</v>
      </c>
      <c r="C44" s="573" t="s">
        <v>966</v>
      </c>
      <c r="D44" s="573" t="s">
        <v>237</v>
      </c>
      <c r="E44" s="573" t="s">
        <v>701</v>
      </c>
      <c r="F44" s="573" t="s">
        <v>1550</v>
      </c>
      <c r="G44" s="573"/>
      <c r="H44" s="574" t="s">
        <v>1591</v>
      </c>
      <c r="I44" s="574" t="s">
        <v>156</v>
      </c>
      <c r="J44" s="565" t="s">
        <v>2264</v>
      </c>
      <c r="K44" s="573">
        <v>1</v>
      </c>
      <c r="L44" s="575">
        <v>0</v>
      </c>
      <c r="M44" s="566">
        <f t="shared" si="0"/>
        <v>1</v>
      </c>
      <c r="N44" s="564" t="s">
        <v>2312</v>
      </c>
      <c r="O44" s="576">
        <v>23007</v>
      </c>
      <c r="P44" s="576">
        <v>0</v>
      </c>
      <c r="Q44" s="576">
        <v>2709</v>
      </c>
      <c r="R44" s="567">
        <f t="shared" si="2"/>
        <v>25716</v>
      </c>
      <c r="S44" s="577">
        <v>23007</v>
      </c>
      <c r="T44" s="577">
        <v>0</v>
      </c>
      <c r="U44" s="577">
        <v>0</v>
      </c>
      <c r="V44" s="578">
        <f t="shared" si="1"/>
        <v>23007</v>
      </c>
      <c r="W44" s="570" t="s">
        <v>1974</v>
      </c>
    </row>
    <row r="45" spans="2:23" s="192" customFormat="1" ht="107.25" customHeight="1">
      <c r="B45" s="563">
        <v>34</v>
      </c>
      <c r="C45" s="573" t="s">
        <v>966</v>
      </c>
      <c r="D45" s="573" t="s">
        <v>285</v>
      </c>
      <c r="E45" s="573" t="s">
        <v>437</v>
      </c>
      <c r="F45" s="573" t="s">
        <v>1550</v>
      </c>
      <c r="G45" s="573"/>
      <c r="H45" s="574" t="s">
        <v>1591</v>
      </c>
      <c r="I45" s="574" t="s">
        <v>156</v>
      </c>
      <c r="J45" s="565" t="s">
        <v>2264</v>
      </c>
      <c r="K45" s="573">
        <v>0</v>
      </c>
      <c r="L45" s="575">
        <v>1</v>
      </c>
      <c r="M45" s="566">
        <f t="shared" si="0"/>
        <v>1</v>
      </c>
      <c r="N45" s="564" t="s">
        <v>2312</v>
      </c>
      <c r="O45" s="576">
        <v>16155</v>
      </c>
      <c r="P45" s="576">
        <v>0</v>
      </c>
      <c r="Q45" s="576">
        <v>1973</v>
      </c>
      <c r="R45" s="567">
        <f t="shared" si="2"/>
        <v>18128</v>
      </c>
      <c r="S45" s="577">
        <v>16155</v>
      </c>
      <c r="T45" s="577">
        <v>0</v>
      </c>
      <c r="U45" s="577">
        <v>0</v>
      </c>
      <c r="V45" s="578">
        <f t="shared" si="1"/>
        <v>16155</v>
      </c>
      <c r="W45" s="570" t="s">
        <v>1975</v>
      </c>
    </row>
    <row r="46" spans="2:23" s="192" customFormat="1" ht="107.25" customHeight="1">
      <c r="B46" s="563">
        <v>35</v>
      </c>
      <c r="C46" s="573" t="s">
        <v>1645</v>
      </c>
      <c r="D46" s="573" t="s">
        <v>285</v>
      </c>
      <c r="E46" s="573" t="s">
        <v>1646</v>
      </c>
      <c r="F46" s="573" t="s">
        <v>1550</v>
      </c>
      <c r="G46" s="573"/>
      <c r="H46" s="574" t="s">
        <v>1647</v>
      </c>
      <c r="I46" s="574" t="s">
        <v>156</v>
      </c>
      <c r="J46" s="565" t="s">
        <v>2264</v>
      </c>
      <c r="K46" s="573">
        <v>1</v>
      </c>
      <c r="L46" s="575">
        <v>0</v>
      </c>
      <c r="M46" s="566">
        <f t="shared" si="0"/>
        <v>1</v>
      </c>
      <c r="N46" s="564" t="s">
        <v>2313</v>
      </c>
      <c r="O46" s="576">
        <v>5600</v>
      </c>
      <c r="P46" s="576">
        <v>0</v>
      </c>
      <c r="Q46" s="576">
        <v>800</v>
      </c>
      <c r="R46" s="567">
        <f t="shared" si="2"/>
        <v>6400</v>
      </c>
      <c r="S46" s="577">
        <v>5600</v>
      </c>
      <c r="T46" s="577">
        <v>0</v>
      </c>
      <c r="U46" s="577">
        <v>0</v>
      </c>
      <c r="V46" s="578">
        <f t="shared" si="1"/>
        <v>5600</v>
      </c>
      <c r="W46" s="570" t="s">
        <v>1976</v>
      </c>
    </row>
    <row r="47" spans="2:23" s="192" customFormat="1" ht="107.25" customHeight="1">
      <c r="B47" s="563">
        <v>36</v>
      </c>
      <c r="C47" s="573" t="s">
        <v>487</v>
      </c>
      <c r="D47" s="573" t="s">
        <v>179</v>
      </c>
      <c r="E47" s="573" t="s">
        <v>1069</v>
      </c>
      <c r="F47" s="573" t="s">
        <v>1550</v>
      </c>
      <c r="G47" s="573"/>
      <c r="H47" s="574" t="s">
        <v>1647</v>
      </c>
      <c r="I47" s="574" t="s">
        <v>604</v>
      </c>
      <c r="J47" s="574" t="s">
        <v>2265</v>
      </c>
      <c r="K47" s="573">
        <v>1</v>
      </c>
      <c r="L47" s="575">
        <v>0</v>
      </c>
      <c r="M47" s="566">
        <f t="shared" si="0"/>
        <v>1</v>
      </c>
      <c r="N47" s="564" t="s">
        <v>2313</v>
      </c>
      <c r="O47" s="576">
        <v>7100</v>
      </c>
      <c r="P47" s="576">
        <v>0</v>
      </c>
      <c r="Q47" s="576">
        <v>2498</v>
      </c>
      <c r="R47" s="567">
        <f t="shared" si="2"/>
        <v>9598</v>
      </c>
      <c r="S47" s="577">
        <v>7100</v>
      </c>
      <c r="T47" s="577">
        <v>0</v>
      </c>
      <c r="U47" s="577">
        <v>0</v>
      </c>
      <c r="V47" s="578">
        <f t="shared" si="1"/>
        <v>7100</v>
      </c>
      <c r="W47" s="570" t="s">
        <v>1977</v>
      </c>
    </row>
    <row r="48" spans="2:23" s="192" customFormat="1" ht="107.25" customHeight="1">
      <c r="B48" s="563">
        <v>37</v>
      </c>
      <c r="C48" s="573" t="s">
        <v>285</v>
      </c>
      <c r="D48" s="573" t="s">
        <v>324</v>
      </c>
      <c r="E48" s="573" t="s">
        <v>1978</v>
      </c>
      <c r="F48" s="573" t="s">
        <v>1550</v>
      </c>
      <c r="G48" s="573"/>
      <c r="H48" s="574" t="s">
        <v>1623</v>
      </c>
      <c r="I48" s="574" t="s">
        <v>156</v>
      </c>
      <c r="J48" s="565" t="s">
        <v>2264</v>
      </c>
      <c r="K48" s="573">
        <v>0</v>
      </c>
      <c r="L48" s="575">
        <v>1</v>
      </c>
      <c r="M48" s="566">
        <f t="shared" si="0"/>
        <v>1</v>
      </c>
      <c r="N48" s="564" t="s">
        <v>2312</v>
      </c>
      <c r="O48" s="576">
        <v>16155</v>
      </c>
      <c r="P48" s="576">
        <v>0</v>
      </c>
      <c r="Q48" s="576">
        <v>1973</v>
      </c>
      <c r="R48" s="567">
        <f t="shared" si="2"/>
        <v>18128</v>
      </c>
      <c r="S48" s="577">
        <v>16155</v>
      </c>
      <c r="T48" s="577">
        <v>0</v>
      </c>
      <c r="U48" s="577">
        <v>0</v>
      </c>
      <c r="V48" s="578">
        <f t="shared" si="1"/>
        <v>16155</v>
      </c>
      <c r="W48" s="570" t="s">
        <v>1979</v>
      </c>
    </row>
    <row r="49" spans="2:23" s="192" customFormat="1" ht="107.25" customHeight="1">
      <c r="B49" s="563">
        <v>38</v>
      </c>
      <c r="C49" s="573" t="s">
        <v>966</v>
      </c>
      <c r="D49" s="573" t="s">
        <v>486</v>
      </c>
      <c r="E49" s="573" t="s">
        <v>1985</v>
      </c>
      <c r="F49" s="573" t="s">
        <v>1550</v>
      </c>
      <c r="G49" s="573"/>
      <c r="H49" s="574" t="s">
        <v>1620</v>
      </c>
      <c r="I49" s="574" t="s">
        <v>156</v>
      </c>
      <c r="J49" s="565" t="s">
        <v>2264</v>
      </c>
      <c r="K49" s="573">
        <v>0</v>
      </c>
      <c r="L49" s="575">
        <v>1</v>
      </c>
      <c r="M49" s="566">
        <f t="shared" si="0"/>
        <v>1</v>
      </c>
      <c r="N49" s="564" t="s">
        <v>2312</v>
      </c>
      <c r="O49" s="576">
        <v>12452</v>
      </c>
      <c r="P49" s="576">
        <v>0</v>
      </c>
      <c r="Q49" s="576">
        <v>1536</v>
      </c>
      <c r="R49" s="567">
        <f t="shared" si="2"/>
        <v>13988</v>
      </c>
      <c r="S49" s="577">
        <v>12452</v>
      </c>
      <c r="T49" s="577">
        <v>0</v>
      </c>
      <c r="U49" s="577">
        <v>0</v>
      </c>
      <c r="V49" s="578">
        <f t="shared" si="1"/>
        <v>12452</v>
      </c>
      <c r="W49" s="570" t="s">
        <v>1986</v>
      </c>
    </row>
    <row r="50" spans="2:23" s="192" customFormat="1" ht="107.25" customHeight="1">
      <c r="B50" s="563">
        <v>39</v>
      </c>
      <c r="C50" s="573" t="s">
        <v>229</v>
      </c>
      <c r="D50" s="573" t="s">
        <v>2001</v>
      </c>
      <c r="E50" s="573" t="s">
        <v>1494</v>
      </c>
      <c r="F50" s="573" t="s">
        <v>1550</v>
      </c>
      <c r="G50" s="573"/>
      <c r="H50" s="574" t="s">
        <v>1551</v>
      </c>
      <c r="I50" s="574" t="s">
        <v>156</v>
      </c>
      <c r="J50" s="565" t="s">
        <v>2264</v>
      </c>
      <c r="K50" s="573">
        <v>1</v>
      </c>
      <c r="L50" s="575">
        <v>0</v>
      </c>
      <c r="M50" s="566">
        <f t="shared" si="0"/>
        <v>1</v>
      </c>
      <c r="N50" s="564" t="s">
        <v>2312</v>
      </c>
      <c r="O50" s="576">
        <v>16155</v>
      </c>
      <c r="P50" s="576">
        <v>0</v>
      </c>
      <c r="Q50" s="576">
        <v>1973</v>
      </c>
      <c r="R50" s="567">
        <f t="shared" si="2"/>
        <v>18128</v>
      </c>
      <c r="S50" s="577">
        <v>16155</v>
      </c>
      <c r="T50" s="577">
        <v>0</v>
      </c>
      <c r="U50" s="577">
        <v>0</v>
      </c>
      <c r="V50" s="578">
        <f t="shared" si="1"/>
        <v>16155</v>
      </c>
      <c r="W50" s="570" t="s">
        <v>1990</v>
      </c>
    </row>
    <row r="51" spans="2:23" s="192" customFormat="1" ht="107.25" customHeight="1">
      <c r="B51" s="563">
        <v>40</v>
      </c>
      <c r="C51" s="573" t="s">
        <v>1901</v>
      </c>
      <c r="D51" s="573" t="s">
        <v>2271</v>
      </c>
      <c r="E51" s="573" t="s">
        <v>1991</v>
      </c>
      <c r="F51" s="573" t="s">
        <v>1550</v>
      </c>
      <c r="G51" s="573"/>
      <c r="H51" s="574" t="s">
        <v>1551</v>
      </c>
      <c r="I51" s="574" t="s">
        <v>156</v>
      </c>
      <c r="J51" s="565" t="s">
        <v>2264</v>
      </c>
      <c r="K51" s="573">
        <v>1</v>
      </c>
      <c r="L51" s="575">
        <v>0</v>
      </c>
      <c r="M51" s="566">
        <f t="shared" si="0"/>
        <v>1</v>
      </c>
      <c r="N51" s="564" t="s">
        <v>2312</v>
      </c>
      <c r="O51" s="576">
        <v>16155</v>
      </c>
      <c r="P51" s="576">
        <v>0</v>
      </c>
      <c r="Q51" s="576">
        <v>1973</v>
      </c>
      <c r="R51" s="567">
        <f t="shared" si="2"/>
        <v>18128</v>
      </c>
      <c r="S51" s="577">
        <v>16155</v>
      </c>
      <c r="T51" s="577">
        <v>0</v>
      </c>
      <c r="U51" s="577">
        <v>0</v>
      </c>
      <c r="V51" s="578">
        <f t="shared" si="1"/>
        <v>16155</v>
      </c>
      <c r="W51" s="570" t="s">
        <v>1992</v>
      </c>
    </row>
    <row r="52" spans="2:23" s="192" customFormat="1" ht="107.25" customHeight="1">
      <c r="B52" s="563">
        <v>41</v>
      </c>
      <c r="C52" s="573" t="s">
        <v>215</v>
      </c>
      <c r="D52" s="573" t="s">
        <v>285</v>
      </c>
      <c r="E52" s="573" t="s">
        <v>1996</v>
      </c>
      <c r="F52" s="573" t="s">
        <v>1550</v>
      </c>
      <c r="G52" s="573"/>
      <c r="H52" s="574" t="s">
        <v>1551</v>
      </c>
      <c r="I52" s="574" t="s">
        <v>156</v>
      </c>
      <c r="J52" s="565" t="s">
        <v>2264</v>
      </c>
      <c r="K52" s="573">
        <v>1</v>
      </c>
      <c r="L52" s="575">
        <v>0</v>
      </c>
      <c r="M52" s="566">
        <f t="shared" si="0"/>
        <v>1</v>
      </c>
      <c r="N52" s="564" t="s">
        <v>2312</v>
      </c>
      <c r="O52" s="576">
        <v>12452</v>
      </c>
      <c r="P52" s="576">
        <v>0</v>
      </c>
      <c r="Q52" s="576">
        <v>1536</v>
      </c>
      <c r="R52" s="567">
        <f t="shared" si="2"/>
        <v>13988</v>
      </c>
      <c r="S52" s="577">
        <v>12452</v>
      </c>
      <c r="T52" s="577">
        <v>0</v>
      </c>
      <c r="U52" s="577">
        <v>0</v>
      </c>
      <c r="V52" s="578">
        <f t="shared" si="1"/>
        <v>12452</v>
      </c>
      <c r="W52" s="570" t="s">
        <v>1997</v>
      </c>
    </row>
    <row r="53" spans="2:23" s="192" customFormat="1" ht="107.25" customHeight="1">
      <c r="B53" s="563">
        <v>42</v>
      </c>
      <c r="C53" s="573" t="s">
        <v>253</v>
      </c>
      <c r="D53" s="573" t="s">
        <v>861</v>
      </c>
      <c r="E53" s="573" t="s">
        <v>1998</v>
      </c>
      <c r="F53" s="573" t="s">
        <v>1550</v>
      </c>
      <c r="G53" s="573"/>
      <c r="H53" s="574" t="s">
        <v>1606</v>
      </c>
      <c r="I53" s="574" t="s">
        <v>156</v>
      </c>
      <c r="J53" s="565" t="s">
        <v>2264</v>
      </c>
      <c r="K53" s="573">
        <v>1</v>
      </c>
      <c r="L53" s="575">
        <v>0</v>
      </c>
      <c r="M53" s="566">
        <f t="shared" si="0"/>
        <v>1</v>
      </c>
      <c r="N53" s="564" t="s">
        <v>2312</v>
      </c>
      <c r="O53" s="576">
        <v>23007</v>
      </c>
      <c r="P53" s="576">
        <v>0</v>
      </c>
      <c r="Q53" s="576">
        <v>2709</v>
      </c>
      <c r="R53" s="567">
        <f t="shared" si="2"/>
        <v>25716</v>
      </c>
      <c r="S53" s="577">
        <v>23007</v>
      </c>
      <c r="T53" s="577">
        <v>0</v>
      </c>
      <c r="U53" s="577">
        <v>0</v>
      </c>
      <c r="V53" s="578">
        <f t="shared" si="1"/>
        <v>23007</v>
      </c>
      <c r="W53" s="570" t="s">
        <v>1999</v>
      </c>
    </row>
    <row r="54" spans="2:23" s="192" customFormat="1" ht="107.25" customHeight="1">
      <c r="B54" s="563">
        <v>43</v>
      </c>
      <c r="C54" s="573" t="s">
        <v>861</v>
      </c>
      <c r="D54" s="573" t="s">
        <v>179</v>
      </c>
      <c r="E54" s="573" t="s">
        <v>2009</v>
      </c>
      <c r="F54" s="573" t="s">
        <v>1550</v>
      </c>
      <c r="G54" s="573"/>
      <c r="H54" s="574" t="s">
        <v>1606</v>
      </c>
      <c r="I54" s="574" t="s">
        <v>156</v>
      </c>
      <c r="J54" s="565" t="s">
        <v>2264</v>
      </c>
      <c r="K54" s="573">
        <v>1</v>
      </c>
      <c r="L54" s="575">
        <v>0</v>
      </c>
      <c r="M54" s="566">
        <f t="shared" si="0"/>
        <v>1</v>
      </c>
      <c r="N54" s="564" t="s">
        <v>2312</v>
      </c>
      <c r="O54" s="576">
        <v>5600</v>
      </c>
      <c r="P54" s="576">
        <v>0</v>
      </c>
      <c r="Q54" s="576">
        <v>800</v>
      </c>
      <c r="R54" s="567">
        <f t="shared" si="2"/>
        <v>6400</v>
      </c>
      <c r="S54" s="577">
        <v>5600</v>
      </c>
      <c r="T54" s="577">
        <v>0</v>
      </c>
      <c r="U54" s="577">
        <v>0</v>
      </c>
      <c r="V54" s="578">
        <f t="shared" si="1"/>
        <v>5600</v>
      </c>
      <c r="W54" s="570" t="s">
        <v>2010</v>
      </c>
    </row>
    <row r="55" spans="2:23" s="192" customFormat="1" ht="107.25" customHeight="1">
      <c r="B55" s="563">
        <v>44</v>
      </c>
      <c r="C55" s="573" t="s">
        <v>324</v>
      </c>
      <c r="D55" s="573" t="s">
        <v>424</v>
      </c>
      <c r="E55" s="573" t="s">
        <v>1736</v>
      </c>
      <c r="F55" s="573" t="s">
        <v>1550</v>
      </c>
      <c r="G55" s="573"/>
      <c r="H55" s="574" t="s">
        <v>1660</v>
      </c>
      <c r="I55" s="574" t="s">
        <v>604</v>
      </c>
      <c r="J55" s="574" t="s">
        <v>2265</v>
      </c>
      <c r="K55" s="573">
        <v>0</v>
      </c>
      <c r="L55" s="575">
        <v>1</v>
      </c>
      <c r="M55" s="566">
        <f t="shared" si="0"/>
        <v>1</v>
      </c>
      <c r="N55" s="564" t="s">
        <v>2312</v>
      </c>
      <c r="O55" s="576">
        <v>17655</v>
      </c>
      <c r="P55" s="576">
        <v>0</v>
      </c>
      <c r="Q55" s="576">
        <v>3671</v>
      </c>
      <c r="R55" s="567">
        <f t="shared" si="2"/>
        <v>21326</v>
      </c>
      <c r="S55" s="577">
        <v>17655</v>
      </c>
      <c r="T55" s="577">
        <v>0</v>
      </c>
      <c r="U55" s="577">
        <v>0</v>
      </c>
      <c r="V55" s="578">
        <f t="shared" si="1"/>
        <v>17655</v>
      </c>
      <c r="W55" s="570" t="s">
        <v>2011</v>
      </c>
    </row>
    <row r="56" spans="2:23" s="192" customFormat="1" ht="107.25" customHeight="1">
      <c r="B56" s="563">
        <v>45</v>
      </c>
      <c r="C56" s="573" t="s">
        <v>424</v>
      </c>
      <c r="D56" s="573" t="s">
        <v>229</v>
      </c>
      <c r="E56" s="573" t="s">
        <v>1225</v>
      </c>
      <c r="F56" s="573" t="s">
        <v>1550</v>
      </c>
      <c r="G56" s="573"/>
      <c r="H56" s="574" t="s">
        <v>1660</v>
      </c>
      <c r="I56" s="574" t="s">
        <v>604</v>
      </c>
      <c r="J56" s="574" t="s">
        <v>2265</v>
      </c>
      <c r="K56" s="573">
        <v>1</v>
      </c>
      <c r="L56" s="575">
        <v>0</v>
      </c>
      <c r="M56" s="566">
        <f t="shared" si="0"/>
        <v>1</v>
      </c>
      <c r="N56" s="564" t="s">
        <v>2312</v>
      </c>
      <c r="O56" s="576">
        <v>7100</v>
      </c>
      <c r="P56" s="576">
        <v>0</v>
      </c>
      <c r="Q56" s="576">
        <v>2498</v>
      </c>
      <c r="R56" s="567">
        <f t="shared" si="2"/>
        <v>9598</v>
      </c>
      <c r="S56" s="577">
        <v>7100</v>
      </c>
      <c r="T56" s="577">
        <v>0</v>
      </c>
      <c r="U56" s="577">
        <v>0</v>
      </c>
      <c r="V56" s="578">
        <f t="shared" si="1"/>
        <v>7100</v>
      </c>
      <c r="W56" s="570" t="s">
        <v>2012</v>
      </c>
    </row>
    <row r="57" spans="2:23" s="192" customFormat="1" ht="107.25" customHeight="1">
      <c r="B57" s="563">
        <v>46</v>
      </c>
      <c r="C57" s="573" t="s">
        <v>285</v>
      </c>
      <c r="D57" s="573" t="s">
        <v>262</v>
      </c>
      <c r="E57" s="573" t="s">
        <v>275</v>
      </c>
      <c r="F57" s="573" t="s">
        <v>1550</v>
      </c>
      <c r="G57" s="573"/>
      <c r="H57" s="574" t="s">
        <v>833</v>
      </c>
      <c r="I57" s="574" t="s">
        <v>604</v>
      </c>
      <c r="J57" s="574" t="s">
        <v>2265</v>
      </c>
      <c r="K57" s="573">
        <v>0</v>
      </c>
      <c r="L57" s="575">
        <v>1</v>
      </c>
      <c r="M57" s="566">
        <f t="shared" si="0"/>
        <v>1</v>
      </c>
      <c r="N57" s="564" t="s">
        <v>2312</v>
      </c>
      <c r="O57" s="576">
        <v>7100</v>
      </c>
      <c r="P57" s="576">
        <v>0</v>
      </c>
      <c r="Q57" s="576">
        <v>2498</v>
      </c>
      <c r="R57" s="567">
        <f t="shared" si="2"/>
        <v>9598</v>
      </c>
      <c r="S57" s="577">
        <v>7100</v>
      </c>
      <c r="T57" s="577">
        <v>0</v>
      </c>
      <c r="U57" s="577">
        <v>0</v>
      </c>
      <c r="V57" s="578">
        <f t="shared" si="1"/>
        <v>7100</v>
      </c>
      <c r="W57" s="570" t="s">
        <v>2013</v>
      </c>
    </row>
    <row r="58" spans="2:23" s="192" customFormat="1" ht="107.25" customHeight="1">
      <c r="B58" s="563">
        <v>47</v>
      </c>
      <c r="C58" s="573" t="s">
        <v>1397</v>
      </c>
      <c r="D58" s="573" t="s">
        <v>237</v>
      </c>
      <c r="E58" s="573" t="s">
        <v>1407</v>
      </c>
      <c r="F58" s="573" t="s">
        <v>1550</v>
      </c>
      <c r="G58" s="573"/>
      <c r="H58" s="574" t="s">
        <v>833</v>
      </c>
      <c r="I58" s="574" t="s">
        <v>604</v>
      </c>
      <c r="J58" s="574" t="s">
        <v>2265</v>
      </c>
      <c r="K58" s="573">
        <v>0</v>
      </c>
      <c r="L58" s="575">
        <v>1</v>
      </c>
      <c r="M58" s="566">
        <f t="shared" si="0"/>
        <v>1</v>
      </c>
      <c r="N58" s="564" t="s">
        <v>2312</v>
      </c>
      <c r="O58" s="576">
        <v>17655</v>
      </c>
      <c r="P58" s="576">
        <v>0</v>
      </c>
      <c r="Q58" s="576">
        <v>3671</v>
      </c>
      <c r="R58" s="567">
        <f t="shared" si="2"/>
        <v>21326</v>
      </c>
      <c r="S58" s="577">
        <v>17655</v>
      </c>
      <c r="T58" s="577">
        <v>0</v>
      </c>
      <c r="U58" s="577">
        <v>0</v>
      </c>
      <c r="V58" s="578">
        <f t="shared" si="1"/>
        <v>17655</v>
      </c>
      <c r="W58" s="570" t="s">
        <v>2019</v>
      </c>
    </row>
    <row r="59" spans="2:23" s="192" customFormat="1" ht="107.25" customHeight="1">
      <c r="B59" s="563">
        <v>48</v>
      </c>
      <c r="C59" s="573" t="s">
        <v>285</v>
      </c>
      <c r="D59" s="573" t="s">
        <v>219</v>
      </c>
      <c r="E59" s="573" t="s">
        <v>538</v>
      </c>
      <c r="F59" s="573" t="s">
        <v>1550</v>
      </c>
      <c r="G59" s="573"/>
      <c r="H59" s="574" t="s">
        <v>1600</v>
      </c>
      <c r="I59" s="574" t="s">
        <v>156</v>
      </c>
      <c r="J59" s="565" t="s">
        <v>2264</v>
      </c>
      <c r="K59" s="573">
        <v>1</v>
      </c>
      <c r="L59" s="575">
        <v>0</v>
      </c>
      <c r="M59" s="566">
        <f t="shared" si="0"/>
        <v>1</v>
      </c>
      <c r="N59" s="564" t="s">
        <v>2312</v>
      </c>
      <c r="O59" s="576">
        <v>16155</v>
      </c>
      <c r="P59" s="576">
        <v>0</v>
      </c>
      <c r="Q59" s="576">
        <v>1973</v>
      </c>
      <c r="R59" s="567">
        <f t="shared" si="2"/>
        <v>18128</v>
      </c>
      <c r="S59" s="577">
        <v>16155</v>
      </c>
      <c r="T59" s="577">
        <v>0</v>
      </c>
      <c r="U59" s="577">
        <v>0</v>
      </c>
      <c r="V59" s="578">
        <f t="shared" si="1"/>
        <v>16155</v>
      </c>
      <c r="W59" s="570" t="s">
        <v>2020</v>
      </c>
    </row>
    <row r="60" spans="2:23" s="192" customFormat="1" ht="107.25" customHeight="1">
      <c r="B60" s="563">
        <v>49</v>
      </c>
      <c r="C60" s="573" t="s">
        <v>285</v>
      </c>
      <c r="D60" s="573" t="s">
        <v>219</v>
      </c>
      <c r="E60" s="573" t="s">
        <v>430</v>
      </c>
      <c r="F60" s="573" t="s">
        <v>1550</v>
      </c>
      <c r="G60" s="573"/>
      <c r="H60" s="574" t="s">
        <v>1600</v>
      </c>
      <c r="I60" s="574" t="s">
        <v>156</v>
      </c>
      <c r="J60" s="565" t="s">
        <v>2264</v>
      </c>
      <c r="K60" s="573">
        <v>1</v>
      </c>
      <c r="L60" s="575">
        <v>0</v>
      </c>
      <c r="M60" s="566">
        <f t="shared" si="0"/>
        <v>1</v>
      </c>
      <c r="N60" s="564" t="s">
        <v>2312</v>
      </c>
      <c r="O60" s="576">
        <v>23007</v>
      </c>
      <c r="P60" s="576">
        <v>0</v>
      </c>
      <c r="Q60" s="576">
        <v>2709</v>
      </c>
      <c r="R60" s="567">
        <f t="shared" si="2"/>
        <v>25716</v>
      </c>
      <c r="S60" s="577">
        <v>23007</v>
      </c>
      <c r="T60" s="577">
        <v>0</v>
      </c>
      <c r="U60" s="577">
        <v>0</v>
      </c>
      <c r="V60" s="578">
        <f t="shared" si="1"/>
        <v>23007</v>
      </c>
      <c r="W60" s="570" t="s">
        <v>2021</v>
      </c>
    </row>
    <row r="61" spans="2:23" s="192" customFormat="1" ht="107.25" customHeight="1">
      <c r="B61" s="563">
        <v>50</v>
      </c>
      <c r="C61" s="573" t="s">
        <v>424</v>
      </c>
      <c r="D61" s="573" t="s">
        <v>380</v>
      </c>
      <c r="E61" s="573" t="s">
        <v>1213</v>
      </c>
      <c r="F61" s="573" t="s">
        <v>1550</v>
      </c>
      <c r="G61" s="573"/>
      <c r="H61" s="574" t="s">
        <v>1600</v>
      </c>
      <c r="I61" s="574" t="s">
        <v>156</v>
      </c>
      <c r="J61" s="565" t="s">
        <v>2264</v>
      </c>
      <c r="K61" s="573">
        <v>1</v>
      </c>
      <c r="L61" s="575">
        <v>0</v>
      </c>
      <c r="M61" s="566">
        <f t="shared" si="0"/>
        <v>1</v>
      </c>
      <c r="N61" s="564" t="s">
        <v>2312</v>
      </c>
      <c r="O61" s="576">
        <v>16155</v>
      </c>
      <c r="P61" s="576">
        <v>0</v>
      </c>
      <c r="Q61" s="576">
        <v>1973</v>
      </c>
      <c r="R61" s="567">
        <f t="shared" si="2"/>
        <v>18128</v>
      </c>
      <c r="S61" s="577">
        <v>16155</v>
      </c>
      <c r="T61" s="577">
        <v>0</v>
      </c>
      <c r="U61" s="577">
        <v>0</v>
      </c>
      <c r="V61" s="578">
        <f t="shared" si="1"/>
        <v>16155</v>
      </c>
      <c r="W61" s="570" t="s">
        <v>2022</v>
      </c>
    </row>
    <row r="62" spans="2:23" s="192" customFormat="1" ht="107.25" customHeight="1">
      <c r="B62" s="563">
        <v>51</v>
      </c>
      <c r="C62" s="573" t="s">
        <v>2118</v>
      </c>
      <c r="D62" s="573"/>
      <c r="E62" s="573" t="s">
        <v>2025</v>
      </c>
      <c r="F62" s="573" t="s">
        <v>1550</v>
      </c>
      <c r="G62" s="573"/>
      <c r="H62" s="574" t="s">
        <v>1635</v>
      </c>
      <c r="I62" s="574" t="s">
        <v>156</v>
      </c>
      <c r="J62" s="565" t="s">
        <v>2264</v>
      </c>
      <c r="K62" s="573">
        <v>1</v>
      </c>
      <c r="L62" s="575">
        <v>0</v>
      </c>
      <c r="M62" s="566">
        <f t="shared" si="0"/>
        <v>1</v>
      </c>
      <c r="N62" s="564" t="s">
        <v>2312</v>
      </c>
      <c r="O62" s="576">
        <v>16155</v>
      </c>
      <c r="P62" s="576">
        <v>0</v>
      </c>
      <c r="Q62" s="576">
        <v>1973</v>
      </c>
      <c r="R62" s="567">
        <f t="shared" si="2"/>
        <v>18128</v>
      </c>
      <c r="S62" s="577">
        <v>16155</v>
      </c>
      <c r="T62" s="577">
        <v>0</v>
      </c>
      <c r="U62" s="577">
        <v>0</v>
      </c>
      <c r="V62" s="578">
        <f t="shared" si="1"/>
        <v>16155</v>
      </c>
      <c r="W62" s="570" t="s">
        <v>2026</v>
      </c>
    </row>
    <row r="63" spans="2:23" s="192" customFormat="1" ht="107.25" customHeight="1">
      <c r="B63" s="563">
        <v>52</v>
      </c>
      <c r="C63" s="573" t="s">
        <v>179</v>
      </c>
      <c r="D63" s="573" t="s">
        <v>2002</v>
      </c>
      <c r="E63" s="573" t="s">
        <v>149</v>
      </c>
      <c r="F63" s="573" t="s">
        <v>1550</v>
      </c>
      <c r="G63" s="573"/>
      <c r="H63" s="574" t="s">
        <v>1635</v>
      </c>
      <c r="I63" s="574" t="s">
        <v>156</v>
      </c>
      <c r="J63" s="565" t="s">
        <v>2264</v>
      </c>
      <c r="K63" s="573">
        <v>1</v>
      </c>
      <c r="L63" s="575">
        <v>0</v>
      </c>
      <c r="M63" s="566">
        <f t="shared" si="0"/>
        <v>1</v>
      </c>
      <c r="N63" s="564" t="s">
        <v>2312</v>
      </c>
      <c r="O63" s="576">
        <v>23007</v>
      </c>
      <c r="P63" s="576">
        <v>0</v>
      </c>
      <c r="Q63" s="576">
        <v>2709</v>
      </c>
      <c r="R63" s="567">
        <f t="shared" si="2"/>
        <v>25716</v>
      </c>
      <c r="S63" s="577">
        <v>23007</v>
      </c>
      <c r="T63" s="577">
        <v>0</v>
      </c>
      <c r="U63" s="577">
        <v>0</v>
      </c>
      <c r="V63" s="578">
        <f t="shared" si="1"/>
        <v>23007</v>
      </c>
      <c r="W63" s="570" t="s">
        <v>2027</v>
      </c>
    </row>
    <row r="64" spans="2:23" s="192" customFormat="1" ht="107.25" customHeight="1">
      <c r="B64" s="563">
        <v>53</v>
      </c>
      <c r="C64" s="573" t="s">
        <v>380</v>
      </c>
      <c r="D64" s="573" t="s">
        <v>219</v>
      </c>
      <c r="E64" s="573" t="s">
        <v>2032</v>
      </c>
      <c r="F64" s="573" t="s">
        <v>1550</v>
      </c>
      <c r="G64" s="573"/>
      <c r="H64" s="574" t="s">
        <v>1600</v>
      </c>
      <c r="I64" s="574" t="s">
        <v>328</v>
      </c>
      <c r="J64" s="574" t="s">
        <v>2265</v>
      </c>
      <c r="K64" s="573">
        <v>1</v>
      </c>
      <c r="L64" s="575">
        <v>0</v>
      </c>
      <c r="M64" s="566">
        <f t="shared" si="0"/>
        <v>1</v>
      </c>
      <c r="N64" s="564" t="s">
        <v>2312</v>
      </c>
      <c r="O64" s="576">
        <v>31500</v>
      </c>
      <c r="P64" s="576">
        <v>0</v>
      </c>
      <c r="Q64" s="576">
        <v>3500</v>
      </c>
      <c r="R64" s="567">
        <f t="shared" si="2"/>
        <v>35000</v>
      </c>
      <c r="S64" s="577">
        <v>31500</v>
      </c>
      <c r="T64" s="577">
        <v>0</v>
      </c>
      <c r="U64" s="577">
        <v>0</v>
      </c>
      <c r="V64" s="578">
        <f t="shared" si="1"/>
        <v>31500</v>
      </c>
      <c r="W64" s="570" t="s">
        <v>2033</v>
      </c>
    </row>
    <row r="65" spans="2:23" s="192" customFormat="1" ht="107.25" customHeight="1">
      <c r="B65" s="563">
        <v>54</v>
      </c>
      <c r="C65" s="573" t="s">
        <v>285</v>
      </c>
      <c r="D65" s="573" t="s">
        <v>2272</v>
      </c>
      <c r="E65" s="573" t="s">
        <v>2036</v>
      </c>
      <c r="F65" s="573" t="s">
        <v>1550</v>
      </c>
      <c r="G65" s="573"/>
      <c r="H65" s="574" t="s">
        <v>1635</v>
      </c>
      <c r="I65" s="574" t="s">
        <v>328</v>
      </c>
      <c r="J65" s="574" t="s">
        <v>2265</v>
      </c>
      <c r="K65" s="573">
        <v>0</v>
      </c>
      <c r="L65" s="575">
        <v>1</v>
      </c>
      <c r="M65" s="566">
        <f t="shared" si="0"/>
        <v>1</v>
      </c>
      <c r="N65" s="564" t="s">
        <v>2312</v>
      </c>
      <c r="O65" s="576">
        <v>31500</v>
      </c>
      <c r="P65" s="576">
        <v>0</v>
      </c>
      <c r="Q65" s="576">
        <v>3500</v>
      </c>
      <c r="R65" s="567">
        <f t="shared" si="2"/>
        <v>35000</v>
      </c>
      <c r="S65" s="577">
        <v>31500</v>
      </c>
      <c r="T65" s="577">
        <v>0</v>
      </c>
      <c r="U65" s="577">
        <v>0</v>
      </c>
      <c r="V65" s="578">
        <f t="shared" si="1"/>
        <v>31500</v>
      </c>
      <c r="W65" s="570" t="s">
        <v>2037</v>
      </c>
    </row>
    <row r="66" spans="2:23" s="192" customFormat="1" ht="107.25" customHeight="1">
      <c r="B66" s="563">
        <v>55</v>
      </c>
      <c r="C66" s="573" t="s">
        <v>307</v>
      </c>
      <c r="D66" s="573"/>
      <c r="E66" s="573" t="s">
        <v>2038</v>
      </c>
      <c r="F66" s="573" t="s">
        <v>1550</v>
      </c>
      <c r="G66" s="573"/>
      <c r="H66" s="574" t="s">
        <v>1620</v>
      </c>
      <c r="I66" s="574" t="s">
        <v>604</v>
      </c>
      <c r="J66" s="574" t="s">
        <v>2265</v>
      </c>
      <c r="K66" s="573">
        <v>1</v>
      </c>
      <c r="L66" s="575">
        <v>0</v>
      </c>
      <c r="M66" s="566">
        <f t="shared" si="0"/>
        <v>1</v>
      </c>
      <c r="N66" s="564" t="s">
        <v>2312</v>
      </c>
      <c r="O66" s="576">
        <v>17655</v>
      </c>
      <c r="P66" s="576">
        <v>0</v>
      </c>
      <c r="Q66" s="576">
        <v>3671</v>
      </c>
      <c r="R66" s="567">
        <f t="shared" si="2"/>
        <v>21326</v>
      </c>
      <c r="S66" s="577">
        <v>17655</v>
      </c>
      <c r="T66" s="577">
        <v>0</v>
      </c>
      <c r="U66" s="577">
        <v>0</v>
      </c>
      <c r="V66" s="578">
        <f t="shared" si="1"/>
        <v>17655</v>
      </c>
      <c r="W66" s="570" t="s">
        <v>2039</v>
      </c>
    </row>
    <row r="67" spans="2:23" s="192" customFormat="1" ht="107.25" customHeight="1">
      <c r="B67" s="563">
        <v>56</v>
      </c>
      <c r="C67" s="573" t="s">
        <v>253</v>
      </c>
      <c r="D67" s="573" t="s">
        <v>285</v>
      </c>
      <c r="E67" s="573" t="s">
        <v>2040</v>
      </c>
      <c r="F67" s="573" t="s">
        <v>1550</v>
      </c>
      <c r="G67" s="573"/>
      <c r="H67" s="574" t="s">
        <v>1569</v>
      </c>
      <c r="I67" s="574" t="s">
        <v>604</v>
      </c>
      <c r="J67" s="574" t="s">
        <v>2265</v>
      </c>
      <c r="K67" s="573">
        <v>1</v>
      </c>
      <c r="L67" s="575">
        <v>0</v>
      </c>
      <c r="M67" s="566">
        <f t="shared" si="0"/>
        <v>1</v>
      </c>
      <c r="N67" s="564" t="s">
        <v>2312</v>
      </c>
      <c r="O67" s="576">
        <v>17655</v>
      </c>
      <c r="P67" s="576">
        <v>0</v>
      </c>
      <c r="Q67" s="576">
        <v>3671</v>
      </c>
      <c r="R67" s="567">
        <f t="shared" si="2"/>
        <v>21326</v>
      </c>
      <c r="S67" s="577">
        <v>17655</v>
      </c>
      <c r="T67" s="577">
        <v>0</v>
      </c>
      <c r="U67" s="577">
        <v>0</v>
      </c>
      <c r="V67" s="578">
        <f t="shared" si="1"/>
        <v>17655</v>
      </c>
      <c r="W67" s="570" t="s">
        <v>2041</v>
      </c>
    </row>
    <row r="68" spans="2:23" s="192" customFormat="1" ht="107.25" customHeight="1">
      <c r="B68" s="563">
        <v>57</v>
      </c>
      <c r="C68" s="573" t="s">
        <v>2273</v>
      </c>
      <c r="D68" s="573" t="s">
        <v>365</v>
      </c>
      <c r="E68" s="573" t="s">
        <v>908</v>
      </c>
      <c r="F68" s="573" t="s">
        <v>1550</v>
      </c>
      <c r="G68" s="573"/>
      <c r="H68" s="574" t="s">
        <v>1569</v>
      </c>
      <c r="I68" s="574" t="s">
        <v>604</v>
      </c>
      <c r="J68" s="574" t="s">
        <v>2265</v>
      </c>
      <c r="K68" s="573">
        <v>1</v>
      </c>
      <c r="L68" s="575">
        <v>0</v>
      </c>
      <c r="M68" s="566">
        <f t="shared" si="0"/>
        <v>1</v>
      </c>
      <c r="N68" s="564" t="s">
        <v>2312</v>
      </c>
      <c r="O68" s="576">
        <v>17655</v>
      </c>
      <c r="P68" s="576">
        <v>0</v>
      </c>
      <c r="Q68" s="576">
        <v>3671</v>
      </c>
      <c r="R68" s="567">
        <f t="shared" si="2"/>
        <v>21326</v>
      </c>
      <c r="S68" s="577">
        <v>17655</v>
      </c>
      <c r="T68" s="577">
        <v>0</v>
      </c>
      <c r="U68" s="577">
        <v>0</v>
      </c>
      <c r="V68" s="578">
        <f t="shared" si="1"/>
        <v>17655</v>
      </c>
      <c r="W68" s="570" t="s">
        <v>2042</v>
      </c>
    </row>
    <row r="69" spans="2:23" s="192" customFormat="1" ht="107.25" customHeight="1">
      <c r="B69" s="563">
        <v>58</v>
      </c>
      <c r="C69" s="573" t="s">
        <v>365</v>
      </c>
      <c r="D69" s="573"/>
      <c r="E69" s="573" t="s">
        <v>2043</v>
      </c>
      <c r="F69" s="573" t="s">
        <v>1550</v>
      </c>
      <c r="G69" s="573"/>
      <c r="H69" s="574" t="s">
        <v>1569</v>
      </c>
      <c r="I69" s="574" t="s">
        <v>157</v>
      </c>
      <c r="J69" s="574" t="s">
        <v>2264</v>
      </c>
      <c r="K69" s="573">
        <v>1</v>
      </c>
      <c r="L69" s="575">
        <v>0</v>
      </c>
      <c r="M69" s="566">
        <f t="shared" si="0"/>
        <v>1</v>
      </c>
      <c r="N69" s="564" t="s">
        <v>2312</v>
      </c>
      <c r="O69" s="576">
        <v>7510</v>
      </c>
      <c r="P69" s="576">
        <v>0</v>
      </c>
      <c r="Q69" s="576">
        <v>1707</v>
      </c>
      <c r="R69" s="567">
        <f t="shared" si="2"/>
        <v>9217</v>
      </c>
      <c r="S69" s="577">
        <v>7510</v>
      </c>
      <c r="T69" s="577">
        <v>0</v>
      </c>
      <c r="U69" s="577">
        <v>0</v>
      </c>
      <c r="V69" s="578">
        <f t="shared" si="1"/>
        <v>7510</v>
      </c>
      <c r="W69" s="570" t="s">
        <v>2044</v>
      </c>
    </row>
    <row r="70" spans="2:23" s="192" customFormat="1" ht="107.25" customHeight="1">
      <c r="B70" s="563">
        <v>59</v>
      </c>
      <c r="C70" s="573" t="s">
        <v>262</v>
      </c>
      <c r="D70" s="573" t="s">
        <v>1185</v>
      </c>
      <c r="E70" s="573" t="s">
        <v>1923</v>
      </c>
      <c r="F70" s="573" t="s">
        <v>1677</v>
      </c>
      <c r="G70" s="573"/>
      <c r="H70" s="574" t="s">
        <v>1756</v>
      </c>
      <c r="I70" s="574" t="s">
        <v>156</v>
      </c>
      <c r="J70" s="565" t="s">
        <v>2264</v>
      </c>
      <c r="K70" s="573">
        <v>1</v>
      </c>
      <c r="L70" s="575">
        <v>0</v>
      </c>
      <c r="M70" s="566">
        <f t="shared" si="0"/>
        <v>1</v>
      </c>
      <c r="N70" s="564" t="s">
        <v>2312</v>
      </c>
      <c r="O70" s="576">
        <v>7872</v>
      </c>
      <c r="P70" s="576">
        <v>0</v>
      </c>
      <c r="Q70" s="576">
        <v>875</v>
      </c>
      <c r="R70" s="567">
        <f t="shared" si="2"/>
        <v>8747</v>
      </c>
      <c r="S70" s="577">
        <v>7872</v>
      </c>
      <c r="T70" s="577">
        <v>0</v>
      </c>
      <c r="U70" s="577">
        <v>0</v>
      </c>
      <c r="V70" s="578">
        <f t="shared" si="1"/>
        <v>7872</v>
      </c>
      <c r="W70" s="570" t="s">
        <v>1924</v>
      </c>
    </row>
    <row r="71" spans="2:23" s="192" customFormat="1" ht="107.25" customHeight="1">
      <c r="B71" s="563">
        <v>60</v>
      </c>
      <c r="C71" s="573" t="s">
        <v>247</v>
      </c>
      <c r="D71" s="573" t="s">
        <v>606</v>
      </c>
      <c r="E71" s="573" t="s">
        <v>1925</v>
      </c>
      <c r="F71" s="573" t="s">
        <v>1677</v>
      </c>
      <c r="G71" s="573"/>
      <c r="H71" s="574" t="s">
        <v>1733</v>
      </c>
      <c r="I71" s="574" t="s">
        <v>192</v>
      </c>
      <c r="J71" s="574" t="s">
        <v>2265</v>
      </c>
      <c r="K71" s="573">
        <v>0</v>
      </c>
      <c r="L71" s="575">
        <v>1</v>
      </c>
      <c r="M71" s="566">
        <f t="shared" si="0"/>
        <v>1</v>
      </c>
      <c r="N71" s="564" t="s">
        <v>2312</v>
      </c>
      <c r="O71" s="576">
        <v>22140</v>
      </c>
      <c r="P71" s="576">
        <v>0</v>
      </c>
      <c r="Q71" s="576">
        <v>2460</v>
      </c>
      <c r="R71" s="567">
        <f t="shared" si="2"/>
        <v>24600</v>
      </c>
      <c r="S71" s="577">
        <v>22140</v>
      </c>
      <c r="T71" s="577">
        <v>0</v>
      </c>
      <c r="U71" s="577">
        <v>0</v>
      </c>
      <c r="V71" s="578">
        <f t="shared" si="1"/>
        <v>22140</v>
      </c>
      <c r="W71" s="570" t="s">
        <v>1926</v>
      </c>
    </row>
    <row r="72" spans="2:23" s="192" customFormat="1" ht="107.25" customHeight="1">
      <c r="B72" s="563">
        <v>61</v>
      </c>
      <c r="C72" s="573" t="s">
        <v>285</v>
      </c>
      <c r="D72" s="573" t="s">
        <v>2274</v>
      </c>
      <c r="E72" s="573" t="s">
        <v>2023</v>
      </c>
      <c r="F72" s="573" t="s">
        <v>326</v>
      </c>
      <c r="G72" s="573"/>
      <c r="H72" s="574" t="s">
        <v>566</v>
      </c>
      <c r="I72" s="574" t="s">
        <v>288</v>
      </c>
      <c r="J72" s="574" t="s">
        <v>2265</v>
      </c>
      <c r="K72" s="573">
        <v>1</v>
      </c>
      <c r="L72" s="575">
        <v>0</v>
      </c>
      <c r="M72" s="566">
        <f t="shared" si="0"/>
        <v>1</v>
      </c>
      <c r="N72" s="564" t="s">
        <v>2312</v>
      </c>
      <c r="O72" s="576">
        <v>8959</v>
      </c>
      <c r="P72" s="576">
        <v>0</v>
      </c>
      <c r="Q72" s="576">
        <v>996</v>
      </c>
      <c r="R72" s="567">
        <f t="shared" si="2"/>
        <v>9955</v>
      </c>
      <c r="S72" s="577">
        <v>8959</v>
      </c>
      <c r="T72" s="577">
        <v>0</v>
      </c>
      <c r="U72" s="577">
        <v>0</v>
      </c>
      <c r="V72" s="578">
        <f t="shared" si="1"/>
        <v>8959</v>
      </c>
      <c r="W72" s="570" t="s">
        <v>2024</v>
      </c>
    </row>
    <row r="73" spans="2:23" s="192" customFormat="1" ht="107.25" customHeight="1">
      <c r="B73" s="563">
        <v>62</v>
      </c>
      <c r="C73" s="573" t="s">
        <v>641</v>
      </c>
      <c r="D73" s="573" t="s">
        <v>285</v>
      </c>
      <c r="E73" s="573" t="s">
        <v>1436</v>
      </c>
      <c r="F73" s="573" t="s">
        <v>326</v>
      </c>
      <c r="G73" s="573"/>
      <c r="H73" s="574" t="s">
        <v>643</v>
      </c>
      <c r="I73" s="574" t="s">
        <v>331</v>
      </c>
      <c r="J73" s="574" t="s">
        <v>2265</v>
      </c>
      <c r="K73" s="573">
        <v>1</v>
      </c>
      <c r="L73" s="575">
        <v>0</v>
      </c>
      <c r="M73" s="566">
        <f t="shared" si="0"/>
        <v>1</v>
      </c>
      <c r="N73" s="564" t="s">
        <v>2312</v>
      </c>
      <c r="O73" s="576">
        <v>6318</v>
      </c>
      <c r="P73" s="576">
        <v>0</v>
      </c>
      <c r="Q73" s="576">
        <v>703</v>
      </c>
      <c r="R73" s="567">
        <f t="shared" si="2"/>
        <v>7021</v>
      </c>
      <c r="S73" s="577">
        <v>6318</v>
      </c>
      <c r="T73" s="577">
        <v>0</v>
      </c>
      <c r="U73" s="577">
        <v>0</v>
      </c>
      <c r="V73" s="578">
        <f t="shared" si="1"/>
        <v>6318</v>
      </c>
      <c r="W73" s="570" t="s">
        <v>2028</v>
      </c>
    </row>
    <row r="74" spans="2:23" s="192" customFormat="1" ht="107.25" customHeight="1">
      <c r="B74" s="563">
        <v>63</v>
      </c>
      <c r="C74" s="573" t="s">
        <v>1722</v>
      </c>
      <c r="D74" s="573" t="s">
        <v>1515</v>
      </c>
      <c r="E74" s="573" t="s">
        <v>2029</v>
      </c>
      <c r="F74" s="573" t="s">
        <v>326</v>
      </c>
      <c r="G74" s="573"/>
      <c r="H74" s="574" t="s">
        <v>464</v>
      </c>
      <c r="I74" s="574" t="s">
        <v>156</v>
      </c>
      <c r="J74" s="565" t="s">
        <v>2264</v>
      </c>
      <c r="K74" s="573">
        <v>1</v>
      </c>
      <c r="L74" s="575">
        <v>0</v>
      </c>
      <c r="M74" s="566">
        <f t="shared" si="0"/>
        <v>1</v>
      </c>
      <c r="N74" s="564" t="s">
        <v>2312</v>
      </c>
      <c r="O74" s="576">
        <v>9074</v>
      </c>
      <c r="P74" s="576">
        <v>0</v>
      </c>
      <c r="Q74" s="576">
        <v>1536</v>
      </c>
      <c r="R74" s="567">
        <f t="shared" si="2"/>
        <v>10610</v>
      </c>
      <c r="S74" s="577">
        <v>9074</v>
      </c>
      <c r="T74" s="577">
        <v>0</v>
      </c>
      <c r="U74" s="577">
        <v>0</v>
      </c>
      <c r="V74" s="578">
        <f t="shared" si="1"/>
        <v>9074</v>
      </c>
      <c r="W74" s="570" t="s">
        <v>2030</v>
      </c>
    </row>
    <row r="75" spans="2:23" s="192" customFormat="1" ht="107.25" customHeight="1">
      <c r="B75" s="563">
        <v>64</v>
      </c>
      <c r="C75" s="573" t="s">
        <v>285</v>
      </c>
      <c r="D75" s="573" t="s">
        <v>285</v>
      </c>
      <c r="E75" s="573" t="s">
        <v>398</v>
      </c>
      <c r="F75" s="573" t="s">
        <v>326</v>
      </c>
      <c r="G75" s="573"/>
      <c r="H75" s="574" t="s">
        <v>464</v>
      </c>
      <c r="I75" s="574" t="s">
        <v>328</v>
      </c>
      <c r="J75" s="574" t="s">
        <v>2265</v>
      </c>
      <c r="K75" s="573">
        <v>1</v>
      </c>
      <c r="L75" s="575">
        <v>0</v>
      </c>
      <c r="M75" s="566">
        <f t="shared" si="0"/>
        <v>1</v>
      </c>
      <c r="N75" s="564" t="s">
        <v>2312</v>
      </c>
      <c r="O75" s="576">
        <v>24777</v>
      </c>
      <c r="P75" s="576">
        <v>0</v>
      </c>
      <c r="Q75" s="576">
        <v>2753</v>
      </c>
      <c r="R75" s="567">
        <f t="shared" si="2"/>
        <v>27530</v>
      </c>
      <c r="S75" s="577">
        <v>24777</v>
      </c>
      <c r="T75" s="577">
        <v>0</v>
      </c>
      <c r="U75" s="577">
        <v>0</v>
      </c>
      <c r="V75" s="578">
        <f t="shared" si="1"/>
        <v>24777</v>
      </c>
      <c r="W75" s="570" t="s">
        <v>2031</v>
      </c>
    </row>
    <row r="76" spans="2:23" s="192" customFormat="1" ht="107.25" customHeight="1">
      <c r="B76" s="563">
        <v>65</v>
      </c>
      <c r="C76" s="573" t="s">
        <v>285</v>
      </c>
      <c r="D76" s="573" t="s">
        <v>2275</v>
      </c>
      <c r="E76" s="573" t="s">
        <v>2034</v>
      </c>
      <c r="F76" s="573" t="s">
        <v>326</v>
      </c>
      <c r="G76" s="573"/>
      <c r="H76" s="574" t="s">
        <v>557</v>
      </c>
      <c r="I76" s="574" t="s">
        <v>331</v>
      </c>
      <c r="J76" s="574" t="s">
        <v>2265</v>
      </c>
      <c r="K76" s="573">
        <v>1</v>
      </c>
      <c r="L76" s="575">
        <v>0</v>
      </c>
      <c r="M76" s="566">
        <f t="shared" ref="M76:M100" si="3">+K76+L76</f>
        <v>1</v>
      </c>
      <c r="N76" s="564" t="s">
        <v>2312</v>
      </c>
      <c r="O76" s="576">
        <v>6318</v>
      </c>
      <c r="P76" s="576">
        <v>0</v>
      </c>
      <c r="Q76" s="576">
        <v>703</v>
      </c>
      <c r="R76" s="567">
        <f t="shared" si="2"/>
        <v>7021</v>
      </c>
      <c r="S76" s="577">
        <v>6318</v>
      </c>
      <c r="T76" s="577">
        <v>0</v>
      </c>
      <c r="U76" s="577">
        <v>0</v>
      </c>
      <c r="V76" s="578">
        <f t="shared" ref="V76:V100" si="4">+S76+T76+U76</f>
        <v>6318</v>
      </c>
      <c r="W76" s="570" t="s">
        <v>2035</v>
      </c>
    </row>
    <row r="77" spans="2:23" s="192" customFormat="1" ht="107.25" customHeight="1">
      <c r="B77" s="563">
        <v>66</v>
      </c>
      <c r="C77" s="573" t="s">
        <v>307</v>
      </c>
      <c r="D77" s="573" t="s">
        <v>285</v>
      </c>
      <c r="E77" s="573" t="s">
        <v>2045</v>
      </c>
      <c r="F77" s="573" t="s">
        <v>326</v>
      </c>
      <c r="G77" s="573"/>
      <c r="H77" s="574" t="s">
        <v>334</v>
      </c>
      <c r="I77" s="574" t="s">
        <v>156</v>
      </c>
      <c r="J77" s="565" t="s">
        <v>2264</v>
      </c>
      <c r="K77" s="573">
        <v>1</v>
      </c>
      <c r="L77" s="575">
        <v>0</v>
      </c>
      <c r="M77" s="566">
        <f t="shared" si="3"/>
        <v>1</v>
      </c>
      <c r="N77" s="564" t="s">
        <v>2312</v>
      </c>
      <c r="O77" s="576">
        <v>9074</v>
      </c>
      <c r="P77" s="576">
        <v>0</v>
      </c>
      <c r="Q77" s="576">
        <v>1536</v>
      </c>
      <c r="R77" s="567">
        <f t="shared" ref="R77:R101" si="5">+O77+P77+Q77</f>
        <v>10610</v>
      </c>
      <c r="S77" s="577">
        <v>9074</v>
      </c>
      <c r="T77" s="577">
        <v>0</v>
      </c>
      <c r="U77" s="577">
        <v>0</v>
      </c>
      <c r="V77" s="578">
        <f t="shared" si="4"/>
        <v>9074</v>
      </c>
      <c r="W77" s="570" t="s">
        <v>2046</v>
      </c>
    </row>
    <row r="78" spans="2:23" s="192" customFormat="1" ht="107.25" customHeight="1">
      <c r="B78" s="563">
        <v>67</v>
      </c>
      <c r="C78" s="573" t="s">
        <v>966</v>
      </c>
      <c r="D78" s="573" t="s">
        <v>499</v>
      </c>
      <c r="E78" s="573" t="s">
        <v>2047</v>
      </c>
      <c r="F78" s="573" t="s">
        <v>326</v>
      </c>
      <c r="G78" s="573"/>
      <c r="H78" s="574" t="s">
        <v>643</v>
      </c>
      <c r="I78" s="574" t="s">
        <v>331</v>
      </c>
      <c r="J78" s="574" t="s">
        <v>2265</v>
      </c>
      <c r="K78" s="573">
        <v>0</v>
      </c>
      <c r="L78" s="575">
        <v>1</v>
      </c>
      <c r="M78" s="566">
        <f t="shared" si="3"/>
        <v>1</v>
      </c>
      <c r="N78" s="564" t="s">
        <v>2312</v>
      </c>
      <c r="O78" s="576">
        <v>6318</v>
      </c>
      <c r="P78" s="576">
        <v>0</v>
      </c>
      <c r="Q78" s="576">
        <v>703</v>
      </c>
      <c r="R78" s="567">
        <f t="shared" si="5"/>
        <v>7021</v>
      </c>
      <c r="S78" s="577">
        <v>6318</v>
      </c>
      <c r="T78" s="577">
        <v>0</v>
      </c>
      <c r="U78" s="577">
        <v>0</v>
      </c>
      <c r="V78" s="578">
        <f t="shared" si="4"/>
        <v>6318</v>
      </c>
      <c r="W78" s="570" t="s">
        <v>2048</v>
      </c>
    </row>
    <row r="79" spans="2:23" s="192" customFormat="1" ht="107.25" customHeight="1">
      <c r="B79" s="563">
        <v>68</v>
      </c>
      <c r="C79" s="573" t="s">
        <v>2276</v>
      </c>
      <c r="D79" s="573" t="s">
        <v>380</v>
      </c>
      <c r="E79" s="573" t="s">
        <v>1190</v>
      </c>
      <c r="F79" s="573" t="s">
        <v>326</v>
      </c>
      <c r="G79" s="573"/>
      <c r="H79" s="574" t="s">
        <v>464</v>
      </c>
      <c r="I79" s="574" t="s">
        <v>156</v>
      </c>
      <c r="J79" s="565" t="s">
        <v>2264</v>
      </c>
      <c r="K79" s="573">
        <v>1</v>
      </c>
      <c r="L79" s="575">
        <v>0</v>
      </c>
      <c r="M79" s="566">
        <f t="shared" si="3"/>
        <v>1</v>
      </c>
      <c r="N79" s="564" t="s">
        <v>2312</v>
      </c>
      <c r="O79" s="576">
        <v>9074</v>
      </c>
      <c r="P79" s="576">
        <v>0</v>
      </c>
      <c r="Q79" s="576">
        <v>1536</v>
      </c>
      <c r="R79" s="567">
        <f t="shared" si="5"/>
        <v>10610</v>
      </c>
      <c r="S79" s="577">
        <v>9074</v>
      </c>
      <c r="T79" s="577">
        <v>0</v>
      </c>
      <c r="U79" s="577">
        <v>0</v>
      </c>
      <c r="V79" s="578">
        <f t="shared" si="4"/>
        <v>9074</v>
      </c>
      <c r="W79" s="570" t="s">
        <v>2049</v>
      </c>
    </row>
    <row r="80" spans="2:23" s="192" customFormat="1" ht="107.25" customHeight="1">
      <c r="B80" s="563">
        <v>69</v>
      </c>
      <c r="C80" s="573" t="s">
        <v>285</v>
      </c>
      <c r="D80" s="573" t="s">
        <v>285</v>
      </c>
      <c r="E80" s="573" t="s">
        <v>2050</v>
      </c>
      <c r="F80" s="573" t="s">
        <v>326</v>
      </c>
      <c r="G80" s="573"/>
      <c r="H80" s="574" t="s">
        <v>505</v>
      </c>
      <c r="I80" s="574" t="s">
        <v>331</v>
      </c>
      <c r="J80" s="574" t="s">
        <v>2265</v>
      </c>
      <c r="K80" s="573">
        <v>0</v>
      </c>
      <c r="L80" s="575">
        <v>1</v>
      </c>
      <c r="M80" s="566">
        <f t="shared" si="3"/>
        <v>1</v>
      </c>
      <c r="N80" s="564" t="s">
        <v>2312</v>
      </c>
      <c r="O80" s="576">
        <v>6318</v>
      </c>
      <c r="P80" s="576">
        <v>0</v>
      </c>
      <c r="Q80" s="576">
        <v>703</v>
      </c>
      <c r="R80" s="567">
        <f t="shared" si="5"/>
        <v>7021</v>
      </c>
      <c r="S80" s="577">
        <v>6318</v>
      </c>
      <c r="T80" s="577">
        <v>0</v>
      </c>
      <c r="U80" s="577">
        <v>0</v>
      </c>
      <c r="V80" s="578">
        <f t="shared" si="4"/>
        <v>6318</v>
      </c>
      <c r="W80" s="570" t="s">
        <v>2051</v>
      </c>
    </row>
    <row r="81" spans="2:23" s="192" customFormat="1" ht="107.25" customHeight="1">
      <c r="B81" s="563">
        <v>70</v>
      </c>
      <c r="C81" s="573" t="s">
        <v>424</v>
      </c>
      <c r="D81" s="573" t="s">
        <v>285</v>
      </c>
      <c r="E81" s="573" t="s">
        <v>1821</v>
      </c>
      <c r="F81" s="573" t="s">
        <v>326</v>
      </c>
      <c r="G81" s="573"/>
      <c r="H81" s="574" t="s">
        <v>629</v>
      </c>
      <c r="I81" s="574" t="s">
        <v>156</v>
      </c>
      <c r="J81" s="565" t="s">
        <v>2264</v>
      </c>
      <c r="K81" s="573">
        <v>1</v>
      </c>
      <c r="L81" s="575">
        <v>0</v>
      </c>
      <c r="M81" s="566">
        <f t="shared" si="3"/>
        <v>1</v>
      </c>
      <c r="N81" s="564" t="s">
        <v>2312</v>
      </c>
      <c r="O81" s="576">
        <v>9074</v>
      </c>
      <c r="P81" s="576">
        <v>0</v>
      </c>
      <c r="Q81" s="576">
        <v>1536</v>
      </c>
      <c r="R81" s="567">
        <f t="shared" si="5"/>
        <v>10610</v>
      </c>
      <c r="S81" s="577">
        <v>9074</v>
      </c>
      <c r="T81" s="577">
        <v>0</v>
      </c>
      <c r="U81" s="577">
        <v>0</v>
      </c>
      <c r="V81" s="578">
        <f t="shared" si="4"/>
        <v>9074</v>
      </c>
      <c r="W81" s="570" t="s">
        <v>2052</v>
      </c>
    </row>
    <row r="82" spans="2:23" s="192" customFormat="1" ht="107.25" customHeight="1">
      <c r="B82" s="563">
        <v>71</v>
      </c>
      <c r="C82" s="573" t="s">
        <v>1367</v>
      </c>
      <c r="D82" s="573" t="s">
        <v>285</v>
      </c>
      <c r="E82" s="573" t="s">
        <v>1799</v>
      </c>
      <c r="F82" s="573" t="s">
        <v>326</v>
      </c>
      <c r="G82" s="573"/>
      <c r="H82" s="574" t="s">
        <v>456</v>
      </c>
      <c r="I82" s="574" t="s">
        <v>156</v>
      </c>
      <c r="J82" s="565" t="s">
        <v>2264</v>
      </c>
      <c r="K82" s="573">
        <v>1</v>
      </c>
      <c r="L82" s="575">
        <v>0</v>
      </c>
      <c r="M82" s="566">
        <f t="shared" si="3"/>
        <v>1</v>
      </c>
      <c r="N82" s="564" t="s">
        <v>2312</v>
      </c>
      <c r="O82" s="576">
        <v>9074</v>
      </c>
      <c r="P82" s="576">
        <v>0</v>
      </c>
      <c r="Q82" s="576">
        <v>1536</v>
      </c>
      <c r="R82" s="567">
        <f t="shared" si="5"/>
        <v>10610</v>
      </c>
      <c r="S82" s="577">
        <v>9074</v>
      </c>
      <c r="T82" s="577">
        <v>0</v>
      </c>
      <c r="U82" s="577">
        <v>0</v>
      </c>
      <c r="V82" s="578">
        <f t="shared" si="4"/>
        <v>9074</v>
      </c>
      <c r="W82" s="570" t="s">
        <v>2053</v>
      </c>
    </row>
    <row r="83" spans="2:23" s="192" customFormat="1" ht="107.25" customHeight="1">
      <c r="B83" s="563">
        <v>72</v>
      </c>
      <c r="C83" s="573" t="s">
        <v>737</v>
      </c>
      <c r="D83" s="573" t="s">
        <v>237</v>
      </c>
      <c r="E83" s="573" t="s">
        <v>2054</v>
      </c>
      <c r="F83" s="573" t="s">
        <v>326</v>
      </c>
      <c r="G83" s="573"/>
      <c r="H83" s="574" t="s">
        <v>561</v>
      </c>
      <c r="I83" s="574" t="s">
        <v>156</v>
      </c>
      <c r="J83" s="565" t="s">
        <v>2264</v>
      </c>
      <c r="K83" s="573">
        <v>0</v>
      </c>
      <c r="L83" s="575">
        <v>1</v>
      </c>
      <c r="M83" s="566">
        <f t="shared" si="3"/>
        <v>1</v>
      </c>
      <c r="N83" s="564" t="s">
        <v>2312</v>
      </c>
      <c r="O83" s="576">
        <v>9074</v>
      </c>
      <c r="P83" s="576">
        <v>0</v>
      </c>
      <c r="Q83" s="576">
        <v>1536</v>
      </c>
      <c r="R83" s="567">
        <f t="shared" si="5"/>
        <v>10610</v>
      </c>
      <c r="S83" s="577">
        <v>9074</v>
      </c>
      <c r="T83" s="577">
        <v>0</v>
      </c>
      <c r="U83" s="577">
        <v>0</v>
      </c>
      <c r="V83" s="578">
        <f t="shared" si="4"/>
        <v>9074</v>
      </c>
      <c r="W83" s="570" t="s">
        <v>2055</v>
      </c>
    </row>
    <row r="84" spans="2:23" s="192" customFormat="1" ht="107.25" customHeight="1">
      <c r="B84" s="563">
        <v>73</v>
      </c>
      <c r="C84" s="573" t="s">
        <v>253</v>
      </c>
      <c r="D84" s="573"/>
      <c r="E84" s="573" t="s">
        <v>2056</v>
      </c>
      <c r="F84" s="573" t="s">
        <v>326</v>
      </c>
      <c r="G84" s="573"/>
      <c r="H84" s="574" t="s">
        <v>456</v>
      </c>
      <c r="I84" s="574" t="s">
        <v>156</v>
      </c>
      <c r="J84" s="565" t="s">
        <v>2264</v>
      </c>
      <c r="K84" s="573">
        <v>1</v>
      </c>
      <c r="L84" s="575">
        <v>0</v>
      </c>
      <c r="M84" s="566">
        <f t="shared" si="3"/>
        <v>1</v>
      </c>
      <c r="N84" s="564" t="s">
        <v>2312</v>
      </c>
      <c r="O84" s="576">
        <v>9074</v>
      </c>
      <c r="P84" s="576">
        <v>0</v>
      </c>
      <c r="Q84" s="576">
        <v>1536</v>
      </c>
      <c r="R84" s="567">
        <f t="shared" si="5"/>
        <v>10610</v>
      </c>
      <c r="S84" s="577">
        <v>9074</v>
      </c>
      <c r="T84" s="577">
        <v>0</v>
      </c>
      <c r="U84" s="577">
        <v>0</v>
      </c>
      <c r="V84" s="578">
        <f t="shared" si="4"/>
        <v>9074</v>
      </c>
      <c r="W84" s="570" t="s">
        <v>2057</v>
      </c>
    </row>
    <row r="85" spans="2:23" s="192" customFormat="1" ht="107.25" customHeight="1">
      <c r="B85" s="563">
        <v>74</v>
      </c>
      <c r="C85" s="573" t="s">
        <v>285</v>
      </c>
      <c r="D85" s="573" t="s">
        <v>285</v>
      </c>
      <c r="E85" s="573" t="s">
        <v>1328</v>
      </c>
      <c r="F85" s="573" t="s">
        <v>326</v>
      </c>
      <c r="G85" s="573"/>
      <c r="H85" s="574" t="s">
        <v>456</v>
      </c>
      <c r="I85" s="574" t="s">
        <v>328</v>
      </c>
      <c r="J85" s="574" t="s">
        <v>2265</v>
      </c>
      <c r="K85" s="573">
        <v>1</v>
      </c>
      <c r="L85" s="575">
        <v>0</v>
      </c>
      <c r="M85" s="566">
        <f t="shared" si="3"/>
        <v>1</v>
      </c>
      <c r="N85" s="564" t="s">
        <v>2312</v>
      </c>
      <c r="O85" s="576">
        <v>24777</v>
      </c>
      <c r="P85" s="576">
        <v>0</v>
      </c>
      <c r="Q85" s="576">
        <v>2753</v>
      </c>
      <c r="R85" s="567">
        <f t="shared" si="5"/>
        <v>27530</v>
      </c>
      <c r="S85" s="577">
        <v>24777</v>
      </c>
      <c r="T85" s="577">
        <v>0</v>
      </c>
      <c r="U85" s="577">
        <v>0</v>
      </c>
      <c r="V85" s="578">
        <f t="shared" si="4"/>
        <v>24777</v>
      </c>
      <c r="W85" s="570" t="s">
        <v>2058</v>
      </c>
    </row>
    <row r="86" spans="2:23" s="192" customFormat="1" ht="107.25" customHeight="1">
      <c r="B86" s="563">
        <v>75</v>
      </c>
      <c r="C86" s="573" t="s">
        <v>1493</v>
      </c>
      <c r="D86" s="573" t="s">
        <v>324</v>
      </c>
      <c r="E86" s="573" t="s">
        <v>1813</v>
      </c>
      <c r="F86" s="573" t="s">
        <v>326</v>
      </c>
      <c r="G86" s="573"/>
      <c r="H86" s="574" t="s">
        <v>561</v>
      </c>
      <c r="I86" s="574" t="s">
        <v>288</v>
      </c>
      <c r="J86" s="574" t="s">
        <v>2265</v>
      </c>
      <c r="K86" s="573">
        <v>1</v>
      </c>
      <c r="L86" s="575">
        <v>0</v>
      </c>
      <c r="M86" s="566">
        <f t="shared" si="3"/>
        <v>1</v>
      </c>
      <c r="N86" s="564" t="s">
        <v>2312</v>
      </c>
      <c r="O86" s="576">
        <v>8959</v>
      </c>
      <c r="P86" s="576">
        <v>0</v>
      </c>
      <c r="Q86" s="576">
        <v>996</v>
      </c>
      <c r="R86" s="567">
        <f t="shared" si="5"/>
        <v>9955</v>
      </c>
      <c r="S86" s="577">
        <v>8959</v>
      </c>
      <c r="T86" s="577">
        <v>0</v>
      </c>
      <c r="U86" s="577">
        <v>0</v>
      </c>
      <c r="V86" s="578">
        <f t="shared" si="4"/>
        <v>8959</v>
      </c>
      <c r="W86" s="570" t="s">
        <v>2059</v>
      </c>
    </row>
    <row r="87" spans="2:23" s="192" customFormat="1" ht="107.25" customHeight="1">
      <c r="B87" s="563">
        <v>76</v>
      </c>
      <c r="C87" s="573" t="s">
        <v>861</v>
      </c>
      <c r="D87" s="573" t="s">
        <v>1062</v>
      </c>
      <c r="E87" s="573" t="s">
        <v>2060</v>
      </c>
      <c r="F87" s="573" t="s">
        <v>326</v>
      </c>
      <c r="G87" s="573"/>
      <c r="H87" s="574" t="s">
        <v>561</v>
      </c>
      <c r="I87" s="574" t="s">
        <v>330</v>
      </c>
      <c r="J87" s="574" t="s">
        <v>2265</v>
      </c>
      <c r="K87" s="573">
        <v>0</v>
      </c>
      <c r="L87" s="575">
        <v>1</v>
      </c>
      <c r="M87" s="566">
        <f t="shared" si="3"/>
        <v>1</v>
      </c>
      <c r="N87" s="564" t="s">
        <v>2312</v>
      </c>
      <c r="O87" s="576">
        <v>5418</v>
      </c>
      <c r="P87" s="576">
        <v>0</v>
      </c>
      <c r="Q87" s="576">
        <v>1707</v>
      </c>
      <c r="R87" s="567">
        <f t="shared" si="5"/>
        <v>7125</v>
      </c>
      <c r="S87" s="577">
        <v>5418</v>
      </c>
      <c r="T87" s="577">
        <v>0</v>
      </c>
      <c r="U87" s="577">
        <v>0</v>
      </c>
      <c r="V87" s="578">
        <f t="shared" si="4"/>
        <v>5418</v>
      </c>
      <c r="W87" s="570" t="s">
        <v>2061</v>
      </c>
    </row>
    <row r="88" spans="2:23" s="192" customFormat="1" ht="107.25" customHeight="1">
      <c r="B88" s="563">
        <v>77</v>
      </c>
      <c r="C88" s="573" t="s">
        <v>442</v>
      </c>
      <c r="D88" s="573" t="s">
        <v>2277</v>
      </c>
      <c r="E88" s="573" t="s">
        <v>1819</v>
      </c>
      <c r="F88" s="573"/>
      <c r="G88" s="573" t="s">
        <v>895</v>
      </c>
      <c r="H88" s="574" t="s">
        <v>1420</v>
      </c>
      <c r="I88" s="574" t="s">
        <v>169</v>
      </c>
      <c r="J88" s="574" t="s">
        <v>2265</v>
      </c>
      <c r="K88" s="573">
        <v>0</v>
      </c>
      <c r="L88" s="575">
        <v>1</v>
      </c>
      <c r="M88" s="566">
        <f t="shared" si="3"/>
        <v>1</v>
      </c>
      <c r="N88" s="564" t="s">
        <v>2312</v>
      </c>
      <c r="O88" s="576">
        <v>89868</v>
      </c>
      <c r="P88" s="576">
        <v>0</v>
      </c>
      <c r="Q88" s="576">
        <v>9985.7900000000009</v>
      </c>
      <c r="R88" s="567">
        <f t="shared" si="5"/>
        <v>99853.790000000008</v>
      </c>
      <c r="S88" s="577">
        <v>74892</v>
      </c>
      <c r="T88" s="577">
        <v>0</v>
      </c>
      <c r="U88" s="577">
        <v>0</v>
      </c>
      <c r="V88" s="578">
        <f t="shared" si="4"/>
        <v>74892</v>
      </c>
      <c r="W88" s="570" t="s">
        <v>1820</v>
      </c>
    </row>
    <row r="89" spans="2:23" s="192" customFormat="1" ht="107.25" customHeight="1">
      <c r="B89" s="563">
        <v>78</v>
      </c>
      <c r="C89" s="573" t="s">
        <v>2270</v>
      </c>
      <c r="D89" s="573" t="s">
        <v>247</v>
      </c>
      <c r="E89" s="573" t="s">
        <v>1891</v>
      </c>
      <c r="F89" s="573"/>
      <c r="G89" s="573" t="s">
        <v>895</v>
      </c>
      <c r="H89" s="574" t="s">
        <v>1399</v>
      </c>
      <c r="I89" s="574" t="s">
        <v>156</v>
      </c>
      <c r="J89" s="565" t="s">
        <v>2264</v>
      </c>
      <c r="K89" s="573">
        <v>1</v>
      </c>
      <c r="L89" s="575">
        <v>0</v>
      </c>
      <c r="M89" s="566">
        <f t="shared" si="3"/>
        <v>1</v>
      </c>
      <c r="N89" s="564" t="s">
        <v>2312</v>
      </c>
      <c r="O89" s="576">
        <v>7724</v>
      </c>
      <c r="P89" s="576">
        <v>0</v>
      </c>
      <c r="Q89" s="576">
        <v>999.9</v>
      </c>
      <c r="R89" s="567">
        <f t="shared" si="5"/>
        <v>8723.9</v>
      </c>
      <c r="S89" s="577">
        <v>7724</v>
      </c>
      <c r="T89" s="577">
        <v>0</v>
      </c>
      <c r="U89" s="577">
        <v>0</v>
      </c>
      <c r="V89" s="578">
        <f t="shared" si="4"/>
        <v>7724</v>
      </c>
      <c r="W89" s="570" t="s">
        <v>1892</v>
      </c>
    </row>
    <row r="90" spans="2:23" s="192" customFormat="1" ht="107.25" customHeight="1">
      <c r="B90" s="563">
        <v>79</v>
      </c>
      <c r="C90" s="573" t="s">
        <v>1675</v>
      </c>
      <c r="D90" s="573" t="s">
        <v>219</v>
      </c>
      <c r="E90" s="573" t="s">
        <v>1579</v>
      </c>
      <c r="F90" s="573"/>
      <c r="G90" s="573" t="s">
        <v>895</v>
      </c>
      <c r="H90" s="574" t="s">
        <v>1399</v>
      </c>
      <c r="I90" s="574" t="s">
        <v>875</v>
      </c>
      <c r="J90" s="565" t="s">
        <v>2265</v>
      </c>
      <c r="K90" s="573">
        <v>0</v>
      </c>
      <c r="L90" s="575">
        <v>1</v>
      </c>
      <c r="M90" s="566">
        <f t="shared" si="3"/>
        <v>1</v>
      </c>
      <c r="N90" s="564" t="s">
        <v>2312</v>
      </c>
      <c r="O90" s="576">
        <v>22169</v>
      </c>
      <c r="P90" s="576">
        <v>0</v>
      </c>
      <c r="Q90" s="576">
        <v>2464.23</v>
      </c>
      <c r="R90" s="567">
        <f t="shared" si="5"/>
        <v>24633.23</v>
      </c>
      <c r="S90" s="577">
        <v>22169</v>
      </c>
      <c r="T90" s="577">
        <v>0</v>
      </c>
      <c r="U90" s="577">
        <v>0</v>
      </c>
      <c r="V90" s="578">
        <f t="shared" si="4"/>
        <v>22169</v>
      </c>
      <c r="W90" s="570" t="s">
        <v>1903</v>
      </c>
    </row>
    <row r="91" spans="2:23" s="192" customFormat="1" ht="107.25" customHeight="1">
      <c r="B91" s="563">
        <v>80</v>
      </c>
      <c r="C91" s="573" t="s">
        <v>380</v>
      </c>
      <c r="D91" s="573" t="s">
        <v>148</v>
      </c>
      <c r="E91" s="573" t="s">
        <v>1284</v>
      </c>
      <c r="F91" s="573"/>
      <c r="G91" s="573" t="s">
        <v>895</v>
      </c>
      <c r="H91" s="574" t="s">
        <v>1182</v>
      </c>
      <c r="I91" s="574" t="s">
        <v>169</v>
      </c>
      <c r="J91" s="565" t="s">
        <v>2264</v>
      </c>
      <c r="K91" s="573">
        <v>1</v>
      </c>
      <c r="L91" s="575">
        <v>0</v>
      </c>
      <c r="M91" s="566">
        <f t="shared" si="3"/>
        <v>1</v>
      </c>
      <c r="N91" s="564" t="s">
        <v>2312</v>
      </c>
      <c r="O91" s="576">
        <v>14796</v>
      </c>
      <c r="P91" s="576">
        <v>0</v>
      </c>
      <c r="Q91" s="576">
        <v>1644.7</v>
      </c>
      <c r="R91" s="567">
        <f t="shared" si="5"/>
        <v>16440.7</v>
      </c>
      <c r="S91" s="577">
        <v>13709</v>
      </c>
      <c r="T91" s="577">
        <v>0</v>
      </c>
      <c r="U91" s="577">
        <v>0</v>
      </c>
      <c r="V91" s="578">
        <f t="shared" si="4"/>
        <v>13709</v>
      </c>
      <c r="W91" s="570" t="s">
        <v>1904</v>
      </c>
    </row>
    <row r="92" spans="2:23" s="192" customFormat="1" ht="107.25" customHeight="1">
      <c r="B92" s="563">
        <v>81</v>
      </c>
      <c r="C92" s="573" t="s">
        <v>2278</v>
      </c>
      <c r="D92" s="573" t="s">
        <v>253</v>
      </c>
      <c r="E92" s="573" t="s">
        <v>1907</v>
      </c>
      <c r="F92" s="573"/>
      <c r="G92" s="573" t="s">
        <v>895</v>
      </c>
      <c r="H92" s="574" t="s">
        <v>1237</v>
      </c>
      <c r="I92" s="574" t="s">
        <v>875</v>
      </c>
      <c r="J92" s="565" t="s">
        <v>2265</v>
      </c>
      <c r="K92" s="573">
        <v>1</v>
      </c>
      <c r="L92" s="575">
        <v>0</v>
      </c>
      <c r="M92" s="566">
        <f t="shared" si="3"/>
        <v>1</v>
      </c>
      <c r="N92" s="564" t="s">
        <v>2312</v>
      </c>
      <c r="O92" s="576">
        <v>22169</v>
      </c>
      <c r="P92" s="576">
        <v>0</v>
      </c>
      <c r="Q92" s="576">
        <v>2464.23</v>
      </c>
      <c r="R92" s="567">
        <f t="shared" si="5"/>
        <v>24633.23</v>
      </c>
      <c r="S92" s="577">
        <v>22169</v>
      </c>
      <c r="T92" s="577">
        <v>0</v>
      </c>
      <c r="U92" s="577">
        <v>0</v>
      </c>
      <c r="V92" s="578">
        <f t="shared" si="4"/>
        <v>22169</v>
      </c>
      <c r="W92" s="570" t="s">
        <v>1908</v>
      </c>
    </row>
    <row r="93" spans="2:23" s="192" customFormat="1" ht="107.25" customHeight="1">
      <c r="B93" s="563">
        <v>82</v>
      </c>
      <c r="C93" s="573" t="s">
        <v>380</v>
      </c>
      <c r="D93" s="573" t="s">
        <v>2269</v>
      </c>
      <c r="E93" s="573" t="s">
        <v>448</v>
      </c>
      <c r="F93" s="573"/>
      <c r="G93" s="573" t="s">
        <v>895</v>
      </c>
      <c r="H93" s="574" t="s">
        <v>1182</v>
      </c>
      <c r="I93" s="574" t="s">
        <v>156</v>
      </c>
      <c r="J93" s="565" t="s">
        <v>2264</v>
      </c>
      <c r="K93" s="573">
        <v>0</v>
      </c>
      <c r="L93" s="575">
        <v>1</v>
      </c>
      <c r="M93" s="566">
        <f t="shared" si="3"/>
        <v>1</v>
      </c>
      <c r="N93" s="564" t="s">
        <v>2312</v>
      </c>
      <c r="O93" s="576">
        <v>7724</v>
      </c>
      <c r="P93" s="576">
        <v>0</v>
      </c>
      <c r="Q93" s="576">
        <v>999.9</v>
      </c>
      <c r="R93" s="567">
        <f t="shared" si="5"/>
        <v>8723.9</v>
      </c>
      <c r="S93" s="577">
        <v>7724</v>
      </c>
      <c r="T93" s="577">
        <v>0</v>
      </c>
      <c r="U93" s="577">
        <v>0</v>
      </c>
      <c r="V93" s="578">
        <f t="shared" si="4"/>
        <v>7724</v>
      </c>
      <c r="W93" s="570" t="s">
        <v>1910</v>
      </c>
    </row>
    <row r="94" spans="2:23" s="192" customFormat="1" ht="107.25" customHeight="1">
      <c r="B94" s="563">
        <v>83</v>
      </c>
      <c r="C94" s="573" t="s">
        <v>1186</v>
      </c>
      <c r="D94" s="573" t="s">
        <v>1397</v>
      </c>
      <c r="E94" s="573" t="s">
        <v>1383</v>
      </c>
      <c r="F94" s="573"/>
      <c r="G94" s="573" t="s">
        <v>895</v>
      </c>
      <c r="H94" s="574" t="s">
        <v>428</v>
      </c>
      <c r="I94" s="574" t="s">
        <v>156</v>
      </c>
      <c r="J94" s="565" t="s">
        <v>2264</v>
      </c>
      <c r="K94" s="573">
        <v>1</v>
      </c>
      <c r="L94" s="575">
        <v>0</v>
      </c>
      <c r="M94" s="566">
        <f t="shared" si="3"/>
        <v>1</v>
      </c>
      <c r="N94" s="564" t="s">
        <v>2312</v>
      </c>
      <c r="O94" s="576">
        <v>7724</v>
      </c>
      <c r="P94" s="576">
        <v>0</v>
      </c>
      <c r="Q94" s="576">
        <v>999.9</v>
      </c>
      <c r="R94" s="567">
        <f t="shared" si="5"/>
        <v>8723.9</v>
      </c>
      <c r="S94" s="577">
        <v>7724</v>
      </c>
      <c r="T94" s="577">
        <v>0</v>
      </c>
      <c r="U94" s="577">
        <v>0</v>
      </c>
      <c r="V94" s="578">
        <f t="shared" si="4"/>
        <v>7724</v>
      </c>
      <c r="W94" s="570" t="s">
        <v>1917</v>
      </c>
    </row>
    <row r="95" spans="2:23" s="192" customFormat="1" ht="107.25" customHeight="1">
      <c r="B95" s="563">
        <v>84</v>
      </c>
      <c r="C95" s="573" t="s">
        <v>934</v>
      </c>
      <c r="D95" s="573"/>
      <c r="E95" s="573" t="s">
        <v>1918</v>
      </c>
      <c r="F95" s="573"/>
      <c r="G95" s="573" t="s">
        <v>895</v>
      </c>
      <c r="H95" s="574" t="s">
        <v>1195</v>
      </c>
      <c r="I95" s="574" t="s">
        <v>169</v>
      </c>
      <c r="J95" s="574" t="s">
        <v>2265</v>
      </c>
      <c r="K95" s="573">
        <v>0</v>
      </c>
      <c r="L95" s="575">
        <v>1</v>
      </c>
      <c r="M95" s="566">
        <f t="shared" si="3"/>
        <v>1</v>
      </c>
      <c r="N95" s="564" t="s">
        <v>2312</v>
      </c>
      <c r="O95" s="576">
        <v>89868</v>
      </c>
      <c r="P95" s="576">
        <v>0</v>
      </c>
      <c r="Q95" s="576">
        <v>9985.7900000000009</v>
      </c>
      <c r="R95" s="567">
        <f t="shared" si="5"/>
        <v>99853.790000000008</v>
      </c>
      <c r="S95" s="577">
        <v>74892</v>
      </c>
      <c r="T95" s="577">
        <v>0</v>
      </c>
      <c r="U95" s="577">
        <v>0</v>
      </c>
      <c r="V95" s="578">
        <f t="shared" si="4"/>
        <v>74892</v>
      </c>
      <c r="W95" s="570" t="s">
        <v>1919</v>
      </c>
    </row>
    <row r="96" spans="2:23" s="192" customFormat="1" ht="107.25" customHeight="1">
      <c r="B96" s="563">
        <v>85</v>
      </c>
      <c r="C96" s="573" t="s">
        <v>307</v>
      </c>
      <c r="D96" s="573"/>
      <c r="E96" s="573" t="s">
        <v>1840</v>
      </c>
      <c r="F96" s="573"/>
      <c r="G96" s="573" t="s">
        <v>197</v>
      </c>
      <c r="H96" s="574" t="s">
        <v>526</v>
      </c>
      <c r="I96" s="574" t="s">
        <v>152</v>
      </c>
      <c r="J96" s="574" t="s">
        <v>2265</v>
      </c>
      <c r="K96" s="573">
        <v>1</v>
      </c>
      <c r="L96" s="575">
        <v>0</v>
      </c>
      <c r="M96" s="566">
        <f t="shared" si="3"/>
        <v>1</v>
      </c>
      <c r="N96" s="564" t="s">
        <v>2312</v>
      </c>
      <c r="O96" s="576">
        <v>48880</v>
      </c>
      <c r="P96" s="576">
        <v>0</v>
      </c>
      <c r="Q96" s="576">
        <v>5432</v>
      </c>
      <c r="R96" s="567">
        <f t="shared" si="5"/>
        <v>54312</v>
      </c>
      <c r="S96" s="577">
        <v>48880</v>
      </c>
      <c r="T96" s="577">
        <v>0</v>
      </c>
      <c r="U96" s="577">
        <v>0</v>
      </c>
      <c r="V96" s="578">
        <f t="shared" si="4"/>
        <v>48880</v>
      </c>
      <c r="W96" s="570" t="s">
        <v>1841</v>
      </c>
    </row>
    <row r="97" spans="2:23" s="192" customFormat="1" ht="107.25" customHeight="1">
      <c r="B97" s="579">
        <v>86</v>
      </c>
      <c r="C97" s="564" t="s">
        <v>253</v>
      </c>
      <c r="D97" s="564" t="s">
        <v>2149</v>
      </c>
      <c r="E97" s="564" t="s">
        <v>1842</v>
      </c>
      <c r="F97" s="564"/>
      <c r="G97" s="564" t="s">
        <v>197</v>
      </c>
      <c r="H97" s="565" t="s">
        <v>521</v>
      </c>
      <c r="I97" s="565" t="s">
        <v>157</v>
      </c>
      <c r="J97" s="565" t="s">
        <v>2264</v>
      </c>
      <c r="K97" s="564">
        <v>0</v>
      </c>
      <c r="L97" s="566">
        <v>1</v>
      </c>
      <c r="M97" s="566">
        <f t="shared" si="3"/>
        <v>1</v>
      </c>
      <c r="N97" s="564" t="s">
        <v>2312</v>
      </c>
      <c r="O97" s="571">
        <v>5280</v>
      </c>
      <c r="P97" s="571">
        <v>0</v>
      </c>
      <c r="Q97" s="571">
        <v>1707</v>
      </c>
      <c r="R97" s="567">
        <f t="shared" si="5"/>
        <v>6987</v>
      </c>
      <c r="S97" s="572">
        <v>5280</v>
      </c>
      <c r="T97" s="572">
        <v>0</v>
      </c>
      <c r="U97" s="572">
        <v>0</v>
      </c>
      <c r="V97" s="580">
        <f t="shared" si="4"/>
        <v>5280</v>
      </c>
      <c r="W97" s="570" t="s">
        <v>1843</v>
      </c>
    </row>
    <row r="98" spans="2:23" s="192" customFormat="1" ht="107.25" customHeight="1">
      <c r="B98" s="579">
        <v>87</v>
      </c>
      <c r="C98" s="564" t="s">
        <v>285</v>
      </c>
      <c r="D98" s="564" t="s">
        <v>272</v>
      </c>
      <c r="E98" s="564" t="s">
        <v>1853</v>
      </c>
      <c r="F98" s="564" t="s">
        <v>339</v>
      </c>
      <c r="G98" s="564"/>
      <c r="H98" s="565" t="s">
        <v>513</v>
      </c>
      <c r="I98" s="565" t="s">
        <v>2066</v>
      </c>
      <c r="J98" s="565" t="s">
        <v>2265</v>
      </c>
      <c r="K98" s="564">
        <v>0</v>
      </c>
      <c r="L98" s="566">
        <v>0</v>
      </c>
      <c r="M98" s="566">
        <f t="shared" si="3"/>
        <v>0</v>
      </c>
      <c r="N98" s="564" t="s">
        <v>2312</v>
      </c>
      <c r="O98" s="571">
        <v>1548</v>
      </c>
      <c r="P98" s="571">
        <v>0</v>
      </c>
      <c r="Q98" s="571">
        <v>172</v>
      </c>
      <c r="R98" s="567">
        <f t="shared" si="5"/>
        <v>1720</v>
      </c>
      <c r="S98" s="572">
        <v>1548</v>
      </c>
      <c r="T98" s="572">
        <v>0</v>
      </c>
      <c r="U98" s="572">
        <v>0</v>
      </c>
      <c r="V98" s="580">
        <f t="shared" si="4"/>
        <v>1548</v>
      </c>
      <c r="W98" s="570" t="s">
        <v>1854</v>
      </c>
    </row>
    <row r="99" spans="2:23" s="192" customFormat="1" ht="107.25" customHeight="1">
      <c r="B99" s="579">
        <v>88</v>
      </c>
      <c r="C99" s="564" t="s">
        <v>442</v>
      </c>
      <c r="D99" s="564" t="s">
        <v>2268</v>
      </c>
      <c r="E99" s="564" t="s">
        <v>1565</v>
      </c>
      <c r="F99" s="564" t="s">
        <v>339</v>
      </c>
      <c r="G99" s="564"/>
      <c r="H99" s="565" t="s">
        <v>444</v>
      </c>
      <c r="I99" s="565" t="s">
        <v>2066</v>
      </c>
      <c r="J99" s="565" t="s">
        <v>2265</v>
      </c>
      <c r="K99" s="564">
        <v>0</v>
      </c>
      <c r="L99" s="566">
        <v>0</v>
      </c>
      <c r="M99" s="566">
        <f t="shared" si="3"/>
        <v>0</v>
      </c>
      <c r="N99" s="564" t="s">
        <v>2312</v>
      </c>
      <c r="O99" s="571">
        <v>1548</v>
      </c>
      <c r="P99" s="571">
        <v>0</v>
      </c>
      <c r="Q99" s="571">
        <v>172</v>
      </c>
      <c r="R99" s="567">
        <f t="shared" si="5"/>
        <v>1720</v>
      </c>
      <c r="S99" s="572">
        <v>1548</v>
      </c>
      <c r="T99" s="572">
        <v>0</v>
      </c>
      <c r="U99" s="572">
        <v>0</v>
      </c>
      <c r="V99" s="580">
        <f t="shared" si="4"/>
        <v>1548</v>
      </c>
      <c r="W99" s="570" t="s">
        <v>1855</v>
      </c>
    </row>
    <row r="100" spans="2:23" s="192" customFormat="1" ht="107.25" customHeight="1">
      <c r="B100" s="579">
        <v>89</v>
      </c>
      <c r="C100" s="564" t="s">
        <v>148</v>
      </c>
      <c r="D100" s="564" t="s">
        <v>481</v>
      </c>
      <c r="E100" s="564" t="s">
        <v>1876</v>
      </c>
      <c r="F100" s="564" t="s">
        <v>339</v>
      </c>
      <c r="G100" s="564"/>
      <c r="H100" s="565" t="s">
        <v>516</v>
      </c>
      <c r="I100" s="565" t="s">
        <v>2066</v>
      </c>
      <c r="J100" s="565" t="s">
        <v>2265</v>
      </c>
      <c r="K100" s="564">
        <v>0</v>
      </c>
      <c r="L100" s="566">
        <v>0</v>
      </c>
      <c r="M100" s="566">
        <f t="shared" si="3"/>
        <v>0</v>
      </c>
      <c r="N100" s="564" t="s">
        <v>2312</v>
      </c>
      <c r="O100" s="571">
        <v>1548</v>
      </c>
      <c r="P100" s="571">
        <v>0</v>
      </c>
      <c r="Q100" s="571">
        <v>172</v>
      </c>
      <c r="R100" s="567">
        <f t="shared" si="5"/>
        <v>1720</v>
      </c>
      <c r="S100" s="572">
        <v>1548</v>
      </c>
      <c r="T100" s="572">
        <v>0</v>
      </c>
      <c r="U100" s="572">
        <v>0</v>
      </c>
      <c r="V100" s="580">
        <f t="shared" si="4"/>
        <v>1548</v>
      </c>
      <c r="W100" s="570" t="s">
        <v>1877</v>
      </c>
    </row>
    <row r="101" spans="2:23" s="3" customFormat="1" ht="18" thickBot="1">
      <c r="B101" s="70"/>
      <c r="C101" s="488" t="s">
        <v>28</v>
      </c>
      <c r="D101" s="17"/>
      <c r="E101" s="17"/>
      <c r="F101" s="17"/>
      <c r="G101" s="17"/>
      <c r="H101" s="489"/>
      <c r="I101" s="17"/>
      <c r="J101" s="17"/>
      <c r="K101" s="17"/>
      <c r="L101" s="17"/>
      <c r="M101" s="193">
        <f>+K101+L101</f>
        <v>0</v>
      </c>
      <c r="N101" s="490"/>
      <c r="O101" s="491"/>
      <c r="P101" s="491"/>
      <c r="Q101" s="491"/>
      <c r="R101" s="447">
        <f t="shared" si="5"/>
        <v>0</v>
      </c>
      <c r="S101" s="449">
        <v>0</v>
      </c>
      <c r="T101" s="449">
        <v>0</v>
      </c>
      <c r="U101" s="449">
        <v>0</v>
      </c>
      <c r="V101" s="449">
        <f>+S101+T101+U101</f>
        <v>0</v>
      </c>
    </row>
    <row r="102" spans="2:23" s="3" customFormat="1" ht="18" thickBot="1">
      <c r="B102" s="492"/>
      <c r="C102" s="71" t="s">
        <v>11</v>
      </c>
      <c r="D102" s="492"/>
      <c r="E102" s="17"/>
      <c r="F102" s="18"/>
      <c r="G102" s="18"/>
      <c r="H102" s="493"/>
      <c r="I102" s="492"/>
      <c r="J102" s="72" t="s">
        <v>38</v>
      </c>
      <c r="K102" s="195">
        <f>SUM(K12:K97)</f>
        <v>57</v>
      </c>
      <c r="L102" s="196">
        <f>SUM(L12:L97)</f>
        <v>28</v>
      </c>
      <c r="M102" s="196">
        <f>SUM(M12:M97)</f>
        <v>85</v>
      </c>
      <c r="N102" s="19" t="s">
        <v>83</v>
      </c>
      <c r="O102" s="73">
        <f>SUM(O12:O101)</f>
        <v>1437686</v>
      </c>
      <c r="P102" s="73">
        <f t="shared" ref="P102:V102" si="6">SUM(P12:P101)</f>
        <v>0</v>
      </c>
      <c r="Q102" s="73">
        <f t="shared" si="6"/>
        <v>199306.10000000003</v>
      </c>
      <c r="R102" s="73">
        <f t="shared" si="6"/>
        <v>1636992.0999999996</v>
      </c>
      <c r="S102" s="73">
        <f t="shared" si="6"/>
        <v>1405805</v>
      </c>
      <c r="T102" s="73">
        <f t="shared" si="6"/>
        <v>0</v>
      </c>
      <c r="U102" s="73">
        <f t="shared" si="6"/>
        <v>0</v>
      </c>
      <c r="V102" s="73">
        <f t="shared" si="6"/>
        <v>1405805</v>
      </c>
    </row>
    <row r="103" spans="2:23" s="492" customFormat="1" ht="17.399999999999999">
      <c r="C103" s="74" t="s">
        <v>123</v>
      </c>
      <c r="E103" s="17"/>
      <c r="F103" s="18"/>
      <c r="G103" s="18"/>
      <c r="H103" s="493"/>
      <c r="J103" s="494"/>
      <c r="K103" s="17"/>
      <c r="M103" s="194"/>
      <c r="N103" s="19"/>
      <c r="O103" s="450"/>
      <c r="P103" s="450"/>
      <c r="Q103" s="450"/>
      <c r="R103" s="450"/>
      <c r="S103" s="450"/>
      <c r="T103" s="450"/>
      <c r="U103" s="450"/>
      <c r="V103" s="450"/>
      <c r="W103" s="1"/>
    </row>
    <row r="104" spans="2:23" s="3" customFormat="1" ht="17.399999999999999">
      <c r="B104" s="492"/>
      <c r="C104" s="71" t="s">
        <v>120</v>
      </c>
      <c r="D104" s="492"/>
      <c r="E104" s="17"/>
      <c r="F104" s="17"/>
      <c r="G104" s="17"/>
      <c r="H104" s="493"/>
      <c r="I104" s="74"/>
      <c r="J104" s="494"/>
      <c r="K104" s="75"/>
      <c r="L104" s="492"/>
      <c r="M104" s="194"/>
      <c r="N104" s="19"/>
      <c r="O104" s="450"/>
      <c r="P104" s="450"/>
      <c r="Q104" s="450"/>
      <c r="R104" s="450"/>
      <c r="S104" s="450"/>
      <c r="T104" s="450"/>
      <c r="U104" s="450"/>
      <c r="V104" s="450"/>
      <c r="W104" s="1"/>
    </row>
    <row r="105" spans="2:23" s="3" customFormat="1" ht="17.399999999999999">
      <c r="B105" s="492"/>
      <c r="C105" s="71" t="s">
        <v>39</v>
      </c>
      <c r="D105" s="492"/>
      <c r="E105" s="17"/>
      <c r="F105" s="17"/>
      <c r="G105" s="17"/>
      <c r="H105" s="493"/>
      <c r="I105" s="74"/>
      <c r="J105" s="494"/>
      <c r="K105" s="75"/>
      <c r="L105" s="492"/>
      <c r="M105" s="194"/>
      <c r="N105" s="19"/>
      <c r="O105" s="450"/>
      <c r="P105" s="450"/>
      <c r="Q105" s="450"/>
      <c r="R105" s="450"/>
      <c r="S105" s="450"/>
      <c r="T105" s="450"/>
      <c r="U105" s="450"/>
      <c r="V105" s="450"/>
      <c r="W105" s="1"/>
    </row>
    <row r="106" spans="2:23" s="3" customFormat="1" ht="17.399999999999999">
      <c r="B106" s="492"/>
      <c r="C106" s="492"/>
      <c r="D106" s="492"/>
      <c r="E106" s="17"/>
      <c r="F106" s="17"/>
      <c r="G106" s="17"/>
      <c r="H106" s="495"/>
      <c r="K106" s="17"/>
      <c r="L106" s="492"/>
      <c r="M106" s="492"/>
      <c r="N106" s="19"/>
      <c r="O106" s="450"/>
      <c r="P106" s="450"/>
      <c r="Q106" s="450"/>
      <c r="R106" s="450"/>
      <c r="S106" s="450"/>
      <c r="T106" s="450"/>
      <c r="U106" s="450"/>
      <c r="V106" s="450"/>
      <c r="W106" s="1"/>
    </row>
    <row r="107" spans="2:23" s="3" customFormat="1" ht="17.399999999999999">
      <c r="B107" s="492"/>
      <c r="C107" s="488" t="s">
        <v>28</v>
      </c>
      <c r="D107" s="492"/>
      <c r="E107" s="17"/>
      <c r="F107" s="17"/>
      <c r="G107" s="17"/>
      <c r="H107" s="493"/>
      <c r="K107" s="17"/>
      <c r="L107" s="17"/>
      <c r="M107" s="17"/>
      <c r="N107" s="17"/>
      <c r="O107" s="450"/>
      <c r="P107" s="450"/>
      <c r="Q107" s="450"/>
      <c r="R107" s="450"/>
      <c r="S107" s="450"/>
      <c r="T107" s="450"/>
      <c r="U107" s="450"/>
      <c r="V107" s="450"/>
      <c r="W107" s="1"/>
    </row>
    <row r="108" spans="2:23" s="3" customFormat="1" ht="17.399999999999999">
      <c r="B108" s="492"/>
      <c r="C108" s="71"/>
      <c r="D108" s="492"/>
      <c r="E108" s="17"/>
      <c r="F108" s="17"/>
      <c r="G108" s="17"/>
      <c r="H108" s="493"/>
      <c r="K108" s="17"/>
      <c r="L108" s="17"/>
      <c r="M108" s="17"/>
      <c r="N108" s="19"/>
      <c r="O108" s="451"/>
      <c r="P108" s="451"/>
      <c r="Q108" s="451"/>
      <c r="R108" s="491"/>
      <c r="S108" s="491"/>
      <c r="T108" s="491"/>
      <c r="U108" s="491"/>
      <c r="V108" s="491"/>
    </row>
    <row r="109" spans="2:23" s="3" customFormat="1" ht="17.399999999999999">
      <c r="B109" s="492"/>
      <c r="C109" s="71"/>
      <c r="D109" s="492"/>
      <c r="E109" s="17"/>
      <c r="F109" s="17"/>
      <c r="G109" s="17"/>
      <c r="H109" s="493"/>
      <c r="K109" s="17"/>
      <c r="L109" s="17"/>
      <c r="M109" s="17"/>
      <c r="N109" s="19"/>
      <c r="O109" s="451"/>
      <c r="P109" s="451"/>
      <c r="Q109" s="451"/>
      <c r="R109" s="491"/>
      <c r="S109" s="491"/>
      <c r="T109" s="491"/>
      <c r="U109" s="491"/>
      <c r="V109" s="491"/>
    </row>
    <row r="110" spans="2:23" s="3" customFormat="1" ht="17.399999999999999">
      <c r="B110" s="70"/>
      <c r="C110" s="17"/>
      <c r="D110" s="76" t="s">
        <v>0</v>
      </c>
      <c r="E110" s="77"/>
      <c r="F110" s="77"/>
      <c r="G110" s="17"/>
      <c r="H110" s="489"/>
      <c r="K110" s="78"/>
      <c r="L110" s="76" t="s">
        <v>22</v>
      </c>
      <c r="M110" s="496"/>
      <c r="N110" s="496"/>
      <c r="O110" s="452"/>
      <c r="P110" s="453"/>
      <c r="Q110" s="453"/>
      <c r="R110" s="491"/>
      <c r="S110" s="497"/>
      <c r="T110" s="497"/>
      <c r="U110" s="497"/>
      <c r="V110" s="497"/>
    </row>
    <row r="111" spans="2:23" s="3" customFormat="1" ht="17.399999999999999">
      <c r="B111" s="70"/>
      <c r="C111" s="17"/>
      <c r="D111" s="498" t="s">
        <v>1</v>
      </c>
      <c r="E111" s="77" t="s">
        <v>2247</v>
      </c>
      <c r="F111" s="79"/>
      <c r="G111" s="17"/>
      <c r="H111" s="489"/>
      <c r="K111" s="490"/>
      <c r="L111" s="498" t="s">
        <v>1</v>
      </c>
      <c r="M111" s="77" t="s">
        <v>2248</v>
      </c>
      <c r="N111" s="496"/>
      <c r="O111" s="454"/>
      <c r="P111" s="454"/>
      <c r="Q111" s="454"/>
      <c r="R111" s="454"/>
      <c r="S111" s="497"/>
      <c r="T111" s="497"/>
      <c r="U111" s="497"/>
      <c r="V111" s="497"/>
    </row>
    <row r="112" spans="2:23" s="3" customFormat="1" ht="17.399999999999999">
      <c r="B112" s="70"/>
      <c r="C112" s="17"/>
      <c r="D112" s="498" t="s">
        <v>2</v>
      </c>
      <c r="E112" s="77" t="s">
        <v>2249</v>
      </c>
      <c r="F112" s="79"/>
      <c r="G112" s="17"/>
      <c r="H112" s="489"/>
      <c r="I112" s="17"/>
      <c r="J112" s="17"/>
      <c r="K112" s="492"/>
      <c r="L112" s="498" t="s">
        <v>2</v>
      </c>
      <c r="M112" s="77" t="s">
        <v>2250</v>
      </c>
      <c r="N112" s="496"/>
      <c r="O112" s="454"/>
      <c r="P112" s="454"/>
      <c r="Q112" s="454"/>
      <c r="R112" s="454"/>
      <c r="S112" s="497"/>
      <c r="T112" s="497"/>
      <c r="U112" s="497"/>
      <c r="V112" s="497"/>
    </row>
    <row r="113" spans="1:22" s="3" customFormat="1" ht="17.399999999999999">
      <c r="B113" s="70"/>
      <c r="C113" s="17"/>
      <c r="D113" s="499" t="s">
        <v>3</v>
      </c>
      <c r="E113" s="77" t="s">
        <v>2279</v>
      </c>
      <c r="F113" s="79"/>
      <c r="G113" s="17"/>
      <c r="H113" s="489"/>
      <c r="I113" s="17"/>
      <c r="J113" s="17"/>
      <c r="K113" s="492"/>
      <c r="L113" s="499" t="s">
        <v>3</v>
      </c>
      <c r="M113" s="77" t="s">
        <v>2252</v>
      </c>
      <c r="N113" s="500"/>
      <c r="O113" s="454"/>
      <c r="P113" s="454"/>
      <c r="Q113" s="454"/>
      <c r="R113" s="454"/>
      <c r="S113" s="497"/>
      <c r="T113" s="497"/>
      <c r="U113" s="497"/>
      <c r="V113" s="497"/>
    </row>
    <row r="114" spans="1:22" s="3" customFormat="1" ht="17.399999999999999">
      <c r="B114" s="70"/>
      <c r="C114" s="17"/>
      <c r="D114" s="501"/>
      <c r="E114" s="17"/>
      <c r="F114" s="17"/>
      <c r="G114" s="17"/>
      <c r="H114" s="489"/>
      <c r="I114" s="17"/>
      <c r="J114" s="17"/>
      <c r="K114" s="492"/>
      <c r="L114" s="501"/>
      <c r="M114" s="501"/>
      <c r="N114" s="501"/>
      <c r="O114" s="453"/>
      <c r="P114" s="453"/>
      <c r="Q114" s="453"/>
      <c r="R114" s="497"/>
      <c r="S114" s="497"/>
      <c r="T114" s="497"/>
      <c r="U114" s="497"/>
      <c r="V114" s="497"/>
    </row>
    <row r="115" spans="1:22" s="3" customFormat="1" ht="17.399999999999999">
      <c r="B115" s="70"/>
      <c r="C115" s="17"/>
      <c r="D115" s="501"/>
      <c r="E115" s="492"/>
      <c r="F115" s="17"/>
      <c r="G115" s="17"/>
      <c r="H115" s="489"/>
      <c r="I115" s="17"/>
      <c r="J115" s="17"/>
      <c r="K115" s="492"/>
      <c r="L115" s="501"/>
      <c r="M115" s="501"/>
      <c r="N115" s="501"/>
      <c r="O115" s="453"/>
      <c r="P115" s="453"/>
      <c r="Q115" s="453"/>
      <c r="R115" s="497"/>
      <c r="S115" s="497"/>
      <c r="T115" s="497"/>
      <c r="U115" s="497"/>
      <c r="V115" s="497"/>
    </row>
    <row r="116" spans="1:22" s="3" customFormat="1" ht="17.399999999999999">
      <c r="B116" s="65"/>
      <c r="C116" s="492"/>
      <c r="D116" s="496" t="s">
        <v>4</v>
      </c>
      <c r="E116" s="496"/>
      <c r="F116" s="496"/>
      <c r="G116" s="490"/>
      <c r="H116" s="493"/>
      <c r="I116" s="492"/>
      <c r="J116" s="492"/>
      <c r="K116" s="492"/>
      <c r="L116" s="496" t="s">
        <v>4</v>
      </c>
      <c r="M116" s="496"/>
      <c r="N116" s="496"/>
      <c r="O116" s="502"/>
      <c r="P116" s="502"/>
      <c r="Q116" s="502"/>
      <c r="R116" s="502"/>
      <c r="S116" s="497"/>
      <c r="T116" s="497"/>
      <c r="U116" s="497"/>
      <c r="V116" s="497"/>
    </row>
    <row r="117" spans="1:22" ht="16.5" customHeight="1">
      <c r="A117" s="3"/>
      <c r="B117" s="65"/>
      <c r="C117" s="492"/>
      <c r="D117" s="492"/>
      <c r="E117" s="492"/>
      <c r="F117" s="492"/>
      <c r="G117" s="492"/>
      <c r="H117" s="493"/>
      <c r="I117" s="492"/>
      <c r="J117" s="492"/>
      <c r="K117" s="16"/>
      <c r="L117" s="78"/>
      <c r="M117" s="78"/>
      <c r="N117" s="492"/>
      <c r="O117" s="497"/>
      <c r="P117" s="497"/>
      <c r="Q117" s="497"/>
      <c r="R117" s="497"/>
      <c r="S117" s="497"/>
      <c r="T117" s="497"/>
      <c r="U117" s="497"/>
      <c r="V117" s="497"/>
    </row>
    <row r="118" spans="1:22" ht="57" customHeight="1">
      <c r="B118" s="65"/>
      <c r="C118" s="581" t="s">
        <v>29</v>
      </c>
      <c r="D118" s="582" t="s">
        <v>71</v>
      </c>
      <c r="E118" s="582"/>
      <c r="F118" s="582"/>
      <c r="G118" s="483"/>
      <c r="H118" s="80"/>
      <c r="I118" s="81"/>
      <c r="J118" s="82"/>
      <c r="K118" s="83"/>
      <c r="L118" s="84"/>
      <c r="M118" s="84"/>
      <c r="N118" s="83"/>
      <c r="O118" s="455"/>
      <c r="P118" s="455"/>
      <c r="Q118" s="455"/>
      <c r="R118" s="455"/>
      <c r="S118" s="455"/>
      <c r="T118" s="455"/>
      <c r="U118" s="455"/>
      <c r="V118" s="455"/>
    </row>
    <row r="119" spans="1:22" ht="18" customHeight="1">
      <c r="B119" s="65"/>
      <c r="C119" s="581"/>
      <c r="D119" s="582"/>
      <c r="E119" s="582"/>
      <c r="F119" s="582"/>
      <c r="G119" s="483"/>
      <c r="H119" s="85"/>
      <c r="I119" s="85"/>
      <c r="J119" s="85"/>
      <c r="K119" s="16"/>
      <c r="L119" s="16"/>
      <c r="M119" s="16"/>
      <c r="N119" s="16"/>
      <c r="O119" s="456"/>
      <c r="P119" s="456"/>
      <c r="Q119" s="456"/>
      <c r="R119" s="456"/>
      <c r="S119" s="456"/>
      <c r="T119" s="456"/>
      <c r="U119" s="456"/>
      <c r="V119" s="456"/>
    </row>
    <row r="120" spans="1:22" ht="18" customHeight="1">
      <c r="B120" s="583" t="s">
        <v>46</v>
      </c>
      <c r="C120" s="583"/>
      <c r="D120" s="583"/>
      <c r="E120" s="583"/>
      <c r="F120" s="583"/>
      <c r="G120" s="583"/>
      <c r="H120" s="583"/>
      <c r="I120" s="583"/>
      <c r="J120" s="583"/>
      <c r="K120" s="583"/>
      <c r="L120" s="583"/>
      <c r="M120" s="583"/>
      <c r="N120" s="583"/>
      <c r="O120" s="583"/>
      <c r="P120" s="583"/>
      <c r="Q120" s="583"/>
      <c r="R120" s="583"/>
      <c r="S120" s="583"/>
      <c r="T120" s="583"/>
      <c r="U120" s="583"/>
      <c r="V120" s="583"/>
    </row>
  </sheetData>
  <autoFilter ref="A11:W105"/>
  <mergeCells count="15">
    <mergeCell ref="B6:V6"/>
    <mergeCell ref="B1:V1"/>
    <mergeCell ref="B2:V2"/>
    <mergeCell ref="B3:V3"/>
    <mergeCell ref="B4:V4"/>
    <mergeCell ref="B5:V5"/>
    <mergeCell ref="C118:C119"/>
    <mergeCell ref="D118:F119"/>
    <mergeCell ref="B120:V120"/>
    <mergeCell ref="B9:B10"/>
    <mergeCell ref="C9:E9"/>
    <mergeCell ref="F9:J9"/>
    <mergeCell ref="K9:N9"/>
    <mergeCell ref="O9:R9"/>
    <mergeCell ref="S9:V9"/>
  </mergeCells>
  <dataValidations disablePrompts="1" count="1">
    <dataValidation type="list" allowBlank="1" showInputMessage="1" showErrorMessage="1" sqref="N101 K12:L21 K29:L97">
      <formula1>#REF!</formula1>
    </dataValidation>
  </dataValidations>
  <printOptions horizontalCentered="1"/>
  <pageMargins left="0.12" right="0.12" top="0.3" bottom="0.38" header="0.18" footer="0.19"/>
  <pageSetup paperSize="5" scale="30" fitToHeight="0" orientation="landscape" r:id="rId1"/>
  <headerFooter alignWithMargins="0">
    <oddFooter>&amp;C
&amp;N&amp;R
&amp;D</oddFooter>
  </headerFooter>
  <rowBreaks count="1" manualBreakCount="1">
    <brk id="87" min="1" max="22" man="1"/>
  </rowBreaks>
  <colBreaks count="1" manualBreakCount="1">
    <brk id="9" max="124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3:C556"/>
  <sheetViews>
    <sheetView topLeftCell="A523" workbookViewId="0">
      <selection activeCell="A524" sqref="A524:C553"/>
    </sheetView>
  </sheetViews>
  <sheetFormatPr baseColWidth="10" defaultRowHeight="13.2"/>
  <cols>
    <col min="1" max="1" width="25.33203125" bestFit="1" customWidth="1"/>
    <col min="2" max="2" width="13.5546875" bestFit="1" customWidth="1"/>
    <col min="3" max="3" width="14" bestFit="1" customWidth="1"/>
  </cols>
  <sheetData>
    <row r="3" spans="1:3">
      <c r="A3" s="441" t="s">
        <v>2736</v>
      </c>
      <c r="B3" t="s">
        <v>2740</v>
      </c>
      <c r="C3" t="s">
        <v>2739</v>
      </c>
    </row>
    <row r="4" spans="1:3">
      <c r="A4" s="442" t="s">
        <v>138</v>
      </c>
      <c r="B4" s="444">
        <v>167</v>
      </c>
      <c r="C4" s="444">
        <v>66</v>
      </c>
    </row>
    <row r="5" spans="1:3">
      <c r="A5" s="443" t="s">
        <v>2737</v>
      </c>
      <c r="B5" s="444">
        <v>167</v>
      </c>
      <c r="C5" s="444">
        <v>66</v>
      </c>
    </row>
    <row r="6" spans="1:3">
      <c r="A6" s="534" t="s">
        <v>1169</v>
      </c>
      <c r="B6" s="444">
        <v>3</v>
      </c>
      <c r="C6" s="444">
        <v>7</v>
      </c>
    </row>
    <row r="7" spans="1:3">
      <c r="A7" s="534" t="s">
        <v>1192</v>
      </c>
      <c r="B7" s="444">
        <v>7</v>
      </c>
      <c r="C7" s="444">
        <v>2</v>
      </c>
    </row>
    <row r="8" spans="1:3">
      <c r="A8" s="534" t="s">
        <v>1205</v>
      </c>
      <c r="B8" s="444">
        <v>7</v>
      </c>
      <c r="C8" s="444">
        <v>0</v>
      </c>
    </row>
    <row r="9" spans="1:3">
      <c r="A9" s="534" t="s">
        <v>1268</v>
      </c>
      <c r="B9" s="444">
        <v>3</v>
      </c>
      <c r="C9" s="444">
        <v>5</v>
      </c>
    </row>
    <row r="10" spans="1:3">
      <c r="A10" s="534" t="s">
        <v>1305</v>
      </c>
      <c r="B10" s="444">
        <v>5</v>
      </c>
      <c r="C10" s="444">
        <v>3</v>
      </c>
    </row>
    <row r="11" spans="1:3">
      <c r="A11" s="534" t="s">
        <v>1308</v>
      </c>
      <c r="B11" s="444">
        <v>12</v>
      </c>
      <c r="C11" s="444">
        <v>4</v>
      </c>
    </row>
    <row r="12" spans="1:3">
      <c r="A12" s="534" t="s">
        <v>1333</v>
      </c>
      <c r="B12" s="444">
        <v>5</v>
      </c>
      <c r="C12" s="444">
        <v>8</v>
      </c>
    </row>
    <row r="13" spans="1:3">
      <c r="A13" s="534" t="s">
        <v>1337</v>
      </c>
      <c r="B13" s="444">
        <v>5</v>
      </c>
      <c r="C13" s="444">
        <v>5</v>
      </c>
    </row>
    <row r="14" spans="1:3">
      <c r="A14" s="534" t="s">
        <v>1365</v>
      </c>
      <c r="B14" s="444">
        <v>8</v>
      </c>
      <c r="C14" s="444">
        <v>1</v>
      </c>
    </row>
    <row r="15" spans="1:3">
      <c r="A15" s="534" t="s">
        <v>1369</v>
      </c>
      <c r="B15" s="444">
        <v>10</v>
      </c>
      <c r="C15" s="444">
        <v>1</v>
      </c>
    </row>
    <row r="16" spans="1:3">
      <c r="A16" s="534" t="s">
        <v>1385</v>
      </c>
      <c r="B16" s="444">
        <v>10</v>
      </c>
      <c r="C16" s="444">
        <v>1</v>
      </c>
    </row>
    <row r="17" spans="1:3">
      <c r="A17" s="534" t="s">
        <v>1404</v>
      </c>
      <c r="B17" s="444">
        <v>6</v>
      </c>
      <c r="C17" s="444">
        <v>3</v>
      </c>
    </row>
    <row r="18" spans="1:3">
      <c r="A18" s="534" t="s">
        <v>1423</v>
      </c>
      <c r="B18" s="444">
        <v>2</v>
      </c>
      <c r="C18" s="444">
        <v>5</v>
      </c>
    </row>
    <row r="19" spans="1:3">
      <c r="A19" s="534" t="s">
        <v>1811</v>
      </c>
      <c r="B19" s="444">
        <v>3</v>
      </c>
      <c r="C19" s="444">
        <v>3</v>
      </c>
    </row>
    <row r="20" spans="1:3">
      <c r="A20" s="534" t="s">
        <v>2069</v>
      </c>
      <c r="B20" s="444">
        <v>7</v>
      </c>
      <c r="C20" s="444">
        <v>0</v>
      </c>
    </row>
    <row r="21" spans="1:3">
      <c r="A21" s="534" t="s">
        <v>2070</v>
      </c>
      <c r="B21" s="444">
        <v>6</v>
      </c>
      <c r="C21" s="444">
        <v>1</v>
      </c>
    </row>
    <row r="22" spans="1:3">
      <c r="A22" s="534" t="s">
        <v>2074</v>
      </c>
      <c r="B22" s="444">
        <v>6</v>
      </c>
      <c r="C22" s="444">
        <v>0</v>
      </c>
    </row>
    <row r="23" spans="1:3">
      <c r="A23" s="534" t="s">
        <v>2075</v>
      </c>
      <c r="B23" s="444">
        <v>7</v>
      </c>
      <c r="C23" s="444">
        <v>0</v>
      </c>
    </row>
    <row r="24" spans="1:3">
      <c r="A24" s="534" t="s">
        <v>2076</v>
      </c>
      <c r="B24" s="444">
        <v>7</v>
      </c>
      <c r="C24" s="444">
        <v>0</v>
      </c>
    </row>
    <row r="25" spans="1:3">
      <c r="A25" s="534" t="s">
        <v>2080</v>
      </c>
      <c r="B25" s="444">
        <v>9</v>
      </c>
      <c r="C25" s="444">
        <v>0</v>
      </c>
    </row>
    <row r="26" spans="1:3">
      <c r="A26" s="534" t="s">
        <v>2081</v>
      </c>
      <c r="B26" s="444">
        <v>6</v>
      </c>
      <c r="C26" s="444">
        <v>1</v>
      </c>
    </row>
    <row r="27" spans="1:3">
      <c r="A27" s="534" t="s">
        <v>2082</v>
      </c>
      <c r="B27" s="444">
        <v>12</v>
      </c>
      <c r="C27" s="444">
        <v>0</v>
      </c>
    </row>
    <row r="28" spans="1:3">
      <c r="A28" s="534" t="s">
        <v>2083</v>
      </c>
      <c r="B28" s="444">
        <v>6</v>
      </c>
      <c r="C28" s="444">
        <v>1</v>
      </c>
    </row>
    <row r="29" spans="1:3">
      <c r="A29" s="534" t="s">
        <v>2084</v>
      </c>
      <c r="B29" s="444">
        <v>6</v>
      </c>
      <c r="C29" s="444">
        <v>1</v>
      </c>
    </row>
    <row r="30" spans="1:3">
      <c r="A30" s="534" t="s">
        <v>2085</v>
      </c>
      <c r="B30" s="444">
        <v>2</v>
      </c>
      <c r="C30" s="444">
        <v>3</v>
      </c>
    </row>
    <row r="31" spans="1:3">
      <c r="A31" s="534" t="s">
        <v>2086</v>
      </c>
      <c r="B31" s="444">
        <v>2</v>
      </c>
      <c r="C31" s="444">
        <v>5</v>
      </c>
    </row>
    <row r="32" spans="1:3">
      <c r="A32" s="534" t="s">
        <v>2087</v>
      </c>
      <c r="B32" s="444">
        <v>5</v>
      </c>
      <c r="C32" s="444">
        <v>6</v>
      </c>
    </row>
    <row r="33" spans="1:3">
      <c r="A33" s="442" t="s">
        <v>909</v>
      </c>
      <c r="B33" s="444">
        <v>419</v>
      </c>
      <c r="C33" s="444">
        <v>170</v>
      </c>
    </row>
    <row r="34" spans="1:3">
      <c r="A34" s="443" t="s">
        <v>2737</v>
      </c>
      <c r="B34" s="444">
        <v>419</v>
      </c>
      <c r="C34" s="444">
        <v>170</v>
      </c>
    </row>
    <row r="35" spans="1:3">
      <c r="A35" s="534" t="s">
        <v>911</v>
      </c>
      <c r="B35" s="444">
        <v>20</v>
      </c>
      <c r="C35" s="444">
        <v>2</v>
      </c>
    </row>
    <row r="36" spans="1:3">
      <c r="A36" s="534" t="s">
        <v>942</v>
      </c>
      <c r="B36" s="444">
        <v>5</v>
      </c>
      <c r="C36" s="444">
        <v>9</v>
      </c>
    </row>
    <row r="37" spans="1:3">
      <c r="A37" s="534" t="s">
        <v>986</v>
      </c>
      <c r="B37" s="444">
        <v>14</v>
      </c>
      <c r="C37" s="444">
        <v>12</v>
      </c>
    </row>
    <row r="38" spans="1:3">
      <c r="A38" s="534" t="s">
        <v>1008</v>
      </c>
      <c r="B38" s="444">
        <v>6</v>
      </c>
      <c r="C38" s="444">
        <v>5</v>
      </c>
    </row>
    <row r="39" spans="1:3">
      <c r="A39" s="534" t="s">
        <v>1012</v>
      </c>
      <c r="B39" s="444">
        <v>9</v>
      </c>
      <c r="C39" s="444">
        <v>6</v>
      </c>
    </row>
    <row r="40" spans="1:3">
      <c r="A40" s="534" t="s">
        <v>1017</v>
      </c>
      <c r="B40" s="444">
        <v>13</v>
      </c>
      <c r="C40" s="444">
        <v>2</v>
      </c>
    </row>
    <row r="41" spans="1:3">
      <c r="A41" s="534" t="s">
        <v>1020</v>
      </c>
      <c r="B41" s="444">
        <v>12</v>
      </c>
      <c r="C41" s="444">
        <v>5</v>
      </c>
    </row>
    <row r="42" spans="1:3">
      <c r="A42" s="534" t="s">
        <v>1024</v>
      </c>
      <c r="B42" s="444">
        <v>6</v>
      </c>
      <c r="C42" s="444">
        <v>4</v>
      </c>
    </row>
    <row r="43" spans="1:3">
      <c r="A43" s="534" t="s">
        <v>1041</v>
      </c>
      <c r="B43" s="444">
        <v>24</v>
      </c>
      <c r="C43" s="444">
        <v>5</v>
      </c>
    </row>
    <row r="44" spans="1:3">
      <c r="A44" s="534" t="s">
        <v>1060</v>
      </c>
      <c r="B44" s="444">
        <v>6</v>
      </c>
      <c r="C44" s="444">
        <v>6</v>
      </c>
    </row>
    <row r="45" spans="1:3">
      <c r="A45" s="534" t="s">
        <v>1082</v>
      </c>
      <c r="B45" s="444">
        <v>6</v>
      </c>
      <c r="C45" s="444">
        <v>4</v>
      </c>
    </row>
    <row r="46" spans="1:3">
      <c r="A46" s="534" t="s">
        <v>1146</v>
      </c>
      <c r="B46" s="444">
        <v>16</v>
      </c>
      <c r="C46" s="444">
        <v>3</v>
      </c>
    </row>
    <row r="47" spans="1:3">
      <c r="A47" s="534" t="s">
        <v>1155</v>
      </c>
      <c r="B47" s="444">
        <v>13</v>
      </c>
      <c r="C47" s="444">
        <v>2</v>
      </c>
    </row>
    <row r="48" spans="1:3">
      <c r="A48" s="534" t="s">
        <v>1162</v>
      </c>
      <c r="B48" s="444">
        <v>24</v>
      </c>
      <c r="C48" s="444">
        <v>2</v>
      </c>
    </row>
    <row r="49" spans="1:3">
      <c r="A49" s="534" t="s">
        <v>1211</v>
      </c>
      <c r="B49" s="444">
        <v>13</v>
      </c>
      <c r="C49" s="444">
        <v>2</v>
      </c>
    </row>
    <row r="50" spans="1:3">
      <c r="A50" s="534" t="s">
        <v>1273</v>
      </c>
      <c r="B50" s="444">
        <v>5</v>
      </c>
      <c r="C50" s="444">
        <v>10</v>
      </c>
    </row>
    <row r="51" spans="1:3">
      <c r="A51" s="534" t="s">
        <v>1301</v>
      </c>
      <c r="B51" s="444">
        <v>11</v>
      </c>
      <c r="C51" s="444">
        <v>5</v>
      </c>
    </row>
    <row r="52" spans="1:3">
      <c r="A52" s="534" t="s">
        <v>1330</v>
      </c>
      <c r="B52" s="444">
        <v>11</v>
      </c>
      <c r="C52" s="444">
        <v>9</v>
      </c>
    </row>
    <row r="53" spans="1:3">
      <c r="A53" s="534" t="s">
        <v>1344</v>
      </c>
      <c r="B53" s="444">
        <v>12</v>
      </c>
      <c r="C53" s="444">
        <v>8</v>
      </c>
    </row>
    <row r="54" spans="1:3">
      <c r="A54" s="534" t="s">
        <v>1359</v>
      </c>
      <c r="B54" s="444">
        <v>8</v>
      </c>
      <c r="C54" s="444">
        <v>2</v>
      </c>
    </row>
    <row r="55" spans="1:3">
      <c r="A55" s="534" t="s">
        <v>1390</v>
      </c>
      <c r="B55" s="444">
        <v>18</v>
      </c>
      <c r="C55" s="444">
        <v>5</v>
      </c>
    </row>
    <row r="56" spans="1:3">
      <c r="A56" s="534" t="s">
        <v>1409</v>
      </c>
      <c r="B56" s="444">
        <v>18</v>
      </c>
      <c r="C56" s="444">
        <v>5</v>
      </c>
    </row>
    <row r="57" spans="1:3">
      <c r="A57" s="534" t="s">
        <v>1413</v>
      </c>
      <c r="B57" s="444">
        <v>11</v>
      </c>
      <c r="C57" s="444">
        <v>1</v>
      </c>
    </row>
    <row r="58" spans="1:3">
      <c r="A58" s="534" t="s">
        <v>1427</v>
      </c>
      <c r="B58" s="444">
        <v>8</v>
      </c>
      <c r="C58" s="444">
        <v>8</v>
      </c>
    </row>
    <row r="59" spans="1:3">
      <c r="A59" s="534" t="s">
        <v>1431</v>
      </c>
      <c r="B59" s="444">
        <v>21</v>
      </c>
      <c r="C59" s="444">
        <v>3</v>
      </c>
    </row>
    <row r="60" spans="1:3">
      <c r="A60" s="534" t="s">
        <v>1787</v>
      </c>
      <c r="B60" s="444">
        <v>3</v>
      </c>
      <c r="C60" s="444">
        <v>2</v>
      </c>
    </row>
    <row r="61" spans="1:3">
      <c r="A61" s="534" t="s">
        <v>1884</v>
      </c>
      <c r="B61" s="444">
        <v>6</v>
      </c>
      <c r="C61" s="444">
        <v>0</v>
      </c>
    </row>
    <row r="62" spans="1:3">
      <c r="A62" s="534" t="s">
        <v>1888</v>
      </c>
      <c r="B62" s="444">
        <v>4</v>
      </c>
      <c r="C62" s="444">
        <v>2</v>
      </c>
    </row>
    <row r="63" spans="1:3">
      <c r="A63" s="534" t="s">
        <v>1922</v>
      </c>
      <c r="B63" s="444">
        <v>4</v>
      </c>
      <c r="C63" s="444">
        <v>1</v>
      </c>
    </row>
    <row r="64" spans="1:3">
      <c r="A64" s="534" t="s">
        <v>1940</v>
      </c>
      <c r="B64" s="444">
        <v>8</v>
      </c>
      <c r="C64" s="444">
        <v>2</v>
      </c>
    </row>
    <row r="65" spans="1:3">
      <c r="A65" s="534" t="s">
        <v>1944</v>
      </c>
      <c r="B65" s="444">
        <v>5</v>
      </c>
      <c r="C65" s="444">
        <v>0</v>
      </c>
    </row>
    <row r="66" spans="1:3">
      <c r="A66" s="534" t="s">
        <v>1989</v>
      </c>
      <c r="B66" s="444">
        <v>4</v>
      </c>
      <c r="C66" s="444">
        <v>1</v>
      </c>
    </row>
    <row r="67" spans="1:3">
      <c r="A67" s="534" t="s">
        <v>1995</v>
      </c>
      <c r="B67" s="444">
        <v>5</v>
      </c>
      <c r="C67" s="444">
        <v>0</v>
      </c>
    </row>
    <row r="68" spans="1:3">
      <c r="A68" s="534" t="s">
        <v>2003</v>
      </c>
      <c r="B68" s="444">
        <v>1</v>
      </c>
      <c r="C68" s="444">
        <v>4</v>
      </c>
    </row>
    <row r="69" spans="1:3">
      <c r="A69" s="534" t="s">
        <v>2008</v>
      </c>
      <c r="B69" s="444">
        <v>2</v>
      </c>
      <c r="C69" s="444">
        <v>3</v>
      </c>
    </row>
    <row r="70" spans="1:3">
      <c r="A70" s="534" t="s">
        <v>2073</v>
      </c>
      <c r="B70" s="444">
        <v>8</v>
      </c>
      <c r="C70" s="444">
        <v>1</v>
      </c>
    </row>
    <row r="71" spans="1:3">
      <c r="A71" s="534" t="s">
        <v>2079</v>
      </c>
      <c r="B71" s="444">
        <v>5</v>
      </c>
      <c r="C71" s="444">
        <v>4</v>
      </c>
    </row>
    <row r="72" spans="1:3">
      <c r="A72" s="534" t="s">
        <v>2089</v>
      </c>
      <c r="B72" s="444">
        <v>2</v>
      </c>
      <c r="C72" s="444">
        <v>3</v>
      </c>
    </row>
    <row r="73" spans="1:3">
      <c r="A73" s="534" t="s">
        <v>2098</v>
      </c>
      <c r="B73" s="444">
        <v>3</v>
      </c>
      <c r="C73" s="444">
        <v>4</v>
      </c>
    </row>
    <row r="74" spans="1:3">
      <c r="A74" s="534" t="s">
        <v>2100</v>
      </c>
      <c r="B74" s="444">
        <v>3</v>
      </c>
      <c r="C74" s="444">
        <v>2</v>
      </c>
    </row>
    <row r="75" spans="1:3">
      <c r="A75" s="534" t="s">
        <v>2116</v>
      </c>
      <c r="B75" s="444">
        <v>5</v>
      </c>
      <c r="C75" s="444">
        <v>0</v>
      </c>
    </row>
    <row r="76" spans="1:3">
      <c r="A76" s="534" t="s">
        <v>2124</v>
      </c>
      <c r="B76" s="444">
        <v>6</v>
      </c>
      <c r="C76" s="444">
        <v>1</v>
      </c>
    </row>
    <row r="77" spans="1:3">
      <c r="A77" s="534" t="s">
        <v>2130</v>
      </c>
      <c r="B77" s="444">
        <v>5</v>
      </c>
      <c r="C77" s="444">
        <v>0</v>
      </c>
    </row>
    <row r="78" spans="1:3">
      <c r="A78" s="534" t="s">
        <v>2136</v>
      </c>
      <c r="B78" s="444">
        <v>6</v>
      </c>
      <c r="C78" s="444">
        <v>1</v>
      </c>
    </row>
    <row r="79" spans="1:3">
      <c r="A79" s="534" t="s">
        <v>2144</v>
      </c>
      <c r="B79" s="444">
        <v>3</v>
      </c>
      <c r="C79" s="444">
        <v>2</v>
      </c>
    </row>
    <row r="80" spans="1:3">
      <c r="A80" s="534" t="s">
        <v>2147</v>
      </c>
      <c r="B80" s="444">
        <v>1</v>
      </c>
      <c r="C80" s="444">
        <v>4</v>
      </c>
    </row>
    <row r="81" spans="1:3">
      <c r="A81" s="534" t="s">
        <v>2151</v>
      </c>
      <c r="B81" s="444">
        <v>1</v>
      </c>
      <c r="C81" s="444">
        <v>5</v>
      </c>
    </row>
    <row r="82" spans="1:3">
      <c r="A82" s="534" t="s">
        <v>2153</v>
      </c>
      <c r="B82" s="444">
        <v>7</v>
      </c>
      <c r="C82" s="444">
        <v>0</v>
      </c>
    </row>
    <row r="83" spans="1:3">
      <c r="A83" s="534" t="s">
        <v>2155</v>
      </c>
      <c r="B83" s="444">
        <v>4</v>
      </c>
      <c r="C83" s="444">
        <v>1</v>
      </c>
    </row>
    <row r="84" spans="1:3">
      <c r="A84" s="534" t="s">
        <v>2161</v>
      </c>
      <c r="B84" s="444">
        <v>3</v>
      </c>
      <c r="C84" s="444">
        <v>2</v>
      </c>
    </row>
    <row r="85" spans="1:3">
      <c r="A85" s="534" t="s">
        <v>2177</v>
      </c>
      <c r="B85" s="444">
        <v>5</v>
      </c>
      <c r="C85" s="444">
        <v>0</v>
      </c>
    </row>
    <row r="86" spans="1:3">
      <c r="A86" s="442" t="s">
        <v>920</v>
      </c>
      <c r="B86" s="444">
        <v>127</v>
      </c>
      <c r="C86" s="444">
        <v>37</v>
      </c>
    </row>
    <row r="87" spans="1:3">
      <c r="A87" s="443" t="s">
        <v>2737</v>
      </c>
      <c r="B87" s="444">
        <v>127</v>
      </c>
      <c r="C87" s="444">
        <v>37</v>
      </c>
    </row>
    <row r="88" spans="1:3">
      <c r="A88" s="534" t="s">
        <v>922</v>
      </c>
      <c r="B88" s="444">
        <v>5</v>
      </c>
      <c r="C88" s="444">
        <v>7</v>
      </c>
    </row>
    <row r="89" spans="1:3">
      <c r="A89" s="534" t="s">
        <v>982</v>
      </c>
      <c r="B89" s="444">
        <v>16</v>
      </c>
      <c r="C89" s="444">
        <v>0</v>
      </c>
    </row>
    <row r="90" spans="1:3">
      <c r="A90" s="534" t="s">
        <v>1033</v>
      </c>
      <c r="B90" s="444">
        <v>4</v>
      </c>
      <c r="C90" s="444">
        <v>3</v>
      </c>
    </row>
    <row r="91" spans="1:3">
      <c r="A91" s="534" t="s">
        <v>1045</v>
      </c>
      <c r="B91" s="444">
        <v>8</v>
      </c>
      <c r="C91" s="444">
        <v>0</v>
      </c>
    </row>
    <row r="92" spans="1:3">
      <c r="A92" s="534" t="s">
        <v>1055</v>
      </c>
      <c r="B92" s="444">
        <v>8</v>
      </c>
      <c r="C92" s="444">
        <v>2</v>
      </c>
    </row>
    <row r="93" spans="1:3">
      <c r="A93" s="534" t="s">
        <v>1065</v>
      </c>
      <c r="B93" s="444">
        <v>3</v>
      </c>
      <c r="C93" s="444">
        <v>3</v>
      </c>
    </row>
    <row r="94" spans="1:3">
      <c r="A94" s="534" t="s">
        <v>1076</v>
      </c>
      <c r="B94" s="444">
        <v>11</v>
      </c>
      <c r="C94" s="444">
        <v>7</v>
      </c>
    </row>
    <row r="95" spans="1:3">
      <c r="A95" s="534" t="s">
        <v>1092</v>
      </c>
      <c r="B95" s="444">
        <v>13</v>
      </c>
      <c r="C95" s="444">
        <v>0</v>
      </c>
    </row>
    <row r="96" spans="1:3">
      <c r="A96" s="534" t="s">
        <v>1098</v>
      </c>
      <c r="B96" s="444">
        <v>6</v>
      </c>
      <c r="C96" s="444">
        <v>5</v>
      </c>
    </row>
    <row r="97" spans="1:3">
      <c r="A97" s="534" t="s">
        <v>1106</v>
      </c>
      <c r="B97" s="444">
        <v>12</v>
      </c>
      <c r="C97" s="444">
        <v>1</v>
      </c>
    </row>
    <row r="98" spans="1:3">
      <c r="A98" s="534" t="s">
        <v>1115</v>
      </c>
      <c r="B98" s="444">
        <v>9</v>
      </c>
      <c r="C98" s="444">
        <v>1</v>
      </c>
    </row>
    <row r="99" spans="1:3">
      <c r="A99" s="534" t="s">
        <v>1125</v>
      </c>
      <c r="B99" s="444">
        <v>5</v>
      </c>
      <c r="C99" s="444">
        <v>1</v>
      </c>
    </row>
    <row r="100" spans="1:3">
      <c r="A100" s="534" t="s">
        <v>1130</v>
      </c>
      <c r="B100" s="444">
        <v>4</v>
      </c>
      <c r="C100" s="444">
        <v>3</v>
      </c>
    </row>
    <row r="101" spans="1:3">
      <c r="A101" s="534" t="s">
        <v>1138</v>
      </c>
      <c r="B101" s="444">
        <v>18</v>
      </c>
      <c r="C101" s="444">
        <v>0</v>
      </c>
    </row>
    <row r="102" spans="1:3">
      <c r="A102" s="534" t="s">
        <v>1143</v>
      </c>
      <c r="B102" s="444">
        <v>5</v>
      </c>
      <c r="C102" s="444">
        <v>4</v>
      </c>
    </row>
    <row r="103" spans="1:3">
      <c r="A103" s="442" t="s">
        <v>706</v>
      </c>
      <c r="B103" s="444">
        <v>264</v>
      </c>
      <c r="C103" s="444">
        <v>256</v>
      </c>
    </row>
    <row r="104" spans="1:3">
      <c r="A104" s="443" t="s">
        <v>2737</v>
      </c>
      <c r="B104" s="444">
        <v>264</v>
      </c>
      <c r="C104" s="444">
        <v>256</v>
      </c>
    </row>
    <row r="105" spans="1:3">
      <c r="A105" s="534" t="s">
        <v>708</v>
      </c>
      <c r="B105" s="444">
        <v>3</v>
      </c>
      <c r="C105" s="444">
        <v>7</v>
      </c>
    </row>
    <row r="106" spans="1:3">
      <c r="A106" s="534" t="s">
        <v>723</v>
      </c>
      <c r="B106" s="444">
        <v>5</v>
      </c>
      <c r="C106" s="444">
        <v>10</v>
      </c>
    </row>
    <row r="107" spans="1:3">
      <c r="A107" s="534" t="s">
        <v>726</v>
      </c>
      <c r="B107" s="444">
        <v>5</v>
      </c>
      <c r="C107" s="444">
        <v>5</v>
      </c>
    </row>
    <row r="108" spans="1:3">
      <c r="A108" s="534" t="s">
        <v>730</v>
      </c>
      <c r="B108" s="444">
        <v>10</v>
      </c>
      <c r="C108" s="444">
        <v>5</v>
      </c>
    </row>
    <row r="109" spans="1:3">
      <c r="A109" s="534" t="s">
        <v>735</v>
      </c>
      <c r="B109" s="444">
        <v>13</v>
      </c>
      <c r="C109" s="444">
        <v>7</v>
      </c>
    </row>
    <row r="110" spans="1:3">
      <c r="A110" s="534" t="s">
        <v>739</v>
      </c>
      <c r="B110" s="444">
        <v>8</v>
      </c>
      <c r="C110" s="444">
        <v>7</v>
      </c>
    </row>
    <row r="111" spans="1:3">
      <c r="A111" s="534" t="s">
        <v>743</v>
      </c>
      <c r="B111" s="444">
        <v>11</v>
      </c>
      <c r="C111" s="444">
        <v>3</v>
      </c>
    </row>
    <row r="112" spans="1:3">
      <c r="A112" s="534" t="s">
        <v>746</v>
      </c>
      <c r="B112" s="444">
        <v>14</v>
      </c>
      <c r="C112" s="444">
        <v>1</v>
      </c>
    </row>
    <row r="113" spans="1:3">
      <c r="A113" s="534" t="s">
        <v>749</v>
      </c>
      <c r="B113" s="444">
        <v>3</v>
      </c>
      <c r="C113" s="444">
        <v>11</v>
      </c>
    </row>
    <row r="114" spans="1:3">
      <c r="A114" s="534" t="s">
        <v>753</v>
      </c>
      <c r="B114" s="444">
        <v>10</v>
      </c>
      <c r="C114" s="444">
        <v>4</v>
      </c>
    </row>
    <row r="115" spans="1:3">
      <c r="A115" s="534" t="s">
        <v>756</v>
      </c>
      <c r="B115" s="444">
        <v>8</v>
      </c>
      <c r="C115" s="444">
        <v>9</v>
      </c>
    </row>
    <row r="116" spans="1:3">
      <c r="A116" s="534" t="s">
        <v>759</v>
      </c>
      <c r="B116" s="444">
        <v>9</v>
      </c>
      <c r="C116" s="444">
        <v>1</v>
      </c>
    </row>
    <row r="117" spans="1:3">
      <c r="A117" s="534" t="s">
        <v>764</v>
      </c>
      <c r="B117" s="444">
        <v>5</v>
      </c>
      <c r="C117" s="444">
        <v>6</v>
      </c>
    </row>
    <row r="118" spans="1:3">
      <c r="A118" s="534" t="s">
        <v>818</v>
      </c>
      <c r="B118" s="444">
        <v>2</v>
      </c>
      <c r="C118" s="444">
        <v>14</v>
      </c>
    </row>
    <row r="119" spans="1:3">
      <c r="A119" s="534" t="s">
        <v>821</v>
      </c>
      <c r="B119" s="444">
        <v>7</v>
      </c>
      <c r="C119" s="444">
        <v>21</v>
      </c>
    </row>
    <row r="120" spans="1:3">
      <c r="A120" s="534" t="s">
        <v>824</v>
      </c>
      <c r="B120" s="444">
        <v>2</v>
      </c>
      <c r="C120" s="444">
        <v>10</v>
      </c>
    </row>
    <row r="121" spans="1:3">
      <c r="A121" s="534" t="s">
        <v>829</v>
      </c>
      <c r="B121" s="444">
        <v>13</v>
      </c>
      <c r="C121" s="444">
        <v>7</v>
      </c>
    </row>
    <row r="122" spans="1:3">
      <c r="A122" s="534" t="s">
        <v>832</v>
      </c>
      <c r="B122" s="444">
        <v>8</v>
      </c>
      <c r="C122" s="444">
        <v>3</v>
      </c>
    </row>
    <row r="123" spans="1:3">
      <c r="A123" s="534" t="s">
        <v>835</v>
      </c>
      <c r="B123" s="444">
        <v>5</v>
      </c>
      <c r="C123" s="444">
        <v>4</v>
      </c>
    </row>
    <row r="124" spans="1:3">
      <c r="A124" s="534" t="s">
        <v>839</v>
      </c>
      <c r="B124" s="444">
        <v>6</v>
      </c>
      <c r="C124" s="444">
        <v>8</v>
      </c>
    </row>
    <row r="125" spans="1:3">
      <c r="A125" s="534" t="s">
        <v>842</v>
      </c>
      <c r="B125" s="444">
        <v>11</v>
      </c>
      <c r="C125" s="444">
        <v>6</v>
      </c>
    </row>
    <row r="126" spans="1:3">
      <c r="A126" s="534" t="s">
        <v>847</v>
      </c>
      <c r="B126" s="444">
        <v>4</v>
      </c>
      <c r="C126" s="444">
        <v>9</v>
      </c>
    </row>
    <row r="127" spans="1:3">
      <c r="A127" s="534" t="s">
        <v>851</v>
      </c>
      <c r="B127" s="444">
        <v>6</v>
      </c>
      <c r="C127" s="444">
        <v>4</v>
      </c>
    </row>
    <row r="128" spans="1:3">
      <c r="A128" s="534" t="s">
        <v>854</v>
      </c>
      <c r="B128" s="444">
        <v>7</v>
      </c>
      <c r="C128" s="444">
        <v>11</v>
      </c>
    </row>
    <row r="129" spans="1:3">
      <c r="A129" s="534" t="s">
        <v>857</v>
      </c>
      <c r="B129" s="444">
        <v>12</v>
      </c>
      <c r="C129" s="444">
        <v>17</v>
      </c>
    </row>
    <row r="130" spans="1:3">
      <c r="A130" s="534" t="s">
        <v>1946</v>
      </c>
      <c r="B130" s="444">
        <v>4</v>
      </c>
      <c r="C130" s="444">
        <v>2</v>
      </c>
    </row>
    <row r="131" spans="1:3">
      <c r="A131" s="534" t="s">
        <v>1949</v>
      </c>
      <c r="B131" s="444">
        <v>4</v>
      </c>
      <c r="C131" s="444">
        <v>2</v>
      </c>
    </row>
    <row r="132" spans="1:3">
      <c r="A132" s="534" t="s">
        <v>1953</v>
      </c>
      <c r="B132" s="444">
        <v>3</v>
      </c>
      <c r="C132" s="444">
        <v>2</v>
      </c>
    </row>
    <row r="133" spans="1:3">
      <c r="A133" s="534" t="s">
        <v>2192</v>
      </c>
      <c r="B133" s="444">
        <v>2</v>
      </c>
      <c r="C133" s="444">
        <v>4</v>
      </c>
    </row>
    <row r="134" spans="1:3">
      <c r="A134" s="534" t="s">
        <v>2195</v>
      </c>
      <c r="B134" s="444">
        <v>5</v>
      </c>
      <c r="C134" s="444">
        <v>2</v>
      </c>
    </row>
    <row r="135" spans="1:3">
      <c r="A135" s="534" t="s">
        <v>2197</v>
      </c>
      <c r="B135" s="444">
        <v>6</v>
      </c>
      <c r="C135" s="444">
        <v>2</v>
      </c>
    </row>
    <row r="136" spans="1:3">
      <c r="A136" s="534" t="s">
        <v>2199</v>
      </c>
      <c r="B136" s="444">
        <v>4</v>
      </c>
      <c r="C136" s="444">
        <v>3</v>
      </c>
    </row>
    <row r="137" spans="1:3">
      <c r="A137" s="534" t="s">
        <v>2202</v>
      </c>
      <c r="B137" s="444">
        <v>4</v>
      </c>
      <c r="C137" s="444">
        <v>2</v>
      </c>
    </row>
    <row r="138" spans="1:3">
      <c r="A138" s="534" t="s">
        <v>2206</v>
      </c>
      <c r="B138" s="444">
        <v>3</v>
      </c>
      <c r="C138" s="444">
        <v>3</v>
      </c>
    </row>
    <row r="139" spans="1:3">
      <c r="A139" s="534" t="s">
        <v>2209</v>
      </c>
      <c r="B139" s="444">
        <v>2</v>
      </c>
      <c r="C139" s="444">
        <v>4</v>
      </c>
    </row>
    <row r="140" spans="1:3">
      <c r="A140" s="534" t="s">
        <v>2211</v>
      </c>
      <c r="B140" s="444">
        <v>4</v>
      </c>
      <c r="C140" s="444">
        <v>2</v>
      </c>
    </row>
    <row r="141" spans="1:3">
      <c r="A141" s="534" t="s">
        <v>2214</v>
      </c>
      <c r="B141" s="444">
        <v>2</v>
      </c>
      <c r="C141" s="444">
        <v>4</v>
      </c>
    </row>
    <row r="142" spans="1:3">
      <c r="A142" s="534" t="s">
        <v>2216</v>
      </c>
      <c r="B142" s="444">
        <v>3</v>
      </c>
      <c r="C142" s="444">
        <v>5</v>
      </c>
    </row>
    <row r="143" spans="1:3">
      <c r="A143" s="534" t="s">
        <v>2219</v>
      </c>
      <c r="B143" s="444">
        <v>5</v>
      </c>
      <c r="C143" s="444">
        <v>1</v>
      </c>
    </row>
    <row r="144" spans="1:3">
      <c r="A144" s="534" t="s">
        <v>2222</v>
      </c>
      <c r="B144" s="444">
        <v>3</v>
      </c>
      <c r="C144" s="444">
        <v>3</v>
      </c>
    </row>
    <row r="145" spans="1:3">
      <c r="A145" s="534" t="s">
        <v>2225</v>
      </c>
      <c r="B145" s="444">
        <v>2</v>
      </c>
      <c r="C145" s="444">
        <v>4</v>
      </c>
    </row>
    <row r="146" spans="1:3">
      <c r="A146" s="534" t="s">
        <v>2228</v>
      </c>
      <c r="B146" s="444">
        <v>4</v>
      </c>
      <c r="C146" s="444">
        <v>3</v>
      </c>
    </row>
    <row r="147" spans="1:3">
      <c r="A147" s="534" t="s">
        <v>2230</v>
      </c>
      <c r="B147" s="444">
        <v>1</v>
      </c>
      <c r="C147" s="444">
        <v>8</v>
      </c>
    </row>
    <row r="148" spans="1:3">
      <c r="A148" s="534" t="s">
        <v>2233</v>
      </c>
      <c r="B148" s="444">
        <v>4</v>
      </c>
      <c r="C148" s="444">
        <v>2</v>
      </c>
    </row>
    <row r="149" spans="1:3">
      <c r="A149" s="534" t="s">
        <v>2235</v>
      </c>
      <c r="B149" s="444">
        <v>1</v>
      </c>
      <c r="C149" s="444">
        <v>5</v>
      </c>
    </row>
    <row r="150" spans="1:3">
      <c r="A150" s="534" t="s">
        <v>2238</v>
      </c>
      <c r="B150" s="444">
        <v>6</v>
      </c>
      <c r="C150" s="444">
        <v>2</v>
      </c>
    </row>
    <row r="151" spans="1:3">
      <c r="A151" s="534" t="s">
        <v>2240</v>
      </c>
      <c r="B151" s="444">
        <v>5</v>
      </c>
      <c r="C151" s="444">
        <v>1</v>
      </c>
    </row>
    <row r="152" spans="1:3">
      <c r="A152" s="442" t="s">
        <v>996</v>
      </c>
      <c r="B152" s="444">
        <v>283</v>
      </c>
      <c r="C152" s="444">
        <v>202</v>
      </c>
    </row>
    <row r="153" spans="1:3">
      <c r="A153" s="443" t="s">
        <v>2737</v>
      </c>
      <c r="B153" s="444">
        <v>283</v>
      </c>
      <c r="C153" s="444">
        <v>202</v>
      </c>
    </row>
    <row r="154" spans="1:3">
      <c r="A154" s="534" t="s">
        <v>998</v>
      </c>
      <c r="B154" s="444">
        <v>6</v>
      </c>
      <c r="C154" s="444">
        <v>5</v>
      </c>
    </row>
    <row r="155" spans="1:3">
      <c r="A155" s="534" t="s">
        <v>1028</v>
      </c>
      <c r="B155" s="444">
        <v>1</v>
      </c>
      <c r="C155" s="444">
        <v>6</v>
      </c>
    </row>
    <row r="156" spans="1:3">
      <c r="A156" s="534" t="s">
        <v>1038</v>
      </c>
      <c r="B156" s="444">
        <v>5</v>
      </c>
      <c r="C156" s="444">
        <v>2</v>
      </c>
    </row>
    <row r="157" spans="1:3">
      <c r="A157" s="534" t="s">
        <v>1050</v>
      </c>
      <c r="B157" s="444">
        <v>6</v>
      </c>
      <c r="C157" s="444">
        <v>1</v>
      </c>
    </row>
    <row r="158" spans="1:3">
      <c r="A158" s="534" t="s">
        <v>1071</v>
      </c>
      <c r="B158" s="444">
        <v>4</v>
      </c>
      <c r="C158" s="444">
        <v>2</v>
      </c>
    </row>
    <row r="159" spans="1:3">
      <c r="A159" s="534" t="s">
        <v>1087</v>
      </c>
      <c r="B159" s="444">
        <v>9</v>
      </c>
      <c r="C159" s="444">
        <v>4</v>
      </c>
    </row>
    <row r="160" spans="1:3">
      <c r="A160" s="534" t="s">
        <v>1101</v>
      </c>
      <c r="B160" s="444">
        <v>6</v>
      </c>
      <c r="C160" s="444">
        <v>1</v>
      </c>
    </row>
    <row r="161" spans="1:3">
      <c r="A161" s="534" t="s">
        <v>1110</v>
      </c>
      <c r="B161" s="444">
        <v>6</v>
      </c>
      <c r="C161" s="444">
        <v>3</v>
      </c>
    </row>
    <row r="162" spans="1:3">
      <c r="A162" s="534" t="s">
        <v>1121</v>
      </c>
      <c r="B162" s="444">
        <v>6</v>
      </c>
      <c r="C162" s="444">
        <v>3</v>
      </c>
    </row>
    <row r="163" spans="1:3">
      <c r="A163" s="534" t="s">
        <v>1133</v>
      </c>
      <c r="B163" s="444">
        <v>3</v>
      </c>
      <c r="C163" s="444">
        <v>4</v>
      </c>
    </row>
    <row r="164" spans="1:3">
      <c r="A164" s="534" t="s">
        <v>1445</v>
      </c>
      <c r="B164" s="444">
        <v>2</v>
      </c>
      <c r="C164" s="444">
        <v>13</v>
      </c>
    </row>
    <row r="165" spans="1:3">
      <c r="A165" s="534" t="s">
        <v>1449</v>
      </c>
      <c r="B165" s="444">
        <v>10</v>
      </c>
      <c r="C165" s="444">
        <v>4</v>
      </c>
    </row>
    <row r="166" spans="1:3">
      <c r="A166" s="534" t="s">
        <v>1454</v>
      </c>
      <c r="B166" s="444">
        <v>13</v>
      </c>
      <c r="C166" s="444">
        <v>1</v>
      </c>
    </row>
    <row r="167" spans="1:3">
      <c r="A167" s="534" t="s">
        <v>1458</v>
      </c>
      <c r="B167" s="444">
        <v>6</v>
      </c>
      <c r="C167" s="444">
        <v>12</v>
      </c>
    </row>
    <row r="168" spans="1:3">
      <c r="A168" s="534" t="s">
        <v>1461</v>
      </c>
      <c r="B168" s="444">
        <v>1</v>
      </c>
      <c r="C168" s="444">
        <v>18</v>
      </c>
    </row>
    <row r="169" spans="1:3">
      <c r="A169" s="534" t="s">
        <v>1464</v>
      </c>
      <c r="B169" s="444">
        <v>9</v>
      </c>
      <c r="C169" s="444">
        <v>3</v>
      </c>
    </row>
    <row r="170" spans="1:3">
      <c r="A170" s="534" t="s">
        <v>1469</v>
      </c>
      <c r="B170" s="444">
        <v>4</v>
      </c>
      <c r="C170" s="444">
        <v>2</v>
      </c>
    </row>
    <row r="171" spans="1:3">
      <c r="A171" s="534" t="s">
        <v>1473</v>
      </c>
      <c r="B171" s="444">
        <v>5</v>
      </c>
      <c r="C171" s="444">
        <v>16</v>
      </c>
    </row>
    <row r="172" spans="1:3">
      <c r="A172" s="534" t="s">
        <v>1478</v>
      </c>
      <c r="B172" s="444">
        <v>5</v>
      </c>
      <c r="C172" s="444">
        <v>10</v>
      </c>
    </row>
    <row r="173" spans="1:3">
      <c r="A173" s="534" t="s">
        <v>1483</v>
      </c>
      <c r="B173" s="444">
        <v>10</v>
      </c>
      <c r="C173" s="444">
        <v>4</v>
      </c>
    </row>
    <row r="174" spans="1:3">
      <c r="A174" s="534" t="s">
        <v>1491</v>
      </c>
      <c r="B174" s="444">
        <v>9</v>
      </c>
      <c r="C174" s="444">
        <v>1</v>
      </c>
    </row>
    <row r="175" spans="1:3">
      <c r="A175" s="534" t="s">
        <v>1496</v>
      </c>
      <c r="B175" s="444">
        <v>9</v>
      </c>
      <c r="C175" s="444">
        <v>7</v>
      </c>
    </row>
    <row r="176" spans="1:3">
      <c r="A176" s="534" t="s">
        <v>1501</v>
      </c>
      <c r="B176" s="444">
        <v>7</v>
      </c>
      <c r="C176" s="444">
        <v>8</v>
      </c>
    </row>
    <row r="177" spans="1:3">
      <c r="A177" s="534" t="s">
        <v>1504</v>
      </c>
      <c r="B177" s="444">
        <v>17</v>
      </c>
      <c r="C177" s="444">
        <v>3</v>
      </c>
    </row>
    <row r="178" spans="1:3">
      <c r="A178" s="534" t="s">
        <v>1509</v>
      </c>
      <c r="B178" s="444">
        <v>10</v>
      </c>
      <c r="C178" s="444">
        <v>5</v>
      </c>
    </row>
    <row r="179" spans="1:3">
      <c r="A179" s="534" t="s">
        <v>1513</v>
      </c>
      <c r="B179" s="444">
        <v>12</v>
      </c>
      <c r="C179" s="444">
        <v>7</v>
      </c>
    </row>
    <row r="180" spans="1:3">
      <c r="A180" s="534" t="s">
        <v>1517</v>
      </c>
      <c r="B180" s="444">
        <v>12</v>
      </c>
      <c r="C180" s="444">
        <v>2</v>
      </c>
    </row>
    <row r="181" spans="1:3">
      <c r="A181" s="534" t="s">
        <v>1521</v>
      </c>
      <c r="B181" s="444">
        <v>18</v>
      </c>
      <c r="C181" s="444">
        <v>4</v>
      </c>
    </row>
    <row r="182" spans="1:3">
      <c r="A182" s="534" t="s">
        <v>1525</v>
      </c>
      <c r="B182" s="444">
        <v>15</v>
      </c>
      <c r="C182" s="444">
        <v>3</v>
      </c>
    </row>
    <row r="183" spans="1:3">
      <c r="A183" s="534" t="s">
        <v>1528</v>
      </c>
      <c r="B183" s="444">
        <v>8</v>
      </c>
      <c r="C183" s="444">
        <v>4</v>
      </c>
    </row>
    <row r="184" spans="1:3">
      <c r="A184" s="534" t="s">
        <v>1532</v>
      </c>
      <c r="B184" s="444">
        <v>10</v>
      </c>
      <c r="C184" s="444">
        <v>9</v>
      </c>
    </row>
    <row r="185" spans="1:3">
      <c r="A185" s="534" t="s">
        <v>1535</v>
      </c>
      <c r="B185" s="444">
        <v>8</v>
      </c>
      <c r="C185" s="444">
        <v>9</v>
      </c>
    </row>
    <row r="186" spans="1:3">
      <c r="A186" s="534" t="s">
        <v>1538</v>
      </c>
      <c r="B186" s="444">
        <v>9</v>
      </c>
      <c r="C186" s="444">
        <v>11</v>
      </c>
    </row>
    <row r="187" spans="1:3">
      <c r="A187" s="534" t="s">
        <v>1542</v>
      </c>
      <c r="B187" s="444">
        <v>13</v>
      </c>
      <c r="C187" s="444">
        <v>6</v>
      </c>
    </row>
    <row r="188" spans="1:3">
      <c r="A188" s="534" t="s">
        <v>1547</v>
      </c>
      <c r="B188" s="444">
        <v>9</v>
      </c>
      <c r="C188" s="444">
        <v>9</v>
      </c>
    </row>
    <row r="189" spans="1:3">
      <c r="A189" s="442" t="s">
        <v>339</v>
      </c>
      <c r="B189" s="444">
        <v>202</v>
      </c>
      <c r="C189" s="444">
        <v>128</v>
      </c>
    </row>
    <row r="190" spans="1:3">
      <c r="A190" s="443" t="s">
        <v>2737</v>
      </c>
      <c r="B190" s="444">
        <v>202</v>
      </c>
      <c r="C190" s="444">
        <v>128</v>
      </c>
    </row>
    <row r="191" spans="1:3">
      <c r="A191" s="534" t="s">
        <v>341</v>
      </c>
      <c r="B191" s="444">
        <v>8</v>
      </c>
      <c r="C191" s="444">
        <v>9</v>
      </c>
    </row>
    <row r="192" spans="1:3">
      <c r="A192" s="534" t="s">
        <v>350</v>
      </c>
      <c r="B192" s="444">
        <v>5</v>
      </c>
      <c r="C192" s="444">
        <v>7</v>
      </c>
    </row>
    <row r="193" spans="1:3">
      <c r="A193" s="534" t="s">
        <v>368</v>
      </c>
      <c r="B193" s="444">
        <v>7</v>
      </c>
      <c r="C193" s="444">
        <v>8</v>
      </c>
    </row>
    <row r="194" spans="1:3">
      <c r="A194" s="534" t="s">
        <v>372</v>
      </c>
      <c r="B194" s="444">
        <v>4</v>
      </c>
      <c r="C194" s="444">
        <v>3</v>
      </c>
    </row>
    <row r="195" spans="1:3">
      <c r="A195" s="534" t="s">
        <v>378</v>
      </c>
      <c r="B195" s="444">
        <v>16</v>
      </c>
      <c r="C195" s="444">
        <v>10</v>
      </c>
    </row>
    <row r="196" spans="1:3">
      <c r="A196" s="534" t="s">
        <v>396</v>
      </c>
      <c r="B196" s="444">
        <v>6</v>
      </c>
      <c r="C196" s="444">
        <v>4</v>
      </c>
    </row>
    <row r="197" spans="1:3">
      <c r="A197" s="534" t="s">
        <v>401</v>
      </c>
      <c r="B197" s="444">
        <v>4</v>
      </c>
      <c r="C197" s="444">
        <v>5</v>
      </c>
    </row>
    <row r="198" spans="1:3">
      <c r="A198" s="534" t="s">
        <v>417</v>
      </c>
      <c r="B198" s="444">
        <v>12</v>
      </c>
      <c r="C198" s="444">
        <v>5</v>
      </c>
    </row>
    <row r="199" spans="1:3">
      <c r="A199" s="534" t="s">
        <v>422</v>
      </c>
      <c r="B199" s="444">
        <v>15</v>
      </c>
      <c r="C199" s="444">
        <v>2</v>
      </c>
    </row>
    <row r="200" spans="1:3">
      <c r="A200" s="534" t="s">
        <v>445</v>
      </c>
      <c r="B200" s="444">
        <v>12</v>
      </c>
      <c r="C200" s="444">
        <v>0</v>
      </c>
    </row>
    <row r="201" spans="1:3">
      <c r="A201" s="534" t="s">
        <v>450</v>
      </c>
      <c r="B201" s="444">
        <v>6</v>
      </c>
      <c r="C201" s="444">
        <v>11</v>
      </c>
    </row>
    <row r="202" spans="1:3">
      <c r="A202" s="534" t="s">
        <v>454</v>
      </c>
      <c r="B202" s="444">
        <v>8</v>
      </c>
      <c r="C202" s="444">
        <v>9</v>
      </c>
    </row>
    <row r="203" spans="1:3">
      <c r="A203" s="534" t="s">
        <v>478</v>
      </c>
      <c r="B203" s="444">
        <v>6</v>
      </c>
      <c r="C203" s="444">
        <v>5</v>
      </c>
    </row>
    <row r="204" spans="1:3">
      <c r="A204" s="534" t="s">
        <v>484</v>
      </c>
      <c r="B204" s="444">
        <v>31</v>
      </c>
      <c r="C204" s="444">
        <v>6</v>
      </c>
    </row>
    <row r="205" spans="1:3">
      <c r="A205" s="534" t="s">
        <v>489</v>
      </c>
      <c r="B205" s="444">
        <v>6</v>
      </c>
      <c r="C205" s="444">
        <v>9</v>
      </c>
    </row>
    <row r="206" spans="1:3">
      <c r="A206" s="534" t="s">
        <v>496</v>
      </c>
      <c r="B206" s="444">
        <v>4</v>
      </c>
      <c r="C206" s="444">
        <v>2</v>
      </c>
    </row>
    <row r="207" spans="1:3">
      <c r="A207" s="534" t="s">
        <v>502</v>
      </c>
      <c r="B207" s="444">
        <v>4</v>
      </c>
      <c r="C207" s="444">
        <v>3</v>
      </c>
    </row>
    <row r="208" spans="1:3">
      <c r="A208" s="534" t="s">
        <v>510</v>
      </c>
      <c r="B208" s="444">
        <v>5</v>
      </c>
      <c r="C208" s="444">
        <v>1</v>
      </c>
    </row>
    <row r="209" spans="1:3">
      <c r="A209" s="534" t="s">
        <v>514</v>
      </c>
      <c r="B209" s="444">
        <v>5</v>
      </c>
      <c r="C209" s="444">
        <v>1</v>
      </c>
    </row>
    <row r="210" spans="1:3">
      <c r="A210" s="534" t="s">
        <v>517</v>
      </c>
      <c r="B210" s="444">
        <v>3</v>
      </c>
      <c r="C210" s="444">
        <v>3</v>
      </c>
    </row>
    <row r="211" spans="1:3">
      <c r="A211" s="534" t="s">
        <v>536</v>
      </c>
      <c r="B211" s="444">
        <v>12</v>
      </c>
      <c r="C211" s="444">
        <v>3</v>
      </c>
    </row>
    <row r="212" spans="1:3">
      <c r="A212" s="534" t="s">
        <v>1861</v>
      </c>
      <c r="B212" s="444">
        <v>2</v>
      </c>
      <c r="C212" s="444">
        <v>4</v>
      </c>
    </row>
    <row r="213" spans="1:3">
      <c r="A213" s="534" t="s">
        <v>1865</v>
      </c>
      <c r="B213" s="444">
        <v>1</v>
      </c>
      <c r="C213" s="444">
        <v>4</v>
      </c>
    </row>
    <row r="214" spans="1:3">
      <c r="A214" s="534" t="s">
        <v>1868</v>
      </c>
      <c r="B214" s="444">
        <v>5</v>
      </c>
      <c r="C214" s="444">
        <v>0</v>
      </c>
    </row>
    <row r="215" spans="1:3">
      <c r="A215" s="534" t="s">
        <v>1872</v>
      </c>
      <c r="B215" s="444">
        <v>4</v>
      </c>
      <c r="C215" s="444">
        <v>4</v>
      </c>
    </row>
    <row r="216" spans="1:3">
      <c r="A216" s="534" t="s">
        <v>1875</v>
      </c>
      <c r="B216" s="444">
        <v>2</v>
      </c>
      <c r="C216" s="444">
        <v>7</v>
      </c>
    </row>
    <row r="217" spans="1:3">
      <c r="A217" s="534" t="s">
        <v>1880</v>
      </c>
      <c r="B217" s="444">
        <v>9</v>
      </c>
      <c r="C217" s="444">
        <v>3</v>
      </c>
    </row>
    <row r="218" spans="1:3">
      <c r="A218" s="442" t="s">
        <v>1550</v>
      </c>
      <c r="B218" s="444">
        <v>269</v>
      </c>
      <c r="C218" s="444">
        <v>139</v>
      </c>
    </row>
    <row r="219" spans="1:3">
      <c r="A219" s="443" t="s">
        <v>2737</v>
      </c>
      <c r="B219" s="444">
        <v>269</v>
      </c>
      <c r="C219" s="444">
        <v>139</v>
      </c>
    </row>
    <row r="220" spans="1:3">
      <c r="A220" s="534" t="s">
        <v>1552</v>
      </c>
      <c r="B220" s="444">
        <v>12</v>
      </c>
      <c r="C220" s="444">
        <v>3</v>
      </c>
    </row>
    <row r="221" spans="1:3">
      <c r="A221" s="534" t="s">
        <v>1556</v>
      </c>
      <c r="B221" s="444">
        <v>6</v>
      </c>
      <c r="C221" s="444">
        <v>10</v>
      </c>
    </row>
    <row r="222" spans="1:3">
      <c r="A222" s="534" t="s">
        <v>1567</v>
      </c>
      <c r="B222" s="444">
        <v>13</v>
      </c>
      <c r="C222" s="444">
        <v>1</v>
      </c>
    </row>
    <row r="223" spans="1:3">
      <c r="A223" s="534" t="s">
        <v>1570</v>
      </c>
      <c r="B223" s="444">
        <v>10</v>
      </c>
      <c r="C223" s="444">
        <v>0</v>
      </c>
    </row>
    <row r="224" spans="1:3">
      <c r="A224" s="534" t="s">
        <v>1581</v>
      </c>
      <c r="B224" s="444">
        <v>4</v>
      </c>
      <c r="C224" s="444">
        <v>11</v>
      </c>
    </row>
    <row r="225" spans="1:3">
      <c r="A225" s="534" t="s">
        <v>1592</v>
      </c>
      <c r="B225" s="444">
        <v>3</v>
      </c>
      <c r="C225" s="444">
        <v>3</v>
      </c>
    </row>
    <row r="226" spans="1:3">
      <c r="A226" s="534" t="s">
        <v>1597</v>
      </c>
      <c r="B226" s="444">
        <v>5</v>
      </c>
      <c r="C226" s="444">
        <v>3</v>
      </c>
    </row>
    <row r="227" spans="1:3">
      <c r="A227" s="534" t="s">
        <v>1601</v>
      </c>
      <c r="B227" s="444">
        <v>11</v>
      </c>
      <c r="C227" s="444">
        <v>3</v>
      </c>
    </row>
    <row r="228" spans="1:3">
      <c r="A228" s="534" t="s">
        <v>1607</v>
      </c>
      <c r="B228" s="444">
        <v>10</v>
      </c>
      <c r="C228" s="444">
        <v>5</v>
      </c>
    </row>
    <row r="229" spans="1:3">
      <c r="A229" s="534" t="s">
        <v>1612</v>
      </c>
      <c r="B229" s="444">
        <v>11</v>
      </c>
      <c r="C229" s="444">
        <v>1</v>
      </c>
    </row>
    <row r="230" spans="1:3">
      <c r="A230" s="534" t="s">
        <v>1617</v>
      </c>
      <c r="B230" s="444">
        <v>12</v>
      </c>
      <c r="C230" s="444">
        <v>11</v>
      </c>
    </row>
    <row r="231" spans="1:3">
      <c r="A231" s="534" t="s">
        <v>1621</v>
      </c>
      <c r="B231" s="444">
        <v>5</v>
      </c>
      <c r="C231" s="444">
        <v>4</v>
      </c>
    </row>
    <row r="232" spans="1:3">
      <c r="A232" s="534" t="s">
        <v>1624</v>
      </c>
      <c r="B232" s="444">
        <v>10</v>
      </c>
      <c r="C232" s="444">
        <v>5</v>
      </c>
    </row>
    <row r="233" spans="1:3">
      <c r="A233" s="534" t="s">
        <v>1629</v>
      </c>
      <c r="B233" s="444">
        <v>6</v>
      </c>
      <c r="C233" s="444">
        <v>1</v>
      </c>
    </row>
    <row r="234" spans="1:3">
      <c r="A234" s="534" t="s">
        <v>1632</v>
      </c>
      <c r="B234" s="444">
        <v>9</v>
      </c>
      <c r="C234" s="444">
        <v>4</v>
      </c>
    </row>
    <row r="235" spans="1:3">
      <c r="A235" s="534" t="s">
        <v>1636</v>
      </c>
      <c r="B235" s="444">
        <v>8</v>
      </c>
      <c r="C235" s="444">
        <v>2</v>
      </c>
    </row>
    <row r="236" spans="1:3">
      <c r="A236" s="534" t="s">
        <v>1640</v>
      </c>
      <c r="B236" s="444">
        <v>10</v>
      </c>
      <c r="C236" s="444">
        <v>5</v>
      </c>
    </row>
    <row r="237" spans="1:3">
      <c r="A237" s="534" t="s">
        <v>1643</v>
      </c>
      <c r="B237" s="444">
        <v>9</v>
      </c>
      <c r="C237" s="444">
        <v>1</v>
      </c>
    </row>
    <row r="238" spans="1:3">
      <c r="A238" s="534" t="s">
        <v>1648</v>
      </c>
      <c r="B238" s="444">
        <v>4</v>
      </c>
      <c r="C238" s="444">
        <v>1</v>
      </c>
    </row>
    <row r="239" spans="1:3">
      <c r="A239" s="534" t="s">
        <v>1651</v>
      </c>
      <c r="B239" s="444">
        <v>9</v>
      </c>
      <c r="C239" s="444">
        <v>1</v>
      </c>
    </row>
    <row r="240" spans="1:3">
      <c r="A240" s="534" t="s">
        <v>1654</v>
      </c>
      <c r="B240" s="444">
        <v>8</v>
      </c>
      <c r="C240" s="444">
        <v>5</v>
      </c>
    </row>
    <row r="241" spans="1:3">
      <c r="A241" s="534" t="s">
        <v>1657</v>
      </c>
      <c r="B241" s="444">
        <v>7</v>
      </c>
      <c r="C241" s="444">
        <v>1</v>
      </c>
    </row>
    <row r="242" spans="1:3">
      <c r="A242" s="534" t="s">
        <v>1661</v>
      </c>
      <c r="B242" s="444">
        <v>5</v>
      </c>
      <c r="C242" s="444">
        <v>13</v>
      </c>
    </row>
    <row r="243" spans="1:3">
      <c r="A243" s="534" t="s">
        <v>1664</v>
      </c>
      <c r="B243" s="444">
        <v>6</v>
      </c>
      <c r="C243" s="444">
        <v>5</v>
      </c>
    </row>
    <row r="244" spans="1:3">
      <c r="A244" s="534" t="s">
        <v>1669</v>
      </c>
      <c r="B244" s="444">
        <v>11</v>
      </c>
      <c r="C244" s="444">
        <v>8</v>
      </c>
    </row>
    <row r="245" spans="1:3">
      <c r="A245" s="534" t="s">
        <v>1967</v>
      </c>
      <c r="B245" s="444">
        <v>5</v>
      </c>
      <c r="C245" s="444">
        <v>1</v>
      </c>
    </row>
    <row r="246" spans="1:3">
      <c r="A246" s="534" t="s">
        <v>1970</v>
      </c>
      <c r="B246" s="444">
        <v>4</v>
      </c>
      <c r="C246" s="444">
        <v>1</v>
      </c>
    </row>
    <row r="247" spans="1:3">
      <c r="A247" s="534" t="s">
        <v>1973</v>
      </c>
      <c r="B247" s="444">
        <v>10</v>
      </c>
      <c r="C247" s="444">
        <v>1</v>
      </c>
    </row>
    <row r="248" spans="1:3">
      <c r="A248" s="534" t="s">
        <v>1981</v>
      </c>
      <c r="B248" s="444">
        <v>4</v>
      </c>
      <c r="C248" s="444">
        <v>5</v>
      </c>
    </row>
    <row r="249" spans="1:3">
      <c r="A249" s="534" t="s">
        <v>1984</v>
      </c>
      <c r="B249" s="444">
        <v>2</v>
      </c>
      <c r="C249" s="444">
        <v>3</v>
      </c>
    </row>
    <row r="250" spans="1:3">
      <c r="A250" s="534" t="s">
        <v>2065</v>
      </c>
      <c r="B250" s="444">
        <v>9</v>
      </c>
      <c r="C250" s="444">
        <v>11</v>
      </c>
    </row>
    <row r="251" spans="1:3">
      <c r="A251" s="534" t="s">
        <v>2108</v>
      </c>
      <c r="B251" s="444">
        <v>5</v>
      </c>
      <c r="C251" s="444">
        <v>0</v>
      </c>
    </row>
    <row r="252" spans="1:3">
      <c r="A252" s="534" t="s">
        <v>2111</v>
      </c>
      <c r="B252" s="444">
        <v>4</v>
      </c>
      <c r="C252" s="444">
        <v>1</v>
      </c>
    </row>
    <row r="253" spans="1:3">
      <c r="A253" s="534" t="s">
        <v>2113</v>
      </c>
      <c r="B253" s="444">
        <v>2</v>
      </c>
      <c r="C253" s="444">
        <v>3</v>
      </c>
    </row>
    <row r="254" spans="1:3">
      <c r="A254" s="534" t="s">
        <v>2120</v>
      </c>
      <c r="B254" s="444">
        <v>4</v>
      </c>
      <c r="C254" s="444">
        <v>1</v>
      </c>
    </row>
    <row r="255" spans="1:3">
      <c r="A255" s="534" t="s">
        <v>2127</v>
      </c>
      <c r="B255" s="444">
        <v>2</v>
      </c>
      <c r="C255" s="444">
        <v>3</v>
      </c>
    </row>
    <row r="256" spans="1:3">
      <c r="A256" s="534" t="s">
        <v>2132</v>
      </c>
      <c r="B256" s="444">
        <v>3</v>
      </c>
      <c r="C256" s="444">
        <v>2</v>
      </c>
    </row>
    <row r="257" spans="1:3">
      <c r="A257" s="534" t="s">
        <v>2138</v>
      </c>
      <c r="B257" s="444">
        <v>6</v>
      </c>
      <c r="C257" s="444">
        <v>0</v>
      </c>
    </row>
    <row r="258" spans="1:3">
      <c r="A258" s="534" t="s">
        <v>2141</v>
      </c>
      <c r="B258" s="444">
        <v>5</v>
      </c>
      <c r="C258" s="444">
        <v>0</v>
      </c>
    </row>
    <row r="259" spans="1:3">
      <c r="A259" s="442" t="s">
        <v>319</v>
      </c>
      <c r="B259" s="444">
        <v>259</v>
      </c>
      <c r="C259" s="444">
        <v>107</v>
      </c>
    </row>
    <row r="260" spans="1:3">
      <c r="A260" s="443" t="s">
        <v>2737</v>
      </c>
      <c r="B260" s="444">
        <v>259</v>
      </c>
      <c r="C260" s="444">
        <v>107</v>
      </c>
    </row>
    <row r="261" spans="1:3">
      <c r="A261" s="534" t="s">
        <v>321</v>
      </c>
      <c r="B261" s="444">
        <v>15</v>
      </c>
      <c r="C261" s="444">
        <v>14</v>
      </c>
    </row>
    <row r="262" spans="1:3">
      <c r="A262" s="534" t="s">
        <v>768</v>
      </c>
      <c r="B262" s="444">
        <v>11</v>
      </c>
      <c r="C262" s="444">
        <v>5</v>
      </c>
    </row>
    <row r="263" spans="1:3">
      <c r="A263" s="534" t="s">
        <v>771</v>
      </c>
      <c r="B263" s="444">
        <v>25</v>
      </c>
      <c r="C263" s="444">
        <v>7</v>
      </c>
    </row>
    <row r="264" spans="1:3">
      <c r="A264" s="534" t="s">
        <v>776</v>
      </c>
      <c r="B264" s="444">
        <v>9</v>
      </c>
      <c r="C264" s="444">
        <v>8</v>
      </c>
    </row>
    <row r="265" spans="1:3">
      <c r="A265" s="534" t="s">
        <v>781</v>
      </c>
      <c r="B265" s="444">
        <v>10</v>
      </c>
      <c r="C265" s="444">
        <v>9</v>
      </c>
    </row>
    <row r="266" spans="1:3">
      <c r="A266" s="534" t="s">
        <v>785</v>
      </c>
      <c r="B266" s="444">
        <v>10</v>
      </c>
      <c r="C266" s="444">
        <v>7</v>
      </c>
    </row>
    <row r="267" spans="1:3">
      <c r="A267" s="534" t="s">
        <v>788</v>
      </c>
      <c r="B267" s="444">
        <v>18</v>
      </c>
      <c r="C267" s="444">
        <v>2</v>
      </c>
    </row>
    <row r="268" spans="1:3">
      <c r="A268" s="534" t="s">
        <v>792</v>
      </c>
      <c r="B268" s="444">
        <v>16</v>
      </c>
      <c r="C268" s="444">
        <v>3</v>
      </c>
    </row>
    <row r="269" spans="1:3">
      <c r="A269" s="534" t="s">
        <v>800</v>
      </c>
      <c r="B269" s="444">
        <v>13</v>
      </c>
      <c r="C269" s="444">
        <v>8</v>
      </c>
    </row>
    <row r="270" spans="1:3">
      <c r="A270" s="534" t="s">
        <v>805</v>
      </c>
      <c r="B270" s="444">
        <v>7</v>
      </c>
      <c r="C270" s="444">
        <v>7</v>
      </c>
    </row>
    <row r="271" spans="1:3">
      <c r="A271" s="534" t="s">
        <v>809</v>
      </c>
      <c r="B271" s="444">
        <v>33</v>
      </c>
      <c r="C271" s="444">
        <v>4</v>
      </c>
    </row>
    <row r="272" spans="1:3">
      <c r="A272" s="534" t="s">
        <v>813</v>
      </c>
      <c r="B272" s="444">
        <v>17</v>
      </c>
      <c r="C272" s="444">
        <v>6</v>
      </c>
    </row>
    <row r="273" spans="1:3">
      <c r="A273" s="534" t="s">
        <v>1784</v>
      </c>
      <c r="B273" s="444">
        <v>10</v>
      </c>
      <c r="C273" s="444">
        <v>9</v>
      </c>
    </row>
    <row r="274" spans="1:3">
      <c r="A274" s="534" t="s">
        <v>2090</v>
      </c>
      <c r="B274" s="444">
        <v>9</v>
      </c>
      <c r="C274" s="444">
        <v>7</v>
      </c>
    </row>
    <row r="275" spans="1:3">
      <c r="A275" s="534" t="s">
        <v>2093</v>
      </c>
      <c r="B275" s="444">
        <v>13</v>
      </c>
      <c r="C275" s="444">
        <v>1</v>
      </c>
    </row>
    <row r="276" spans="1:3">
      <c r="A276" s="534" t="s">
        <v>2094</v>
      </c>
      <c r="B276" s="444">
        <v>16</v>
      </c>
      <c r="C276" s="444">
        <v>5</v>
      </c>
    </row>
    <row r="277" spans="1:3">
      <c r="A277" s="534" t="s">
        <v>2095</v>
      </c>
      <c r="B277" s="444">
        <v>16</v>
      </c>
      <c r="C277" s="444">
        <v>1</v>
      </c>
    </row>
    <row r="278" spans="1:3">
      <c r="A278" s="534" t="s">
        <v>2104</v>
      </c>
      <c r="B278" s="444">
        <v>5</v>
      </c>
      <c r="C278" s="444">
        <v>3</v>
      </c>
    </row>
    <row r="279" spans="1:3">
      <c r="A279" s="534" t="s">
        <v>2105</v>
      </c>
      <c r="B279" s="444">
        <v>6</v>
      </c>
      <c r="C279" s="444">
        <v>1</v>
      </c>
    </row>
    <row r="280" spans="1:3">
      <c r="A280" s="442" t="s">
        <v>1677</v>
      </c>
      <c r="B280" s="444">
        <v>200</v>
      </c>
      <c r="C280" s="444">
        <v>89</v>
      </c>
    </row>
    <row r="281" spans="1:3">
      <c r="A281" s="443" t="s">
        <v>2737</v>
      </c>
      <c r="B281" s="444">
        <v>200</v>
      </c>
      <c r="C281" s="444">
        <v>89</v>
      </c>
    </row>
    <row r="282" spans="1:3">
      <c r="A282" s="534" t="s">
        <v>1679</v>
      </c>
      <c r="B282" s="444">
        <v>5</v>
      </c>
      <c r="C282" s="444">
        <v>1</v>
      </c>
    </row>
    <row r="283" spans="1:3">
      <c r="A283" s="534" t="s">
        <v>1685</v>
      </c>
      <c r="B283" s="444">
        <v>3</v>
      </c>
      <c r="C283" s="444">
        <v>4</v>
      </c>
    </row>
    <row r="284" spans="1:3">
      <c r="A284" s="534" t="s">
        <v>1688</v>
      </c>
      <c r="B284" s="444">
        <v>5</v>
      </c>
      <c r="C284" s="444">
        <v>1</v>
      </c>
    </row>
    <row r="285" spans="1:3">
      <c r="A285" s="534" t="s">
        <v>1692</v>
      </c>
      <c r="B285" s="444">
        <v>6</v>
      </c>
      <c r="C285" s="444">
        <v>1</v>
      </c>
    </row>
    <row r="286" spans="1:3">
      <c r="A286" s="534" t="s">
        <v>1697</v>
      </c>
      <c r="B286" s="444">
        <v>8</v>
      </c>
      <c r="C286" s="444">
        <v>1</v>
      </c>
    </row>
    <row r="287" spans="1:3">
      <c r="A287" s="534" t="s">
        <v>1701</v>
      </c>
      <c r="B287" s="444">
        <v>10</v>
      </c>
      <c r="C287" s="444">
        <v>2</v>
      </c>
    </row>
    <row r="288" spans="1:3">
      <c r="A288" s="534" t="s">
        <v>1705</v>
      </c>
      <c r="B288" s="444">
        <v>9</v>
      </c>
      <c r="C288" s="444">
        <v>2</v>
      </c>
    </row>
    <row r="289" spans="1:3">
      <c r="A289" s="534" t="s">
        <v>1709</v>
      </c>
      <c r="B289" s="444">
        <v>6</v>
      </c>
      <c r="C289" s="444">
        <v>4</v>
      </c>
    </row>
    <row r="290" spans="1:3">
      <c r="A290" s="534" t="s">
        <v>1710</v>
      </c>
      <c r="B290" s="444">
        <v>5</v>
      </c>
      <c r="C290" s="444">
        <v>2</v>
      </c>
    </row>
    <row r="291" spans="1:3">
      <c r="A291" s="534" t="s">
        <v>1713</v>
      </c>
      <c r="B291" s="444">
        <v>8</v>
      </c>
      <c r="C291" s="444">
        <v>1</v>
      </c>
    </row>
    <row r="292" spans="1:3">
      <c r="A292" s="534" t="s">
        <v>1717</v>
      </c>
      <c r="B292" s="444">
        <v>6</v>
      </c>
      <c r="C292" s="444">
        <v>0</v>
      </c>
    </row>
    <row r="293" spans="1:3">
      <c r="A293" s="534" t="s">
        <v>1720</v>
      </c>
      <c r="B293" s="444">
        <v>4</v>
      </c>
      <c r="C293" s="444">
        <v>2</v>
      </c>
    </row>
    <row r="294" spans="1:3">
      <c r="A294" s="534" t="s">
        <v>1726</v>
      </c>
      <c r="B294" s="444">
        <v>2</v>
      </c>
      <c r="C294" s="444">
        <v>4</v>
      </c>
    </row>
    <row r="295" spans="1:3">
      <c r="A295" s="534" t="s">
        <v>1729</v>
      </c>
      <c r="B295" s="444">
        <v>5</v>
      </c>
      <c r="C295" s="444">
        <v>1</v>
      </c>
    </row>
    <row r="296" spans="1:3">
      <c r="A296" s="534" t="s">
        <v>1734</v>
      </c>
      <c r="B296" s="444">
        <v>4</v>
      </c>
      <c r="C296" s="444">
        <v>2</v>
      </c>
    </row>
    <row r="297" spans="1:3">
      <c r="A297" s="534" t="s">
        <v>1738</v>
      </c>
      <c r="B297" s="444">
        <v>9</v>
      </c>
      <c r="C297" s="444">
        <v>2</v>
      </c>
    </row>
    <row r="298" spans="1:3">
      <c r="A298" s="534" t="s">
        <v>1741</v>
      </c>
      <c r="B298" s="444">
        <v>10</v>
      </c>
      <c r="C298" s="444">
        <v>2</v>
      </c>
    </row>
    <row r="299" spans="1:3">
      <c r="A299" s="534" t="s">
        <v>1743</v>
      </c>
      <c r="B299" s="444">
        <v>5</v>
      </c>
      <c r="C299" s="444">
        <v>1</v>
      </c>
    </row>
    <row r="300" spans="1:3">
      <c r="A300" s="534" t="s">
        <v>1748</v>
      </c>
      <c r="B300" s="444">
        <v>6</v>
      </c>
      <c r="C300" s="444">
        <v>2</v>
      </c>
    </row>
    <row r="301" spans="1:3">
      <c r="A301" s="534" t="s">
        <v>1751</v>
      </c>
      <c r="B301" s="444">
        <v>17</v>
      </c>
      <c r="C301" s="444">
        <v>3</v>
      </c>
    </row>
    <row r="302" spans="1:3">
      <c r="A302" s="534" t="s">
        <v>1755</v>
      </c>
      <c r="B302" s="444">
        <v>8</v>
      </c>
      <c r="C302" s="444">
        <v>2</v>
      </c>
    </row>
    <row r="303" spans="1:3">
      <c r="A303" s="534" t="s">
        <v>1759</v>
      </c>
      <c r="B303" s="444">
        <v>11</v>
      </c>
      <c r="C303" s="444">
        <v>1</v>
      </c>
    </row>
    <row r="304" spans="1:3">
      <c r="A304" s="534" t="s">
        <v>1763</v>
      </c>
      <c r="B304" s="444">
        <v>7</v>
      </c>
      <c r="C304" s="444">
        <v>2</v>
      </c>
    </row>
    <row r="305" spans="1:3">
      <c r="A305" s="534" t="s">
        <v>1767</v>
      </c>
      <c r="B305" s="444">
        <v>6</v>
      </c>
      <c r="C305" s="444">
        <v>1</v>
      </c>
    </row>
    <row r="306" spans="1:3">
      <c r="A306" s="534" t="s">
        <v>1770</v>
      </c>
      <c r="B306" s="444">
        <v>5</v>
      </c>
      <c r="C306" s="444">
        <v>3</v>
      </c>
    </row>
    <row r="307" spans="1:3">
      <c r="A307" s="534" t="s">
        <v>1774</v>
      </c>
      <c r="B307" s="444">
        <v>6</v>
      </c>
      <c r="C307" s="444">
        <v>9</v>
      </c>
    </row>
    <row r="308" spans="1:3">
      <c r="A308" s="534" t="s">
        <v>1777</v>
      </c>
      <c r="B308" s="444">
        <v>0</v>
      </c>
      <c r="C308" s="444">
        <v>15</v>
      </c>
    </row>
    <row r="309" spans="1:3">
      <c r="A309" s="534" t="s">
        <v>1779</v>
      </c>
      <c r="B309" s="444">
        <v>2</v>
      </c>
      <c r="C309" s="444">
        <v>15</v>
      </c>
    </row>
    <row r="310" spans="1:3">
      <c r="A310" s="534" t="s">
        <v>1929</v>
      </c>
      <c r="B310" s="444">
        <v>4</v>
      </c>
      <c r="C310" s="444">
        <v>1</v>
      </c>
    </row>
    <row r="311" spans="1:3">
      <c r="A311" s="534" t="s">
        <v>1931</v>
      </c>
      <c r="B311" s="444">
        <v>5</v>
      </c>
      <c r="C311" s="444">
        <v>0</v>
      </c>
    </row>
    <row r="312" spans="1:3">
      <c r="A312" s="534" t="s">
        <v>1935</v>
      </c>
      <c r="B312" s="444">
        <v>4</v>
      </c>
      <c r="C312" s="444">
        <v>1</v>
      </c>
    </row>
    <row r="313" spans="1:3">
      <c r="A313" s="534" t="s">
        <v>1937</v>
      </c>
      <c r="B313" s="444">
        <v>5</v>
      </c>
      <c r="C313" s="444">
        <v>0</v>
      </c>
    </row>
    <row r="314" spans="1:3">
      <c r="A314" s="534" t="s">
        <v>2245</v>
      </c>
      <c r="B314" s="444">
        <v>4</v>
      </c>
      <c r="C314" s="444">
        <v>1</v>
      </c>
    </row>
    <row r="315" spans="1:3">
      <c r="A315" s="442" t="s">
        <v>163</v>
      </c>
      <c r="B315" s="444">
        <v>239</v>
      </c>
      <c r="C315" s="444">
        <v>101</v>
      </c>
    </row>
    <row r="316" spans="1:3">
      <c r="A316" s="443" t="s">
        <v>2737</v>
      </c>
      <c r="B316" s="444">
        <v>239</v>
      </c>
      <c r="C316" s="444">
        <v>101</v>
      </c>
    </row>
    <row r="317" spans="1:3">
      <c r="A317" s="534" t="s">
        <v>166</v>
      </c>
      <c r="B317" s="444">
        <v>7</v>
      </c>
      <c r="C317" s="444">
        <v>8</v>
      </c>
    </row>
    <row r="318" spans="1:3">
      <c r="A318" s="534" t="s">
        <v>181</v>
      </c>
      <c r="B318" s="444">
        <v>5</v>
      </c>
      <c r="C318" s="444">
        <v>3</v>
      </c>
    </row>
    <row r="319" spans="1:3">
      <c r="A319" s="534" t="s">
        <v>191</v>
      </c>
      <c r="B319" s="444">
        <v>13</v>
      </c>
      <c r="C319" s="444">
        <v>2</v>
      </c>
    </row>
    <row r="320" spans="1:3">
      <c r="A320" s="534" t="s">
        <v>206</v>
      </c>
      <c r="B320" s="444">
        <v>7</v>
      </c>
      <c r="C320" s="444">
        <v>1</v>
      </c>
    </row>
    <row r="321" spans="1:3">
      <c r="A321" s="534" t="s">
        <v>211</v>
      </c>
      <c r="B321" s="444">
        <v>9</v>
      </c>
      <c r="C321" s="444">
        <v>4</v>
      </c>
    </row>
    <row r="322" spans="1:3">
      <c r="A322" s="534" t="s">
        <v>217</v>
      </c>
      <c r="B322" s="444">
        <v>6</v>
      </c>
      <c r="C322" s="444">
        <v>6</v>
      </c>
    </row>
    <row r="323" spans="1:3">
      <c r="A323" s="534" t="s">
        <v>222</v>
      </c>
      <c r="B323" s="444">
        <v>8</v>
      </c>
      <c r="C323" s="444">
        <v>2</v>
      </c>
    </row>
    <row r="324" spans="1:3">
      <c r="A324" s="534" t="s">
        <v>227</v>
      </c>
      <c r="B324" s="444">
        <v>11</v>
      </c>
      <c r="C324" s="444">
        <v>3</v>
      </c>
    </row>
    <row r="325" spans="1:3">
      <c r="A325" s="534" t="s">
        <v>230</v>
      </c>
      <c r="B325" s="444">
        <v>8</v>
      </c>
      <c r="C325" s="444">
        <v>5</v>
      </c>
    </row>
    <row r="326" spans="1:3">
      <c r="A326" s="534" t="s">
        <v>235</v>
      </c>
      <c r="B326" s="444">
        <v>6</v>
      </c>
      <c r="C326" s="444">
        <v>4</v>
      </c>
    </row>
    <row r="327" spans="1:3">
      <c r="A327" s="534" t="s">
        <v>240</v>
      </c>
      <c r="B327" s="444">
        <v>8</v>
      </c>
      <c r="C327" s="444">
        <v>1</v>
      </c>
    </row>
    <row r="328" spans="1:3">
      <c r="A328" s="534" t="s">
        <v>244</v>
      </c>
      <c r="B328" s="444">
        <v>4</v>
      </c>
      <c r="C328" s="444">
        <v>6</v>
      </c>
    </row>
    <row r="329" spans="1:3">
      <c r="A329" s="534" t="s">
        <v>250</v>
      </c>
      <c r="B329" s="444">
        <v>6</v>
      </c>
      <c r="C329" s="444">
        <v>9</v>
      </c>
    </row>
    <row r="330" spans="1:3">
      <c r="A330" s="534" t="s">
        <v>255</v>
      </c>
      <c r="B330" s="444">
        <v>7</v>
      </c>
      <c r="C330" s="444">
        <v>5</v>
      </c>
    </row>
    <row r="331" spans="1:3">
      <c r="A331" s="534" t="s">
        <v>260</v>
      </c>
      <c r="B331" s="444">
        <v>16</v>
      </c>
      <c r="C331" s="444">
        <v>1</v>
      </c>
    </row>
    <row r="332" spans="1:3">
      <c r="A332" s="534" t="s">
        <v>264</v>
      </c>
      <c r="B332" s="444">
        <v>10</v>
      </c>
      <c r="C332" s="444">
        <v>5</v>
      </c>
    </row>
    <row r="333" spans="1:3">
      <c r="A333" s="534" t="s">
        <v>269</v>
      </c>
      <c r="B333" s="444">
        <v>8</v>
      </c>
      <c r="C333" s="444">
        <v>4</v>
      </c>
    </row>
    <row r="334" spans="1:3">
      <c r="A334" s="534" t="s">
        <v>273</v>
      </c>
      <c r="B334" s="444">
        <v>8</v>
      </c>
      <c r="C334" s="444">
        <v>3</v>
      </c>
    </row>
    <row r="335" spans="1:3">
      <c r="A335" s="534" t="s">
        <v>277</v>
      </c>
      <c r="B335" s="444">
        <v>7</v>
      </c>
      <c r="C335" s="444">
        <v>2</v>
      </c>
    </row>
    <row r="336" spans="1:3">
      <c r="A336" s="534" t="s">
        <v>280</v>
      </c>
      <c r="B336" s="444">
        <v>13</v>
      </c>
      <c r="C336" s="444">
        <v>2</v>
      </c>
    </row>
    <row r="337" spans="1:3">
      <c r="A337" s="534" t="s">
        <v>283</v>
      </c>
      <c r="B337" s="444">
        <v>13</v>
      </c>
      <c r="C337" s="444">
        <v>10</v>
      </c>
    </row>
    <row r="338" spans="1:3">
      <c r="A338" s="534" t="s">
        <v>298</v>
      </c>
      <c r="B338" s="444">
        <v>9</v>
      </c>
      <c r="C338" s="444">
        <v>1</v>
      </c>
    </row>
    <row r="339" spans="1:3">
      <c r="A339" s="534" t="s">
        <v>302</v>
      </c>
      <c r="B339" s="444">
        <v>5</v>
      </c>
      <c r="C339" s="444">
        <v>2</v>
      </c>
    </row>
    <row r="340" spans="1:3">
      <c r="A340" s="534" t="s">
        <v>305</v>
      </c>
      <c r="B340" s="444">
        <v>10</v>
      </c>
      <c r="C340" s="444">
        <v>3</v>
      </c>
    </row>
    <row r="341" spans="1:3">
      <c r="A341" s="534" t="s">
        <v>859</v>
      </c>
      <c r="B341" s="444">
        <v>14</v>
      </c>
      <c r="C341" s="444">
        <v>1</v>
      </c>
    </row>
    <row r="342" spans="1:3">
      <c r="A342" s="534" t="s">
        <v>1814</v>
      </c>
      <c r="B342" s="444">
        <v>5</v>
      </c>
      <c r="C342" s="444">
        <v>1</v>
      </c>
    </row>
    <row r="343" spans="1:3">
      <c r="A343" s="534" t="s">
        <v>1829</v>
      </c>
      <c r="B343" s="444">
        <v>3</v>
      </c>
      <c r="C343" s="444">
        <v>3</v>
      </c>
    </row>
    <row r="344" spans="1:3">
      <c r="A344" s="534" t="s">
        <v>1832</v>
      </c>
      <c r="B344" s="444">
        <v>5</v>
      </c>
      <c r="C344" s="444">
        <v>1</v>
      </c>
    </row>
    <row r="345" spans="1:3">
      <c r="A345" s="534" t="s">
        <v>1836</v>
      </c>
      <c r="B345" s="444">
        <v>4</v>
      </c>
      <c r="C345" s="444">
        <v>2</v>
      </c>
    </row>
    <row r="346" spans="1:3">
      <c r="A346" s="534" t="s">
        <v>1839</v>
      </c>
      <c r="B346" s="444">
        <v>4</v>
      </c>
      <c r="C346" s="444">
        <v>1</v>
      </c>
    </row>
    <row r="347" spans="1:3">
      <c r="A347" s="442" t="s">
        <v>1178</v>
      </c>
      <c r="B347" s="444">
        <v>331</v>
      </c>
      <c r="C347" s="444">
        <v>229</v>
      </c>
    </row>
    <row r="348" spans="1:3">
      <c r="A348" s="443" t="s">
        <v>2737</v>
      </c>
      <c r="B348" s="444">
        <v>331</v>
      </c>
      <c r="C348" s="444">
        <v>229</v>
      </c>
    </row>
    <row r="349" spans="1:3">
      <c r="A349" s="534" t="s">
        <v>1180</v>
      </c>
      <c r="B349" s="444">
        <v>19</v>
      </c>
      <c r="C349" s="444">
        <v>1</v>
      </c>
    </row>
    <row r="350" spans="1:3">
      <c r="A350" s="534" t="s">
        <v>1219</v>
      </c>
      <c r="B350" s="444">
        <v>15</v>
      </c>
      <c r="C350" s="444">
        <v>6</v>
      </c>
    </row>
    <row r="351" spans="1:3">
      <c r="A351" s="534" t="s">
        <v>1223</v>
      </c>
      <c r="B351" s="444">
        <v>11</v>
      </c>
      <c r="C351" s="444">
        <v>9</v>
      </c>
    </row>
    <row r="352" spans="1:3">
      <c r="A352" s="534" t="s">
        <v>1227</v>
      </c>
      <c r="B352" s="444">
        <v>15</v>
      </c>
      <c r="C352" s="444">
        <v>4</v>
      </c>
    </row>
    <row r="353" spans="1:3">
      <c r="A353" s="534" t="s">
        <v>1233</v>
      </c>
      <c r="B353" s="444">
        <v>7</v>
      </c>
      <c r="C353" s="444">
        <v>13</v>
      </c>
    </row>
    <row r="354" spans="1:3">
      <c r="A354" s="534" t="s">
        <v>1243</v>
      </c>
      <c r="B354" s="444">
        <v>1</v>
      </c>
      <c r="C354" s="444">
        <v>19</v>
      </c>
    </row>
    <row r="355" spans="1:3">
      <c r="A355" s="534" t="s">
        <v>1249</v>
      </c>
      <c r="B355" s="444">
        <v>10</v>
      </c>
      <c r="C355" s="444">
        <v>14</v>
      </c>
    </row>
    <row r="356" spans="1:3">
      <c r="A356" s="534" t="s">
        <v>1252</v>
      </c>
      <c r="B356" s="444">
        <v>10</v>
      </c>
      <c r="C356" s="444">
        <v>7</v>
      </c>
    </row>
    <row r="357" spans="1:3">
      <c r="A357" s="534" t="s">
        <v>1257</v>
      </c>
      <c r="B357" s="444">
        <v>16</v>
      </c>
      <c r="C357" s="444">
        <v>4</v>
      </c>
    </row>
    <row r="358" spans="1:3">
      <c r="A358" s="534" t="s">
        <v>1276</v>
      </c>
      <c r="B358" s="444">
        <v>15</v>
      </c>
      <c r="C358" s="444">
        <v>5</v>
      </c>
    </row>
    <row r="359" spans="1:3">
      <c r="A359" s="534" t="s">
        <v>1281</v>
      </c>
      <c r="B359" s="444">
        <v>11</v>
      </c>
      <c r="C359" s="444">
        <v>9</v>
      </c>
    </row>
    <row r="360" spans="1:3">
      <c r="A360" s="534" t="s">
        <v>1286</v>
      </c>
      <c r="B360" s="444">
        <v>14</v>
      </c>
      <c r="C360" s="444">
        <v>6</v>
      </c>
    </row>
    <row r="361" spans="1:3">
      <c r="A361" s="534" t="s">
        <v>1289</v>
      </c>
      <c r="B361" s="444">
        <v>10</v>
      </c>
      <c r="C361" s="444">
        <v>13</v>
      </c>
    </row>
    <row r="362" spans="1:3">
      <c r="A362" s="534" t="s">
        <v>1291</v>
      </c>
      <c r="B362" s="444">
        <v>18</v>
      </c>
      <c r="C362" s="444">
        <v>3</v>
      </c>
    </row>
    <row r="363" spans="1:3">
      <c r="A363" s="534" t="s">
        <v>1310</v>
      </c>
      <c r="B363" s="444">
        <v>14</v>
      </c>
      <c r="C363" s="444">
        <v>6</v>
      </c>
    </row>
    <row r="364" spans="1:3">
      <c r="A364" s="534" t="s">
        <v>1315</v>
      </c>
      <c r="B364" s="444">
        <v>16</v>
      </c>
      <c r="C364" s="444">
        <v>5</v>
      </c>
    </row>
    <row r="365" spans="1:3">
      <c r="A365" s="534" t="s">
        <v>1319</v>
      </c>
      <c r="B365" s="444">
        <v>12</v>
      </c>
      <c r="C365" s="444">
        <v>8</v>
      </c>
    </row>
    <row r="366" spans="1:3">
      <c r="A366" s="534" t="s">
        <v>1323</v>
      </c>
      <c r="B366" s="444">
        <v>15</v>
      </c>
      <c r="C366" s="444">
        <v>6</v>
      </c>
    </row>
    <row r="367" spans="1:3">
      <c r="A367" s="534" t="s">
        <v>1326</v>
      </c>
      <c r="B367" s="444">
        <v>24</v>
      </c>
      <c r="C367" s="444">
        <v>7</v>
      </c>
    </row>
    <row r="368" spans="1:3">
      <c r="A368" s="534" t="s">
        <v>1347</v>
      </c>
      <c r="B368" s="444">
        <v>11</v>
      </c>
      <c r="C368" s="444">
        <v>9</v>
      </c>
    </row>
    <row r="369" spans="1:3">
      <c r="A369" s="534" t="s">
        <v>1351</v>
      </c>
      <c r="B369" s="444">
        <v>3</v>
      </c>
      <c r="C369" s="444">
        <v>22</v>
      </c>
    </row>
    <row r="370" spans="1:3">
      <c r="A370" s="534" t="s">
        <v>1353</v>
      </c>
      <c r="B370" s="444">
        <v>20</v>
      </c>
      <c r="C370" s="444">
        <v>15</v>
      </c>
    </row>
    <row r="371" spans="1:3">
      <c r="A371" s="534" t="s">
        <v>1373</v>
      </c>
      <c r="B371" s="444">
        <v>15</v>
      </c>
      <c r="C371" s="444">
        <v>5</v>
      </c>
    </row>
    <row r="372" spans="1:3">
      <c r="A372" s="534" t="s">
        <v>1380</v>
      </c>
      <c r="B372" s="444">
        <v>12</v>
      </c>
      <c r="C372" s="444">
        <v>16</v>
      </c>
    </row>
    <row r="373" spans="1:3">
      <c r="A373" s="534" t="s">
        <v>1395</v>
      </c>
      <c r="B373" s="444">
        <v>17</v>
      </c>
      <c r="C373" s="444">
        <v>17</v>
      </c>
    </row>
    <row r="374" spans="1:3">
      <c r="A374" s="442" t="s">
        <v>872</v>
      </c>
      <c r="B374" s="444">
        <v>104</v>
      </c>
      <c r="C374" s="444">
        <v>286</v>
      </c>
    </row>
    <row r="375" spans="1:3">
      <c r="A375" s="443" t="s">
        <v>2737</v>
      </c>
      <c r="B375" s="444">
        <v>104</v>
      </c>
      <c r="C375" s="444">
        <v>286</v>
      </c>
    </row>
    <row r="376" spans="1:3">
      <c r="A376" s="534" t="s">
        <v>874</v>
      </c>
      <c r="B376" s="444">
        <v>1</v>
      </c>
      <c r="C376" s="444">
        <v>19</v>
      </c>
    </row>
    <row r="377" spans="1:3">
      <c r="A377" s="534" t="s">
        <v>879</v>
      </c>
      <c r="B377" s="444">
        <v>1</v>
      </c>
      <c r="C377" s="444">
        <v>12</v>
      </c>
    </row>
    <row r="378" spans="1:3">
      <c r="A378" s="534" t="s">
        <v>884</v>
      </c>
      <c r="B378" s="444">
        <v>0</v>
      </c>
      <c r="C378" s="444">
        <v>9</v>
      </c>
    </row>
    <row r="379" spans="1:3">
      <c r="A379" s="534" t="s">
        <v>888</v>
      </c>
      <c r="B379" s="444">
        <v>0</v>
      </c>
      <c r="C379" s="444">
        <v>14</v>
      </c>
    </row>
    <row r="380" spans="1:3">
      <c r="A380" s="534" t="s">
        <v>892</v>
      </c>
      <c r="B380" s="444">
        <v>1</v>
      </c>
      <c r="C380" s="444">
        <v>16</v>
      </c>
    </row>
    <row r="381" spans="1:3">
      <c r="A381" s="534" t="s">
        <v>896</v>
      </c>
      <c r="B381" s="444">
        <v>0</v>
      </c>
      <c r="C381" s="444">
        <v>11</v>
      </c>
    </row>
    <row r="382" spans="1:3">
      <c r="A382" s="534" t="s">
        <v>900</v>
      </c>
      <c r="B382" s="444">
        <v>7</v>
      </c>
      <c r="C382" s="444">
        <v>3</v>
      </c>
    </row>
    <row r="383" spans="1:3">
      <c r="A383" s="534" t="s">
        <v>905</v>
      </c>
      <c r="B383" s="444">
        <v>8</v>
      </c>
      <c r="C383" s="444">
        <v>12</v>
      </c>
    </row>
    <row r="384" spans="1:3">
      <c r="A384" s="534" t="s">
        <v>913</v>
      </c>
      <c r="B384" s="444">
        <v>3</v>
      </c>
      <c r="C384" s="444">
        <v>11</v>
      </c>
    </row>
    <row r="385" spans="1:3">
      <c r="A385" s="534" t="s">
        <v>916</v>
      </c>
      <c r="B385" s="444">
        <v>3</v>
      </c>
      <c r="C385" s="444">
        <v>15</v>
      </c>
    </row>
    <row r="386" spans="1:3">
      <c r="A386" s="534" t="s">
        <v>928</v>
      </c>
      <c r="B386" s="444">
        <v>5</v>
      </c>
      <c r="C386" s="444">
        <v>5</v>
      </c>
    </row>
    <row r="387" spans="1:3">
      <c r="A387" s="534" t="s">
        <v>932</v>
      </c>
      <c r="B387" s="444">
        <v>2</v>
      </c>
      <c r="C387" s="444">
        <v>6</v>
      </c>
    </row>
    <row r="388" spans="1:3">
      <c r="A388" s="534" t="s">
        <v>937</v>
      </c>
      <c r="B388" s="444">
        <v>6</v>
      </c>
      <c r="C388" s="444">
        <v>9</v>
      </c>
    </row>
    <row r="389" spans="1:3">
      <c r="A389" s="534" t="s">
        <v>945</v>
      </c>
      <c r="B389" s="444">
        <v>6</v>
      </c>
      <c r="C389" s="444">
        <v>8</v>
      </c>
    </row>
    <row r="390" spans="1:3">
      <c r="A390" s="534" t="s">
        <v>948</v>
      </c>
      <c r="B390" s="444">
        <v>2</v>
      </c>
      <c r="C390" s="444">
        <v>14</v>
      </c>
    </row>
    <row r="391" spans="1:3">
      <c r="A391" s="534" t="s">
        <v>951</v>
      </c>
      <c r="B391" s="444">
        <v>7</v>
      </c>
      <c r="C391" s="444">
        <v>5</v>
      </c>
    </row>
    <row r="392" spans="1:3">
      <c r="A392" s="534" t="s">
        <v>955</v>
      </c>
      <c r="B392" s="444">
        <v>6</v>
      </c>
      <c r="C392" s="444">
        <v>6</v>
      </c>
    </row>
    <row r="393" spans="1:3">
      <c r="A393" s="534" t="s">
        <v>960</v>
      </c>
      <c r="B393" s="444">
        <v>1</v>
      </c>
      <c r="C393" s="444">
        <v>10</v>
      </c>
    </row>
    <row r="394" spans="1:3">
      <c r="A394" s="534" t="s">
        <v>964</v>
      </c>
      <c r="B394" s="444">
        <v>2</v>
      </c>
      <c r="C394" s="444">
        <v>11</v>
      </c>
    </row>
    <row r="395" spans="1:3">
      <c r="A395" s="534" t="s">
        <v>969</v>
      </c>
      <c r="B395" s="444">
        <v>1</v>
      </c>
      <c r="C395" s="444">
        <v>6</v>
      </c>
    </row>
    <row r="396" spans="1:3">
      <c r="A396" s="534" t="s">
        <v>973</v>
      </c>
      <c r="B396" s="444">
        <v>1</v>
      </c>
      <c r="C396" s="444">
        <v>21</v>
      </c>
    </row>
    <row r="397" spans="1:3">
      <c r="A397" s="534" t="s">
        <v>978</v>
      </c>
      <c r="B397" s="444">
        <v>1</v>
      </c>
      <c r="C397" s="444">
        <v>10</v>
      </c>
    </row>
    <row r="398" spans="1:3">
      <c r="A398" s="534" t="s">
        <v>990</v>
      </c>
      <c r="B398" s="444">
        <v>4</v>
      </c>
      <c r="C398" s="444">
        <v>7</v>
      </c>
    </row>
    <row r="399" spans="1:3">
      <c r="A399" s="534" t="s">
        <v>993</v>
      </c>
      <c r="B399" s="444">
        <v>12</v>
      </c>
      <c r="C399" s="444">
        <v>6</v>
      </c>
    </row>
    <row r="400" spans="1:3">
      <c r="A400" s="534" t="s">
        <v>1002</v>
      </c>
      <c r="B400" s="444">
        <v>8</v>
      </c>
      <c r="C400" s="444">
        <v>6</v>
      </c>
    </row>
    <row r="401" spans="1:3">
      <c r="A401" s="534" t="s">
        <v>1792</v>
      </c>
      <c r="B401" s="444">
        <v>2</v>
      </c>
      <c r="C401" s="444">
        <v>4</v>
      </c>
    </row>
    <row r="402" spans="1:3">
      <c r="A402" s="534" t="s">
        <v>1895</v>
      </c>
      <c r="B402" s="444">
        <v>2</v>
      </c>
      <c r="C402" s="444">
        <v>4</v>
      </c>
    </row>
    <row r="403" spans="1:3">
      <c r="A403" s="534" t="s">
        <v>1899</v>
      </c>
      <c r="B403" s="444">
        <v>0</v>
      </c>
      <c r="C403" s="444">
        <v>6</v>
      </c>
    </row>
    <row r="404" spans="1:3">
      <c r="A404" s="534" t="s">
        <v>1902</v>
      </c>
      <c r="B404" s="444">
        <v>2</v>
      </c>
      <c r="C404" s="444">
        <v>4</v>
      </c>
    </row>
    <row r="405" spans="1:3">
      <c r="A405" s="534" t="s">
        <v>1906</v>
      </c>
      <c r="B405" s="444">
        <v>2</v>
      </c>
      <c r="C405" s="444">
        <v>4</v>
      </c>
    </row>
    <row r="406" spans="1:3">
      <c r="A406" s="534" t="s">
        <v>1909</v>
      </c>
      <c r="B406" s="444">
        <v>3</v>
      </c>
      <c r="C406" s="444">
        <v>3</v>
      </c>
    </row>
    <row r="407" spans="1:3">
      <c r="A407" s="534" t="s">
        <v>1914</v>
      </c>
      <c r="B407" s="444">
        <v>4</v>
      </c>
      <c r="C407" s="444">
        <v>4</v>
      </c>
    </row>
    <row r="408" spans="1:3">
      <c r="A408" s="534" t="s">
        <v>1916</v>
      </c>
      <c r="B408" s="444">
        <v>1</v>
      </c>
      <c r="C408" s="444">
        <v>5</v>
      </c>
    </row>
    <row r="409" spans="1:3">
      <c r="A409" s="442" t="s">
        <v>151</v>
      </c>
      <c r="B409" s="444">
        <v>323</v>
      </c>
      <c r="C409" s="444">
        <v>207</v>
      </c>
    </row>
    <row r="410" spans="1:3">
      <c r="A410" s="443" t="s">
        <v>2737</v>
      </c>
      <c r="B410" s="444">
        <v>323</v>
      </c>
      <c r="C410" s="444">
        <v>207</v>
      </c>
    </row>
    <row r="411" spans="1:3">
      <c r="A411" s="534" t="s">
        <v>154</v>
      </c>
      <c r="B411" s="444">
        <v>11</v>
      </c>
      <c r="C411" s="444">
        <v>16</v>
      </c>
    </row>
    <row r="412" spans="1:3">
      <c r="A412" s="534" t="s">
        <v>175</v>
      </c>
      <c r="B412" s="444">
        <v>18</v>
      </c>
      <c r="C412" s="444">
        <v>8</v>
      </c>
    </row>
    <row r="413" spans="1:3">
      <c r="A413" s="534" t="s">
        <v>289</v>
      </c>
      <c r="B413" s="444">
        <v>9</v>
      </c>
      <c r="C413" s="444">
        <v>5</v>
      </c>
    </row>
    <row r="414" spans="1:3">
      <c r="A414" s="534" t="s">
        <v>293</v>
      </c>
      <c r="B414" s="444">
        <v>5</v>
      </c>
      <c r="C414" s="444">
        <v>2</v>
      </c>
    </row>
    <row r="415" spans="1:3">
      <c r="A415" s="534" t="s">
        <v>310</v>
      </c>
      <c r="B415" s="444">
        <v>12</v>
      </c>
      <c r="C415" s="444">
        <v>4</v>
      </c>
    </row>
    <row r="416" spans="1:3">
      <c r="A416" s="534" t="s">
        <v>315</v>
      </c>
      <c r="B416" s="444">
        <v>2</v>
      </c>
      <c r="C416" s="444">
        <v>3</v>
      </c>
    </row>
    <row r="417" spans="1:3">
      <c r="A417" s="534" t="s">
        <v>589</v>
      </c>
      <c r="B417" s="444">
        <v>10</v>
      </c>
      <c r="C417" s="444">
        <v>4</v>
      </c>
    </row>
    <row r="418" spans="1:3">
      <c r="A418" s="534" t="s">
        <v>864</v>
      </c>
      <c r="B418" s="444">
        <v>8</v>
      </c>
      <c r="C418" s="444">
        <v>9</v>
      </c>
    </row>
    <row r="419" spans="1:3">
      <c r="A419" s="534" t="s">
        <v>868</v>
      </c>
      <c r="B419" s="444">
        <v>2</v>
      </c>
      <c r="C419" s="444">
        <v>6</v>
      </c>
    </row>
    <row r="420" spans="1:3">
      <c r="A420" s="534" t="s">
        <v>1150</v>
      </c>
      <c r="B420" s="444">
        <v>2</v>
      </c>
      <c r="C420" s="444">
        <v>16</v>
      </c>
    </row>
    <row r="421" spans="1:3">
      <c r="A421" s="534" t="s">
        <v>1159</v>
      </c>
      <c r="B421" s="444">
        <v>12</v>
      </c>
      <c r="C421" s="444">
        <v>4</v>
      </c>
    </row>
    <row r="422" spans="1:3">
      <c r="A422" s="534" t="s">
        <v>1165</v>
      </c>
      <c r="B422" s="444">
        <v>10</v>
      </c>
      <c r="C422" s="444">
        <v>6</v>
      </c>
    </row>
    <row r="423" spans="1:3">
      <c r="A423" s="534" t="s">
        <v>1173</v>
      </c>
      <c r="B423" s="444">
        <v>23</v>
      </c>
      <c r="C423" s="444">
        <v>6</v>
      </c>
    </row>
    <row r="424" spans="1:3">
      <c r="A424" s="534" t="s">
        <v>1199</v>
      </c>
      <c r="B424" s="444">
        <v>8</v>
      </c>
      <c r="C424" s="444">
        <v>11</v>
      </c>
    </row>
    <row r="425" spans="1:3">
      <c r="A425" s="534" t="s">
        <v>1434</v>
      </c>
      <c r="B425" s="444">
        <v>8</v>
      </c>
      <c r="C425" s="444">
        <v>3</v>
      </c>
    </row>
    <row r="426" spans="1:3">
      <c r="A426" s="534" t="s">
        <v>1439</v>
      </c>
      <c r="B426" s="444">
        <v>27</v>
      </c>
      <c r="C426" s="444">
        <v>7</v>
      </c>
    </row>
    <row r="427" spans="1:3">
      <c r="A427" s="534" t="s">
        <v>1487</v>
      </c>
      <c r="B427" s="444">
        <v>4</v>
      </c>
      <c r="C427" s="444">
        <v>6</v>
      </c>
    </row>
    <row r="428" spans="1:3">
      <c r="A428" s="534" t="s">
        <v>1561</v>
      </c>
      <c r="B428" s="444">
        <v>8</v>
      </c>
      <c r="C428" s="444">
        <v>2</v>
      </c>
    </row>
    <row r="429" spans="1:3">
      <c r="A429" s="534" t="s">
        <v>1563</v>
      </c>
      <c r="B429" s="444">
        <v>7</v>
      </c>
      <c r="C429" s="444">
        <v>2</v>
      </c>
    </row>
    <row r="430" spans="1:3">
      <c r="A430" s="534" t="s">
        <v>1574</v>
      </c>
      <c r="B430" s="444">
        <v>16</v>
      </c>
      <c r="C430" s="444">
        <v>1</v>
      </c>
    </row>
    <row r="431" spans="1:3">
      <c r="A431" s="534" t="s">
        <v>1577</v>
      </c>
      <c r="B431" s="444">
        <v>7</v>
      </c>
      <c r="C431" s="444">
        <v>6</v>
      </c>
    </row>
    <row r="432" spans="1:3">
      <c r="A432" s="534" t="s">
        <v>1584</v>
      </c>
      <c r="B432" s="444">
        <v>7</v>
      </c>
      <c r="C432" s="444">
        <v>7</v>
      </c>
    </row>
    <row r="433" spans="1:3">
      <c r="A433" s="534" t="s">
        <v>1589</v>
      </c>
      <c r="B433" s="444">
        <v>5</v>
      </c>
      <c r="C433" s="444">
        <v>2</v>
      </c>
    </row>
    <row r="434" spans="1:3">
      <c r="A434" s="534" t="s">
        <v>1604</v>
      </c>
      <c r="B434" s="444">
        <v>12</v>
      </c>
      <c r="C434" s="444">
        <v>0</v>
      </c>
    </row>
    <row r="435" spans="1:3">
      <c r="A435" s="534" t="s">
        <v>1673</v>
      </c>
      <c r="B435" s="444">
        <v>6</v>
      </c>
      <c r="C435" s="444">
        <v>12</v>
      </c>
    </row>
    <row r="436" spans="1:3">
      <c r="A436" s="534" t="s">
        <v>1796</v>
      </c>
      <c r="B436" s="444">
        <v>3</v>
      </c>
      <c r="C436" s="444">
        <v>2</v>
      </c>
    </row>
    <row r="437" spans="1:3">
      <c r="A437" s="534" t="s">
        <v>1800</v>
      </c>
      <c r="B437" s="444">
        <v>6</v>
      </c>
      <c r="C437" s="444">
        <v>3</v>
      </c>
    </row>
    <row r="438" spans="1:3">
      <c r="A438" s="534" t="s">
        <v>1804</v>
      </c>
      <c r="B438" s="444">
        <v>12</v>
      </c>
      <c r="C438" s="444">
        <v>6</v>
      </c>
    </row>
    <row r="439" spans="1:3">
      <c r="A439" s="534" t="s">
        <v>1808</v>
      </c>
      <c r="B439" s="444">
        <v>2</v>
      </c>
      <c r="C439" s="444">
        <v>11</v>
      </c>
    </row>
    <row r="440" spans="1:3">
      <c r="A440" s="534" t="s">
        <v>2156</v>
      </c>
      <c r="B440" s="444">
        <v>3</v>
      </c>
      <c r="C440" s="444">
        <v>2</v>
      </c>
    </row>
    <row r="441" spans="1:3">
      <c r="A441" s="534" t="s">
        <v>2157</v>
      </c>
      <c r="B441" s="444">
        <v>4</v>
      </c>
      <c r="C441" s="444">
        <v>1</v>
      </c>
    </row>
    <row r="442" spans="1:3">
      <c r="A442" s="534" t="s">
        <v>2158</v>
      </c>
      <c r="B442" s="444">
        <v>0</v>
      </c>
      <c r="C442" s="444">
        <v>5</v>
      </c>
    </row>
    <row r="443" spans="1:3">
      <c r="A443" s="534" t="s">
        <v>2165</v>
      </c>
      <c r="B443" s="444">
        <v>2</v>
      </c>
      <c r="C443" s="444">
        <v>3</v>
      </c>
    </row>
    <row r="444" spans="1:3">
      <c r="A444" s="534" t="s">
        <v>2166</v>
      </c>
      <c r="B444" s="444">
        <v>5</v>
      </c>
      <c r="C444" s="444">
        <v>0</v>
      </c>
    </row>
    <row r="445" spans="1:3">
      <c r="A445" s="534" t="s">
        <v>2167</v>
      </c>
      <c r="B445" s="444">
        <v>6</v>
      </c>
      <c r="C445" s="444">
        <v>1</v>
      </c>
    </row>
    <row r="446" spans="1:3">
      <c r="A446" s="534" t="s">
        <v>2169</v>
      </c>
      <c r="B446" s="444">
        <v>9</v>
      </c>
      <c r="C446" s="444">
        <v>4</v>
      </c>
    </row>
    <row r="447" spans="1:3">
      <c r="A447" s="534" t="s">
        <v>2170</v>
      </c>
      <c r="B447" s="444">
        <v>4</v>
      </c>
      <c r="C447" s="444">
        <v>3</v>
      </c>
    </row>
    <row r="448" spans="1:3">
      <c r="A448" s="534" t="s">
        <v>2171</v>
      </c>
      <c r="B448" s="444">
        <v>3</v>
      </c>
      <c r="C448" s="444">
        <v>2</v>
      </c>
    </row>
    <row r="449" spans="1:3">
      <c r="A449" s="534" t="s">
        <v>2172</v>
      </c>
      <c r="B449" s="444">
        <v>4</v>
      </c>
      <c r="C449" s="444">
        <v>2</v>
      </c>
    </row>
    <row r="450" spans="1:3">
      <c r="A450" s="534" t="s">
        <v>2173</v>
      </c>
      <c r="B450" s="444">
        <v>5</v>
      </c>
      <c r="C450" s="444">
        <v>1</v>
      </c>
    </row>
    <row r="451" spans="1:3">
      <c r="A451" s="534" t="s">
        <v>2179</v>
      </c>
      <c r="B451" s="444">
        <v>2</v>
      </c>
      <c r="C451" s="444">
        <v>3</v>
      </c>
    </row>
    <row r="452" spans="1:3">
      <c r="A452" s="534" t="s">
        <v>2183</v>
      </c>
      <c r="B452" s="444">
        <v>0</v>
      </c>
      <c r="C452" s="444">
        <v>5</v>
      </c>
    </row>
    <row r="453" spans="1:3">
      <c r="A453" s="534" t="s">
        <v>2186</v>
      </c>
      <c r="B453" s="444">
        <v>5</v>
      </c>
      <c r="C453" s="444">
        <v>1</v>
      </c>
    </row>
    <row r="454" spans="1:3">
      <c r="A454" s="534" t="s">
        <v>2188</v>
      </c>
      <c r="B454" s="444">
        <v>4</v>
      </c>
      <c r="C454" s="444">
        <v>2</v>
      </c>
    </row>
    <row r="455" spans="1:3">
      <c r="A455" s="534" t="s">
        <v>2189</v>
      </c>
      <c r="B455" s="444">
        <v>5</v>
      </c>
      <c r="C455" s="444">
        <v>2</v>
      </c>
    </row>
    <row r="456" spans="1:3">
      <c r="A456" s="442" t="s">
        <v>405</v>
      </c>
      <c r="B456" s="444">
        <v>200</v>
      </c>
      <c r="C456" s="444">
        <v>184</v>
      </c>
    </row>
    <row r="457" spans="1:3">
      <c r="A457" s="443" t="s">
        <v>2737</v>
      </c>
      <c r="B457" s="444">
        <v>200</v>
      </c>
      <c r="C457" s="444">
        <v>184</v>
      </c>
    </row>
    <row r="458" spans="1:3">
      <c r="A458" s="534" t="s">
        <v>407</v>
      </c>
      <c r="B458" s="444">
        <v>12</v>
      </c>
      <c r="C458" s="444">
        <v>12</v>
      </c>
    </row>
    <row r="459" spans="1:3">
      <c r="A459" s="534" t="s">
        <v>440</v>
      </c>
      <c r="B459" s="444">
        <v>13</v>
      </c>
      <c r="C459" s="444">
        <v>2</v>
      </c>
    </row>
    <row r="460" spans="1:3">
      <c r="A460" s="534" t="s">
        <v>603</v>
      </c>
      <c r="B460" s="444">
        <v>5</v>
      </c>
      <c r="C460" s="444">
        <v>11</v>
      </c>
    </row>
    <row r="461" spans="1:3">
      <c r="A461" s="534" t="s">
        <v>610</v>
      </c>
      <c r="B461" s="444">
        <v>7</v>
      </c>
      <c r="C461" s="444">
        <v>10</v>
      </c>
    </row>
    <row r="462" spans="1:3">
      <c r="A462" s="534" t="s">
        <v>639</v>
      </c>
      <c r="B462" s="444">
        <v>11</v>
      </c>
      <c r="C462" s="444">
        <v>12</v>
      </c>
    </row>
    <row r="463" spans="1:3">
      <c r="A463" s="534" t="s">
        <v>658</v>
      </c>
      <c r="B463" s="444">
        <v>2</v>
      </c>
      <c r="C463" s="444">
        <v>12</v>
      </c>
    </row>
    <row r="464" spans="1:3">
      <c r="A464" s="534" t="s">
        <v>666</v>
      </c>
      <c r="B464" s="444">
        <v>9</v>
      </c>
      <c r="C464" s="444">
        <v>14</v>
      </c>
    </row>
    <row r="465" spans="1:3">
      <c r="A465" s="534" t="s">
        <v>679</v>
      </c>
      <c r="B465" s="444">
        <v>14</v>
      </c>
      <c r="C465" s="444">
        <v>2</v>
      </c>
    </row>
    <row r="466" spans="1:3">
      <c r="A466" s="534" t="s">
        <v>692</v>
      </c>
      <c r="B466" s="444">
        <v>16</v>
      </c>
      <c r="C466" s="444">
        <v>5</v>
      </c>
    </row>
    <row r="467" spans="1:3">
      <c r="A467" s="534" t="s">
        <v>695</v>
      </c>
      <c r="B467" s="444">
        <v>0</v>
      </c>
      <c r="C467" s="444">
        <v>12</v>
      </c>
    </row>
    <row r="468" spans="1:3">
      <c r="A468" s="534" t="s">
        <v>703</v>
      </c>
      <c r="B468" s="444">
        <v>10</v>
      </c>
      <c r="C468" s="444">
        <v>16</v>
      </c>
    </row>
    <row r="469" spans="1:3">
      <c r="A469" s="534" t="s">
        <v>713</v>
      </c>
      <c r="B469" s="444">
        <v>13</v>
      </c>
      <c r="C469" s="444">
        <v>7</v>
      </c>
    </row>
    <row r="470" spans="1:3">
      <c r="A470" s="534" t="s">
        <v>718</v>
      </c>
      <c r="B470" s="444">
        <v>18</v>
      </c>
      <c r="C470" s="444">
        <v>14</v>
      </c>
    </row>
    <row r="471" spans="1:3">
      <c r="A471" s="534" t="s">
        <v>1780</v>
      </c>
      <c r="B471" s="444">
        <v>5</v>
      </c>
      <c r="C471" s="444">
        <v>11</v>
      </c>
    </row>
    <row r="472" spans="1:3">
      <c r="A472" s="534" t="s">
        <v>1785</v>
      </c>
      <c r="B472" s="444">
        <v>2</v>
      </c>
      <c r="C472" s="444">
        <v>12</v>
      </c>
    </row>
    <row r="473" spans="1:3">
      <c r="A473" s="534" t="s">
        <v>2091</v>
      </c>
      <c r="B473" s="444">
        <v>11</v>
      </c>
      <c r="C473" s="444">
        <v>4</v>
      </c>
    </row>
    <row r="474" spans="1:3">
      <c r="A474" s="534" t="s">
        <v>2092</v>
      </c>
      <c r="B474" s="444">
        <v>8</v>
      </c>
      <c r="C474" s="444">
        <v>10</v>
      </c>
    </row>
    <row r="475" spans="1:3">
      <c r="A475" s="534" t="s">
        <v>2101</v>
      </c>
      <c r="B475" s="444">
        <v>17</v>
      </c>
      <c r="C475" s="444">
        <v>2</v>
      </c>
    </row>
    <row r="476" spans="1:3">
      <c r="A476" s="534" t="s">
        <v>2102</v>
      </c>
      <c r="B476" s="444">
        <v>8</v>
      </c>
      <c r="C476" s="444">
        <v>0</v>
      </c>
    </row>
    <row r="477" spans="1:3">
      <c r="A477" s="534" t="s">
        <v>2103</v>
      </c>
      <c r="B477" s="444">
        <v>8</v>
      </c>
      <c r="C477" s="444">
        <v>5</v>
      </c>
    </row>
    <row r="478" spans="1:3">
      <c r="A478" s="534" t="s">
        <v>2241</v>
      </c>
      <c r="B478" s="444">
        <v>11</v>
      </c>
      <c r="C478" s="444">
        <v>11</v>
      </c>
    </row>
    <row r="479" spans="1:3">
      <c r="A479" s="442" t="s">
        <v>326</v>
      </c>
      <c r="B479" s="444">
        <v>279</v>
      </c>
      <c r="C479" s="444">
        <v>99</v>
      </c>
    </row>
    <row r="480" spans="1:3">
      <c r="A480" s="443" t="s">
        <v>2737</v>
      </c>
      <c r="B480" s="444">
        <v>279</v>
      </c>
      <c r="C480" s="444">
        <v>99</v>
      </c>
    </row>
    <row r="481" spans="1:3">
      <c r="A481" s="534" t="s">
        <v>329</v>
      </c>
      <c r="B481" s="444">
        <v>11</v>
      </c>
      <c r="C481" s="444">
        <v>5</v>
      </c>
    </row>
    <row r="482" spans="1:3">
      <c r="A482" s="534" t="s">
        <v>335</v>
      </c>
      <c r="B482" s="444">
        <v>16</v>
      </c>
      <c r="C482" s="444">
        <v>0</v>
      </c>
    </row>
    <row r="483" spans="1:3">
      <c r="A483" s="534" t="s">
        <v>358</v>
      </c>
      <c r="B483" s="444">
        <v>5</v>
      </c>
      <c r="C483" s="444">
        <v>4</v>
      </c>
    </row>
    <row r="484" spans="1:3">
      <c r="A484" s="534" t="s">
        <v>363</v>
      </c>
      <c r="B484" s="444">
        <v>11</v>
      </c>
      <c r="C484" s="444">
        <v>6</v>
      </c>
    </row>
    <row r="485" spans="1:3">
      <c r="A485" s="534" t="s">
        <v>386</v>
      </c>
      <c r="B485" s="444">
        <v>6</v>
      </c>
      <c r="C485" s="444">
        <v>5</v>
      </c>
    </row>
    <row r="486" spans="1:3">
      <c r="A486" s="534" t="s">
        <v>411</v>
      </c>
      <c r="B486" s="444">
        <v>13</v>
      </c>
      <c r="C486" s="444">
        <v>4</v>
      </c>
    </row>
    <row r="487" spans="1:3">
      <c r="A487" s="534" t="s">
        <v>432</v>
      </c>
      <c r="B487" s="444">
        <v>5</v>
      </c>
      <c r="C487" s="444">
        <v>4</v>
      </c>
    </row>
    <row r="488" spans="1:3">
      <c r="A488" s="534" t="s">
        <v>459</v>
      </c>
      <c r="B488" s="444">
        <v>15</v>
      </c>
      <c r="C488" s="444">
        <v>0</v>
      </c>
    </row>
    <row r="489" spans="1:3">
      <c r="A489" s="534" t="s">
        <v>465</v>
      </c>
      <c r="B489" s="444">
        <v>17</v>
      </c>
      <c r="C489" s="444">
        <v>0</v>
      </c>
    </row>
    <row r="490" spans="1:3">
      <c r="A490" s="534" t="s">
        <v>493</v>
      </c>
      <c r="B490" s="444">
        <v>10</v>
      </c>
      <c r="C490" s="444">
        <v>6</v>
      </c>
    </row>
    <row r="491" spans="1:3">
      <c r="A491" s="534" t="s">
        <v>506</v>
      </c>
      <c r="B491" s="444">
        <v>10</v>
      </c>
      <c r="C491" s="444">
        <v>5</v>
      </c>
    </row>
    <row r="492" spans="1:3">
      <c r="A492" s="534" t="s">
        <v>543</v>
      </c>
      <c r="B492" s="444">
        <v>7</v>
      </c>
      <c r="C492" s="444">
        <v>9</v>
      </c>
    </row>
    <row r="493" spans="1:3">
      <c r="A493" s="534" t="s">
        <v>547</v>
      </c>
      <c r="B493" s="444">
        <v>11</v>
      </c>
      <c r="C493" s="444">
        <v>1</v>
      </c>
    </row>
    <row r="494" spans="1:3">
      <c r="A494" s="534" t="s">
        <v>551</v>
      </c>
      <c r="B494" s="444">
        <v>15</v>
      </c>
      <c r="C494" s="444">
        <v>3</v>
      </c>
    </row>
    <row r="495" spans="1:3">
      <c r="A495" s="534" t="s">
        <v>554</v>
      </c>
      <c r="B495" s="444">
        <v>10</v>
      </c>
      <c r="C495" s="444">
        <v>3</v>
      </c>
    </row>
    <row r="496" spans="1:3">
      <c r="A496" s="534" t="s">
        <v>558</v>
      </c>
      <c r="B496" s="444">
        <v>11</v>
      </c>
      <c r="C496" s="444">
        <v>2</v>
      </c>
    </row>
    <row r="497" spans="1:3">
      <c r="A497" s="534" t="s">
        <v>562</v>
      </c>
      <c r="B497" s="444">
        <v>12</v>
      </c>
      <c r="C497" s="444">
        <v>5</v>
      </c>
    </row>
    <row r="498" spans="1:3">
      <c r="A498" s="534" t="s">
        <v>567</v>
      </c>
      <c r="B498" s="444">
        <v>12</v>
      </c>
      <c r="C498" s="444">
        <v>4</v>
      </c>
    </row>
    <row r="499" spans="1:3">
      <c r="A499" s="534" t="s">
        <v>614</v>
      </c>
      <c r="B499" s="444">
        <v>11</v>
      </c>
      <c r="C499" s="444">
        <v>5</v>
      </c>
    </row>
    <row r="500" spans="1:3">
      <c r="A500" s="534" t="s">
        <v>617</v>
      </c>
      <c r="B500" s="444">
        <v>11</v>
      </c>
      <c r="C500" s="444">
        <v>0</v>
      </c>
    </row>
    <row r="501" spans="1:3">
      <c r="A501" s="534" t="s">
        <v>622</v>
      </c>
      <c r="B501" s="444">
        <v>10</v>
      </c>
      <c r="C501" s="444">
        <v>4</v>
      </c>
    </row>
    <row r="502" spans="1:3">
      <c r="A502" s="534" t="s">
        <v>630</v>
      </c>
      <c r="B502" s="444">
        <v>13</v>
      </c>
      <c r="C502" s="444">
        <v>3</v>
      </c>
    </row>
    <row r="503" spans="1:3">
      <c r="A503" s="534" t="s">
        <v>634</v>
      </c>
      <c r="B503" s="444">
        <v>8</v>
      </c>
      <c r="C503" s="444">
        <v>4</v>
      </c>
    </row>
    <row r="504" spans="1:3">
      <c r="A504" s="534" t="s">
        <v>644</v>
      </c>
      <c r="B504" s="444">
        <v>16</v>
      </c>
      <c r="C504" s="444">
        <v>2</v>
      </c>
    </row>
    <row r="505" spans="1:3">
      <c r="A505" s="534" t="s">
        <v>647</v>
      </c>
      <c r="B505" s="444">
        <v>6</v>
      </c>
      <c r="C505" s="444">
        <v>11</v>
      </c>
    </row>
    <row r="506" spans="1:3">
      <c r="A506" s="534" t="s">
        <v>2016</v>
      </c>
      <c r="B506" s="444">
        <v>6</v>
      </c>
      <c r="C506" s="444">
        <v>0</v>
      </c>
    </row>
    <row r="507" spans="1:3">
      <c r="A507" s="534" t="s">
        <v>2018</v>
      </c>
      <c r="B507" s="444">
        <v>1</v>
      </c>
      <c r="C507" s="444">
        <v>4</v>
      </c>
    </row>
    <row r="508" spans="1:3">
      <c r="A508" s="442" t="s">
        <v>2737</v>
      </c>
      <c r="B508" s="444">
        <v>410</v>
      </c>
      <c r="C508" s="444">
        <v>221</v>
      </c>
    </row>
    <row r="509" spans="1:3">
      <c r="A509" s="443" t="s">
        <v>895</v>
      </c>
      <c r="B509" s="444">
        <v>56</v>
      </c>
      <c r="C509" s="444">
        <v>50</v>
      </c>
    </row>
    <row r="510" spans="1:3">
      <c r="A510" s="534" t="s">
        <v>1183</v>
      </c>
      <c r="B510" s="444">
        <v>3</v>
      </c>
      <c r="C510" s="444">
        <v>10</v>
      </c>
    </row>
    <row r="511" spans="1:3">
      <c r="A511" s="534" t="s">
        <v>1188</v>
      </c>
      <c r="B511" s="444">
        <v>7</v>
      </c>
      <c r="C511" s="444">
        <v>4</v>
      </c>
    </row>
    <row r="512" spans="1:3">
      <c r="A512" s="534" t="s">
        <v>1196</v>
      </c>
      <c r="B512" s="444">
        <v>6</v>
      </c>
      <c r="C512" s="444">
        <v>0</v>
      </c>
    </row>
    <row r="513" spans="1:3">
      <c r="A513" s="534" t="s">
        <v>1215</v>
      </c>
      <c r="B513" s="444">
        <v>7</v>
      </c>
      <c r="C513" s="444">
        <v>3</v>
      </c>
    </row>
    <row r="514" spans="1:3">
      <c r="A514" s="534" t="s">
        <v>1238</v>
      </c>
      <c r="B514" s="444">
        <v>3</v>
      </c>
      <c r="C514" s="444">
        <v>4</v>
      </c>
    </row>
    <row r="515" spans="1:3">
      <c r="A515" s="534" t="s">
        <v>1262</v>
      </c>
      <c r="B515" s="444">
        <v>8</v>
      </c>
      <c r="C515" s="444">
        <v>1</v>
      </c>
    </row>
    <row r="516" spans="1:3">
      <c r="A516" s="534" t="s">
        <v>1295</v>
      </c>
      <c r="B516" s="444">
        <v>4</v>
      </c>
      <c r="C516" s="444">
        <v>2</v>
      </c>
    </row>
    <row r="517" spans="1:3">
      <c r="A517" s="534" t="s">
        <v>1341</v>
      </c>
      <c r="B517" s="444">
        <v>1</v>
      </c>
      <c r="C517" s="444">
        <v>5</v>
      </c>
    </row>
    <row r="518" spans="1:3">
      <c r="A518" s="534" t="s">
        <v>1377</v>
      </c>
      <c r="B518" s="444">
        <v>4</v>
      </c>
      <c r="C518" s="444">
        <v>2</v>
      </c>
    </row>
    <row r="519" spans="1:3">
      <c r="A519" s="534" t="s">
        <v>1400</v>
      </c>
      <c r="B519" s="444">
        <v>1</v>
      </c>
      <c r="C519" s="444">
        <v>6</v>
      </c>
    </row>
    <row r="520" spans="1:3">
      <c r="A520" s="534" t="s">
        <v>1417</v>
      </c>
      <c r="B520" s="444">
        <v>6</v>
      </c>
      <c r="C520" s="444">
        <v>3</v>
      </c>
    </row>
    <row r="521" spans="1:3">
      <c r="A521" s="534" t="s">
        <v>1421</v>
      </c>
      <c r="B521" s="444">
        <v>1</v>
      </c>
      <c r="C521" s="444">
        <v>10</v>
      </c>
    </row>
    <row r="522" spans="1:3">
      <c r="A522" s="534" t="s">
        <v>1886</v>
      </c>
      <c r="B522" s="444">
        <v>5</v>
      </c>
      <c r="C522" s="444">
        <v>0</v>
      </c>
    </row>
    <row r="523" spans="1:3">
      <c r="A523" s="443" t="s">
        <v>197</v>
      </c>
      <c r="B523" s="444">
        <v>354</v>
      </c>
      <c r="C523" s="444">
        <v>171</v>
      </c>
    </row>
    <row r="524" spans="1:3">
      <c r="A524" s="534" t="s">
        <v>199</v>
      </c>
      <c r="B524" s="444">
        <v>15</v>
      </c>
      <c r="C524" s="444">
        <v>5</v>
      </c>
    </row>
    <row r="525" spans="1:3">
      <c r="A525" s="534" t="s">
        <v>345</v>
      </c>
      <c r="B525" s="444">
        <v>10</v>
      </c>
      <c r="C525" s="444">
        <v>3</v>
      </c>
    </row>
    <row r="526" spans="1:3">
      <c r="A526" s="534" t="s">
        <v>354</v>
      </c>
      <c r="B526" s="444">
        <v>8</v>
      </c>
      <c r="C526" s="444">
        <v>15</v>
      </c>
    </row>
    <row r="527" spans="1:3">
      <c r="A527" s="534" t="s">
        <v>383</v>
      </c>
      <c r="B527" s="444">
        <v>35</v>
      </c>
      <c r="C527" s="444">
        <v>3</v>
      </c>
    </row>
    <row r="528" spans="1:3">
      <c r="A528" s="534" t="s">
        <v>391</v>
      </c>
      <c r="B528" s="444">
        <v>8</v>
      </c>
      <c r="C528" s="444">
        <v>6</v>
      </c>
    </row>
    <row r="529" spans="1:3">
      <c r="A529" s="534" t="s">
        <v>427</v>
      </c>
      <c r="B529" s="444">
        <v>17</v>
      </c>
      <c r="C529" s="444">
        <v>7</v>
      </c>
    </row>
    <row r="530" spans="1:3">
      <c r="A530" s="534" t="s">
        <v>435</v>
      </c>
      <c r="B530" s="444">
        <v>16</v>
      </c>
      <c r="C530" s="444">
        <v>5</v>
      </c>
    </row>
    <row r="531" spans="1:3">
      <c r="A531" s="534" t="s">
        <v>470</v>
      </c>
      <c r="B531" s="444">
        <v>11</v>
      </c>
      <c r="C531" s="444">
        <v>4</v>
      </c>
    </row>
    <row r="532" spans="1:3">
      <c r="A532" s="534" t="s">
        <v>474</v>
      </c>
      <c r="B532" s="444">
        <v>23</v>
      </c>
      <c r="C532" s="444">
        <v>3</v>
      </c>
    </row>
    <row r="533" spans="1:3">
      <c r="A533" s="534" t="s">
        <v>522</v>
      </c>
      <c r="B533" s="444">
        <v>4</v>
      </c>
      <c r="C533" s="444">
        <v>4</v>
      </c>
    </row>
    <row r="534" spans="1:3">
      <c r="A534" s="534" t="s">
        <v>527</v>
      </c>
      <c r="B534" s="444">
        <v>4</v>
      </c>
      <c r="C534" s="444">
        <v>4</v>
      </c>
    </row>
    <row r="535" spans="1:3">
      <c r="A535" s="534" t="s">
        <v>533</v>
      </c>
      <c r="B535" s="444">
        <v>7</v>
      </c>
      <c r="C535" s="444">
        <v>4</v>
      </c>
    </row>
    <row r="536" spans="1:3">
      <c r="A536" s="534" t="s">
        <v>540</v>
      </c>
      <c r="B536" s="444">
        <v>9</v>
      </c>
      <c r="C536" s="444">
        <v>1</v>
      </c>
    </row>
    <row r="537" spans="1:3">
      <c r="A537" s="534" t="s">
        <v>571</v>
      </c>
      <c r="B537" s="444">
        <v>13</v>
      </c>
      <c r="C537" s="444">
        <v>8</v>
      </c>
    </row>
    <row r="538" spans="1:3">
      <c r="A538" s="534" t="s">
        <v>575</v>
      </c>
      <c r="B538" s="444">
        <v>15</v>
      </c>
      <c r="C538" s="444">
        <v>2</v>
      </c>
    </row>
    <row r="539" spans="1:3">
      <c r="A539" s="534" t="s">
        <v>580</v>
      </c>
      <c r="B539" s="444">
        <v>12</v>
      </c>
      <c r="C539" s="444">
        <v>7</v>
      </c>
    </row>
    <row r="540" spans="1:3">
      <c r="A540" s="534" t="s">
        <v>585</v>
      </c>
      <c r="B540" s="444">
        <v>13</v>
      </c>
      <c r="C540" s="444">
        <v>15</v>
      </c>
    </row>
    <row r="541" spans="1:3">
      <c r="A541" s="534" t="s">
        <v>593</v>
      </c>
      <c r="B541" s="444">
        <v>11</v>
      </c>
      <c r="C541" s="444">
        <v>6</v>
      </c>
    </row>
    <row r="542" spans="1:3">
      <c r="A542" s="534" t="s">
        <v>599</v>
      </c>
      <c r="B542" s="444">
        <v>3</v>
      </c>
      <c r="C542" s="444">
        <v>3</v>
      </c>
    </row>
    <row r="543" spans="1:3">
      <c r="A543" s="534" t="s">
        <v>626</v>
      </c>
      <c r="B543" s="444">
        <v>8</v>
      </c>
      <c r="C543" s="444">
        <v>3</v>
      </c>
    </row>
    <row r="544" spans="1:3">
      <c r="A544" s="534" t="s">
        <v>650</v>
      </c>
      <c r="B544" s="444">
        <v>12</v>
      </c>
      <c r="C544" s="444">
        <v>7</v>
      </c>
    </row>
    <row r="545" spans="1:3">
      <c r="A545" s="534" t="s">
        <v>654</v>
      </c>
      <c r="B545" s="444">
        <v>2</v>
      </c>
      <c r="C545" s="444">
        <v>7</v>
      </c>
    </row>
    <row r="546" spans="1:3">
      <c r="A546" s="534" t="s">
        <v>662</v>
      </c>
      <c r="B546" s="444">
        <v>7</v>
      </c>
      <c r="C546" s="444">
        <v>1</v>
      </c>
    </row>
    <row r="547" spans="1:3">
      <c r="A547" s="534" t="s">
        <v>670</v>
      </c>
      <c r="B547" s="444">
        <v>14</v>
      </c>
      <c r="C547" s="444">
        <v>7</v>
      </c>
    </row>
    <row r="548" spans="1:3">
      <c r="A548" s="534" t="s">
        <v>675</v>
      </c>
      <c r="B548" s="444">
        <v>7</v>
      </c>
      <c r="C548" s="444">
        <v>12</v>
      </c>
    </row>
    <row r="549" spans="1:3">
      <c r="A549" s="534" t="s">
        <v>683</v>
      </c>
      <c r="B549" s="444">
        <v>25</v>
      </c>
      <c r="C549" s="444">
        <v>3</v>
      </c>
    </row>
    <row r="550" spans="1:3">
      <c r="A550" s="534" t="s">
        <v>687</v>
      </c>
      <c r="B550" s="444">
        <v>6</v>
      </c>
      <c r="C550" s="444">
        <v>5</v>
      </c>
    </row>
    <row r="551" spans="1:3">
      <c r="A551" s="534" t="s">
        <v>699</v>
      </c>
      <c r="B551" s="444">
        <v>7</v>
      </c>
      <c r="C551" s="444">
        <v>5</v>
      </c>
    </row>
    <row r="552" spans="1:3">
      <c r="A552" s="534" t="s">
        <v>797</v>
      </c>
      <c r="B552" s="444">
        <v>14</v>
      </c>
      <c r="C552" s="444">
        <v>8</v>
      </c>
    </row>
    <row r="553" spans="1:3">
      <c r="A553" s="534" t="s">
        <v>1782</v>
      </c>
      <c r="B553" s="444">
        <v>18</v>
      </c>
      <c r="C553" s="444">
        <v>8</v>
      </c>
    </row>
    <row r="554" spans="1:3">
      <c r="A554" s="443" t="s">
        <v>2737</v>
      </c>
      <c r="B554" s="444"/>
      <c r="C554" s="444"/>
    </row>
    <row r="555" spans="1:3">
      <c r="A555" s="534" t="s">
        <v>145</v>
      </c>
      <c r="B555" s="444"/>
      <c r="C555" s="444"/>
    </row>
    <row r="556" spans="1:3">
      <c r="A556" s="442" t="s">
        <v>2738</v>
      </c>
      <c r="B556" s="444">
        <v>4076</v>
      </c>
      <c r="C556" s="444">
        <v>2521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3:N397"/>
  <sheetViews>
    <sheetView topLeftCell="A142" workbookViewId="0">
      <selection activeCell="C165" sqref="C165"/>
    </sheetView>
  </sheetViews>
  <sheetFormatPr baseColWidth="10" defaultRowHeight="13.2"/>
  <cols>
    <col min="1" max="1" width="57.109375" bestFit="1" customWidth="1"/>
    <col min="2" max="2" width="23.88671875" style="458" bestFit="1" customWidth="1"/>
    <col min="3" max="3" width="24.88671875" style="458" bestFit="1" customWidth="1"/>
    <col min="4" max="4" width="13.5546875" bestFit="1" customWidth="1"/>
    <col min="5" max="5" width="14" bestFit="1" customWidth="1"/>
  </cols>
  <sheetData>
    <row r="3" spans="1:14">
      <c r="A3" s="441" t="s">
        <v>2736</v>
      </c>
      <c r="B3" s="458" t="s">
        <v>2741</v>
      </c>
      <c r="C3" s="458" t="s">
        <v>2752</v>
      </c>
      <c r="D3" t="s">
        <v>2740</v>
      </c>
      <c r="E3" t="s">
        <v>2739</v>
      </c>
    </row>
    <row r="4" spans="1:14">
      <c r="A4" s="442" t="s">
        <v>138</v>
      </c>
      <c r="B4" s="458">
        <v>2152935</v>
      </c>
      <c r="C4" s="458">
        <v>2139642</v>
      </c>
      <c r="D4" s="444">
        <v>167</v>
      </c>
      <c r="E4" s="444">
        <v>66</v>
      </c>
    </row>
    <row r="5" spans="1:14">
      <c r="A5" s="443" t="s">
        <v>138</v>
      </c>
      <c r="B5" s="458">
        <v>114003</v>
      </c>
      <c r="C5" s="458">
        <v>114003</v>
      </c>
      <c r="D5" s="444">
        <v>8</v>
      </c>
      <c r="E5" s="444">
        <v>6</v>
      </c>
      <c r="G5" s="542">
        <f>+B5-C5</f>
        <v>0</v>
      </c>
      <c r="I5" t="s">
        <v>1267</v>
      </c>
      <c r="K5" t="s">
        <v>138</v>
      </c>
      <c r="L5">
        <v>114003</v>
      </c>
      <c r="N5">
        <f>+L5+M5</f>
        <v>114003</v>
      </c>
    </row>
    <row r="6" spans="1:14">
      <c r="A6" s="443" t="s">
        <v>1267</v>
      </c>
      <c r="B6" s="458">
        <v>143954</v>
      </c>
      <c r="C6" s="458">
        <v>141425</v>
      </c>
      <c r="D6" s="444">
        <v>9</v>
      </c>
      <c r="E6" s="444">
        <v>6</v>
      </c>
      <c r="G6" s="542">
        <f t="shared" ref="G6:G69" si="0">+B6-C6</f>
        <v>2529</v>
      </c>
      <c r="K6" t="s">
        <v>1267</v>
      </c>
      <c r="L6">
        <v>141425</v>
      </c>
      <c r="M6">
        <v>14375</v>
      </c>
      <c r="N6">
        <f t="shared" ref="N6:N17" si="1">+L6+M6</f>
        <v>155800</v>
      </c>
    </row>
    <row r="7" spans="1:14">
      <c r="A7" s="443" t="s">
        <v>1403</v>
      </c>
      <c r="B7" s="458">
        <v>135953</v>
      </c>
      <c r="C7" s="458">
        <v>135953</v>
      </c>
      <c r="D7" s="444">
        <v>12</v>
      </c>
      <c r="E7" s="444">
        <v>3</v>
      </c>
      <c r="G7" s="542">
        <f t="shared" si="0"/>
        <v>0</v>
      </c>
      <c r="I7" t="s">
        <v>1191</v>
      </c>
      <c r="K7" t="s">
        <v>1403</v>
      </c>
      <c r="L7">
        <v>135953</v>
      </c>
      <c r="N7">
        <f t="shared" si="1"/>
        <v>135953</v>
      </c>
    </row>
    <row r="8" spans="1:14">
      <c r="A8" s="443" t="s">
        <v>744</v>
      </c>
      <c r="B8" s="458">
        <v>142809</v>
      </c>
      <c r="C8" s="458">
        <v>142809</v>
      </c>
      <c r="D8" s="444">
        <v>7</v>
      </c>
      <c r="E8" s="444">
        <v>10</v>
      </c>
      <c r="G8" s="542">
        <f t="shared" si="0"/>
        <v>0</v>
      </c>
      <c r="K8" t="s">
        <v>744</v>
      </c>
      <c r="L8">
        <v>142809</v>
      </c>
      <c r="N8">
        <f t="shared" si="1"/>
        <v>142809</v>
      </c>
    </row>
    <row r="9" spans="1:14">
      <c r="A9" s="443" t="s">
        <v>170</v>
      </c>
      <c r="B9" s="458">
        <v>177586</v>
      </c>
      <c r="C9" s="458">
        <v>177586</v>
      </c>
      <c r="D9" s="444">
        <v>7</v>
      </c>
      <c r="E9" s="444">
        <v>11</v>
      </c>
      <c r="G9" s="542">
        <f t="shared" si="0"/>
        <v>0</v>
      </c>
      <c r="K9" t="s">
        <v>170</v>
      </c>
      <c r="L9">
        <v>177586</v>
      </c>
      <c r="N9">
        <f t="shared" si="1"/>
        <v>177586</v>
      </c>
    </row>
    <row r="10" spans="1:14">
      <c r="A10" s="443" t="s">
        <v>1168</v>
      </c>
      <c r="B10" s="458">
        <v>234404</v>
      </c>
      <c r="C10" s="458">
        <v>227013</v>
      </c>
      <c r="D10" s="444">
        <v>8</v>
      </c>
      <c r="E10" s="444">
        <v>13</v>
      </c>
      <c r="G10" s="542">
        <f t="shared" si="0"/>
        <v>7391</v>
      </c>
      <c r="K10" t="s">
        <v>1168</v>
      </c>
      <c r="L10">
        <v>227013</v>
      </c>
      <c r="N10">
        <f t="shared" si="1"/>
        <v>227013</v>
      </c>
    </row>
    <row r="11" spans="1:14">
      <c r="A11" s="443" t="s">
        <v>1304</v>
      </c>
      <c r="B11" s="458">
        <v>173876</v>
      </c>
      <c r="C11" s="458">
        <v>173876</v>
      </c>
      <c r="D11" s="444">
        <v>11</v>
      </c>
      <c r="E11" s="444">
        <v>4</v>
      </c>
      <c r="G11" s="542">
        <f t="shared" si="0"/>
        <v>0</v>
      </c>
      <c r="I11">
        <v>14375</v>
      </c>
      <c r="K11" t="s">
        <v>1304</v>
      </c>
      <c r="L11">
        <v>173876</v>
      </c>
      <c r="M11">
        <v>22169</v>
      </c>
      <c r="N11">
        <f t="shared" si="1"/>
        <v>196045</v>
      </c>
    </row>
    <row r="12" spans="1:14">
      <c r="A12" s="443" t="s">
        <v>1191</v>
      </c>
      <c r="B12" s="458">
        <v>151378</v>
      </c>
      <c r="C12" s="458">
        <v>148005</v>
      </c>
      <c r="D12" s="444">
        <v>14</v>
      </c>
      <c r="E12" s="444">
        <v>2</v>
      </c>
      <c r="G12" s="542">
        <f t="shared" si="0"/>
        <v>3373</v>
      </c>
      <c r="K12" t="s">
        <v>1191</v>
      </c>
      <c r="L12">
        <v>148005</v>
      </c>
      <c r="M12">
        <v>14375</v>
      </c>
      <c r="N12">
        <f t="shared" si="1"/>
        <v>162380</v>
      </c>
    </row>
    <row r="13" spans="1:14">
      <c r="A13" s="443" t="s">
        <v>1364</v>
      </c>
      <c r="B13" s="458">
        <v>269193</v>
      </c>
      <c r="C13" s="458">
        <v>269193</v>
      </c>
      <c r="D13" s="444">
        <v>23</v>
      </c>
      <c r="E13" s="444">
        <v>4</v>
      </c>
      <c r="G13" s="542">
        <f t="shared" si="0"/>
        <v>0</v>
      </c>
      <c r="I13">
        <v>14375</v>
      </c>
      <c r="K13" t="s">
        <v>1364</v>
      </c>
      <c r="L13">
        <v>269193</v>
      </c>
      <c r="N13">
        <f t="shared" si="1"/>
        <v>269193</v>
      </c>
    </row>
    <row r="14" spans="1:14">
      <c r="A14" s="443" t="s">
        <v>1384</v>
      </c>
      <c r="B14" s="458">
        <v>163708</v>
      </c>
      <c r="C14" s="458">
        <v>163708</v>
      </c>
      <c r="D14" s="444">
        <v>17</v>
      </c>
      <c r="E14" s="444">
        <v>1</v>
      </c>
      <c r="G14" s="542">
        <f t="shared" si="0"/>
        <v>0</v>
      </c>
      <c r="K14" t="s">
        <v>1384</v>
      </c>
      <c r="L14">
        <v>163708</v>
      </c>
      <c r="N14">
        <f t="shared" si="1"/>
        <v>163708</v>
      </c>
    </row>
    <row r="15" spans="1:14">
      <c r="A15" s="443" t="s">
        <v>218</v>
      </c>
      <c r="B15" s="458">
        <v>149390</v>
      </c>
      <c r="C15" s="458">
        <v>149390</v>
      </c>
      <c r="D15" s="444">
        <v>17</v>
      </c>
      <c r="E15" s="444">
        <v>1</v>
      </c>
      <c r="G15" s="542">
        <f t="shared" si="0"/>
        <v>0</v>
      </c>
      <c r="K15" t="s">
        <v>218</v>
      </c>
      <c r="L15">
        <v>149390</v>
      </c>
      <c r="N15">
        <f t="shared" si="1"/>
        <v>149390</v>
      </c>
    </row>
    <row r="16" spans="1:14">
      <c r="A16" s="443" t="s">
        <v>1307</v>
      </c>
      <c r="B16" s="458">
        <v>204791</v>
      </c>
      <c r="C16" s="458">
        <v>204791</v>
      </c>
      <c r="D16" s="444">
        <v>21</v>
      </c>
      <c r="E16" s="444">
        <v>4</v>
      </c>
      <c r="G16" s="542">
        <f t="shared" si="0"/>
        <v>0</v>
      </c>
      <c r="K16" t="s">
        <v>1307</v>
      </c>
      <c r="L16">
        <v>204791</v>
      </c>
      <c r="M16">
        <v>22169</v>
      </c>
      <c r="N16">
        <f t="shared" si="1"/>
        <v>226960</v>
      </c>
    </row>
    <row r="17" spans="1:14">
      <c r="A17" s="443" t="s">
        <v>1204</v>
      </c>
      <c r="B17" s="458">
        <v>91890</v>
      </c>
      <c r="C17" s="458">
        <v>91890</v>
      </c>
      <c r="D17" s="444">
        <v>13</v>
      </c>
      <c r="E17" s="444">
        <v>1</v>
      </c>
      <c r="G17" s="542">
        <f t="shared" si="0"/>
        <v>0</v>
      </c>
      <c r="K17" t="s">
        <v>1204</v>
      </c>
      <c r="L17">
        <v>91890</v>
      </c>
      <c r="N17">
        <f t="shared" si="1"/>
        <v>91890</v>
      </c>
    </row>
    <row r="18" spans="1:14">
      <c r="A18" s="442" t="s">
        <v>909</v>
      </c>
      <c r="B18" s="458">
        <v>4731437</v>
      </c>
      <c r="C18" s="458">
        <v>4731437</v>
      </c>
      <c r="D18" s="444">
        <v>419</v>
      </c>
      <c r="E18" s="444">
        <v>170</v>
      </c>
      <c r="G18" s="542">
        <f t="shared" si="0"/>
        <v>0</v>
      </c>
    </row>
    <row r="19" spans="1:14">
      <c r="A19" s="443" t="s">
        <v>1161</v>
      </c>
      <c r="B19" s="458">
        <v>218528</v>
      </c>
      <c r="C19" s="458">
        <v>218528</v>
      </c>
      <c r="D19" s="444">
        <v>24</v>
      </c>
      <c r="E19" s="444">
        <v>2</v>
      </c>
      <c r="G19" s="542">
        <f t="shared" si="0"/>
        <v>0</v>
      </c>
    </row>
    <row r="20" spans="1:14">
      <c r="A20" s="443" t="s">
        <v>1006</v>
      </c>
      <c r="B20" s="458">
        <v>99363</v>
      </c>
      <c r="C20" s="458">
        <v>99363</v>
      </c>
      <c r="D20" s="444">
        <v>8</v>
      </c>
      <c r="E20" s="444">
        <v>8</v>
      </c>
      <c r="G20" s="542">
        <f t="shared" si="0"/>
        <v>0</v>
      </c>
    </row>
    <row r="21" spans="1:14">
      <c r="A21" s="443" t="s">
        <v>1408</v>
      </c>
      <c r="B21" s="458">
        <v>275462</v>
      </c>
      <c r="C21" s="458">
        <v>275462</v>
      </c>
      <c r="D21" s="444">
        <v>22</v>
      </c>
      <c r="E21" s="444">
        <v>6</v>
      </c>
      <c r="G21" s="542">
        <f t="shared" si="0"/>
        <v>0</v>
      </c>
    </row>
    <row r="22" spans="1:14">
      <c r="A22" s="443" t="s">
        <v>1059</v>
      </c>
      <c r="B22" s="458">
        <v>161818</v>
      </c>
      <c r="C22" s="458">
        <v>161818</v>
      </c>
      <c r="D22" s="444">
        <v>6</v>
      </c>
      <c r="E22" s="444">
        <v>6</v>
      </c>
      <c r="G22" s="542">
        <f t="shared" si="0"/>
        <v>0</v>
      </c>
    </row>
    <row r="23" spans="1:14">
      <c r="A23" s="443" t="s">
        <v>1343</v>
      </c>
      <c r="B23" s="458">
        <v>239648</v>
      </c>
      <c r="C23" s="458">
        <v>239648</v>
      </c>
      <c r="D23" s="444">
        <v>26</v>
      </c>
      <c r="E23" s="444">
        <v>9</v>
      </c>
      <c r="G23" s="542">
        <f t="shared" si="0"/>
        <v>0</v>
      </c>
    </row>
    <row r="24" spans="1:14">
      <c r="A24" s="443" t="s">
        <v>985</v>
      </c>
      <c r="B24" s="458">
        <v>279439</v>
      </c>
      <c r="C24" s="458">
        <v>279439</v>
      </c>
      <c r="D24" s="444">
        <v>14</v>
      </c>
      <c r="E24" s="444">
        <v>12</v>
      </c>
      <c r="G24" s="542">
        <f t="shared" si="0"/>
        <v>0</v>
      </c>
    </row>
    <row r="25" spans="1:14">
      <c r="A25" s="443" t="s">
        <v>1154</v>
      </c>
      <c r="B25" s="458">
        <v>184930</v>
      </c>
      <c r="C25" s="458">
        <v>184930</v>
      </c>
      <c r="D25" s="444">
        <v>24</v>
      </c>
      <c r="E25" s="444">
        <v>3</v>
      </c>
      <c r="G25" s="542">
        <f t="shared" si="0"/>
        <v>0</v>
      </c>
    </row>
    <row r="26" spans="1:14">
      <c r="A26" s="443" t="s">
        <v>1210</v>
      </c>
      <c r="B26" s="458">
        <v>111653</v>
      </c>
      <c r="C26" s="458">
        <v>111653</v>
      </c>
      <c r="D26" s="444">
        <v>23</v>
      </c>
      <c r="E26" s="444">
        <v>2</v>
      </c>
      <c r="G26" s="542">
        <f t="shared" si="0"/>
        <v>0</v>
      </c>
    </row>
    <row r="27" spans="1:14">
      <c r="A27" s="443" t="s">
        <v>1426</v>
      </c>
      <c r="B27" s="458">
        <v>262105</v>
      </c>
      <c r="C27" s="458">
        <v>262105</v>
      </c>
      <c r="D27" s="444">
        <v>15</v>
      </c>
      <c r="E27" s="444">
        <v>12</v>
      </c>
      <c r="G27" s="542">
        <f t="shared" si="0"/>
        <v>0</v>
      </c>
    </row>
    <row r="28" spans="1:14">
      <c r="A28" s="443" t="s">
        <v>1430</v>
      </c>
      <c r="B28" s="458">
        <v>221087</v>
      </c>
      <c r="C28" s="458">
        <v>221087</v>
      </c>
      <c r="D28" s="444">
        <v>25</v>
      </c>
      <c r="E28" s="444">
        <v>4</v>
      </c>
      <c r="G28" s="542">
        <f t="shared" si="0"/>
        <v>0</v>
      </c>
    </row>
    <row r="29" spans="1:14">
      <c r="A29" s="443" t="s">
        <v>1040</v>
      </c>
      <c r="B29" s="458">
        <v>326685</v>
      </c>
      <c r="C29" s="458">
        <v>326685</v>
      </c>
      <c r="D29" s="444">
        <v>26</v>
      </c>
      <c r="E29" s="444">
        <v>8</v>
      </c>
      <c r="G29" s="542">
        <f t="shared" si="0"/>
        <v>0</v>
      </c>
    </row>
    <row r="30" spans="1:14">
      <c r="A30" s="443" t="s">
        <v>1011</v>
      </c>
      <c r="B30" s="458">
        <v>96505</v>
      </c>
      <c r="C30" s="458">
        <v>96505</v>
      </c>
      <c r="D30" s="444">
        <v>9</v>
      </c>
      <c r="E30" s="444">
        <v>6</v>
      </c>
      <c r="G30" s="542">
        <f t="shared" si="0"/>
        <v>0</v>
      </c>
    </row>
    <row r="31" spans="1:14">
      <c r="A31" s="443" t="s">
        <v>1358</v>
      </c>
      <c r="B31" s="458">
        <v>93116</v>
      </c>
      <c r="C31" s="458">
        <v>93116</v>
      </c>
      <c r="D31" s="444">
        <v>13</v>
      </c>
      <c r="E31" s="444">
        <v>6</v>
      </c>
      <c r="G31" s="542">
        <f t="shared" si="0"/>
        <v>0</v>
      </c>
    </row>
    <row r="32" spans="1:14">
      <c r="A32" s="443" t="s">
        <v>1023</v>
      </c>
      <c r="B32" s="458">
        <v>105502</v>
      </c>
      <c r="C32" s="458">
        <v>105502</v>
      </c>
      <c r="D32" s="444">
        <v>9</v>
      </c>
      <c r="E32" s="444">
        <v>6</v>
      </c>
      <c r="G32" s="542">
        <f t="shared" si="0"/>
        <v>0</v>
      </c>
    </row>
    <row r="33" spans="1:7">
      <c r="A33" s="443" t="s">
        <v>428</v>
      </c>
      <c r="B33" s="458">
        <v>215842</v>
      </c>
      <c r="C33" s="458">
        <v>215842</v>
      </c>
      <c r="D33" s="444">
        <v>26</v>
      </c>
      <c r="E33" s="444">
        <v>5</v>
      </c>
      <c r="G33" s="542">
        <f t="shared" si="0"/>
        <v>0</v>
      </c>
    </row>
    <row r="34" spans="1:7">
      <c r="A34" s="443" t="s">
        <v>1272</v>
      </c>
      <c r="B34" s="458">
        <v>148629</v>
      </c>
      <c r="C34" s="458">
        <v>148629</v>
      </c>
      <c r="D34" s="444">
        <v>5</v>
      </c>
      <c r="E34" s="444">
        <v>10</v>
      </c>
      <c r="G34" s="542">
        <f t="shared" si="0"/>
        <v>0</v>
      </c>
    </row>
    <row r="35" spans="1:7">
      <c r="A35" s="443" t="s">
        <v>1300</v>
      </c>
      <c r="B35" s="458">
        <v>225505</v>
      </c>
      <c r="C35" s="458">
        <v>225505</v>
      </c>
      <c r="D35" s="444">
        <v>11</v>
      </c>
      <c r="E35" s="444">
        <v>5</v>
      </c>
      <c r="G35" s="542">
        <f t="shared" si="0"/>
        <v>0</v>
      </c>
    </row>
    <row r="36" spans="1:7">
      <c r="A36" s="443" t="s">
        <v>1019</v>
      </c>
      <c r="B36" s="458">
        <v>176573</v>
      </c>
      <c r="C36" s="458">
        <v>176573</v>
      </c>
      <c r="D36" s="444">
        <v>16</v>
      </c>
      <c r="E36" s="444">
        <v>11</v>
      </c>
      <c r="G36" s="542">
        <f t="shared" si="0"/>
        <v>0</v>
      </c>
    </row>
    <row r="37" spans="1:7">
      <c r="A37" s="443" t="s">
        <v>910</v>
      </c>
      <c r="B37" s="458">
        <v>197653</v>
      </c>
      <c r="C37" s="458">
        <v>197653</v>
      </c>
      <c r="D37" s="444">
        <v>25</v>
      </c>
      <c r="E37" s="444">
        <v>2</v>
      </c>
      <c r="G37" s="542">
        <f t="shared" si="0"/>
        <v>0</v>
      </c>
    </row>
    <row r="38" spans="1:7">
      <c r="A38" s="443" t="s">
        <v>1081</v>
      </c>
      <c r="B38" s="458">
        <v>165753</v>
      </c>
      <c r="C38" s="458">
        <v>165753</v>
      </c>
      <c r="D38" s="444">
        <v>8</v>
      </c>
      <c r="E38" s="444">
        <v>13</v>
      </c>
      <c r="G38" s="542">
        <f t="shared" si="0"/>
        <v>0</v>
      </c>
    </row>
    <row r="39" spans="1:7">
      <c r="A39" s="443" t="s">
        <v>1412</v>
      </c>
      <c r="B39" s="458">
        <v>146026</v>
      </c>
      <c r="C39" s="458">
        <v>146026</v>
      </c>
      <c r="D39" s="444">
        <v>11</v>
      </c>
      <c r="E39" s="444">
        <v>1</v>
      </c>
      <c r="G39" s="542">
        <f t="shared" si="0"/>
        <v>0</v>
      </c>
    </row>
    <row r="40" spans="1:7">
      <c r="A40" s="443" t="s">
        <v>940</v>
      </c>
      <c r="B40" s="458">
        <v>133936</v>
      </c>
      <c r="C40" s="458">
        <v>133936</v>
      </c>
      <c r="D40" s="444">
        <v>8</v>
      </c>
      <c r="E40" s="444">
        <v>13</v>
      </c>
      <c r="G40" s="542">
        <f t="shared" si="0"/>
        <v>0</v>
      </c>
    </row>
    <row r="41" spans="1:7">
      <c r="A41" s="443" t="s">
        <v>1016</v>
      </c>
      <c r="B41" s="458">
        <v>160997</v>
      </c>
      <c r="C41" s="458">
        <v>160997</v>
      </c>
      <c r="D41" s="444">
        <v>28</v>
      </c>
      <c r="E41" s="444">
        <v>4</v>
      </c>
      <c r="G41" s="542">
        <f t="shared" si="0"/>
        <v>0</v>
      </c>
    </row>
    <row r="42" spans="1:7">
      <c r="A42" s="443" t="s">
        <v>1389</v>
      </c>
      <c r="B42" s="458">
        <v>258206</v>
      </c>
      <c r="C42" s="458">
        <v>258206</v>
      </c>
      <c r="D42" s="444">
        <v>23</v>
      </c>
      <c r="E42" s="444">
        <v>5</v>
      </c>
      <c r="G42" s="542">
        <f t="shared" si="0"/>
        <v>0</v>
      </c>
    </row>
    <row r="43" spans="1:7">
      <c r="A43" s="443" t="s">
        <v>1329</v>
      </c>
      <c r="B43" s="458">
        <v>226476</v>
      </c>
      <c r="C43" s="458">
        <v>226476</v>
      </c>
      <c r="D43" s="444">
        <v>14</v>
      </c>
      <c r="E43" s="444">
        <v>11</v>
      </c>
      <c r="G43" s="542">
        <f t="shared" si="0"/>
        <v>0</v>
      </c>
    </row>
    <row r="44" spans="1:7">
      <c r="A44" s="442" t="s">
        <v>920</v>
      </c>
      <c r="B44" s="458">
        <v>1800287</v>
      </c>
      <c r="C44" s="458">
        <v>1800287</v>
      </c>
      <c r="D44" s="444">
        <v>127</v>
      </c>
      <c r="E44" s="444">
        <v>37</v>
      </c>
      <c r="G44" s="542">
        <f t="shared" si="0"/>
        <v>0</v>
      </c>
    </row>
    <row r="45" spans="1:7">
      <c r="A45" s="443" t="s">
        <v>981</v>
      </c>
      <c r="B45" s="458">
        <v>202373</v>
      </c>
      <c r="C45" s="458">
        <v>202373</v>
      </c>
      <c r="D45" s="444">
        <v>16</v>
      </c>
      <c r="E45" s="444">
        <v>0</v>
      </c>
      <c r="G45" s="542">
        <f t="shared" si="0"/>
        <v>0</v>
      </c>
    </row>
    <row r="46" spans="1:7">
      <c r="A46" s="443" t="s">
        <v>1064</v>
      </c>
      <c r="B46" s="458">
        <v>75276</v>
      </c>
      <c r="C46" s="458">
        <v>75276</v>
      </c>
      <c r="D46" s="444">
        <v>3</v>
      </c>
      <c r="E46" s="444">
        <v>3</v>
      </c>
      <c r="G46" s="542">
        <f t="shared" si="0"/>
        <v>0</v>
      </c>
    </row>
    <row r="47" spans="1:7">
      <c r="A47" s="443" t="s">
        <v>1075</v>
      </c>
      <c r="B47" s="458">
        <v>218716</v>
      </c>
      <c r="C47" s="458">
        <v>218716</v>
      </c>
      <c r="D47" s="444">
        <v>11</v>
      </c>
      <c r="E47" s="444">
        <v>7</v>
      </c>
      <c r="G47" s="542">
        <f t="shared" si="0"/>
        <v>0</v>
      </c>
    </row>
    <row r="48" spans="1:7">
      <c r="A48" s="443" t="s">
        <v>921</v>
      </c>
      <c r="B48" s="458">
        <v>132764</v>
      </c>
      <c r="C48" s="458">
        <v>132764</v>
      </c>
      <c r="D48" s="444">
        <v>5</v>
      </c>
      <c r="E48" s="444">
        <v>7</v>
      </c>
      <c r="G48" s="542">
        <f t="shared" si="0"/>
        <v>0</v>
      </c>
    </row>
    <row r="49" spans="1:7">
      <c r="A49" s="443" t="s">
        <v>1032</v>
      </c>
      <c r="B49" s="458">
        <v>93267</v>
      </c>
      <c r="C49" s="458">
        <v>93267</v>
      </c>
      <c r="D49" s="444">
        <v>4</v>
      </c>
      <c r="E49" s="444">
        <v>3</v>
      </c>
      <c r="G49" s="542">
        <f t="shared" si="0"/>
        <v>0</v>
      </c>
    </row>
    <row r="50" spans="1:7">
      <c r="A50" s="443" t="s">
        <v>1097</v>
      </c>
      <c r="B50" s="458">
        <v>70992</v>
      </c>
      <c r="C50" s="458">
        <v>70992</v>
      </c>
      <c r="D50" s="444">
        <v>6</v>
      </c>
      <c r="E50" s="444">
        <v>5</v>
      </c>
      <c r="G50" s="542">
        <f t="shared" si="0"/>
        <v>0</v>
      </c>
    </row>
    <row r="51" spans="1:7">
      <c r="A51" s="443" t="s">
        <v>1054</v>
      </c>
      <c r="B51" s="458">
        <v>78651</v>
      </c>
      <c r="C51" s="458">
        <v>78651</v>
      </c>
      <c r="D51" s="444">
        <v>8</v>
      </c>
      <c r="E51" s="444">
        <v>2</v>
      </c>
      <c r="G51" s="542">
        <f t="shared" si="0"/>
        <v>0</v>
      </c>
    </row>
    <row r="52" spans="1:7">
      <c r="A52" s="443" t="s">
        <v>1044</v>
      </c>
      <c r="B52" s="458">
        <v>100468</v>
      </c>
      <c r="C52" s="458">
        <v>100468</v>
      </c>
      <c r="D52" s="444">
        <v>8</v>
      </c>
      <c r="E52" s="444">
        <v>0</v>
      </c>
      <c r="G52" s="542">
        <f t="shared" si="0"/>
        <v>0</v>
      </c>
    </row>
    <row r="53" spans="1:7">
      <c r="A53" s="443" t="s">
        <v>1091</v>
      </c>
      <c r="B53" s="458">
        <v>86502</v>
      </c>
      <c r="C53" s="458">
        <v>86502</v>
      </c>
      <c r="D53" s="444">
        <v>13</v>
      </c>
      <c r="E53" s="444">
        <v>0</v>
      </c>
      <c r="G53" s="542">
        <f t="shared" si="0"/>
        <v>0</v>
      </c>
    </row>
    <row r="54" spans="1:7">
      <c r="A54" s="443" t="s">
        <v>1105</v>
      </c>
      <c r="B54" s="458">
        <v>94161</v>
      </c>
      <c r="C54" s="458">
        <v>94161</v>
      </c>
      <c r="D54" s="444">
        <v>12</v>
      </c>
      <c r="E54" s="444">
        <v>1</v>
      </c>
      <c r="G54" s="542">
        <f t="shared" si="0"/>
        <v>0</v>
      </c>
    </row>
    <row r="55" spans="1:7">
      <c r="A55" s="443" t="s">
        <v>1114</v>
      </c>
      <c r="B55" s="458">
        <v>65583</v>
      </c>
      <c r="C55" s="458">
        <v>65583</v>
      </c>
      <c r="D55" s="444">
        <v>9</v>
      </c>
      <c r="E55" s="444">
        <v>1</v>
      </c>
      <c r="G55" s="542">
        <f t="shared" si="0"/>
        <v>0</v>
      </c>
    </row>
    <row r="56" spans="1:7">
      <c r="A56" s="443" t="s">
        <v>1124</v>
      </c>
      <c r="B56" s="458">
        <v>74842</v>
      </c>
      <c r="C56" s="458">
        <v>74842</v>
      </c>
      <c r="D56" s="444">
        <v>5</v>
      </c>
      <c r="E56" s="444">
        <v>1</v>
      </c>
      <c r="G56" s="542">
        <f t="shared" si="0"/>
        <v>0</v>
      </c>
    </row>
    <row r="57" spans="1:7">
      <c r="A57" s="443" t="s">
        <v>1129</v>
      </c>
      <c r="B57" s="458">
        <v>96884</v>
      </c>
      <c r="C57" s="458">
        <v>96884</v>
      </c>
      <c r="D57" s="444">
        <v>4</v>
      </c>
      <c r="E57" s="444">
        <v>3</v>
      </c>
      <c r="G57" s="542">
        <f t="shared" si="0"/>
        <v>0</v>
      </c>
    </row>
    <row r="58" spans="1:7">
      <c r="A58" s="443" t="s">
        <v>1142</v>
      </c>
      <c r="B58" s="458">
        <v>179790</v>
      </c>
      <c r="C58" s="458">
        <v>179790</v>
      </c>
      <c r="D58" s="444">
        <v>5</v>
      </c>
      <c r="E58" s="444">
        <v>4</v>
      </c>
      <c r="G58" s="542">
        <f t="shared" si="0"/>
        <v>0</v>
      </c>
    </row>
    <row r="59" spans="1:7">
      <c r="A59" s="443" t="s">
        <v>1137</v>
      </c>
      <c r="B59" s="458">
        <v>230018</v>
      </c>
      <c r="C59" s="458">
        <v>230018</v>
      </c>
      <c r="D59" s="444">
        <v>18</v>
      </c>
      <c r="E59" s="444">
        <v>0</v>
      </c>
      <c r="G59" s="542">
        <f t="shared" si="0"/>
        <v>0</v>
      </c>
    </row>
    <row r="60" spans="1:7">
      <c r="A60" s="442" t="s">
        <v>706</v>
      </c>
      <c r="B60" s="458">
        <v>3941915</v>
      </c>
      <c r="C60" s="458">
        <v>3941915</v>
      </c>
      <c r="D60" s="444">
        <v>264</v>
      </c>
      <c r="E60" s="444">
        <v>256</v>
      </c>
      <c r="G60" s="542">
        <f t="shared" si="0"/>
        <v>0</v>
      </c>
    </row>
    <row r="61" spans="1:7">
      <c r="A61" s="443" t="s">
        <v>823</v>
      </c>
      <c r="B61" s="458">
        <v>71410</v>
      </c>
      <c r="C61" s="458">
        <v>71410</v>
      </c>
      <c r="D61" s="444">
        <v>6</v>
      </c>
      <c r="E61" s="444">
        <v>13</v>
      </c>
      <c r="G61" s="542">
        <f t="shared" si="0"/>
        <v>0</v>
      </c>
    </row>
    <row r="62" spans="1:7">
      <c r="A62" s="443" t="s">
        <v>841</v>
      </c>
      <c r="B62" s="458">
        <v>174231</v>
      </c>
      <c r="C62" s="458">
        <v>174231</v>
      </c>
      <c r="D62" s="444">
        <v>15</v>
      </c>
      <c r="E62" s="444">
        <v>8</v>
      </c>
      <c r="G62" s="542">
        <f t="shared" si="0"/>
        <v>0</v>
      </c>
    </row>
    <row r="63" spans="1:7">
      <c r="A63" s="443" t="s">
        <v>748</v>
      </c>
      <c r="B63" s="458">
        <v>157445</v>
      </c>
      <c r="C63" s="458">
        <v>157445</v>
      </c>
      <c r="D63" s="444">
        <v>9</v>
      </c>
      <c r="E63" s="444">
        <v>17</v>
      </c>
      <c r="G63" s="542">
        <f t="shared" si="0"/>
        <v>0</v>
      </c>
    </row>
    <row r="64" spans="1:7">
      <c r="A64" s="443" t="s">
        <v>852</v>
      </c>
      <c r="B64" s="458">
        <v>224487</v>
      </c>
      <c r="C64" s="458">
        <v>224487</v>
      </c>
      <c r="D64" s="444">
        <v>10</v>
      </c>
      <c r="E64" s="444">
        <v>14</v>
      </c>
      <c r="G64" s="542">
        <f t="shared" si="0"/>
        <v>0</v>
      </c>
    </row>
    <row r="65" spans="1:7">
      <c r="A65" s="443" t="s">
        <v>846</v>
      </c>
      <c r="B65" s="458">
        <v>114741</v>
      </c>
      <c r="C65" s="458">
        <v>114741</v>
      </c>
      <c r="D65" s="444">
        <v>6</v>
      </c>
      <c r="E65" s="444">
        <v>13</v>
      </c>
      <c r="G65" s="542">
        <f t="shared" si="0"/>
        <v>0</v>
      </c>
    </row>
    <row r="66" spans="1:7">
      <c r="A66" s="443" t="s">
        <v>763</v>
      </c>
      <c r="B66" s="458">
        <v>76283</v>
      </c>
      <c r="C66" s="458">
        <v>76283</v>
      </c>
      <c r="D66" s="444">
        <v>5</v>
      </c>
      <c r="E66" s="444">
        <v>6</v>
      </c>
      <c r="G66" s="542">
        <f t="shared" si="0"/>
        <v>0</v>
      </c>
    </row>
    <row r="67" spans="1:7">
      <c r="A67" s="443" t="s">
        <v>744</v>
      </c>
      <c r="B67" s="458">
        <v>96506</v>
      </c>
      <c r="C67" s="458">
        <v>96506</v>
      </c>
      <c r="D67" s="444">
        <v>14</v>
      </c>
      <c r="E67" s="444">
        <v>1</v>
      </c>
      <c r="G67" s="542">
        <f t="shared" si="0"/>
        <v>0</v>
      </c>
    </row>
    <row r="68" spans="1:7">
      <c r="A68" s="443" t="s">
        <v>724</v>
      </c>
      <c r="B68" s="458">
        <v>102311</v>
      </c>
      <c r="C68" s="458">
        <v>102311</v>
      </c>
      <c r="D68" s="444">
        <v>5</v>
      </c>
      <c r="E68" s="444">
        <v>5</v>
      </c>
      <c r="G68" s="542">
        <f t="shared" si="0"/>
        <v>0</v>
      </c>
    </row>
    <row r="69" spans="1:7">
      <c r="A69" s="443" t="s">
        <v>855</v>
      </c>
      <c r="B69" s="458">
        <v>439460</v>
      </c>
      <c r="C69" s="458">
        <v>439460</v>
      </c>
      <c r="D69" s="444">
        <v>19</v>
      </c>
      <c r="E69" s="444">
        <v>21</v>
      </c>
      <c r="G69" s="542">
        <f t="shared" si="0"/>
        <v>0</v>
      </c>
    </row>
    <row r="70" spans="1:7">
      <c r="A70" s="443" t="s">
        <v>707</v>
      </c>
      <c r="B70" s="458">
        <v>138478</v>
      </c>
      <c r="C70" s="458">
        <v>138478</v>
      </c>
      <c r="D70" s="444">
        <v>6</v>
      </c>
      <c r="E70" s="444">
        <v>10</v>
      </c>
      <c r="G70" s="542">
        <f t="shared" ref="G70:G133" si="2">+B70-C70</f>
        <v>0</v>
      </c>
    </row>
    <row r="71" spans="1:7">
      <c r="A71" s="443" t="s">
        <v>742</v>
      </c>
      <c r="B71" s="458">
        <v>166814</v>
      </c>
      <c r="C71" s="458">
        <v>166814</v>
      </c>
      <c r="D71" s="444">
        <v>13</v>
      </c>
      <c r="E71" s="444">
        <v>7</v>
      </c>
      <c r="G71" s="542">
        <f t="shared" si="2"/>
        <v>0</v>
      </c>
    </row>
    <row r="72" spans="1:7">
      <c r="A72" s="443" t="s">
        <v>722</v>
      </c>
      <c r="B72" s="458">
        <v>102640</v>
      </c>
      <c r="C72" s="458">
        <v>102640</v>
      </c>
      <c r="D72" s="444">
        <v>7</v>
      </c>
      <c r="E72" s="444">
        <v>14</v>
      </c>
      <c r="G72" s="542">
        <f t="shared" si="2"/>
        <v>0</v>
      </c>
    </row>
    <row r="73" spans="1:7">
      <c r="A73" s="443" t="s">
        <v>838</v>
      </c>
      <c r="B73" s="458">
        <v>162895</v>
      </c>
      <c r="C73" s="458">
        <v>162895</v>
      </c>
      <c r="D73" s="444">
        <v>9</v>
      </c>
      <c r="E73" s="444">
        <v>13</v>
      </c>
      <c r="G73" s="542">
        <f t="shared" si="2"/>
        <v>0</v>
      </c>
    </row>
    <row r="74" spans="1:7">
      <c r="A74" s="443" t="s">
        <v>752</v>
      </c>
      <c r="B74" s="458">
        <v>128132</v>
      </c>
      <c r="C74" s="458">
        <v>128132</v>
      </c>
      <c r="D74" s="444">
        <v>10</v>
      </c>
      <c r="E74" s="444">
        <v>4</v>
      </c>
      <c r="G74" s="542">
        <f t="shared" si="2"/>
        <v>0</v>
      </c>
    </row>
    <row r="75" spans="1:7">
      <c r="A75" s="443" t="s">
        <v>755</v>
      </c>
      <c r="B75" s="458">
        <v>195564</v>
      </c>
      <c r="C75" s="458">
        <v>195564</v>
      </c>
      <c r="D75" s="444">
        <v>14</v>
      </c>
      <c r="E75" s="444">
        <v>11</v>
      </c>
      <c r="G75" s="542">
        <f t="shared" si="2"/>
        <v>0</v>
      </c>
    </row>
    <row r="76" spans="1:7">
      <c r="A76" s="443" t="s">
        <v>734</v>
      </c>
      <c r="B76" s="458">
        <v>187559</v>
      </c>
      <c r="C76" s="458">
        <v>187559</v>
      </c>
      <c r="D76" s="444">
        <v>13</v>
      </c>
      <c r="E76" s="444">
        <v>7</v>
      </c>
      <c r="G76" s="542">
        <f t="shared" si="2"/>
        <v>0</v>
      </c>
    </row>
    <row r="77" spans="1:7">
      <c r="A77" s="443" t="s">
        <v>729</v>
      </c>
      <c r="B77" s="458">
        <v>177929</v>
      </c>
      <c r="C77" s="458">
        <v>177929</v>
      </c>
      <c r="D77" s="444">
        <v>16</v>
      </c>
      <c r="E77" s="444">
        <v>7</v>
      </c>
      <c r="G77" s="542">
        <f t="shared" si="2"/>
        <v>0</v>
      </c>
    </row>
    <row r="78" spans="1:7">
      <c r="A78" s="443" t="s">
        <v>819</v>
      </c>
      <c r="B78" s="458">
        <v>366317</v>
      </c>
      <c r="C78" s="458">
        <v>366317</v>
      </c>
      <c r="D78" s="444">
        <v>8</v>
      </c>
      <c r="E78" s="444">
        <v>29</v>
      </c>
      <c r="G78" s="542">
        <f t="shared" si="2"/>
        <v>0</v>
      </c>
    </row>
    <row r="79" spans="1:7">
      <c r="A79" s="443" t="s">
        <v>830</v>
      </c>
      <c r="B79" s="458">
        <v>77679</v>
      </c>
      <c r="C79" s="458">
        <v>77679</v>
      </c>
      <c r="D79" s="444">
        <v>12</v>
      </c>
      <c r="E79" s="444">
        <v>6</v>
      </c>
      <c r="G79" s="542">
        <f t="shared" si="2"/>
        <v>0</v>
      </c>
    </row>
    <row r="80" spans="1:7">
      <c r="A80" s="443" t="s">
        <v>817</v>
      </c>
      <c r="B80" s="458">
        <v>173398</v>
      </c>
      <c r="C80" s="458">
        <v>173398</v>
      </c>
      <c r="D80" s="444">
        <v>3</v>
      </c>
      <c r="E80" s="444">
        <v>19</v>
      </c>
      <c r="G80" s="542">
        <f t="shared" si="2"/>
        <v>0</v>
      </c>
    </row>
    <row r="81" spans="1:7">
      <c r="A81" s="443" t="s">
        <v>828</v>
      </c>
      <c r="B81" s="458">
        <v>139621</v>
      </c>
      <c r="C81" s="458">
        <v>139621</v>
      </c>
      <c r="D81" s="444">
        <v>17</v>
      </c>
      <c r="E81" s="444">
        <v>9</v>
      </c>
      <c r="G81" s="542">
        <f t="shared" si="2"/>
        <v>0</v>
      </c>
    </row>
    <row r="82" spans="1:7">
      <c r="A82" s="443" t="s">
        <v>736</v>
      </c>
      <c r="B82" s="458">
        <v>163925</v>
      </c>
      <c r="C82" s="458">
        <v>163925</v>
      </c>
      <c r="D82" s="444">
        <v>13</v>
      </c>
      <c r="E82" s="444">
        <v>9</v>
      </c>
      <c r="G82" s="542">
        <f t="shared" si="2"/>
        <v>0</v>
      </c>
    </row>
    <row r="83" spans="1:7">
      <c r="A83" s="443" t="s">
        <v>757</v>
      </c>
      <c r="B83" s="458">
        <v>61960</v>
      </c>
      <c r="C83" s="458">
        <v>61960</v>
      </c>
      <c r="D83" s="444">
        <v>14</v>
      </c>
      <c r="E83" s="444">
        <v>2</v>
      </c>
      <c r="G83" s="542">
        <f t="shared" si="2"/>
        <v>0</v>
      </c>
    </row>
    <row r="84" spans="1:7">
      <c r="A84" s="443" t="s">
        <v>833</v>
      </c>
      <c r="B84" s="458">
        <v>95998</v>
      </c>
      <c r="C84" s="458">
        <v>95998</v>
      </c>
      <c r="D84" s="444">
        <v>10</v>
      </c>
      <c r="E84" s="444">
        <v>5</v>
      </c>
      <c r="G84" s="542">
        <f t="shared" si="2"/>
        <v>0</v>
      </c>
    </row>
    <row r="85" spans="1:7">
      <c r="A85" s="443" t="s">
        <v>850</v>
      </c>
      <c r="B85" s="458">
        <v>146132</v>
      </c>
      <c r="C85" s="458">
        <v>146132</v>
      </c>
      <c r="D85" s="444">
        <v>10</v>
      </c>
      <c r="E85" s="444">
        <v>6</v>
      </c>
      <c r="G85" s="542">
        <f t="shared" si="2"/>
        <v>0</v>
      </c>
    </row>
    <row r="86" spans="1:7">
      <c r="A86" s="442" t="s">
        <v>996</v>
      </c>
      <c r="B86" s="458">
        <v>4815926</v>
      </c>
      <c r="C86" s="458">
        <v>4815926</v>
      </c>
      <c r="D86" s="444">
        <v>283</v>
      </c>
      <c r="E86" s="444">
        <v>202</v>
      </c>
      <c r="G86" s="542">
        <f t="shared" si="2"/>
        <v>0</v>
      </c>
    </row>
    <row r="87" spans="1:7">
      <c r="A87" s="443" t="s">
        <v>997</v>
      </c>
      <c r="B87" s="458">
        <v>169486</v>
      </c>
      <c r="C87" s="458">
        <v>169486</v>
      </c>
      <c r="D87" s="444">
        <v>6</v>
      </c>
      <c r="E87" s="444">
        <v>5</v>
      </c>
      <c r="G87" s="542">
        <f t="shared" si="2"/>
        <v>0</v>
      </c>
    </row>
    <row r="88" spans="1:7">
      <c r="A88" s="443" t="s">
        <v>1037</v>
      </c>
      <c r="B88" s="458">
        <v>72156</v>
      </c>
      <c r="C88" s="458">
        <v>72156</v>
      </c>
      <c r="D88" s="444">
        <v>5</v>
      </c>
      <c r="E88" s="444">
        <v>2</v>
      </c>
      <c r="G88" s="542">
        <f t="shared" si="2"/>
        <v>0</v>
      </c>
    </row>
    <row r="89" spans="1:7">
      <c r="A89" s="443" t="s">
        <v>1049</v>
      </c>
      <c r="B89" s="458">
        <v>107460</v>
      </c>
      <c r="C89" s="458">
        <v>107460</v>
      </c>
      <c r="D89" s="444">
        <v>6</v>
      </c>
      <c r="E89" s="444">
        <v>1</v>
      </c>
      <c r="G89" s="542">
        <f t="shared" si="2"/>
        <v>0</v>
      </c>
    </row>
    <row r="90" spans="1:7">
      <c r="A90" s="443" t="s">
        <v>1027</v>
      </c>
      <c r="B90" s="458">
        <v>147019</v>
      </c>
      <c r="C90" s="458">
        <v>147019</v>
      </c>
      <c r="D90" s="444">
        <v>1</v>
      </c>
      <c r="E90" s="444">
        <v>6</v>
      </c>
      <c r="G90" s="542">
        <f t="shared" si="2"/>
        <v>0</v>
      </c>
    </row>
    <row r="91" spans="1:7">
      <c r="A91" s="443" t="s">
        <v>1520</v>
      </c>
      <c r="B91" s="458">
        <v>127208</v>
      </c>
      <c r="C91" s="458">
        <v>127208</v>
      </c>
      <c r="D91" s="444">
        <v>18</v>
      </c>
      <c r="E91" s="444">
        <v>4</v>
      </c>
      <c r="G91" s="542">
        <f t="shared" si="2"/>
        <v>0</v>
      </c>
    </row>
    <row r="92" spans="1:7">
      <c r="A92" s="443" t="s">
        <v>1516</v>
      </c>
      <c r="B92" s="458">
        <v>134352</v>
      </c>
      <c r="C92" s="458">
        <v>134352</v>
      </c>
      <c r="D92" s="444">
        <v>12</v>
      </c>
      <c r="E92" s="444">
        <v>2</v>
      </c>
      <c r="G92" s="542">
        <f t="shared" si="2"/>
        <v>0</v>
      </c>
    </row>
    <row r="93" spans="1:7">
      <c r="A93" s="443" t="s">
        <v>1444</v>
      </c>
      <c r="B93" s="458">
        <v>150055</v>
      </c>
      <c r="C93" s="458">
        <v>150055</v>
      </c>
      <c r="D93" s="444">
        <v>2</v>
      </c>
      <c r="E93" s="444">
        <v>13</v>
      </c>
      <c r="G93" s="542">
        <f t="shared" si="2"/>
        <v>0</v>
      </c>
    </row>
    <row r="94" spans="1:7">
      <c r="A94" s="443" t="s">
        <v>1524</v>
      </c>
      <c r="B94" s="458">
        <v>167294</v>
      </c>
      <c r="C94" s="458">
        <v>167294</v>
      </c>
      <c r="D94" s="444">
        <v>15</v>
      </c>
      <c r="E94" s="444">
        <v>3</v>
      </c>
      <c r="G94" s="542">
        <f t="shared" si="2"/>
        <v>0</v>
      </c>
    </row>
    <row r="95" spans="1:7">
      <c r="A95" s="443" t="s">
        <v>1070</v>
      </c>
      <c r="B95" s="458">
        <v>65583</v>
      </c>
      <c r="C95" s="458">
        <v>65583</v>
      </c>
      <c r="D95" s="444">
        <v>4</v>
      </c>
      <c r="E95" s="444">
        <v>2</v>
      </c>
      <c r="G95" s="542">
        <f t="shared" si="2"/>
        <v>0</v>
      </c>
    </row>
    <row r="96" spans="1:7">
      <c r="A96" s="443" t="s">
        <v>1109</v>
      </c>
      <c r="B96" s="458">
        <v>77718</v>
      </c>
      <c r="C96" s="458">
        <v>77718</v>
      </c>
      <c r="D96" s="444">
        <v>6</v>
      </c>
      <c r="E96" s="444">
        <v>3</v>
      </c>
      <c r="G96" s="542">
        <f t="shared" si="2"/>
        <v>0</v>
      </c>
    </row>
    <row r="97" spans="1:7">
      <c r="A97" s="443" t="s">
        <v>1457</v>
      </c>
      <c r="B97" s="458">
        <v>204085</v>
      </c>
      <c r="C97" s="458">
        <v>204085</v>
      </c>
      <c r="D97" s="444">
        <v>6</v>
      </c>
      <c r="E97" s="444">
        <v>12</v>
      </c>
      <c r="G97" s="542">
        <f t="shared" si="2"/>
        <v>0</v>
      </c>
    </row>
    <row r="98" spans="1:7">
      <c r="A98" s="443" t="s">
        <v>1086</v>
      </c>
      <c r="B98" s="458">
        <v>156000</v>
      </c>
      <c r="C98" s="458">
        <v>156000</v>
      </c>
      <c r="D98" s="444">
        <v>9</v>
      </c>
      <c r="E98" s="444">
        <v>4</v>
      </c>
      <c r="G98" s="542">
        <f t="shared" si="2"/>
        <v>0</v>
      </c>
    </row>
    <row r="99" spans="1:7">
      <c r="A99" s="443" t="s">
        <v>1546</v>
      </c>
      <c r="B99" s="458">
        <v>146458</v>
      </c>
      <c r="C99" s="458">
        <v>146458</v>
      </c>
      <c r="D99" s="444">
        <v>9</v>
      </c>
      <c r="E99" s="444">
        <v>9</v>
      </c>
      <c r="G99" s="542">
        <f t="shared" si="2"/>
        <v>0</v>
      </c>
    </row>
    <row r="100" spans="1:7">
      <c r="A100" s="443" t="s">
        <v>1495</v>
      </c>
      <c r="B100" s="458">
        <v>151591</v>
      </c>
      <c r="C100" s="458">
        <v>151591</v>
      </c>
      <c r="D100" s="444">
        <v>9</v>
      </c>
      <c r="E100" s="444">
        <v>7</v>
      </c>
      <c r="G100" s="542">
        <f t="shared" si="2"/>
        <v>0</v>
      </c>
    </row>
    <row r="101" spans="1:7">
      <c r="A101" s="443" t="s">
        <v>1490</v>
      </c>
      <c r="B101" s="458">
        <v>132539</v>
      </c>
      <c r="C101" s="458">
        <v>132539</v>
      </c>
      <c r="D101" s="444">
        <v>9</v>
      </c>
      <c r="E101" s="444">
        <v>1</v>
      </c>
      <c r="G101" s="542">
        <f t="shared" si="2"/>
        <v>0</v>
      </c>
    </row>
    <row r="102" spans="1:7">
      <c r="A102" s="443" t="s">
        <v>1500</v>
      </c>
      <c r="B102" s="458">
        <v>359975</v>
      </c>
      <c r="C102" s="458">
        <v>359975</v>
      </c>
      <c r="D102" s="444">
        <v>7</v>
      </c>
      <c r="E102" s="444">
        <v>8</v>
      </c>
      <c r="G102" s="542">
        <f t="shared" si="2"/>
        <v>0</v>
      </c>
    </row>
    <row r="103" spans="1:7">
      <c r="A103" s="443" t="s">
        <v>1537</v>
      </c>
      <c r="B103" s="458">
        <v>192002</v>
      </c>
      <c r="C103" s="458">
        <v>192002</v>
      </c>
      <c r="D103" s="444">
        <v>9</v>
      </c>
      <c r="E103" s="444">
        <v>11</v>
      </c>
      <c r="G103" s="542">
        <f t="shared" si="2"/>
        <v>0</v>
      </c>
    </row>
    <row r="104" spans="1:7">
      <c r="A104" s="443" t="s">
        <v>1463</v>
      </c>
      <c r="B104" s="458">
        <v>142833</v>
      </c>
      <c r="C104" s="458">
        <v>142833</v>
      </c>
      <c r="D104" s="444">
        <v>9</v>
      </c>
      <c r="E104" s="444">
        <v>3</v>
      </c>
      <c r="G104" s="542">
        <f t="shared" si="2"/>
        <v>0</v>
      </c>
    </row>
    <row r="105" spans="1:7">
      <c r="A105" s="443" t="s">
        <v>1477</v>
      </c>
      <c r="B105" s="458">
        <v>151591</v>
      </c>
      <c r="C105" s="458">
        <v>151591</v>
      </c>
      <c r="D105" s="444">
        <v>5</v>
      </c>
      <c r="E105" s="444">
        <v>10</v>
      </c>
      <c r="G105" s="542">
        <f t="shared" si="2"/>
        <v>0</v>
      </c>
    </row>
    <row r="106" spans="1:7">
      <c r="A106" s="443" t="s">
        <v>1100</v>
      </c>
      <c r="B106" s="458">
        <v>174703</v>
      </c>
      <c r="C106" s="458">
        <v>174703</v>
      </c>
      <c r="D106" s="444">
        <v>6</v>
      </c>
      <c r="E106" s="444">
        <v>1</v>
      </c>
      <c r="G106" s="542">
        <f t="shared" si="2"/>
        <v>0</v>
      </c>
    </row>
    <row r="107" spans="1:7">
      <c r="A107" s="443" t="s">
        <v>1503</v>
      </c>
      <c r="B107" s="458">
        <v>164376</v>
      </c>
      <c r="C107" s="458">
        <v>164376</v>
      </c>
      <c r="D107" s="444">
        <v>17</v>
      </c>
      <c r="E107" s="444">
        <v>3</v>
      </c>
      <c r="G107" s="542">
        <f t="shared" si="2"/>
        <v>0</v>
      </c>
    </row>
    <row r="108" spans="1:7">
      <c r="A108" s="443" t="s">
        <v>1508</v>
      </c>
      <c r="B108" s="458">
        <v>146981</v>
      </c>
      <c r="C108" s="458">
        <v>146981</v>
      </c>
      <c r="D108" s="444">
        <v>10</v>
      </c>
      <c r="E108" s="444">
        <v>5</v>
      </c>
      <c r="G108" s="542">
        <f t="shared" si="2"/>
        <v>0</v>
      </c>
    </row>
    <row r="109" spans="1:7">
      <c r="A109" s="443" t="s">
        <v>1472</v>
      </c>
      <c r="B109" s="458">
        <v>94218</v>
      </c>
      <c r="C109" s="458">
        <v>94218</v>
      </c>
      <c r="D109" s="444">
        <v>5</v>
      </c>
      <c r="E109" s="444">
        <v>16</v>
      </c>
      <c r="G109" s="542">
        <f t="shared" si="2"/>
        <v>0</v>
      </c>
    </row>
    <row r="110" spans="1:7">
      <c r="A110" s="443" t="s">
        <v>218</v>
      </c>
      <c r="B110" s="458">
        <v>166034</v>
      </c>
      <c r="C110" s="458">
        <v>166034</v>
      </c>
      <c r="D110" s="444">
        <v>1</v>
      </c>
      <c r="E110" s="444">
        <v>18</v>
      </c>
      <c r="G110" s="542">
        <f t="shared" si="2"/>
        <v>0</v>
      </c>
    </row>
    <row r="111" spans="1:7">
      <c r="A111" s="443" t="s">
        <v>1120</v>
      </c>
      <c r="B111" s="458">
        <v>87858</v>
      </c>
      <c r="C111" s="458">
        <v>87858</v>
      </c>
      <c r="D111" s="444">
        <v>6</v>
      </c>
      <c r="E111" s="444">
        <v>3</v>
      </c>
      <c r="G111" s="542">
        <f t="shared" si="2"/>
        <v>0</v>
      </c>
    </row>
    <row r="112" spans="1:7">
      <c r="A112" s="443" t="s">
        <v>1132</v>
      </c>
      <c r="B112" s="458">
        <v>80199</v>
      </c>
      <c r="C112" s="458">
        <v>80199</v>
      </c>
      <c r="D112" s="444">
        <v>3</v>
      </c>
      <c r="E112" s="444">
        <v>4</v>
      </c>
      <c r="G112" s="542">
        <f t="shared" si="2"/>
        <v>0</v>
      </c>
    </row>
    <row r="113" spans="1:7">
      <c r="A113" s="443" t="s">
        <v>1534</v>
      </c>
      <c r="B113" s="458">
        <v>122274</v>
      </c>
      <c r="C113" s="458">
        <v>122274</v>
      </c>
      <c r="D113" s="444">
        <v>8</v>
      </c>
      <c r="E113" s="444">
        <v>9</v>
      </c>
      <c r="G113" s="542">
        <f t="shared" si="2"/>
        <v>0</v>
      </c>
    </row>
    <row r="114" spans="1:7">
      <c r="A114" s="443" t="s">
        <v>1482</v>
      </c>
      <c r="B114" s="458">
        <v>96906</v>
      </c>
      <c r="C114" s="458">
        <v>96906</v>
      </c>
      <c r="D114" s="444">
        <v>10</v>
      </c>
      <c r="E114" s="444">
        <v>4</v>
      </c>
      <c r="G114" s="542">
        <f t="shared" si="2"/>
        <v>0</v>
      </c>
    </row>
    <row r="115" spans="1:7">
      <c r="A115" s="443" t="s">
        <v>1531</v>
      </c>
      <c r="B115" s="458">
        <v>133721</v>
      </c>
      <c r="C115" s="458">
        <v>133721</v>
      </c>
      <c r="D115" s="444">
        <v>10</v>
      </c>
      <c r="E115" s="444">
        <v>9</v>
      </c>
      <c r="G115" s="542">
        <f t="shared" si="2"/>
        <v>0</v>
      </c>
    </row>
    <row r="116" spans="1:7">
      <c r="A116" s="443" t="s">
        <v>1541</v>
      </c>
      <c r="B116" s="458">
        <v>93311</v>
      </c>
      <c r="C116" s="458">
        <v>93311</v>
      </c>
      <c r="D116" s="444">
        <v>13</v>
      </c>
      <c r="E116" s="444">
        <v>6</v>
      </c>
      <c r="G116" s="542">
        <f t="shared" si="2"/>
        <v>0</v>
      </c>
    </row>
    <row r="117" spans="1:7">
      <c r="A117" s="443" t="s">
        <v>1527</v>
      </c>
      <c r="B117" s="458">
        <v>156723</v>
      </c>
      <c r="C117" s="458">
        <v>156723</v>
      </c>
      <c r="D117" s="444">
        <v>8</v>
      </c>
      <c r="E117" s="444">
        <v>4</v>
      </c>
      <c r="G117" s="542">
        <f t="shared" si="2"/>
        <v>0</v>
      </c>
    </row>
    <row r="118" spans="1:7">
      <c r="A118" s="443" t="s">
        <v>1453</v>
      </c>
      <c r="B118" s="458">
        <v>158536</v>
      </c>
      <c r="C118" s="458">
        <v>158536</v>
      </c>
      <c r="D118" s="444">
        <v>13</v>
      </c>
      <c r="E118" s="444">
        <v>1</v>
      </c>
      <c r="G118" s="542">
        <f t="shared" si="2"/>
        <v>0</v>
      </c>
    </row>
    <row r="119" spans="1:7">
      <c r="A119" s="443" t="s">
        <v>1448</v>
      </c>
      <c r="B119" s="458">
        <v>84553</v>
      </c>
      <c r="C119" s="458">
        <v>84553</v>
      </c>
      <c r="D119" s="444">
        <v>10</v>
      </c>
      <c r="E119" s="444">
        <v>4</v>
      </c>
      <c r="G119" s="542">
        <f t="shared" si="2"/>
        <v>0</v>
      </c>
    </row>
    <row r="120" spans="1:7">
      <c r="A120" s="443" t="s">
        <v>1468</v>
      </c>
      <c r="B120" s="458">
        <v>60999</v>
      </c>
      <c r="C120" s="458">
        <v>60999</v>
      </c>
      <c r="D120" s="444">
        <v>4</v>
      </c>
      <c r="E120" s="444">
        <v>2</v>
      </c>
      <c r="G120" s="542">
        <f t="shared" si="2"/>
        <v>0</v>
      </c>
    </row>
    <row r="121" spans="1:7">
      <c r="A121" s="443" t="s">
        <v>1512</v>
      </c>
      <c r="B121" s="458">
        <v>139129</v>
      </c>
      <c r="C121" s="458">
        <v>139129</v>
      </c>
      <c r="D121" s="444">
        <v>12</v>
      </c>
      <c r="E121" s="444">
        <v>7</v>
      </c>
      <c r="G121" s="542">
        <f t="shared" si="2"/>
        <v>0</v>
      </c>
    </row>
    <row r="122" spans="1:7">
      <c r="A122" s="442" t="s">
        <v>339</v>
      </c>
      <c r="B122" s="458">
        <v>4408006</v>
      </c>
      <c r="C122" s="458">
        <v>4408006</v>
      </c>
      <c r="D122" s="444">
        <v>202</v>
      </c>
      <c r="E122" s="444">
        <v>128</v>
      </c>
      <c r="G122" s="542">
        <f t="shared" si="2"/>
        <v>0</v>
      </c>
    </row>
    <row r="123" spans="1:7">
      <c r="A123" s="443" t="s">
        <v>453</v>
      </c>
      <c r="B123" s="458">
        <v>175608</v>
      </c>
      <c r="C123" s="458">
        <v>175608</v>
      </c>
      <c r="D123" s="444">
        <v>8</v>
      </c>
      <c r="E123" s="444">
        <v>9</v>
      </c>
      <c r="G123" s="542">
        <f t="shared" si="2"/>
        <v>0</v>
      </c>
    </row>
    <row r="124" spans="1:7">
      <c r="A124" s="443" t="s">
        <v>371</v>
      </c>
      <c r="B124" s="458">
        <v>90633</v>
      </c>
      <c r="C124" s="458">
        <v>90633</v>
      </c>
      <c r="D124" s="444">
        <v>4</v>
      </c>
      <c r="E124" s="444">
        <v>3</v>
      </c>
      <c r="G124" s="542">
        <f t="shared" si="2"/>
        <v>0</v>
      </c>
    </row>
    <row r="125" spans="1:7">
      <c r="A125" s="443" t="s">
        <v>395</v>
      </c>
      <c r="B125" s="458">
        <v>98375</v>
      </c>
      <c r="C125" s="458">
        <v>98375</v>
      </c>
      <c r="D125" s="444">
        <v>6</v>
      </c>
      <c r="E125" s="444">
        <v>4</v>
      </c>
      <c r="G125" s="542">
        <f t="shared" si="2"/>
        <v>0</v>
      </c>
    </row>
    <row r="126" spans="1:7">
      <c r="A126" s="443" t="s">
        <v>513</v>
      </c>
      <c r="B126" s="458">
        <v>40875</v>
      </c>
      <c r="C126" s="458">
        <v>40875</v>
      </c>
      <c r="D126" s="444">
        <v>5</v>
      </c>
      <c r="E126" s="444">
        <v>1</v>
      </c>
      <c r="G126" s="542">
        <f t="shared" si="2"/>
        <v>0</v>
      </c>
    </row>
    <row r="127" spans="1:7">
      <c r="A127" s="443" t="s">
        <v>516</v>
      </c>
      <c r="B127" s="458">
        <v>81787</v>
      </c>
      <c r="C127" s="458">
        <v>81787</v>
      </c>
      <c r="D127" s="444">
        <v>3</v>
      </c>
      <c r="E127" s="444">
        <v>3</v>
      </c>
      <c r="G127" s="542">
        <f t="shared" si="2"/>
        <v>0</v>
      </c>
    </row>
    <row r="128" spans="1:7">
      <c r="A128" s="443" t="s">
        <v>367</v>
      </c>
      <c r="B128" s="458">
        <v>130354</v>
      </c>
      <c r="C128" s="458">
        <v>130354</v>
      </c>
      <c r="D128" s="444">
        <v>7</v>
      </c>
      <c r="E128" s="444">
        <v>8</v>
      </c>
      <c r="G128" s="542">
        <f t="shared" si="2"/>
        <v>0</v>
      </c>
    </row>
    <row r="129" spans="1:7">
      <c r="A129" s="443" t="s">
        <v>400</v>
      </c>
      <c r="B129" s="458">
        <v>98443</v>
      </c>
      <c r="C129" s="458">
        <v>98443</v>
      </c>
      <c r="D129" s="444">
        <v>4</v>
      </c>
      <c r="E129" s="444">
        <v>5</v>
      </c>
      <c r="G129" s="542">
        <f t="shared" si="2"/>
        <v>0</v>
      </c>
    </row>
    <row r="130" spans="1:7">
      <c r="A130" s="443" t="s">
        <v>501</v>
      </c>
      <c r="B130" s="458">
        <v>61344</v>
      </c>
      <c r="C130" s="458">
        <v>61344</v>
      </c>
      <c r="D130" s="444">
        <v>4</v>
      </c>
      <c r="E130" s="444">
        <v>3</v>
      </c>
      <c r="G130" s="542">
        <f t="shared" si="2"/>
        <v>0</v>
      </c>
    </row>
    <row r="131" spans="1:7">
      <c r="A131" s="443" t="s">
        <v>495</v>
      </c>
      <c r="B131" s="458">
        <v>27017</v>
      </c>
      <c r="C131" s="458">
        <v>27017</v>
      </c>
      <c r="D131" s="444">
        <v>4</v>
      </c>
      <c r="E131" s="444">
        <v>2</v>
      </c>
      <c r="G131" s="542">
        <f t="shared" si="2"/>
        <v>0</v>
      </c>
    </row>
    <row r="132" spans="1:7">
      <c r="A132" s="443" t="s">
        <v>444</v>
      </c>
      <c r="B132" s="458">
        <v>126899</v>
      </c>
      <c r="C132" s="458">
        <v>126899</v>
      </c>
      <c r="D132" s="444">
        <v>12</v>
      </c>
      <c r="E132" s="444">
        <v>0</v>
      </c>
      <c r="G132" s="542">
        <f t="shared" si="2"/>
        <v>0</v>
      </c>
    </row>
    <row r="133" spans="1:7">
      <c r="A133" s="443" t="s">
        <v>509</v>
      </c>
      <c r="B133" s="458">
        <v>26370</v>
      </c>
      <c r="C133" s="458">
        <v>26370</v>
      </c>
      <c r="D133" s="444">
        <v>5</v>
      </c>
      <c r="E133" s="444">
        <v>1</v>
      </c>
      <c r="G133" s="542">
        <f t="shared" si="2"/>
        <v>0</v>
      </c>
    </row>
    <row r="134" spans="1:7">
      <c r="A134" s="443" t="s">
        <v>339</v>
      </c>
      <c r="B134" s="458">
        <v>158607</v>
      </c>
      <c r="C134" s="458">
        <v>158607</v>
      </c>
      <c r="D134" s="444">
        <v>12</v>
      </c>
      <c r="E134" s="444">
        <v>3</v>
      </c>
      <c r="G134" s="542">
        <f t="shared" ref="G134:G197" si="3">+B134-C134</f>
        <v>0</v>
      </c>
    </row>
    <row r="135" spans="1:7">
      <c r="A135" s="443" t="s">
        <v>421</v>
      </c>
      <c r="B135" s="458">
        <v>115361</v>
      </c>
      <c r="C135" s="458">
        <v>115361</v>
      </c>
      <c r="D135" s="444">
        <v>15</v>
      </c>
      <c r="E135" s="444">
        <v>2</v>
      </c>
      <c r="G135" s="542">
        <f t="shared" si="3"/>
        <v>0</v>
      </c>
    </row>
    <row r="136" spans="1:7">
      <c r="A136" s="443" t="s">
        <v>346</v>
      </c>
      <c r="B136" s="458">
        <v>383195</v>
      </c>
      <c r="C136" s="458">
        <v>383195</v>
      </c>
      <c r="D136" s="444">
        <v>7</v>
      </c>
      <c r="E136" s="444">
        <v>11</v>
      </c>
      <c r="G136" s="542">
        <f t="shared" si="3"/>
        <v>0</v>
      </c>
    </row>
    <row r="137" spans="1:7">
      <c r="A137" s="443" t="s">
        <v>340</v>
      </c>
      <c r="B137" s="458">
        <v>278715</v>
      </c>
      <c r="C137" s="458">
        <v>278715</v>
      </c>
      <c r="D137" s="444">
        <v>13</v>
      </c>
      <c r="E137" s="444">
        <v>9</v>
      </c>
      <c r="G137" s="542">
        <f t="shared" si="3"/>
        <v>0</v>
      </c>
    </row>
    <row r="138" spans="1:7">
      <c r="A138" s="443" t="s">
        <v>377</v>
      </c>
      <c r="B138" s="458">
        <v>534450</v>
      </c>
      <c r="C138" s="458">
        <v>534450</v>
      </c>
      <c r="D138" s="444">
        <v>18</v>
      </c>
      <c r="E138" s="444">
        <v>17</v>
      </c>
      <c r="G138" s="542">
        <f t="shared" si="3"/>
        <v>0</v>
      </c>
    </row>
    <row r="139" spans="1:7">
      <c r="A139" s="443" t="s">
        <v>416</v>
      </c>
      <c r="B139" s="458">
        <v>189037</v>
      </c>
      <c r="C139" s="458">
        <v>189037</v>
      </c>
      <c r="D139" s="444">
        <v>12</v>
      </c>
      <c r="E139" s="444">
        <v>5</v>
      </c>
      <c r="G139" s="542">
        <f t="shared" si="3"/>
        <v>0</v>
      </c>
    </row>
    <row r="140" spans="1:7">
      <c r="A140" s="443" t="s">
        <v>483</v>
      </c>
      <c r="B140" s="458">
        <v>799811</v>
      </c>
      <c r="C140" s="458">
        <v>799811</v>
      </c>
      <c r="D140" s="444">
        <v>40</v>
      </c>
      <c r="E140" s="444">
        <v>9</v>
      </c>
      <c r="G140" s="542">
        <f t="shared" si="3"/>
        <v>0</v>
      </c>
    </row>
    <row r="141" spans="1:7">
      <c r="A141" s="443" t="s">
        <v>449</v>
      </c>
      <c r="B141" s="458">
        <v>159352</v>
      </c>
      <c r="C141" s="458">
        <v>159352</v>
      </c>
      <c r="D141" s="444">
        <v>6</v>
      </c>
      <c r="E141" s="444">
        <v>11</v>
      </c>
      <c r="G141" s="542">
        <f t="shared" si="3"/>
        <v>0</v>
      </c>
    </row>
    <row r="142" spans="1:7">
      <c r="A142" s="443" t="s">
        <v>488</v>
      </c>
      <c r="B142" s="458">
        <v>346666</v>
      </c>
      <c r="C142" s="458">
        <v>346666</v>
      </c>
      <c r="D142" s="444">
        <v>7</v>
      </c>
      <c r="E142" s="444">
        <v>13</v>
      </c>
      <c r="G142" s="542">
        <f t="shared" si="3"/>
        <v>0</v>
      </c>
    </row>
    <row r="143" spans="1:7">
      <c r="A143" s="443" t="s">
        <v>1871</v>
      </c>
      <c r="B143" s="458">
        <v>304478</v>
      </c>
      <c r="C143" s="458">
        <v>304478</v>
      </c>
      <c r="D143" s="444">
        <v>4</v>
      </c>
      <c r="E143" s="444">
        <v>4</v>
      </c>
      <c r="G143" s="542">
        <f t="shared" si="3"/>
        <v>0</v>
      </c>
    </row>
    <row r="144" spans="1:7">
      <c r="A144" s="443" t="s">
        <v>477</v>
      </c>
      <c r="B144" s="458">
        <v>180629</v>
      </c>
      <c r="C144" s="458">
        <v>180629</v>
      </c>
      <c r="D144" s="444">
        <v>6</v>
      </c>
      <c r="E144" s="444">
        <v>5</v>
      </c>
      <c r="G144" s="542">
        <f t="shared" si="3"/>
        <v>0</v>
      </c>
    </row>
    <row r="145" spans="1:7">
      <c r="A145" s="442" t="s">
        <v>1550</v>
      </c>
      <c r="B145" s="458">
        <v>3299257</v>
      </c>
      <c r="C145" s="458">
        <v>3299097</v>
      </c>
      <c r="D145" s="444">
        <v>269</v>
      </c>
      <c r="E145" s="444">
        <v>139</v>
      </c>
      <c r="G145" s="542">
        <f t="shared" si="3"/>
        <v>160</v>
      </c>
    </row>
    <row r="146" spans="1:7">
      <c r="A146" s="443" t="s">
        <v>1611</v>
      </c>
      <c r="B146" s="458">
        <v>53264</v>
      </c>
      <c r="C146" s="458">
        <v>53264</v>
      </c>
      <c r="D146" s="444">
        <v>16</v>
      </c>
      <c r="E146" s="444">
        <v>1</v>
      </c>
      <c r="G146" s="542">
        <f t="shared" si="3"/>
        <v>0</v>
      </c>
    </row>
    <row r="147" spans="1:7">
      <c r="A147" s="443" t="s">
        <v>1656</v>
      </c>
      <c r="B147" s="458">
        <v>122774</v>
      </c>
      <c r="C147" s="458">
        <v>122774</v>
      </c>
      <c r="D147" s="444">
        <v>12</v>
      </c>
      <c r="E147" s="444">
        <v>2</v>
      </c>
      <c r="G147" s="542">
        <f t="shared" si="3"/>
        <v>0</v>
      </c>
    </row>
    <row r="148" spans="1:7">
      <c r="A148" s="443" t="s">
        <v>1631</v>
      </c>
      <c r="B148" s="458">
        <v>181386</v>
      </c>
      <c r="C148" s="458">
        <v>181386</v>
      </c>
      <c r="D148" s="444">
        <v>15</v>
      </c>
      <c r="E148" s="444">
        <v>8</v>
      </c>
      <c r="G148" s="542">
        <f t="shared" si="3"/>
        <v>0</v>
      </c>
    </row>
    <row r="149" spans="1:7">
      <c r="A149" s="443" t="s">
        <v>1639</v>
      </c>
      <c r="B149" s="458">
        <v>120559</v>
      </c>
      <c r="C149" s="458">
        <v>120559</v>
      </c>
      <c r="D149" s="444">
        <v>14</v>
      </c>
      <c r="E149" s="444">
        <v>6</v>
      </c>
      <c r="G149" s="542">
        <f t="shared" si="3"/>
        <v>0</v>
      </c>
    </row>
    <row r="150" spans="1:7">
      <c r="A150" s="443" t="s">
        <v>1628</v>
      </c>
      <c r="B150" s="458">
        <v>101261</v>
      </c>
      <c r="C150" s="458">
        <v>101261</v>
      </c>
      <c r="D150" s="444">
        <v>16</v>
      </c>
      <c r="E150" s="444">
        <v>2</v>
      </c>
      <c r="G150" s="542">
        <f t="shared" si="3"/>
        <v>0</v>
      </c>
    </row>
    <row r="151" spans="1:7">
      <c r="A151" s="443" t="s">
        <v>1650</v>
      </c>
      <c r="B151" s="458">
        <v>33072</v>
      </c>
      <c r="C151" s="458">
        <v>33072</v>
      </c>
      <c r="D151" s="444">
        <v>9</v>
      </c>
      <c r="E151" s="444">
        <v>1</v>
      </c>
      <c r="G151" s="542">
        <f t="shared" si="3"/>
        <v>0</v>
      </c>
    </row>
    <row r="152" spans="1:7">
      <c r="A152" s="443" t="s">
        <v>1580</v>
      </c>
      <c r="B152" s="458">
        <v>215899</v>
      </c>
      <c r="C152" s="458">
        <v>215899</v>
      </c>
      <c r="D152" s="444">
        <v>7</v>
      </c>
      <c r="E152" s="444">
        <v>13</v>
      </c>
      <c r="G152" s="542">
        <f t="shared" si="3"/>
        <v>0</v>
      </c>
    </row>
    <row r="153" spans="1:7">
      <c r="A153" s="443" t="s">
        <v>1591</v>
      </c>
      <c r="B153" s="458">
        <v>40690</v>
      </c>
      <c r="C153" s="458">
        <v>40690</v>
      </c>
      <c r="D153" s="444">
        <v>3</v>
      </c>
      <c r="E153" s="444">
        <v>3</v>
      </c>
      <c r="G153" s="542">
        <f t="shared" si="3"/>
        <v>0</v>
      </c>
    </row>
    <row r="154" spans="1:7">
      <c r="A154" s="443" t="s">
        <v>1668</v>
      </c>
      <c r="B154" s="458">
        <v>156743</v>
      </c>
      <c r="C154" s="458">
        <v>156743</v>
      </c>
      <c r="D154" s="444">
        <v>11</v>
      </c>
      <c r="E154" s="444">
        <v>8</v>
      </c>
      <c r="G154" s="542">
        <f t="shared" si="3"/>
        <v>0</v>
      </c>
    </row>
    <row r="155" spans="1:7">
      <c r="A155" s="443" t="s">
        <v>1635</v>
      </c>
      <c r="B155" s="458">
        <v>149076</v>
      </c>
      <c r="C155" s="458">
        <v>149076</v>
      </c>
      <c r="D155" s="444">
        <v>12</v>
      </c>
      <c r="E155" s="444">
        <v>3</v>
      </c>
      <c r="G155" s="542">
        <f t="shared" si="3"/>
        <v>0</v>
      </c>
    </row>
    <row r="156" spans="1:7">
      <c r="A156" s="443" t="s">
        <v>1647</v>
      </c>
      <c r="B156" s="458">
        <v>7510</v>
      </c>
      <c r="C156" s="458">
        <v>7510</v>
      </c>
      <c r="D156" s="444">
        <v>4</v>
      </c>
      <c r="E156" s="444">
        <v>1</v>
      </c>
      <c r="G156" s="542">
        <f t="shared" si="3"/>
        <v>0</v>
      </c>
    </row>
    <row r="157" spans="1:7">
      <c r="A157" s="443" t="s">
        <v>1623</v>
      </c>
      <c r="B157" s="458">
        <v>117852</v>
      </c>
      <c r="C157" s="458">
        <v>117852</v>
      </c>
      <c r="D157" s="444">
        <v>10</v>
      </c>
      <c r="E157" s="444">
        <v>5</v>
      </c>
      <c r="G157" s="542">
        <f t="shared" si="3"/>
        <v>0</v>
      </c>
    </row>
    <row r="158" spans="1:7">
      <c r="A158" s="443" t="s">
        <v>1555</v>
      </c>
      <c r="B158" s="458">
        <v>384906</v>
      </c>
      <c r="C158" s="458">
        <v>384906</v>
      </c>
      <c r="D158" s="444">
        <v>19</v>
      </c>
      <c r="E158" s="444">
        <v>26</v>
      </c>
      <c r="G158" s="542">
        <f t="shared" si="3"/>
        <v>0</v>
      </c>
    </row>
    <row r="159" spans="1:7">
      <c r="A159" s="443" t="s">
        <v>1616</v>
      </c>
      <c r="B159" s="458">
        <v>208721</v>
      </c>
      <c r="C159" s="458">
        <v>208721</v>
      </c>
      <c r="D159" s="444">
        <v>14</v>
      </c>
      <c r="E159" s="444">
        <v>14</v>
      </c>
      <c r="G159" s="542">
        <f t="shared" si="3"/>
        <v>0</v>
      </c>
    </row>
    <row r="160" spans="1:7">
      <c r="A160" s="443" t="s">
        <v>1653</v>
      </c>
      <c r="B160" s="458">
        <v>55730</v>
      </c>
      <c r="C160" s="458">
        <v>55730</v>
      </c>
      <c r="D160" s="444">
        <v>10</v>
      </c>
      <c r="E160" s="444">
        <v>8</v>
      </c>
      <c r="G160" s="542">
        <f t="shared" si="3"/>
        <v>0</v>
      </c>
    </row>
    <row r="161" spans="1:7">
      <c r="A161" s="443" t="s">
        <v>1566</v>
      </c>
      <c r="B161" s="458">
        <v>142922</v>
      </c>
      <c r="C161" s="458">
        <v>142922</v>
      </c>
      <c r="D161" s="444">
        <v>13</v>
      </c>
      <c r="E161" s="444">
        <v>1</v>
      </c>
      <c r="G161" s="542">
        <f t="shared" si="3"/>
        <v>0</v>
      </c>
    </row>
    <row r="162" spans="1:7">
      <c r="A162" s="443" t="s">
        <v>1569</v>
      </c>
      <c r="B162" s="458">
        <v>149962</v>
      </c>
      <c r="C162" s="458">
        <v>149962</v>
      </c>
      <c r="D162" s="444">
        <v>10</v>
      </c>
      <c r="E162" s="444">
        <v>0</v>
      </c>
      <c r="G162" s="542">
        <f t="shared" si="3"/>
        <v>0</v>
      </c>
    </row>
    <row r="163" spans="1:7">
      <c r="A163" s="443" t="s">
        <v>1551</v>
      </c>
      <c r="B163" s="458">
        <v>159560</v>
      </c>
      <c r="C163" s="458">
        <v>159560</v>
      </c>
      <c r="D163" s="444">
        <v>17</v>
      </c>
      <c r="E163" s="444">
        <v>3</v>
      </c>
      <c r="G163" s="542">
        <f t="shared" si="3"/>
        <v>0</v>
      </c>
    </row>
    <row r="164" spans="1:7">
      <c r="A164" s="443" t="s">
        <v>1606</v>
      </c>
      <c r="B164" s="458">
        <v>132835</v>
      </c>
      <c r="C164" s="458">
        <v>132835</v>
      </c>
      <c r="D164" s="444">
        <v>10</v>
      </c>
      <c r="E164" s="444">
        <v>5</v>
      </c>
      <c r="G164" s="542">
        <f t="shared" si="3"/>
        <v>0</v>
      </c>
    </row>
    <row r="165" spans="1:7">
      <c r="A165" s="443" t="s">
        <v>1660</v>
      </c>
      <c r="B165" s="458">
        <v>259391</v>
      </c>
      <c r="C165" s="458">
        <v>259231</v>
      </c>
      <c r="D165" s="444">
        <v>5</v>
      </c>
      <c r="E165" s="444">
        <v>13</v>
      </c>
      <c r="G165" s="542">
        <f t="shared" si="3"/>
        <v>160</v>
      </c>
    </row>
    <row r="166" spans="1:7">
      <c r="A166" s="443" t="s">
        <v>1620</v>
      </c>
      <c r="B166" s="458">
        <v>79321</v>
      </c>
      <c r="C166" s="458">
        <v>79321</v>
      </c>
      <c r="D166" s="444">
        <v>5</v>
      </c>
      <c r="E166" s="444">
        <v>4</v>
      </c>
      <c r="G166" s="542">
        <f t="shared" si="3"/>
        <v>0</v>
      </c>
    </row>
    <row r="167" spans="1:7">
      <c r="A167" s="443" t="s">
        <v>1596</v>
      </c>
      <c r="B167" s="458">
        <v>67444</v>
      </c>
      <c r="C167" s="458">
        <v>67444</v>
      </c>
      <c r="D167" s="444">
        <v>5</v>
      </c>
      <c r="E167" s="444">
        <v>3</v>
      </c>
      <c r="G167" s="542">
        <f t="shared" si="3"/>
        <v>0</v>
      </c>
    </row>
    <row r="168" spans="1:7">
      <c r="A168" s="443" t="s">
        <v>833</v>
      </c>
      <c r="B168" s="458">
        <v>106291</v>
      </c>
      <c r="C168" s="458">
        <v>106291</v>
      </c>
      <c r="D168" s="444">
        <v>6</v>
      </c>
      <c r="E168" s="444">
        <v>5</v>
      </c>
      <c r="G168" s="542">
        <f t="shared" si="3"/>
        <v>0</v>
      </c>
    </row>
    <row r="169" spans="1:7">
      <c r="A169" s="443" t="s">
        <v>1642</v>
      </c>
      <c r="B169" s="458">
        <v>130672</v>
      </c>
      <c r="C169" s="458">
        <v>130672</v>
      </c>
      <c r="D169" s="444">
        <v>15</v>
      </c>
      <c r="E169" s="444">
        <v>1</v>
      </c>
      <c r="G169" s="542">
        <f t="shared" si="3"/>
        <v>0</v>
      </c>
    </row>
    <row r="170" spans="1:7">
      <c r="A170" s="443" t="s">
        <v>1600</v>
      </c>
      <c r="B170" s="458">
        <v>121416</v>
      </c>
      <c r="C170" s="458">
        <v>121416</v>
      </c>
      <c r="D170" s="444">
        <v>11</v>
      </c>
      <c r="E170" s="444">
        <v>3</v>
      </c>
      <c r="G170" s="542">
        <f t="shared" si="3"/>
        <v>0</v>
      </c>
    </row>
    <row r="171" spans="1:7">
      <c r="A171" s="442" t="s">
        <v>319</v>
      </c>
      <c r="B171" s="458">
        <v>2147666</v>
      </c>
      <c r="C171" s="458">
        <v>2147666</v>
      </c>
      <c r="D171" s="444">
        <v>259</v>
      </c>
      <c r="E171" s="444">
        <v>107</v>
      </c>
      <c r="G171" s="542">
        <f t="shared" si="3"/>
        <v>0</v>
      </c>
    </row>
    <row r="172" spans="1:7">
      <c r="A172" s="443" t="s">
        <v>320</v>
      </c>
      <c r="B172" s="458">
        <v>228522</v>
      </c>
      <c r="C172" s="458">
        <v>228522</v>
      </c>
      <c r="D172" s="444">
        <v>15</v>
      </c>
      <c r="E172" s="444">
        <v>14</v>
      </c>
      <c r="G172" s="542">
        <f t="shared" si="3"/>
        <v>0</v>
      </c>
    </row>
    <row r="173" spans="1:7">
      <c r="A173" s="443" t="s">
        <v>786</v>
      </c>
      <c r="B173" s="458">
        <v>143292</v>
      </c>
      <c r="C173" s="458">
        <v>143292</v>
      </c>
      <c r="D173" s="444">
        <v>24</v>
      </c>
      <c r="E173" s="444">
        <v>3</v>
      </c>
      <c r="G173" s="542">
        <f t="shared" si="3"/>
        <v>0</v>
      </c>
    </row>
    <row r="174" spans="1:7">
      <c r="A174" s="443" t="s">
        <v>784</v>
      </c>
      <c r="B174" s="458">
        <v>105951</v>
      </c>
      <c r="C174" s="458">
        <v>105951</v>
      </c>
      <c r="D174" s="444">
        <v>10</v>
      </c>
      <c r="E174" s="444">
        <v>7</v>
      </c>
      <c r="G174" s="542">
        <f t="shared" si="3"/>
        <v>0</v>
      </c>
    </row>
    <row r="175" spans="1:7">
      <c r="A175" s="443" t="s">
        <v>812</v>
      </c>
      <c r="B175" s="458">
        <v>149350</v>
      </c>
      <c r="C175" s="458">
        <v>149350</v>
      </c>
      <c r="D175" s="444">
        <v>17</v>
      </c>
      <c r="E175" s="444">
        <v>6</v>
      </c>
      <c r="G175" s="542">
        <f t="shared" si="3"/>
        <v>0</v>
      </c>
    </row>
    <row r="176" spans="1:7">
      <c r="A176" s="443" t="s">
        <v>808</v>
      </c>
      <c r="B176" s="458">
        <v>339260</v>
      </c>
      <c r="C176" s="458">
        <v>339260</v>
      </c>
      <c r="D176" s="444">
        <v>46</v>
      </c>
      <c r="E176" s="444">
        <v>5</v>
      </c>
      <c r="G176" s="542">
        <f t="shared" si="3"/>
        <v>0</v>
      </c>
    </row>
    <row r="177" spans="1:7">
      <c r="A177" s="443" t="s">
        <v>804</v>
      </c>
      <c r="B177" s="458">
        <v>83473</v>
      </c>
      <c r="C177" s="458">
        <v>83473</v>
      </c>
      <c r="D177" s="444">
        <v>7</v>
      </c>
      <c r="E177" s="444">
        <v>7</v>
      </c>
      <c r="G177" s="542">
        <f t="shared" si="3"/>
        <v>0</v>
      </c>
    </row>
    <row r="178" spans="1:7">
      <c r="A178" s="443" t="s">
        <v>780</v>
      </c>
      <c r="B178" s="458">
        <v>233375</v>
      </c>
      <c r="C178" s="458">
        <v>233375</v>
      </c>
      <c r="D178" s="444">
        <v>29</v>
      </c>
      <c r="E178" s="444">
        <v>25</v>
      </c>
      <c r="G178" s="542">
        <f t="shared" si="3"/>
        <v>0</v>
      </c>
    </row>
    <row r="179" spans="1:7">
      <c r="A179" s="443" t="s">
        <v>791</v>
      </c>
      <c r="B179" s="458">
        <v>142466</v>
      </c>
      <c r="C179" s="458">
        <v>142466</v>
      </c>
      <c r="D179" s="444">
        <v>32</v>
      </c>
      <c r="E179" s="444">
        <v>4</v>
      </c>
      <c r="G179" s="542">
        <f t="shared" si="3"/>
        <v>0</v>
      </c>
    </row>
    <row r="180" spans="1:7">
      <c r="A180" s="443" t="s">
        <v>799</v>
      </c>
      <c r="B180" s="458">
        <v>165080</v>
      </c>
      <c r="C180" s="458">
        <v>165080</v>
      </c>
      <c r="D180" s="444">
        <v>18</v>
      </c>
      <c r="E180" s="444">
        <v>11</v>
      </c>
      <c r="G180" s="542">
        <f t="shared" si="3"/>
        <v>0</v>
      </c>
    </row>
    <row r="181" spans="1:7">
      <c r="A181" s="443" t="s">
        <v>767</v>
      </c>
      <c r="B181" s="458">
        <v>127536</v>
      </c>
      <c r="C181" s="458">
        <v>127536</v>
      </c>
      <c r="D181" s="444">
        <v>11</v>
      </c>
      <c r="E181" s="444">
        <v>5</v>
      </c>
      <c r="G181" s="542">
        <f t="shared" si="3"/>
        <v>0</v>
      </c>
    </row>
    <row r="182" spans="1:7">
      <c r="A182" s="443" t="s">
        <v>769</v>
      </c>
      <c r="B182" s="458">
        <v>309538</v>
      </c>
      <c r="C182" s="458">
        <v>309538</v>
      </c>
      <c r="D182" s="444">
        <v>41</v>
      </c>
      <c r="E182" s="444">
        <v>12</v>
      </c>
      <c r="G182" s="542">
        <f t="shared" si="3"/>
        <v>0</v>
      </c>
    </row>
    <row r="183" spans="1:7">
      <c r="A183" s="443" t="s">
        <v>775</v>
      </c>
      <c r="B183" s="458">
        <v>119823</v>
      </c>
      <c r="C183" s="458">
        <v>119823</v>
      </c>
      <c r="D183" s="444">
        <v>9</v>
      </c>
      <c r="E183" s="444">
        <v>8</v>
      </c>
      <c r="G183" s="542">
        <f t="shared" si="3"/>
        <v>0</v>
      </c>
    </row>
    <row r="184" spans="1:7">
      <c r="A184" s="442" t="s">
        <v>1677</v>
      </c>
      <c r="B184" s="458">
        <v>4138676</v>
      </c>
      <c r="C184" s="458">
        <v>4138676</v>
      </c>
      <c r="D184" s="444">
        <v>200</v>
      </c>
      <c r="E184" s="444">
        <v>89</v>
      </c>
      <c r="G184" s="542">
        <f t="shared" si="3"/>
        <v>0</v>
      </c>
    </row>
    <row r="185" spans="1:7">
      <c r="A185" s="443" t="s">
        <v>1161</v>
      </c>
      <c r="B185" s="458">
        <v>65395</v>
      </c>
      <c r="C185" s="458">
        <v>65395</v>
      </c>
      <c r="D185" s="444">
        <v>5</v>
      </c>
      <c r="E185" s="444">
        <v>2</v>
      </c>
      <c r="G185" s="542">
        <f t="shared" si="3"/>
        <v>0</v>
      </c>
    </row>
    <row r="186" spans="1:7">
      <c r="A186" s="443" t="s">
        <v>1733</v>
      </c>
      <c r="B186" s="458">
        <v>68029</v>
      </c>
      <c r="C186" s="458">
        <v>68029</v>
      </c>
      <c r="D186" s="444">
        <v>4</v>
      </c>
      <c r="E186" s="444">
        <v>2</v>
      </c>
      <c r="G186" s="542">
        <f t="shared" si="3"/>
        <v>0</v>
      </c>
    </row>
    <row r="187" spans="1:7">
      <c r="A187" s="443" t="s">
        <v>1686</v>
      </c>
      <c r="B187" s="458">
        <v>73267</v>
      </c>
      <c r="C187" s="458">
        <v>73267</v>
      </c>
      <c r="D187" s="444">
        <v>5</v>
      </c>
      <c r="E187" s="444">
        <v>1</v>
      </c>
      <c r="G187" s="542">
        <f t="shared" si="3"/>
        <v>0</v>
      </c>
    </row>
    <row r="188" spans="1:7">
      <c r="A188" s="443" t="s">
        <v>1678</v>
      </c>
      <c r="B188" s="458">
        <v>90036</v>
      </c>
      <c r="C188" s="458">
        <v>90036</v>
      </c>
      <c r="D188" s="444">
        <v>5</v>
      </c>
      <c r="E188" s="444">
        <v>1</v>
      </c>
      <c r="G188" s="542">
        <f t="shared" si="3"/>
        <v>0</v>
      </c>
    </row>
    <row r="189" spans="1:7">
      <c r="A189" s="443" t="s">
        <v>1766</v>
      </c>
      <c r="B189" s="458">
        <v>81139</v>
      </c>
      <c r="C189" s="458">
        <v>81139</v>
      </c>
      <c r="D189" s="444">
        <v>6</v>
      </c>
      <c r="E189" s="444">
        <v>1</v>
      </c>
      <c r="G189" s="542">
        <f t="shared" si="3"/>
        <v>0</v>
      </c>
    </row>
    <row r="190" spans="1:7">
      <c r="A190" s="443" t="s">
        <v>1711</v>
      </c>
      <c r="B190" s="458">
        <v>72562</v>
      </c>
      <c r="C190" s="458">
        <v>72562</v>
      </c>
      <c r="D190" s="444">
        <v>8</v>
      </c>
      <c r="E190" s="444">
        <v>1</v>
      </c>
      <c r="G190" s="542">
        <f t="shared" si="3"/>
        <v>0</v>
      </c>
    </row>
    <row r="191" spans="1:7">
      <c r="A191" s="443" t="s">
        <v>1737</v>
      </c>
      <c r="B191" s="458">
        <v>275699</v>
      </c>
      <c r="C191" s="458">
        <v>275699</v>
      </c>
      <c r="D191" s="444">
        <v>14</v>
      </c>
      <c r="E191" s="444">
        <v>2</v>
      </c>
      <c r="G191" s="542">
        <f t="shared" si="3"/>
        <v>0</v>
      </c>
    </row>
    <row r="192" spans="1:7">
      <c r="A192" s="443" t="s">
        <v>1750</v>
      </c>
      <c r="B192" s="458">
        <v>154570</v>
      </c>
      <c r="C192" s="458">
        <v>154570</v>
      </c>
      <c r="D192" s="444">
        <v>17</v>
      </c>
      <c r="E192" s="444">
        <v>3</v>
      </c>
      <c r="G192" s="542">
        <f t="shared" si="3"/>
        <v>0</v>
      </c>
    </row>
    <row r="193" spans="1:7">
      <c r="A193" s="443" t="s">
        <v>1725</v>
      </c>
      <c r="B193" s="458">
        <v>31651</v>
      </c>
      <c r="C193" s="458">
        <v>31651</v>
      </c>
      <c r="D193" s="444">
        <v>2</v>
      </c>
      <c r="E193" s="444">
        <v>4</v>
      </c>
      <c r="G193" s="542">
        <f t="shared" si="3"/>
        <v>0</v>
      </c>
    </row>
    <row r="194" spans="1:7">
      <c r="A194" s="443" t="s">
        <v>1768</v>
      </c>
      <c r="B194" s="458">
        <v>62978</v>
      </c>
      <c r="C194" s="458">
        <v>62978</v>
      </c>
      <c r="D194" s="444">
        <v>5</v>
      </c>
      <c r="E194" s="444">
        <v>3</v>
      </c>
      <c r="G194" s="542">
        <f t="shared" si="3"/>
        <v>0</v>
      </c>
    </row>
    <row r="195" spans="1:7">
      <c r="A195" s="443" t="s">
        <v>1716</v>
      </c>
      <c r="B195" s="458">
        <v>47233</v>
      </c>
      <c r="C195" s="458">
        <v>47233</v>
      </c>
      <c r="D195" s="444">
        <v>6</v>
      </c>
      <c r="E195" s="444">
        <v>0</v>
      </c>
      <c r="G195" s="542">
        <f t="shared" si="3"/>
        <v>0</v>
      </c>
    </row>
    <row r="196" spans="1:7">
      <c r="A196" s="443" t="s">
        <v>1696</v>
      </c>
      <c r="B196" s="458">
        <v>944089</v>
      </c>
      <c r="C196" s="458">
        <v>944089</v>
      </c>
      <c r="D196" s="444">
        <v>14</v>
      </c>
      <c r="E196" s="444">
        <v>25</v>
      </c>
      <c r="G196" s="542">
        <f t="shared" si="3"/>
        <v>0</v>
      </c>
    </row>
    <row r="197" spans="1:7">
      <c r="A197" s="443" t="s">
        <v>1700</v>
      </c>
      <c r="B197" s="458">
        <v>104918</v>
      </c>
      <c r="C197" s="458">
        <v>104918</v>
      </c>
      <c r="D197" s="444">
        <v>10</v>
      </c>
      <c r="E197" s="444">
        <v>2</v>
      </c>
      <c r="G197" s="542">
        <f t="shared" si="3"/>
        <v>0</v>
      </c>
    </row>
    <row r="198" spans="1:7">
      <c r="A198" s="443" t="s">
        <v>1704</v>
      </c>
      <c r="B198" s="458">
        <v>104756</v>
      </c>
      <c r="C198" s="458">
        <v>104756</v>
      </c>
      <c r="D198" s="444">
        <v>9</v>
      </c>
      <c r="E198" s="444">
        <v>2</v>
      </c>
      <c r="G198" s="542">
        <f t="shared" ref="G198:G261" si="4">+B198-C198</f>
        <v>0</v>
      </c>
    </row>
    <row r="199" spans="1:7">
      <c r="A199" s="443" t="s">
        <v>1708</v>
      </c>
      <c r="B199" s="458">
        <v>55268</v>
      </c>
      <c r="C199" s="458">
        <v>55268</v>
      </c>
      <c r="D199" s="444">
        <v>6</v>
      </c>
      <c r="E199" s="444">
        <v>4</v>
      </c>
      <c r="G199" s="542">
        <f t="shared" si="4"/>
        <v>0</v>
      </c>
    </row>
    <row r="200" spans="1:7">
      <c r="A200" s="443" t="s">
        <v>1683</v>
      </c>
      <c r="B200" s="458">
        <v>53761</v>
      </c>
      <c r="C200" s="458">
        <v>53761</v>
      </c>
      <c r="D200" s="444">
        <v>3</v>
      </c>
      <c r="E200" s="444">
        <v>4</v>
      </c>
      <c r="G200" s="542">
        <f t="shared" si="4"/>
        <v>0</v>
      </c>
    </row>
    <row r="201" spans="1:7">
      <c r="A201" s="443" t="s">
        <v>1742</v>
      </c>
      <c r="B201" s="458">
        <v>125094</v>
      </c>
      <c r="C201" s="458">
        <v>125094</v>
      </c>
      <c r="D201" s="444">
        <v>10</v>
      </c>
      <c r="E201" s="444">
        <v>1</v>
      </c>
      <c r="G201" s="542">
        <f t="shared" si="4"/>
        <v>0</v>
      </c>
    </row>
    <row r="202" spans="1:7">
      <c r="A202" s="443" t="s">
        <v>1756</v>
      </c>
      <c r="B202" s="458">
        <v>135588</v>
      </c>
      <c r="C202" s="458">
        <v>135588</v>
      </c>
      <c r="D202" s="444">
        <v>11</v>
      </c>
      <c r="E202" s="444">
        <v>1</v>
      </c>
      <c r="G202" s="542">
        <f t="shared" si="4"/>
        <v>0</v>
      </c>
    </row>
    <row r="203" spans="1:7">
      <c r="A203" s="443" t="s">
        <v>1691</v>
      </c>
      <c r="B203" s="458">
        <v>73267</v>
      </c>
      <c r="C203" s="458">
        <v>73267</v>
      </c>
      <c r="D203" s="444">
        <v>6</v>
      </c>
      <c r="E203" s="444">
        <v>1</v>
      </c>
      <c r="G203" s="542">
        <f t="shared" si="4"/>
        <v>0</v>
      </c>
    </row>
    <row r="204" spans="1:7">
      <c r="A204" s="443" t="s">
        <v>1719</v>
      </c>
      <c r="B204" s="458">
        <v>47233</v>
      </c>
      <c r="C204" s="458">
        <v>47233</v>
      </c>
      <c r="D204" s="444">
        <v>4</v>
      </c>
      <c r="E204" s="444">
        <v>2</v>
      </c>
      <c r="G204" s="542">
        <f t="shared" si="4"/>
        <v>0</v>
      </c>
    </row>
    <row r="205" spans="1:7">
      <c r="A205" s="443" t="s">
        <v>1754</v>
      </c>
      <c r="B205" s="458">
        <v>216213</v>
      </c>
      <c r="C205" s="458">
        <v>216213</v>
      </c>
      <c r="D205" s="444">
        <v>12</v>
      </c>
      <c r="E205" s="444">
        <v>3</v>
      </c>
      <c r="G205" s="542">
        <f t="shared" si="4"/>
        <v>0</v>
      </c>
    </row>
    <row r="206" spans="1:7">
      <c r="A206" s="443" t="s">
        <v>1677</v>
      </c>
      <c r="B206" s="458">
        <v>126568</v>
      </c>
      <c r="C206" s="458">
        <v>126568</v>
      </c>
      <c r="D206" s="444">
        <v>6</v>
      </c>
      <c r="E206" s="444">
        <v>2</v>
      </c>
      <c r="G206" s="542">
        <f t="shared" si="4"/>
        <v>0</v>
      </c>
    </row>
    <row r="207" spans="1:7">
      <c r="A207" s="443" t="s">
        <v>1728</v>
      </c>
      <c r="B207" s="458">
        <v>47233</v>
      </c>
      <c r="C207" s="458">
        <v>47233</v>
      </c>
      <c r="D207" s="444">
        <v>5</v>
      </c>
      <c r="E207" s="444">
        <v>1</v>
      </c>
      <c r="G207" s="542">
        <f t="shared" si="4"/>
        <v>0</v>
      </c>
    </row>
    <row r="208" spans="1:7">
      <c r="A208" s="443" t="s">
        <v>1740</v>
      </c>
      <c r="B208" s="458">
        <v>239671</v>
      </c>
      <c r="C208" s="458">
        <v>239671</v>
      </c>
      <c r="D208" s="444">
        <v>10</v>
      </c>
      <c r="E208" s="444">
        <v>2</v>
      </c>
      <c r="G208" s="542">
        <f t="shared" si="4"/>
        <v>0</v>
      </c>
    </row>
    <row r="209" spans="1:7">
      <c r="A209" s="443" t="s">
        <v>1762</v>
      </c>
      <c r="B209" s="458">
        <v>842458</v>
      </c>
      <c r="C209" s="458">
        <v>842458</v>
      </c>
      <c r="D209" s="444">
        <v>17</v>
      </c>
      <c r="E209" s="444">
        <v>19</v>
      </c>
      <c r="G209" s="542">
        <f t="shared" si="4"/>
        <v>0</v>
      </c>
    </row>
    <row r="210" spans="1:7">
      <c r="A210" s="442" t="s">
        <v>163</v>
      </c>
      <c r="B210" s="458">
        <v>3960069</v>
      </c>
      <c r="C210" s="458">
        <v>3960069</v>
      </c>
      <c r="D210" s="444">
        <v>239</v>
      </c>
      <c r="E210" s="444">
        <v>101</v>
      </c>
      <c r="G210" s="542">
        <f t="shared" si="4"/>
        <v>0</v>
      </c>
    </row>
    <row r="211" spans="1:7">
      <c r="A211" s="443" t="s">
        <v>858</v>
      </c>
      <c r="B211" s="458">
        <v>187519</v>
      </c>
      <c r="C211" s="458">
        <v>187519</v>
      </c>
      <c r="D211" s="444">
        <v>18</v>
      </c>
      <c r="E211" s="444">
        <v>3</v>
      </c>
      <c r="G211" s="542">
        <f t="shared" si="4"/>
        <v>0</v>
      </c>
    </row>
    <row r="212" spans="1:7">
      <c r="A212" s="443" t="s">
        <v>278</v>
      </c>
      <c r="B212" s="458">
        <v>157602</v>
      </c>
      <c r="C212" s="458">
        <v>157602</v>
      </c>
      <c r="D212" s="444">
        <v>13</v>
      </c>
      <c r="E212" s="444">
        <v>2</v>
      </c>
      <c r="G212" s="542">
        <f t="shared" si="4"/>
        <v>0</v>
      </c>
    </row>
    <row r="213" spans="1:7">
      <c r="A213" s="443" t="s">
        <v>236</v>
      </c>
      <c r="B213" s="458">
        <v>213662</v>
      </c>
      <c r="C213" s="458">
        <v>213662</v>
      </c>
      <c r="D213" s="444">
        <v>12</v>
      </c>
      <c r="E213" s="444">
        <v>2</v>
      </c>
      <c r="G213" s="542">
        <f t="shared" si="4"/>
        <v>0</v>
      </c>
    </row>
    <row r="214" spans="1:7">
      <c r="A214" s="443" t="s">
        <v>223</v>
      </c>
      <c r="B214" s="458">
        <v>223071</v>
      </c>
      <c r="C214" s="458">
        <v>223071</v>
      </c>
      <c r="D214" s="444">
        <v>16</v>
      </c>
      <c r="E214" s="444">
        <v>4</v>
      </c>
      <c r="G214" s="542">
        <f t="shared" si="4"/>
        <v>0</v>
      </c>
    </row>
    <row r="215" spans="1:7">
      <c r="A215" s="443" t="s">
        <v>281</v>
      </c>
      <c r="B215" s="458">
        <v>136725</v>
      </c>
      <c r="C215" s="458">
        <v>136725</v>
      </c>
      <c r="D215" s="444">
        <v>13</v>
      </c>
      <c r="E215" s="444">
        <v>10</v>
      </c>
      <c r="G215" s="542">
        <f t="shared" si="4"/>
        <v>0</v>
      </c>
    </row>
    <row r="216" spans="1:7">
      <c r="A216" s="443" t="s">
        <v>303</v>
      </c>
      <c r="B216" s="458">
        <v>150361</v>
      </c>
      <c r="C216" s="458">
        <v>150361</v>
      </c>
      <c r="D216" s="444">
        <v>10</v>
      </c>
      <c r="E216" s="444">
        <v>3</v>
      </c>
      <c r="G216" s="542">
        <f t="shared" si="4"/>
        <v>0</v>
      </c>
    </row>
    <row r="217" spans="1:7">
      <c r="A217" s="443" t="s">
        <v>268</v>
      </c>
      <c r="B217" s="458">
        <v>127423</v>
      </c>
      <c r="C217" s="458">
        <v>127423</v>
      </c>
      <c r="D217" s="444">
        <v>8</v>
      </c>
      <c r="E217" s="444">
        <v>4</v>
      </c>
      <c r="G217" s="542">
        <f t="shared" si="4"/>
        <v>0</v>
      </c>
    </row>
    <row r="218" spans="1:7">
      <c r="A218" s="443" t="s">
        <v>256</v>
      </c>
      <c r="B218" s="458">
        <v>237209</v>
      </c>
      <c r="C218" s="458">
        <v>237209</v>
      </c>
      <c r="D218" s="444">
        <v>21</v>
      </c>
      <c r="E218" s="444">
        <v>2</v>
      </c>
      <c r="G218" s="542">
        <f t="shared" si="4"/>
        <v>0</v>
      </c>
    </row>
    <row r="219" spans="1:7">
      <c r="A219" s="443" t="s">
        <v>251</v>
      </c>
      <c r="B219" s="458">
        <v>286982</v>
      </c>
      <c r="C219" s="458">
        <v>286982</v>
      </c>
      <c r="D219" s="444">
        <v>7</v>
      </c>
      <c r="E219" s="444">
        <v>5</v>
      </c>
      <c r="G219" s="542">
        <f t="shared" si="4"/>
        <v>0</v>
      </c>
    </row>
    <row r="220" spans="1:7">
      <c r="A220" s="443" t="s">
        <v>234</v>
      </c>
      <c r="B220" s="458">
        <v>102734</v>
      </c>
      <c r="C220" s="458">
        <v>102734</v>
      </c>
      <c r="D220" s="444">
        <v>6</v>
      </c>
      <c r="E220" s="444">
        <v>4</v>
      </c>
      <c r="G220" s="542">
        <f t="shared" si="4"/>
        <v>0</v>
      </c>
    </row>
    <row r="221" spans="1:7">
      <c r="A221" s="443" t="s">
        <v>228</v>
      </c>
      <c r="B221" s="458">
        <v>173832</v>
      </c>
      <c r="C221" s="458">
        <v>173832</v>
      </c>
      <c r="D221" s="444">
        <v>8</v>
      </c>
      <c r="E221" s="444">
        <v>5</v>
      </c>
      <c r="G221" s="542">
        <f t="shared" si="4"/>
        <v>0</v>
      </c>
    </row>
    <row r="222" spans="1:7">
      <c r="A222" s="443" t="s">
        <v>249</v>
      </c>
      <c r="B222" s="458">
        <v>155191</v>
      </c>
      <c r="C222" s="458">
        <v>155191</v>
      </c>
      <c r="D222" s="444">
        <v>6</v>
      </c>
      <c r="E222" s="444">
        <v>9</v>
      </c>
      <c r="G222" s="542">
        <f t="shared" si="4"/>
        <v>0</v>
      </c>
    </row>
    <row r="223" spans="1:7">
      <c r="A223" s="443" t="s">
        <v>178</v>
      </c>
      <c r="B223" s="458">
        <v>83473</v>
      </c>
      <c r="C223" s="458">
        <v>83473</v>
      </c>
      <c r="D223" s="444">
        <v>5</v>
      </c>
      <c r="E223" s="444">
        <v>3</v>
      </c>
      <c r="G223" s="542">
        <f t="shared" si="4"/>
        <v>0</v>
      </c>
    </row>
    <row r="224" spans="1:7">
      <c r="A224" s="443" t="s">
        <v>241</v>
      </c>
      <c r="B224" s="458">
        <v>147652</v>
      </c>
      <c r="C224" s="458">
        <v>147652</v>
      </c>
      <c r="D224" s="444">
        <v>4</v>
      </c>
      <c r="E224" s="444">
        <v>6</v>
      </c>
      <c r="G224" s="542">
        <f t="shared" si="4"/>
        <v>0</v>
      </c>
    </row>
    <row r="225" spans="1:7">
      <c r="A225" s="443" t="s">
        <v>207</v>
      </c>
      <c r="B225" s="458">
        <v>164311</v>
      </c>
      <c r="C225" s="458">
        <v>164311</v>
      </c>
      <c r="D225" s="444">
        <v>9</v>
      </c>
      <c r="E225" s="444">
        <v>4</v>
      </c>
      <c r="G225" s="542">
        <f t="shared" si="4"/>
        <v>0</v>
      </c>
    </row>
    <row r="226" spans="1:7">
      <c r="A226" s="443" t="s">
        <v>261</v>
      </c>
      <c r="B226" s="458">
        <v>169679</v>
      </c>
      <c r="C226" s="458">
        <v>169679</v>
      </c>
      <c r="D226" s="444">
        <v>10</v>
      </c>
      <c r="E226" s="444">
        <v>5</v>
      </c>
      <c r="G226" s="542">
        <f t="shared" si="4"/>
        <v>0</v>
      </c>
    </row>
    <row r="227" spans="1:7">
      <c r="A227" s="443" t="s">
        <v>189</v>
      </c>
      <c r="B227" s="458">
        <v>233736</v>
      </c>
      <c r="C227" s="458">
        <v>233736</v>
      </c>
      <c r="D227" s="444">
        <v>13</v>
      </c>
      <c r="E227" s="444">
        <v>2</v>
      </c>
      <c r="G227" s="542">
        <f t="shared" si="4"/>
        <v>0</v>
      </c>
    </row>
    <row r="228" spans="1:7">
      <c r="A228" s="443" t="s">
        <v>164</v>
      </c>
      <c r="B228" s="458">
        <v>140545</v>
      </c>
      <c r="C228" s="458">
        <v>140545</v>
      </c>
      <c r="D228" s="444">
        <v>7</v>
      </c>
      <c r="E228" s="444">
        <v>8</v>
      </c>
      <c r="G228" s="542">
        <f t="shared" si="4"/>
        <v>0</v>
      </c>
    </row>
    <row r="229" spans="1:7">
      <c r="A229" s="443" t="s">
        <v>270</v>
      </c>
      <c r="B229" s="458">
        <v>91943</v>
      </c>
      <c r="C229" s="458">
        <v>91943</v>
      </c>
      <c r="D229" s="444">
        <v>8</v>
      </c>
      <c r="E229" s="444">
        <v>3</v>
      </c>
      <c r="G229" s="542">
        <f t="shared" si="4"/>
        <v>0</v>
      </c>
    </row>
    <row r="230" spans="1:7">
      <c r="A230" s="443" t="s">
        <v>299</v>
      </c>
      <c r="B230" s="458">
        <v>103509</v>
      </c>
      <c r="C230" s="458">
        <v>103509</v>
      </c>
      <c r="D230" s="444">
        <v>5</v>
      </c>
      <c r="E230" s="444">
        <v>2</v>
      </c>
      <c r="G230" s="542">
        <f t="shared" si="4"/>
        <v>0</v>
      </c>
    </row>
    <row r="231" spans="1:7">
      <c r="A231" s="443" t="s">
        <v>218</v>
      </c>
      <c r="B231" s="458">
        <v>92654</v>
      </c>
      <c r="C231" s="458">
        <v>92654</v>
      </c>
      <c r="D231" s="444">
        <v>8</v>
      </c>
      <c r="E231" s="444">
        <v>2</v>
      </c>
      <c r="G231" s="542">
        <f t="shared" si="4"/>
        <v>0</v>
      </c>
    </row>
    <row r="232" spans="1:7">
      <c r="A232" s="443" t="s">
        <v>276</v>
      </c>
      <c r="B232" s="458">
        <v>72807</v>
      </c>
      <c r="C232" s="458">
        <v>72807</v>
      </c>
      <c r="D232" s="444">
        <v>7</v>
      </c>
      <c r="E232" s="444">
        <v>2</v>
      </c>
      <c r="G232" s="542">
        <f t="shared" si="4"/>
        <v>0</v>
      </c>
    </row>
    <row r="233" spans="1:7">
      <c r="A233" s="443" t="s">
        <v>205</v>
      </c>
      <c r="B233" s="458">
        <v>96597</v>
      </c>
      <c r="C233" s="458">
        <v>96597</v>
      </c>
      <c r="D233" s="444">
        <v>7</v>
      </c>
      <c r="E233" s="444">
        <v>1</v>
      </c>
      <c r="G233" s="542">
        <f t="shared" si="4"/>
        <v>0</v>
      </c>
    </row>
    <row r="234" spans="1:7">
      <c r="A234" s="443" t="s">
        <v>294</v>
      </c>
      <c r="B234" s="458">
        <v>113814</v>
      </c>
      <c r="C234" s="458">
        <v>113814</v>
      </c>
      <c r="D234" s="444">
        <v>9</v>
      </c>
      <c r="E234" s="444">
        <v>1</v>
      </c>
      <c r="G234" s="542">
        <f t="shared" si="4"/>
        <v>0</v>
      </c>
    </row>
    <row r="235" spans="1:7">
      <c r="A235" s="443" t="s">
        <v>213</v>
      </c>
      <c r="B235" s="458">
        <v>297038</v>
      </c>
      <c r="C235" s="458">
        <v>297038</v>
      </c>
      <c r="D235" s="444">
        <v>9</v>
      </c>
      <c r="E235" s="444">
        <v>9</v>
      </c>
      <c r="G235" s="542">
        <f t="shared" si="4"/>
        <v>0</v>
      </c>
    </row>
    <row r="236" spans="1:7">
      <c r="A236" s="442" t="s">
        <v>1178</v>
      </c>
      <c r="B236" s="458">
        <v>4739353</v>
      </c>
      <c r="C236" s="458">
        <v>4739353</v>
      </c>
      <c r="D236" s="444">
        <v>331</v>
      </c>
      <c r="E236" s="444">
        <v>229</v>
      </c>
      <c r="G236" s="542">
        <f t="shared" si="4"/>
        <v>0</v>
      </c>
    </row>
    <row r="237" spans="1:7">
      <c r="A237" s="443" t="s">
        <v>1318</v>
      </c>
      <c r="B237" s="458">
        <v>185013</v>
      </c>
      <c r="C237" s="458">
        <v>185013</v>
      </c>
      <c r="D237" s="444">
        <v>12</v>
      </c>
      <c r="E237" s="444">
        <v>8</v>
      </c>
      <c r="G237" s="542">
        <f t="shared" si="4"/>
        <v>0</v>
      </c>
    </row>
    <row r="238" spans="1:7">
      <c r="A238" s="443" t="s">
        <v>1218</v>
      </c>
      <c r="B238" s="458">
        <v>169111</v>
      </c>
      <c r="C238" s="458">
        <v>169111</v>
      </c>
      <c r="D238" s="444">
        <v>15</v>
      </c>
      <c r="E238" s="444">
        <v>6</v>
      </c>
      <c r="G238" s="542">
        <f t="shared" si="4"/>
        <v>0</v>
      </c>
    </row>
    <row r="239" spans="1:7">
      <c r="A239" s="443" t="s">
        <v>1242</v>
      </c>
      <c r="B239" s="458">
        <v>146014</v>
      </c>
      <c r="C239" s="458">
        <v>146014</v>
      </c>
      <c r="D239" s="444">
        <v>1</v>
      </c>
      <c r="E239" s="444">
        <v>19</v>
      </c>
      <c r="G239" s="542">
        <f t="shared" si="4"/>
        <v>0</v>
      </c>
    </row>
    <row r="240" spans="1:7">
      <c r="A240" s="443" t="s">
        <v>1290</v>
      </c>
      <c r="B240" s="458">
        <v>144073</v>
      </c>
      <c r="C240" s="458">
        <v>144073</v>
      </c>
      <c r="D240" s="444">
        <v>18</v>
      </c>
      <c r="E240" s="444">
        <v>3</v>
      </c>
      <c r="G240" s="542">
        <f t="shared" si="4"/>
        <v>0</v>
      </c>
    </row>
    <row r="241" spans="1:7">
      <c r="A241" s="443" t="s">
        <v>1379</v>
      </c>
      <c r="B241" s="458">
        <v>234125</v>
      </c>
      <c r="C241" s="458">
        <v>234125</v>
      </c>
      <c r="D241" s="444">
        <v>12</v>
      </c>
      <c r="E241" s="444">
        <v>16</v>
      </c>
      <c r="G241" s="542">
        <f t="shared" si="4"/>
        <v>0</v>
      </c>
    </row>
    <row r="242" spans="1:7">
      <c r="A242" s="443" t="s">
        <v>1352</v>
      </c>
      <c r="B242" s="458">
        <v>307566</v>
      </c>
      <c r="C242" s="458">
        <v>307566</v>
      </c>
      <c r="D242" s="444">
        <v>20</v>
      </c>
      <c r="E242" s="444">
        <v>15</v>
      </c>
      <c r="G242" s="542">
        <f t="shared" si="4"/>
        <v>0</v>
      </c>
    </row>
    <row r="243" spans="1:7">
      <c r="A243" s="443" t="s">
        <v>1280</v>
      </c>
      <c r="B243" s="458">
        <v>166543</v>
      </c>
      <c r="C243" s="458">
        <v>166543</v>
      </c>
      <c r="D243" s="444">
        <v>11</v>
      </c>
      <c r="E243" s="444">
        <v>9</v>
      </c>
      <c r="G243" s="542">
        <f t="shared" si="4"/>
        <v>0</v>
      </c>
    </row>
    <row r="244" spans="1:7">
      <c r="A244" s="443" t="s">
        <v>1372</v>
      </c>
      <c r="B244" s="458">
        <v>173332</v>
      </c>
      <c r="C244" s="458">
        <v>173332</v>
      </c>
      <c r="D244" s="444">
        <v>15</v>
      </c>
      <c r="E244" s="444">
        <v>5</v>
      </c>
      <c r="G244" s="542">
        <f t="shared" si="4"/>
        <v>0</v>
      </c>
    </row>
    <row r="245" spans="1:7">
      <c r="A245" s="443" t="s">
        <v>1314</v>
      </c>
      <c r="B245" s="458">
        <v>164927</v>
      </c>
      <c r="C245" s="458">
        <v>164927</v>
      </c>
      <c r="D245" s="444">
        <v>16</v>
      </c>
      <c r="E245" s="444">
        <v>5</v>
      </c>
      <c r="G245" s="542">
        <f t="shared" si="4"/>
        <v>0</v>
      </c>
    </row>
    <row r="246" spans="1:7">
      <c r="A246" s="443" t="s">
        <v>1250</v>
      </c>
      <c r="B246" s="458">
        <v>158624</v>
      </c>
      <c r="C246" s="458">
        <v>158624</v>
      </c>
      <c r="D246" s="444">
        <v>10</v>
      </c>
      <c r="E246" s="444">
        <v>7</v>
      </c>
      <c r="G246" s="542">
        <f t="shared" si="4"/>
        <v>0</v>
      </c>
    </row>
    <row r="247" spans="1:7">
      <c r="A247" s="443" t="s">
        <v>1226</v>
      </c>
      <c r="B247" s="458">
        <v>163476</v>
      </c>
      <c r="C247" s="458">
        <v>163476</v>
      </c>
      <c r="D247" s="444">
        <v>15</v>
      </c>
      <c r="E247" s="444">
        <v>4</v>
      </c>
      <c r="G247" s="542">
        <f t="shared" si="4"/>
        <v>0</v>
      </c>
    </row>
    <row r="248" spans="1:7">
      <c r="A248" s="443" t="s">
        <v>1288</v>
      </c>
      <c r="B248" s="458">
        <v>185472</v>
      </c>
      <c r="C248" s="458">
        <v>185472</v>
      </c>
      <c r="D248" s="444">
        <v>10</v>
      </c>
      <c r="E248" s="444">
        <v>13</v>
      </c>
      <c r="G248" s="542">
        <f t="shared" si="4"/>
        <v>0</v>
      </c>
    </row>
    <row r="249" spans="1:7">
      <c r="A249" s="443" t="s">
        <v>1345</v>
      </c>
      <c r="B249" s="458">
        <v>200815</v>
      </c>
      <c r="C249" s="458">
        <v>200815</v>
      </c>
      <c r="D249" s="444">
        <v>11</v>
      </c>
      <c r="E249" s="444">
        <v>9</v>
      </c>
      <c r="G249" s="542">
        <f t="shared" si="4"/>
        <v>0</v>
      </c>
    </row>
    <row r="250" spans="1:7">
      <c r="A250" s="443" t="s">
        <v>1350</v>
      </c>
      <c r="B250" s="458">
        <v>177397</v>
      </c>
      <c r="C250" s="458">
        <v>177397</v>
      </c>
      <c r="D250" s="444">
        <v>3</v>
      </c>
      <c r="E250" s="444">
        <v>22</v>
      </c>
      <c r="G250" s="542">
        <f t="shared" si="4"/>
        <v>0</v>
      </c>
    </row>
    <row r="251" spans="1:7">
      <c r="A251" s="443" t="s">
        <v>1231</v>
      </c>
      <c r="B251" s="458">
        <v>282066</v>
      </c>
      <c r="C251" s="458">
        <v>282066</v>
      </c>
      <c r="D251" s="444">
        <v>7</v>
      </c>
      <c r="E251" s="444">
        <v>13</v>
      </c>
      <c r="G251" s="542">
        <f t="shared" si="4"/>
        <v>0</v>
      </c>
    </row>
    <row r="252" spans="1:7">
      <c r="A252" s="443" t="s">
        <v>1275</v>
      </c>
      <c r="B252" s="458">
        <v>177545</v>
      </c>
      <c r="C252" s="458">
        <v>177545</v>
      </c>
      <c r="D252" s="444">
        <v>15</v>
      </c>
      <c r="E252" s="444">
        <v>5</v>
      </c>
      <c r="G252" s="542">
        <f t="shared" si="4"/>
        <v>0</v>
      </c>
    </row>
    <row r="253" spans="1:7">
      <c r="A253" s="443" t="s">
        <v>1309</v>
      </c>
      <c r="B253" s="458">
        <v>131078</v>
      </c>
      <c r="C253" s="458">
        <v>131078</v>
      </c>
      <c r="D253" s="444">
        <v>14</v>
      </c>
      <c r="E253" s="444">
        <v>6</v>
      </c>
      <c r="G253" s="542">
        <f t="shared" si="4"/>
        <v>0</v>
      </c>
    </row>
    <row r="254" spans="1:7">
      <c r="A254" s="443" t="s">
        <v>1179</v>
      </c>
      <c r="B254" s="458">
        <v>153374</v>
      </c>
      <c r="C254" s="458">
        <v>153374</v>
      </c>
      <c r="D254" s="444">
        <v>19</v>
      </c>
      <c r="E254" s="444">
        <v>1</v>
      </c>
      <c r="G254" s="542">
        <f t="shared" si="4"/>
        <v>0</v>
      </c>
    </row>
    <row r="255" spans="1:7">
      <c r="A255" s="443" t="s">
        <v>1256</v>
      </c>
      <c r="B255" s="458">
        <v>158208</v>
      </c>
      <c r="C255" s="458">
        <v>158208</v>
      </c>
      <c r="D255" s="444">
        <v>16</v>
      </c>
      <c r="E255" s="444">
        <v>4</v>
      </c>
      <c r="G255" s="542">
        <f t="shared" si="4"/>
        <v>0</v>
      </c>
    </row>
    <row r="256" spans="1:7">
      <c r="A256" s="443" t="s">
        <v>1324</v>
      </c>
      <c r="B256" s="458">
        <v>247202</v>
      </c>
      <c r="C256" s="458">
        <v>247202</v>
      </c>
      <c r="D256" s="444">
        <v>24</v>
      </c>
      <c r="E256" s="444">
        <v>7</v>
      </c>
      <c r="G256" s="542">
        <f t="shared" si="4"/>
        <v>0</v>
      </c>
    </row>
    <row r="257" spans="1:7">
      <c r="A257" s="443" t="s">
        <v>1023</v>
      </c>
      <c r="B257" s="458">
        <v>164927</v>
      </c>
      <c r="C257" s="458">
        <v>164927</v>
      </c>
      <c r="D257" s="444">
        <v>15</v>
      </c>
      <c r="E257" s="444">
        <v>6</v>
      </c>
      <c r="G257" s="542">
        <f t="shared" si="4"/>
        <v>0</v>
      </c>
    </row>
    <row r="258" spans="1:7">
      <c r="A258" s="443" t="s">
        <v>1222</v>
      </c>
      <c r="B258" s="458">
        <v>140856</v>
      </c>
      <c r="C258" s="458">
        <v>140856</v>
      </c>
      <c r="D258" s="444">
        <v>11</v>
      </c>
      <c r="E258" s="444">
        <v>9</v>
      </c>
      <c r="G258" s="542">
        <f t="shared" si="4"/>
        <v>0</v>
      </c>
    </row>
    <row r="259" spans="1:7">
      <c r="A259" s="443" t="s">
        <v>1394</v>
      </c>
      <c r="B259" s="458">
        <v>305626</v>
      </c>
      <c r="C259" s="458">
        <v>305626</v>
      </c>
      <c r="D259" s="444">
        <v>17</v>
      </c>
      <c r="E259" s="444">
        <v>17</v>
      </c>
      <c r="G259" s="542">
        <f t="shared" si="4"/>
        <v>0</v>
      </c>
    </row>
    <row r="260" spans="1:7">
      <c r="A260" s="443" t="s">
        <v>1285</v>
      </c>
      <c r="B260" s="458">
        <v>249049</v>
      </c>
      <c r="C260" s="458">
        <v>249049</v>
      </c>
      <c r="D260" s="444">
        <v>14</v>
      </c>
      <c r="E260" s="444">
        <v>6</v>
      </c>
      <c r="G260" s="542">
        <f t="shared" si="4"/>
        <v>0</v>
      </c>
    </row>
    <row r="261" spans="1:7">
      <c r="A261" s="443" t="s">
        <v>1248</v>
      </c>
      <c r="B261" s="458">
        <v>152934</v>
      </c>
      <c r="C261" s="458">
        <v>152934</v>
      </c>
      <c r="D261" s="444">
        <v>10</v>
      </c>
      <c r="E261" s="444">
        <v>14</v>
      </c>
      <c r="G261" s="542">
        <f t="shared" si="4"/>
        <v>0</v>
      </c>
    </row>
    <row r="262" spans="1:7">
      <c r="A262" s="442" t="s">
        <v>872</v>
      </c>
      <c r="B262" s="458">
        <v>4715868</v>
      </c>
      <c r="C262" s="458">
        <v>4715868</v>
      </c>
      <c r="D262" s="444">
        <v>104</v>
      </c>
      <c r="E262" s="444">
        <v>286</v>
      </c>
      <c r="G262" s="542">
        <f t="shared" ref="G262:G325" si="5">+B262-C262</f>
        <v>0</v>
      </c>
    </row>
    <row r="263" spans="1:7">
      <c r="A263" s="443" t="s">
        <v>936</v>
      </c>
      <c r="B263" s="458">
        <v>395764</v>
      </c>
      <c r="C263" s="458">
        <v>395764</v>
      </c>
      <c r="D263" s="444">
        <v>6</v>
      </c>
      <c r="E263" s="444">
        <v>9</v>
      </c>
      <c r="G263" s="542">
        <f t="shared" si="5"/>
        <v>0</v>
      </c>
    </row>
    <row r="264" spans="1:7">
      <c r="A264" s="443" t="s">
        <v>887</v>
      </c>
      <c r="B264" s="458">
        <v>82378</v>
      </c>
      <c r="C264" s="458">
        <v>82378</v>
      </c>
      <c r="D264" s="444">
        <v>0</v>
      </c>
      <c r="E264" s="444">
        <v>14</v>
      </c>
      <c r="G264" s="542">
        <f t="shared" si="5"/>
        <v>0</v>
      </c>
    </row>
    <row r="265" spans="1:7">
      <c r="A265" s="443" t="s">
        <v>930</v>
      </c>
      <c r="B265" s="458">
        <v>83720</v>
      </c>
      <c r="C265" s="458">
        <v>83720</v>
      </c>
      <c r="D265" s="444">
        <v>6</v>
      </c>
      <c r="E265" s="444">
        <v>10</v>
      </c>
      <c r="G265" s="542">
        <f t="shared" si="5"/>
        <v>0</v>
      </c>
    </row>
    <row r="266" spans="1:7">
      <c r="A266" s="443" t="s">
        <v>901</v>
      </c>
      <c r="B266" s="458">
        <v>258811</v>
      </c>
      <c r="C266" s="458">
        <v>258811</v>
      </c>
      <c r="D266" s="444">
        <v>8</v>
      </c>
      <c r="E266" s="444">
        <v>12</v>
      </c>
      <c r="G266" s="542">
        <f t="shared" si="5"/>
        <v>0</v>
      </c>
    </row>
    <row r="267" spans="1:7">
      <c r="A267" s="443" t="s">
        <v>883</v>
      </c>
      <c r="B267" s="458">
        <v>105072</v>
      </c>
      <c r="C267" s="458">
        <v>105072</v>
      </c>
      <c r="D267" s="444">
        <v>0</v>
      </c>
      <c r="E267" s="444">
        <v>9</v>
      </c>
      <c r="G267" s="542">
        <f t="shared" si="5"/>
        <v>0</v>
      </c>
    </row>
    <row r="268" spans="1:7">
      <c r="A268" s="443" t="s">
        <v>891</v>
      </c>
      <c r="B268" s="458">
        <v>238395</v>
      </c>
      <c r="C268" s="458">
        <v>238395</v>
      </c>
      <c r="D268" s="444">
        <v>4</v>
      </c>
      <c r="E268" s="444">
        <v>19</v>
      </c>
      <c r="G268" s="542">
        <f t="shared" si="5"/>
        <v>0</v>
      </c>
    </row>
    <row r="269" spans="1:7">
      <c r="A269" s="443" t="s">
        <v>954</v>
      </c>
      <c r="B269" s="458">
        <v>196080</v>
      </c>
      <c r="C269" s="458">
        <v>196080</v>
      </c>
      <c r="D269" s="444">
        <v>6</v>
      </c>
      <c r="E269" s="444">
        <v>6</v>
      </c>
      <c r="G269" s="542">
        <f t="shared" si="5"/>
        <v>0</v>
      </c>
    </row>
    <row r="270" spans="1:7">
      <c r="A270" s="443" t="s">
        <v>992</v>
      </c>
      <c r="B270" s="458">
        <v>345279</v>
      </c>
      <c r="C270" s="458">
        <v>345279</v>
      </c>
      <c r="D270" s="444">
        <v>14</v>
      </c>
      <c r="E270" s="444">
        <v>10</v>
      </c>
      <c r="G270" s="542">
        <f t="shared" si="5"/>
        <v>0</v>
      </c>
    </row>
    <row r="271" spans="1:7">
      <c r="A271" s="443" t="s">
        <v>1001</v>
      </c>
      <c r="B271" s="458">
        <v>178634</v>
      </c>
      <c r="C271" s="458">
        <v>178634</v>
      </c>
      <c r="D271" s="444">
        <v>8</v>
      </c>
      <c r="E271" s="444">
        <v>12</v>
      </c>
      <c r="G271" s="542">
        <f t="shared" si="5"/>
        <v>0</v>
      </c>
    </row>
    <row r="272" spans="1:7">
      <c r="A272" s="443" t="s">
        <v>972</v>
      </c>
      <c r="B272" s="458">
        <v>150444</v>
      </c>
      <c r="C272" s="458">
        <v>150444</v>
      </c>
      <c r="D272" s="444">
        <v>1</v>
      </c>
      <c r="E272" s="444">
        <v>21</v>
      </c>
      <c r="G272" s="542">
        <f t="shared" si="5"/>
        <v>0</v>
      </c>
    </row>
    <row r="273" spans="1:7">
      <c r="A273" s="443" t="s">
        <v>968</v>
      </c>
      <c r="B273" s="458">
        <v>98577</v>
      </c>
      <c r="C273" s="458">
        <v>98577</v>
      </c>
      <c r="D273" s="444">
        <v>1</v>
      </c>
      <c r="E273" s="444">
        <v>6</v>
      </c>
      <c r="G273" s="542">
        <f t="shared" si="5"/>
        <v>0</v>
      </c>
    </row>
    <row r="274" spans="1:7">
      <c r="A274" s="443" t="s">
        <v>943</v>
      </c>
      <c r="B274" s="458">
        <v>138023</v>
      </c>
      <c r="C274" s="458">
        <v>138023</v>
      </c>
      <c r="D274" s="444">
        <v>6</v>
      </c>
      <c r="E274" s="444">
        <v>8</v>
      </c>
      <c r="G274" s="542">
        <f t="shared" si="5"/>
        <v>0</v>
      </c>
    </row>
    <row r="275" spans="1:7">
      <c r="A275" s="443" t="s">
        <v>895</v>
      </c>
      <c r="B275" s="458">
        <v>87047</v>
      </c>
      <c r="C275" s="458">
        <v>87047</v>
      </c>
      <c r="D275" s="444">
        <v>0</v>
      </c>
      <c r="E275" s="444">
        <v>11</v>
      </c>
      <c r="G275" s="542">
        <f t="shared" si="5"/>
        <v>0</v>
      </c>
    </row>
    <row r="276" spans="1:7">
      <c r="A276" s="443" t="s">
        <v>855</v>
      </c>
      <c r="B276" s="458">
        <v>208008</v>
      </c>
      <c r="C276" s="458">
        <v>208008</v>
      </c>
      <c r="D276" s="444">
        <v>5</v>
      </c>
      <c r="E276" s="444">
        <v>15</v>
      </c>
      <c r="G276" s="542">
        <f t="shared" si="5"/>
        <v>0</v>
      </c>
    </row>
    <row r="277" spans="1:7">
      <c r="A277" s="443" t="s">
        <v>927</v>
      </c>
      <c r="B277" s="458">
        <v>230398</v>
      </c>
      <c r="C277" s="458">
        <v>230398</v>
      </c>
      <c r="D277" s="444">
        <v>5</v>
      </c>
      <c r="E277" s="444">
        <v>5</v>
      </c>
      <c r="G277" s="542">
        <f t="shared" si="5"/>
        <v>0</v>
      </c>
    </row>
    <row r="278" spans="1:7">
      <c r="A278" s="443" t="s">
        <v>915</v>
      </c>
      <c r="B278" s="458">
        <v>96064</v>
      </c>
      <c r="C278" s="458">
        <v>96064</v>
      </c>
      <c r="D278" s="444">
        <v>3</v>
      </c>
      <c r="E278" s="444">
        <v>15</v>
      </c>
      <c r="G278" s="542">
        <f t="shared" si="5"/>
        <v>0</v>
      </c>
    </row>
    <row r="279" spans="1:7">
      <c r="A279" s="443" t="s">
        <v>959</v>
      </c>
      <c r="B279" s="458">
        <v>201931</v>
      </c>
      <c r="C279" s="458">
        <v>201931</v>
      </c>
      <c r="D279" s="444">
        <v>1</v>
      </c>
      <c r="E279" s="444">
        <v>10</v>
      </c>
      <c r="G279" s="542">
        <f t="shared" si="5"/>
        <v>0</v>
      </c>
    </row>
    <row r="280" spans="1:7">
      <c r="A280" s="443" t="s">
        <v>873</v>
      </c>
      <c r="B280" s="458">
        <v>570951</v>
      </c>
      <c r="C280" s="458">
        <v>570951</v>
      </c>
      <c r="D280" s="444">
        <v>2</v>
      </c>
      <c r="E280" s="444">
        <v>24</v>
      </c>
      <c r="G280" s="542">
        <f t="shared" si="5"/>
        <v>0</v>
      </c>
    </row>
    <row r="281" spans="1:7">
      <c r="A281" s="443" t="s">
        <v>989</v>
      </c>
      <c r="B281" s="458">
        <v>243643</v>
      </c>
      <c r="C281" s="458">
        <v>243643</v>
      </c>
      <c r="D281" s="444">
        <v>6</v>
      </c>
      <c r="E281" s="444">
        <v>11</v>
      </c>
      <c r="G281" s="542">
        <f t="shared" si="5"/>
        <v>0</v>
      </c>
    </row>
    <row r="282" spans="1:7">
      <c r="A282" s="443" t="s">
        <v>977</v>
      </c>
      <c r="B282" s="458">
        <v>68308</v>
      </c>
      <c r="C282" s="458">
        <v>68308</v>
      </c>
      <c r="D282" s="444">
        <v>1</v>
      </c>
      <c r="E282" s="444">
        <v>10</v>
      </c>
      <c r="G282" s="542">
        <f t="shared" si="5"/>
        <v>0</v>
      </c>
    </row>
    <row r="283" spans="1:7">
      <c r="A283" s="443" t="s">
        <v>878</v>
      </c>
      <c r="B283" s="458">
        <v>77139</v>
      </c>
      <c r="C283" s="458">
        <v>77139</v>
      </c>
      <c r="D283" s="444">
        <v>1</v>
      </c>
      <c r="E283" s="444">
        <v>12</v>
      </c>
      <c r="G283" s="542">
        <f t="shared" si="5"/>
        <v>0</v>
      </c>
    </row>
    <row r="284" spans="1:7">
      <c r="A284" s="443" t="s">
        <v>963</v>
      </c>
      <c r="B284" s="458">
        <v>188064</v>
      </c>
      <c r="C284" s="458">
        <v>188064</v>
      </c>
      <c r="D284" s="444">
        <v>2</v>
      </c>
      <c r="E284" s="444">
        <v>11</v>
      </c>
      <c r="G284" s="542">
        <f t="shared" si="5"/>
        <v>0</v>
      </c>
    </row>
    <row r="285" spans="1:7">
      <c r="A285" s="443" t="s">
        <v>947</v>
      </c>
      <c r="B285" s="458">
        <v>277656</v>
      </c>
      <c r="C285" s="458">
        <v>277656</v>
      </c>
      <c r="D285" s="444">
        <v>2</v>
      </c>
      <c r="E285" s="444">
        <v>14</v>
      </c>
      <c r="G285" s="542">
        <f t="shared" si="5"/>
        <v>0</v>
      </c>
    </row>
    <row r="286" spans="1:7">
      <c r="A286" s="443" t="s">
        <v>899</v>
      </c>
      <c r="B286" s="458">
        <v>54203</v>
      </c>
      <c r="C286" s="458">
        <v>54203</v>
      </c>
      <c r="D286" s="444">
        <v>7</v>
      </c>
      <c r="E286" s="444">
        <v>3</v>
      </c>
      <c r="G286" s="542">
        <f t="shared" si="5"/>
        <v>0</v>
      </c>
    </row>
    <row r="287" spans="1:7">
      <c r="A287" s="443" t="s">
        <v>949</v>
      </c>
      <c r="B287" s="458">
        <v>141279</v>
      </c>
      <c r="C287" s="458">
        <v>141279</v>
      </c>
      <c r="D287" s="444">
        <v>9</v>
      </c>
      <c r="E287" s="444">
        <v>9</v>
      </c>
      <c r="G287" s="542">
        <f t="shared" si="5"/>
        <v>0</v>
      </c>
    </row>
    <row r="288" spans="1:7">
      <c r="A288" s="442" t="s">
        <v>151</v>
      </c>
      <c r="B288" s="458">
        <v>5123008</v>
      </c>
      <c r="C288" s="458">
        <v>5123008</v>
      </c>
      <c r="D288" s="444">
        <v>323</v>
      </c>
      <c r="E288" s="444">
        <v>207</v>
      </c>
      <c r="G288" s="542">
        <f t="shared" si="5"/>
        <v>0</v>
      </c>
    </row>
    <row r="289" spans="1:7">
      <c r="A289" s="443" t="s">
        <v>1573</v>
      </c>
      <c r="B289" s="458">
        <v>126990</v>
      </c>
      <c r="C289" s="458">
        <v>126990</v>
      </c>
      <c r="D289" s="444">
        <v>16</v>
      </c>
      <c r="E289" s="444">
        <v>1</v>
      </c>
      <c r="G289" s="542">
        <f t="shared" si="5"/>
        <v>0</v>
      </c>
    </row>
    <row r="290" spans="1:7">
      <c r="A290" s="443" t="s">
        <v>1560</v>
      </c>
      <c r="B290" s="458">
        <v>204026</v>
      </c>
      <c r="C290" s="458">
        <v>204026</v>
      </c>
      <c r="D290" s="444">
        <v>14</v>
      </c>
      <c r="E290" s="444">
        <v>3</v>
      </c>
      <c r="G290" s="542">
        <f t="shared" si="5"/>
        <v>0</v>
      </c>
    </row>
    <row r="291" spans="1:7">
      <c r="A291" s="443" t="s">
        <v>1583</v>
      </c>
      <c r="B291" s="458">
        <v>210330</v>
      </c>
      <c r="C291" s="458">
        <v>210330</v>
      </c>
      <c r="D291" s="444">
        <v>7</v>
      </c>
      <c r="E291" s="444">
        <v>7</v>
      </c>
      <c r="G291" s="542">
        <f t="shared" si="5"/>
        <v>0</v>
      </c>
    </row>
    <row r="292" spans="1:7">
      <c r="A292" s="443" t="s">
        <v>287</v>
      </c>
      <c r="B292" s="458">
        <v>114516</v>
      </c>
      <c r="C292" s="458">
        <v>114516</v>
      </c>
      <c r="D292" s="444">
        <v>12</v>
      </c>
      <c r="E292" s="444">
        <v>7</v>
      </c>
      <c r="G292" s="542">
        <f t="shared" si="5"/>
        <v>0</v>
      </c>
    </row>
    <row r="293" spans="1:7">
      <c r="A293" s="443" t="s">
        <v>1588</v>
      </c>
      <c r="B293" s="458">
        <v>145872</v>
      </c>
      <c r="C293" s="458">
        <v>145872</v>
      </c>
      <c r="D293" s="444">
        <v>12</v>
      </c>
      <c r="E293" s="444">
        <v>6</v>
      </c>
      <c r="G293" s="542">
        <f t="shared" si="5"/>
        <v>0</v>
      </c>
    </row>
    <row r="294" spans="1:7">
      <c r="A294" s="443" t="s">
        <v>147</v>
      </c>
      <c r="B294" s="458">
        <v>280125</v>
      </c>
      <c r="C294" s="458">
        <v>280125</v>
      </c>
      <c r="D294" s="444">
        <v>15</v>
      </c>
      <c r="E294" s="444">
        <v>19</v>
      </c>
      <c r="G294" s="542">
        <f t="shared" si="5"/>
        <v>0</v>
      </c>
    </row>
    <row r="295" spans="1:7">
      <c r="A295" s="443" t="s">
        <v>309</v>
      </c>
      <c r="B295" s="458">
        <v>225154</v>
      </c>
      <c r="C295" s="458">
        <v>225154</v>
      </c>
      <c r="D295" s="444">
        <v>12</v>
      </c>
      <c r="E295" s="444">
        <v>4</v>
      </c>
      <c r="G295" s="542">
        <f t="shared" si="5"/>
        <v>0</v>
      </c>
    </row>
    <row r="296" spans="1:7">
      <c r="A296" s="443" t="s">
        <v>384</v>
      </c>
      <c r="B296" s="458">
        <v>467415</v>
      </c>
      <c r="C296" s="458">
        <v>467415</v>
      </c>
      <c r="D296" s="444">
        <v>23</v>
      </c>
      <c r="E296" s="444">
        <v>6</v>
      </c>
      <c r="G296" s="542">
        <f t="shared" si="5"/>
        <v>0</v>
      </c>
    </row>
    <row r="297" spans="1:7">
      <c r="A297" s="443" t="s">
        <v>1163</v>
      </c>
      <c r="B297" s="458">
        <v>88236</v>
      </c>
      <c r="C297" s="458">
        <v>88236</v>
      </c>
      <c r="D297" s="444">
        <v>14</v>
      </c>
      <c r="E297" s="444">
        <v>7</v>
      </c>
      <c r="G297" s="542">
        <f t="shared" si="5"/>
        <v>0</v>
      </c>
    </row>
    <row r="298" spans="1:7">
      <c r="A298" s="443" t="s">
        <v>1433</v>
      </c>
      <c r="B298" s="458">
        <v>280369</v>
      </c>
      <c r="C298" s="458">
        <v>280369</v>
      </c>
      <c r="D298" s="444">
        <v>12</v>
      </c>
      <c r="E298" s="444">
        <v>5</v>
      </c>
      <c r="G298" s="542">
        <f t="shared" si="5"/>
        <v>0</v>
      </c>
    </row>
    <row r="299" spans="1:7">
      <c r="A299" s="443" t="s">
        <v>1486</v>
      </c>
      <c r="B299" s="458">
        <v>102124</v>
      </c>
      <c r="C299" s="458">
        <v>102124</v>
      </c>
      <c r="D299" s="444">
        <v>4</v>
      </c>
      <c r="E299" s="444">
        <v>6</v>
      </c>
      <c r="G299" s="542">
        <f t="shared" si="5"/>
        <v>0</v>
      </c>
    </row>
    <row r="300" spans="1:7">
      <c r="A300" s="443" t="s">
        <v>645</v>
      </c>
      <c r="B300" s="458">
        <v>108577</v>
      </c>
      <c r="C300" s="458">
        <v>108577</v>
      </c>
      <c r="D300" s="444">
        <v>12</v>
      </c>
      <c r="E300" s="444">
        <v>5</v>
      </c>
      <c r="G300" s="542">
        <f t="shared" si="5"/>
        <v>0</v>
      </c>
    </row>
    <row r="301" spans="1:7">
      <c r="A301" s="443" t="s">
        <v>1158</v>
      </c>
      <c r="B301" s="458">
        <v>173232</v>
      </c>
      <c r="C301" s="458">
        <v>173232</v>
      </c>
      <c r="D301" s="444">
        <v>12</v>
      </c>
      <c r="E301" s="444">
        <v>4</v>
      </c>
      <c r="G301" s="542">
        <f t="shared" si="5"/>
        <v>0</v>
      </c>
    </row>
    <row r="302" spans="1:7">
      <c r="A302" s="443" t="s">
        <v>1198</v>
      </c>
      <c r="B302" s="458">
        <v>183776</v>
      </c>
      <c r="C302" s="458">
        <v>183776</v>
      </c>
      <c r="D302" s="444">
        <v>10</v>
      </c>
      <c r="E302" s="444">
        <v>14</v>
      </c>
      <c r="G302" s="542">
        <f t="shared" si="5"/>
        <v>0</v>
      </c>
    </row>
    <row r="303" spans="1:7">
      <c r="A303" s="443" t="s">
        <v>1672</v>
      </c>
      <c r="B303" s="458">
        <v>256890</v>
      </c>
      <c r="C303" s="458">
        <v>256890</v>
      </c>
      <c r="D303" s="444">
        <v>9</v>
      </c>
      <c r="E303" s="444">
        <v>14</v>
      </c>
      <c r="G303" s="542">
        <f t="shared" si="5"/>
        <v>0</v>
      </c>
    </row>
    <row r="304" spans="1:7">
      <c r="A304" s="443" t="s">
        <v>292</v>
      </c>
      <c r="B304" s="458">
        <v>51210</v>
      </c>
      <c r="C304" s="458">
        <v>51210</v>
      </c>
      <c r="D304" s="444">
        <v>7</v>
      </c>
      <c r="E304" s="444">
        <v>5</v>
      </c>
      <c r="G304" s="542">
        <f t="shared" si="5"/>
        <v>0</v>
      </c>
    </row>
    <row r="305" spans="1:7">
      <c r="A305" s="443" t="s">
        <v>1576</v>
      </c>
      <c r="B305" s="458">
        <v>261216</v>
      </c>
      <c r="C305" s="458">
        <v>261216</v>
      </c>
      <c r="D305" s="444">
        <v>12</v>
      </c>
      <c r="E305" s="444">
        <v>7</v>
      </c>
      <c r="G305" s="542">
        <f t="shared" si="5"/>
        <v>0</v>
      </c>
    </row>
    <row r="306" spans="1:7">
      <c r="A306" s="443" t="s">
        <v>863</v>
      </c>
      <c r="B306" s="458">
        <v>199773</v>
      </c>
      <c r="C306" s="458">
        <v>199773</v>
      </c>
      <c r="D306" s="444">
        <v>13</v>
      </c>
      <c r="E306" s="444">
        <v>11</v>
      </c>
      <c r="G306" s="542">
        <f t="shared" si="5"/>
        <v>0</v>
      </c>
    </row>
    <row r="307" spans="1:7">
      <c r="A307" s="443" t="s">
        <v>1562</v>
      </c>
      <c r="B307" s="458">
        <v>139282</v>
      </c>
      <c r="C307" s="458">
        <v>139282</v>
      </c>
      <c r="D307" s="444">
        <v>12</v>
      </c>
      <c r="E307" s="444">
        <v>3</v>
      </c>
      <c r="G307" s="542">
        <f t="shared" si="5"/>
        <v>0</v>
      </c>
    </row>
    <row r="308" spans="1:7">
      <c r="A308" s="443" t="s">
        <v>867</v>
      </c>
      <c r="B308" s="458">
        <v>147294</v>
      </c>
      <c r="C308" s="458">
        <v>147294</v>
      </c>
      <c r="D308" s="444">
        <v>2</v>
      </c>
      <c r="E308" s="444">
        <v>6</v>
      </c>
      <c r="G308" s="542">
        <f t="shared" si="5"/>
        <v>0</v>
      </c>
    </row>
    <row r="309" spans="1:7">
      <c r="A309" s="443" t="s">
        <v>588</v>
      </c>
      <c r="B309" s="458">
        <v>270940</v>
      </c>
      <c r="C309" s="458">
        <v>270940</v>
      </c>
      <c r="D309" s="444">
        <v>25</v>
      </c>
      <c r="E309" s="444">
        <v>11</v>
      </c>
      <c r="G309" s="542">
        <f t="shared" si="5"/>
        <v>0</v>
      </c>
    </row>
    <row r="310" spans="1:7">
      <c r="A310" s="443" t="s">
        <v>174</v>
      </c>
      <c r="B310" s="458">
        <v>336088</v>
      </c>
      <c r="C310" s="458">
        <v>336088</v>
      </c>
      <c r="D310" s="444">
        <v>23</v>
      </c>
      <c r="E310" s="444">
        <v>8</v>
      </c>
      <c r="G310" s="542">
        <f t="shared" si="5"/>
        <v>0</v>
      </c>
    </row>
    <row r="311" spans="1:7">
      <c r="A311" s="443" t="s">
        <v>314</v>
      </c>
      <c r="B311" s="458">
        <v>65905</v>
      </c>
      <c r="C311" s="458">
        <v>65905</v>
      </c>
      <c r="D311" s="444">
        <v>2</v>
      </c>
      <c r="E311" s="444">
        <v>8</v>
      </c>
      <c r="G311" s="542">
        <f t="shared" si="5"/>
        <v>0</v>
      </c>
    </row>
    <row r="312" spans="1:7">
      <c r="A312" s="443" t="s">
        <v>1438</v>
      </c>
      <c r="B312" s="458">
        <v>563590</v>
      </c>
      <c r="C312" s="458">
        <v>563590</v>
      </c>
      <c r="D312" s="444">
        <v>41</v>
      </c>
      <c r="E312" s="444">
        <v>24</v>
      </c>
      <c r="G312" s="542">
        <f t="shared" si="5"/>
        <v>0</v>
      </c>
    </row>
    <row r="313" spans="1:7">
      <c r="A313" s="443" t="s">
        <v>1149</v>
      </c>
      <c r="B313" s="458">
        <v>120078</v>
      </c>
      <c r="C313" s="458">
        <v>120078</v>
      </c>
      <c r="D313" s="444">
        <v>2</v>
      </c>
      <c r="E313" s="444">
        <v>16</v>
      </c>
      <c r="G313" s="542">
        <f t="shared" si="5"/>
        <v>0</v>
      </c>
    </row>
    <row r="314" spans="1:7">
      <c r="A314" s="442" t="s">
        <v>405</v>
      </c>
      <c r="B314" s="458">
        <v>2277795</v>
      </c>
      <c r="C314" s="458">
        <v>2277795</v>
      </c>
      <c r="D314" s="444">
        <v>200</v>
      </c>
      <c r="E314" s="444">
        <v>184</v>
      </c>
      <c r="G314" s="542">
        <f t="shared" si="5"/>
        <v>0</v>
      </c>
    </row>
    <row r="315" spans="1:7">
      <c r="A315" s="443" t="s">
        <v>678</v>
      </c>
      <c r="B315" s="458">
        <v>144583</v>
      </c>
      <c r="C315" s="458">
        <v>144583</v>
      </c>
      <c r="D315" s="444">
        <v>31</v>
      </c>
      <c r="E315" s="444">
        <v>4</v>
      </c>
      <c r="G315" s="542">
        <f t="shared" si="5"/>
        <v>0</v>
      </c>
    </row>
    <row r="316" spans="1:7">
      <c r="A316" s="443" t="s">
        <v>657</v>
      </c>
      <c r="B316" s="458">
        <v>192941</v>
      </c>
      <c r="C316" s="458">
        <v>192941</v>
      </c>
      <c r="D316" s="444">
        <v>4</v>
      </c>
      <c r="E316" s="444">
        <v>24</v>
      </c>
      <c r="G316" s="542">
        <f t="shared" si="5"/>
        <v>0</v>
      </c>
    </row>
    <row r="317" spans="1:7">
      <c r="A317" s="443" t="s">
        <v>702</v>
      </c>
      <c r="B317" s="458">
        <v>157771</v>
      </c>
      <c r="C317" s="458">
        <v>157771</v>
      </c>
      <c r="D317" s="444">
        <v>10</v>
      </c>
      <c r="E317" s="444">
        <v>16</v>
      </c>
      <c r="G317" s="542">
        <f t="shared" si="5"/>
        <v>0</v>
      </c>
    </row>
    <row r="318" spans="1:7">
      <c r="A318" s="443" t="s">
        <v>608</v>
      </c>
      <c r="B318" s="458">
        <v>120904</v>
      </c>
      <c r="C318" s="458">
        <v>120904</v>
      </c>
      <c r="D318" s="444">
        <v>7</v>
      </c>
      <c r="E318" s="444">
        <v>10</v>
      </c>
      <c r="G318" s="542">
        <f t="shared" si="5"/>
        <v>0</v>
      </c>
    </row>
    <row r="319" spans="1:7">
      <c r="A319" s="443" t="s">
        <v>439</v>
      </c>
      <c r="B319" s="458">
        <v>106234</v>
      </c>
      <c r="C319" s="458">
        <v>106234</v>
      </c>
      <c r="D319" s="444">
        <v>13</v>
      </c>
      <c r="E319" s="444">
        <v>2</v>
      </c>
      <c r="G319" s="542">
        <f t="shared" si="5"/>
        <v>0</v>
      </c>
    </row>
    <row r="320" spans="1:7">
      <c r="A320" s="443" t="s">
        <v>694</v>
      </c>
      <c r="B320" s="458">
        <v>92524</v>
      </c>
      <c r="C320" s="458">
        <v>92524</v>
      </c>
      <c r="D320" s="444">
        <v>0</v>
      </c>
      <c r="E320" s="444">
        <v>12</v>
      </c>
      <c r="G320" s="542">
        <f t="shared" si="5"/>
        <v>0</v>
      </c>
    </row>
    <row r="321" spans="1:7">
      <c r="A321" s="443" t="s">
        <v>602</v>
      </c>
      <c r="B321" s="458">
        <v>314372</v>
      </c>
      <c r="C321" s="458">
        <v>314372</v>
      </c>
      <c r="D321" s="444">
        <v>10</v>
      </c>
      <c r="E321" s="444">
        <v>22</v>
      </c>
      <c r="G321" s="542">
        <f t="shared" si="5"/>
        <v>0</v>
      </c>
    </row>
    <row r="322" spans="1:7">
      <c r="A322" s="443" t="s">
        <v>406</v>
      </c>
      <c r="B322" s="458">
        <v>195796</v>
      </c>
      <c r="C322" s="458">
        <v>195796</v>
      </c>
      <c r="D322" s="444">
        <v>20</v>
      </c>
      <c r="E322" s="444">
        <v>22</v>
      </c>
      <c r="G322" s="542">
        <f t="shared" si="5"/>
        <v>0</v>
      </c>
    </row>
    <row r="323" spans="1:7">
      <c r="A323" s="443" t="s">
        <v>712</v>
      </c>
      <c r="B323" s="458">
        <v>133498</v>
      </c>
      <c r="C323" s="458">
        <v>133498</v>
      </c>
      <c r="D323" s="444">
        <v>21</v>
      </c>
      <c r="E323" s="444">
        <v>7</v>
      </c>
      <c r="G323" s="542">
        <f t="shared" si="5"/>
        <v>0</v>
      </c>
    </row>
    <row r="324" spans="1:7">
      <c r="A324" s="443" t="s">
        <v>638</v>
      </c>
      <c r="B324" s="458">
        <v>170255</v>
      </c>
      <c r="C324" s="458">
        <v>170255</v>
      </c>
      <c r="D324" s="444">
        <v>22</v>
      </c>
      <c r="E324" s="444">
        <v>23</v>
      </c>
      <c r="G324" s="542">
        <f t="shared" si="5"/>
        <v>0</v>
      </c>
    </row>
    <row r="325" spans="1:7">
      <c r="A325" s="443" t="s">
        <v>691</v>
      </c>
      <c r="B325" s="458">
        <v>209534</v>
      </c>
      <c r="C325" s="458">
        <v>209534</v>
      </c>
      <c r="D325" s="444">
        <v>27</v>
      </c>
      <c r="E325" s="444">
        <v>9</v>
      </c>
      <c r="G325" s="542">
        <f t="shared" si="5"/>
        <v>0</v>
      </c>
    </row>
    <row r="326" spans="1:7">
      <c r="A326" s="443" t="s">
        <v>717</v>
      </c>
      <c r="B326" s="458">
        <v>250226</v>
      </c>
      <c r="C326" s="458">
        <v>250226</v>
      </c>
      <c r="D326" s="444">
        <v>18</v>
      </c>
      <c r="E326" s="444">
        <v>14</v>
      </c>
      <c r="G326" s="542">
        <f t="shared" ref="G326:G389" si="6">+B326-C326</f>
        <v>0</v>
      </c>
    </row>
    <row r="327" spans="1:7">
      <c r="A327" s="443" t="s">
        <v>665</v>
      </c>
      <c r="B327" s="458">
        <v>189157</v>
      </c>
      <c r="C327" s="458">
        <v>189157</v>
      </c>
      <c r="D327" s="444">
        <v>17</v>
      </c>
      <c r="E327" s="444">
        <v>19</v>
      </c>
      <c r="G327" s="542">
        <f t="shared" si="6"/>
        <v>0</v>
      </c>
    </row>
    <row r="328" spans="1:7">
      <c r="A328" s="442" t="s">
        <v>326</v>
      </c>
      <c r="B328" s="458">
        <v>3324625</v>
      </c>
      <c r="C328" s="458">
        <v>3324625</v>
      </c>
      <c r="D328" s="444">
        <v>279</v>
      </c>
      <c r="E328" s="444">
        <v>99</v>
      </c>
      <c r="G328" s="542">
        <f t="shared" si="6"/>
        <v>0</v>
      </c>
    </row>
    <row r="329" spans="1:7">
      <c r="A329" s="443" t="s">
        <v>334</v>
      </c>
      <c r="B329" s="458">
        <v>145772</v>
      </c>
      <c r="C329" s="458">
        <v>145772</v>
      </c>
      <c r="D329" s="444">
        <v>16</v>
      </c>
      <c r="E329" s="444">
        <v>0</v>
      </c>
      <c r="G329" s="542">
        <f t="shared" si="6"/>
        <v>0</v>
      </c>
    </row>
    <row r="330" spans="1:7">
      <c r="A330" s="443" t="s">
        <v>327</v>
      </c>
      <c r="B330" s="458">
        <v>128403</v>
      </c>
      <c r="C330" s="458">
        <v>128403</v>
      </c>
      <c r="D330" s="444">
        <v>11</v>
      </c>
      <c r="E330" s="444">
        <v>5</v>
      </c>
      <c r="G330" s="542">
        <f t="shared" si="6"/>
        <v>0</v>
      </c>
    </row>
    <row r="331" spans="1:7">
      <c r="A331" s="443" t="s">
        <v>357</v>
      </c>
      <c r="B331" s="458">
        <v>71836</v>
      </c>
      <c r="C331" s="458">
        <v>71836</v>
      </c>
      <c r="D331" s="444">
        <v>5</v>
      </c>
      <c r="E331" s="444">
        <v>4</v>
      </c>
      <c r="G331" s="542">
        <f t="shared" si="6"/>
        <v>0</v>
      </c>
    </row>
    <row r="332" spans="1:7">
      <c r="A332" s="443" t="s">
        <v>384</v>
      </c>
      <c r="B332" s="458">
        <v>85586</v>
      </c>
      <c r="C332" s="458">
        <v>85586</v>
      </c>
      <c r="D332" s="444">
        <v>6</v>
      </c>
      <c r="E332" s="444">
        <v>5</v>
      </c>
      <c r="G332" s="542">
        <f t="shared" si="6"/>
        <v>0</v>
      </c>
    </row>
    <row r="333" spans="1:7">
      <c r="A333" s="443" t="s">
        <v>550</v>
      </c>
      <c r="B333" s="458">
        <v>138473</v>
      </c>
      <c r="C333" s="458">
        <v>138473</v>
      </c>
      <c r="D333" s="444">
        <v>15</v>
      </c>
      <c r="E333" s="444">
        <v>3</v>
      </c>
      <c r="G333" s="542">
        <f t="shared" si="6"/>
        <v>0</v>
      </c>
    </row>
    <row r="334" spans="1:7">
      <c r="A334" s="443" t="s">
        <v>615</v>
      </c>
      <c r="B334" s="458">
        <v>88972</v>
      </c>
      <c r="C334" s="458">
        <v>88972</v>
      </c>
      <c r="D334" s="444">
        <v>11</v>
      </c>
      <c r="E334" s="444">
        <v>0</v>
      </c>
      <c r="G334" s="542">
        <f t="shared" si="6"/>
        <v>0</v>
      </c>
    </row>
    <row r="335" spans="1:7">
      <c r="A335" s="443" t="s">
        <v>456</v>
      </c>
      <c r="B335" s="458">
        <v>152780</v>
      </c>
      <c r="C335" s="458">
        <v>152780</v>
      </c>
      <c r="D335" s="444">
        <v>15</v>
      </c>
      <c r="E335" s="444">
        <v>0</v>
      </c>
      <c r="G335" s="542">
        <f t="shared" si="6"/>
        <v>0</v>
      </c>
    </row>
    <row r="336" spans="1:7">
      <c r="A336" s="443" t="s">
        <v>492</v>
      </c>
      <c r="B336" s="458">
        <v>123143</v>
      </c>
      <c r="C336" s="458">
        <v>123143</v>
      </c>
      <c r="D336" s="444">
        <v>10</v>
      </c>
      <c r="E336" s="444">
        <v>6</v>
      </c>
      <c r="G336" s="542">
        <f t="shared" si="6"/>
        <v>0</v>
      </c>
    </row>
    <row r="337" spans="1:7">
      <c r="A337" s="443" t="s">
        <v>431</v>
      </c>
      <c r="B337" s="458">
        <v>59971</v>
      </c>
      <c r="C337" s="458">
        <v>59971</v>
      </c>
      <c r="D337" s="444">
        <v>5</v>
      </c>
      <c r="E337" s="444">
        <v>4</v>
      </c>
      <c r="G337" s="542">
        <f t="shared" si="6"/>
        <v>0</v>
      </c>
    </row>
    <row r="338" spans="1:7">
      <c r="A338" s="443" t="s">
        <v>645</v>
      </c>
      <c r="B338" s="458">
        <v>162729</v>
      </c>
      <c r="C338" s="458">
        <v>162729</v>
      </c>
      <c r="D338" s="444">
        <v>6</v>
      </c>
      <c r="E338" s="444">
        <v>11</v>
      </c>
      <c r="G338" s="542">
        <f t="shared" si="6"/>
        <v>0</v>
      </c>
    </row>
    <row r="339" spans="1:7">
      <c r="A339" s="443" t="s">
        <v>542</v>
      </c>
      <c r="B339" s="458">
        <v>134163</v>
      </c>
      <c r="C339" s="458">
        <v>134163</v>
      </c>
      <c r="D339" s="444">
        <v>7</v>
      </c>
      <c r="E339" s="444">
        <v>9</v>
      </c>
      <c r="G339" s="542">
        <f t="shared" si="6"/>
        <v>0</v>
      </c>
    </row>
    <row r="340" spans="1:7">
      <c r="A340" s="443" t="s">
        <v>621</v>
      </c>
      <c r="B340" s="458">
        <v>115114</v>
      </c>
      <c r="C340" s="458">
        <v>115114</v>
      </c>
      <c r="D340" s="444">
        <v>10</v>
      </c>
      <c r="E340" s="444">
        <v>4</v>
      </c>
      <c r="G340" s="542">
        <f t="shared" si="6"/>
        <v>0</v>
      </c>
    </row>
    <row r="341" spans="1:7">
      <c r="A341" s="443" t="s">
        <v>613</v>
      </c>
      <c r="B341" s="458">
        <v>121384</v>
      </c>
      <c r="C341" s="458">
        <v>121384</v>
      </c>
      <c r="D341" s="444">
        <v>11</v>
      </c>
      <c r="E341" s="444">
        <v>5</v>
      </c>
      <c r="G341" s="542">
        <f t="shared" si="6"/>
        <v>0</v>
      </c>
    </row>
    <row r="342" spans="1:7">
      <c r="A342" s="443" t="s">
        <v>643</v>
      </c>
      <c r="B342" s="458">
        <v>149068</v>
      </c>
      <c r="C342" s="458">
        <v>149068</v>
      </c>
      <c r="D342" s="444">
        <v>16</v>
      </c>
      <c r="E342" s="444">
        <v>2</v>
      </c>
      <c r="G342" s="542">
        <f t="shared" si="6"/>
        <v>0</v>
      </c>
    </row>
    <row r="343" spans="1:7">
      <c r="A343" s="443" t="s">
        <v>362</v>
      </c>
      <c r="B343" s="458">
        <v>165101</v>
      </c>
      <c r="C343" s="458">
        <v>165101</v>
      </c>
      <c r="D343" s="444">
        <v>11</v>
      </c>
      <c r="E343" s="444">
        <v>6</v>
      </c>
      <c r="G343" s="542">
        <f t="shared" si="6"/>
        <v>0</v>
      </c>
    </row>
    <row r="344" spans="1:7">
      <c r="A344" s="443" t="s">
        <v>557</v>
      </c>
      <c r="B344" s="458">
        <v>99567</v>
      </c>
      <c r="C344" s="458">
        <v>99567</v>
      </c>
      <c r="D344" s="444">
        <v>11</v>
      </c>
      <c r="E344" s="444">
        <v>2</v>
      </c>
      <c r="G344" s="542">
        <f t="shared" si="6"/>
        <v>0</v>
      </c>
    </row>
    <row r="345" spans="1:7">
      <c r="A345" s="443" t="s">
        <v>553</v>
      </c>
      <c r="B345" s="458">
        <v>212841</v>
      </c>
      <c r="C345" s="458">
        <v>212841</v>
      </c>
      <c r="D345" s="444">
        <v>11</v>
      </c>
      <c r="E345" s="444">
        <v>7</v>
      </c>
      <c r="G345" s="542">
        <f t="shared" si="6"/>
        <v>0</v>
      </c>
    </row>
    <row r="346" spans="1:7">
      <c r="A346" s="443" t="s">
        <v>410</v>
      </c>
      <c r="B346" s="458">
        <v>138486</v>
      </c>
      <c r="C346" s="458">
        <v>138486</v>
      </c>
      <c r="D346" s="444">
        <v>13</v>
      </c>
      <c r="E346" s="444">
        <v>4</v>
      </c>
      <c r="G346" s="542">
        <f t="shared" si="6"/>
        <v>0</v>
      </c>
    </row>
    <row r="347" spans="1:7">
      <c r="A347" s="443" t="s">
        <v>505</v>
      </c>
      <c r="B347" s="458">
        <v>122386</v>
      </c>
      <c r="C347" s="458">
        <v>122386</v>
      </c>
      <c r="D347" s="444">
        <v>10</v>
      </c>
      <c r="E347" s="444">
        <v>5</v>
      </c>
      <c r="G347" s="542">
        <f t="shared" si="6"/>
        <v>0</v>
      </c>
    </row>
    <row r="348" spans="1:7">
      <c r="A348" s="443" t="s">
        <v>566</v>
      </c>
      <c r="B348" s="458">
        <v>176769</v>
      </c>
      <c r="C348" s="458">
        <v>176769</v>
      </c>
      <c r="D348" s="444">
        <v>12</v>
      </c>
      <c r="E348" s="444">
        <v>4</v>
      </c>
      <c r="G348" s="542">
        <f t="shared" si="6"/>
        <v>0</v>
      </c>
    </row>
    <row r="349" spans="1:7">
      <c r="A349" s="443" t="s">
        <v>629</v>
      </c>
      <c r="B349" s="458">
        <v>153533</v>
      </c>
      <c r="C349" s="458">
        <v>153533</v>
      </c>
      <c r="D349" s="444">
        <v>13</v>
      </c>
      <c r="E349" s="444">
        <v>3</v>
      </c>
      <c r="G349" s="542">
        <f t="shared" si="6"/>
        <v>0</v>
      </c>
    </row>
    <row r="350" spans="1:7">
      <c r="A350" s="443" t="s">
        <v>546</v>
      </c>
      <c r="B350" s="458">
        <v>90305</v>
      </c>
      <c r="C350" s="458">
        <v>90305</v>
      </c>
      <c r="D350" s="444">
        <v>11</v>
      </c>
      <c r="E350" s="444">
        <v>1</v>
      </c>
      <c r="G350" s="542">
        <f t="shared" si="6"/>
        <v>0</v>
      </c>
    </row>
    <row r="351" spans="1:7">
      <c r="A351" s="443" t="s">
        <v>633</v>
      </c>
      <c r="B351" s="458">
        <v>183172</v>
      </c>
      <c r="C351" s="458">
        <v>183172</v>
      </c>
      <c r="D351" s="444">
        <v>14</v>
      </c>
      <c r="E351" s="444">
        <v>4</v>
      </c>
      <c r="G351" s="542">
        <f t="shared" si="6"/>
        <v>0</v>
      </c>
    </row>
    <row r="352" spans="1:7">
      <c r="A352" s="443" t="s">
        <v>464</v>
      </c>
      <c r="B352" s="458">
        <v>168266</v>
      </c>
      <c r="C352" s="458">
        <v>168266</v>
      </c>
      <c r="D352" s="444">
        <v>17</v>
      </c>
      <c r="E352" s="444">
        <v>0</v>
      </c>
      <c r="G352" s="542">
        <f t="shared" si="6"/>
        <v>0</v>
      </c>
    </row>
    <row r="353" spans="1:7">
      <c r="A353" s="443" t="s">
        <v>561</v>
      </c>
      <c r="B353" s="458">
        <v>136805</v>
      </c>
      <c r="C353" s="458">
        <v>136805</v>
      </c>
      <c r="D353" s="444">
        <v>12</v>
      </c>
      <c r="E353" s="444">
        <v>5</v>
      </c>
      <c r="G353" s="542">
        <f t="shared" si="6"/>
        <v>0</v>
      </c>
    </row>
    <row r="354" spans="1:7">
      <c r="A354" s="442" t="s">
        <v>2737</v>
      </c>
      <c r="B354" s="458">
        <v>5631629</v>
      </c>
      <c r="C354" s="458">
        <v>5626191</v>
      </c>
      <c r="D354" s="444">
        <v>410</v>
      </c>
      <c r="E354" s="444">
        <v>221</v>
      </c>
      <c r="G354" s="542">
        <f t="shared" si="6"/>
        <v>5438</v>
      </c>
    </row>
    <row r="355" spans="1:7">
      <c r="A355" s="443" t="s">
        <v>532</v>
      </c>
      <c r="B355" s="458">
        <v>97854</v>
      </c>
      <c r="C355" s="458">
        <v>97854</v>
      </c>
      <c r="D355" s="444">
        <v>7</v>
      </c>
      <c r="E355" s="444">
        <v>4</v>
      </c>
      <c r="G355" s="542">
        <f t="shared" si="6"/>
        <v>0</v>
      </c>
    </row>
    <row r="356" spans="1:7">
      <c r="A356" s="443" t="s">
        <v>661</v>
      </c>
      <c r="B356" s="458">
        <v>39636</v>
      </c>
      <c r="C356" s="458">
        <v>39636</v>
      </c>
      <c r="D356" s="444">
        <v>7</v>
      </c>
      <c r="E356" s="444">
        <v>1</v>
      </c>
      <c r="G356" s="542">
        <f t="shared" si="6"/>
        <v>0</v>
      </c>
    </row>
    <row r="357" spans="1:7">
      <c r="A357" s="443" t="s">
        <v>469</v>
      </c>
      <c r="B357" s="458">
        <v>126271</v>
      </c>
      <c r="C357" s="458">
        <v>126271</v>
      </c>
      <c r="D357" s="444">
        <v>11</v>
      </c>
      <c r="E357" s="444">
        <v>4</v>
      </c>
      <c r="G357" s="542">
        <f t="shared" si="6"/>
        <v>0</v>
      </c>
    </row>
    <row r="358" spans="1:7">
      <c r="A358" s="443" t="s">
        <v>426</v>
      </c>
      <c r="B358" s="458">
        <v>97661</v>
      </c>
      <c r="C358" s="458">
        <v>97661</v>
      </c>
      <c r="D358" s="444">
        <v>17</v>
      </c>
      <c r="E358" s="444">
        <v>7</v>
      </c>
      <c r="G358" s="542">
        <f t="shared" si="6"/>
        <v>0</v>
      </c>
    </row>
    <row r="359" spans="1:7">
      <c r="A359" s="443" t="s">
        <v>598</v>
      </c>
      <c r="B359" s="458">
        <v>67515</v>
      </c>
      <c r="C359" s="458">
        <v>67515</v>
      </c>
      <c r="D359" s="444">
        <v>3</v>
      </c>
      <c r="E359" s="444">
        <v>3</v>
      </c>
      <c r="G359" s="542">
        <f t="shared" si="6"/>
        <v>0</v>
      </c>
    </row>
    <row r="360" spans="1:7">
      <c r="A360" s="443" t="s">
        <v>625</v>
      </c>
      <c r="B360" s="458">
        <v>128277</v>
      </c>
      <c r="C360" s="458">
        <v>128277</v>
      </c>
      <c r="D360" s="444">
        <v>8</v>
      </c>
      <c r="E360" s="444">
        <v>3</v>
      </c>
      <c r="G360" s="542">
        <f t="shared" si="6"/>
        <v>0</v>
      </c>
    </row>
    <row r="361" spans="1:7">
      <c r="A361" s="443" t="s">
        <v>434</v>
      </c>
      <c r="B361" s="458">
        <v>123841</v>
      </c>
      <c r="C361" s="458">
        <v>123841</v>
      </c>
      <c r="D361" s="444">
        <v>16</v>
      </c>
      <c r="E361" s="444">
        <v>5</v>
      </c>
      <c r="G361" s="542">
        <f t="shared" si="6"/>
        <v>0</v>
      </c>
    </row>
    <row r="362" spans="1:7">
      <c r="A362" s="443" t="s">
        <v>570</v>
      </c>
      <c r="B362" s="458">
        <v>132760</v>
      </c>
      <c r="C362" s="458">
        <v>132760</v>
      </c>
      <c r="D362" s="444">
        <v>13</v>
      </c>
      <c r="E362" s="444">
        <v>8</v>
      </c>
      <c r="G362" s="542">
        <f t="shared" si="6"/>
        <v>0</v>
      </c>
    </row>
    <row r="363" spans="1:7">
      <c r="A363" s="443" t="s">
        <v>653</v>
      </c>
      <c r="B363" s="458">
        <v>65784</v>
      </c>
      <c r="C363" s="458">
        <v>65784</v>
      </c>
      <c r="D363" s="444">
        <v>2</v>
      </c>
      <c r="E363" s="444">
        <v>7</v>
      </c>
      <c r="G363" s="542">
        <f t="shared" si="6"/>
        <v>0</v>
      </c>
    </row>
    <row r="364" spans="1:7">
      <c r="A364" s="443" t="s">
        <v>1416</v>
      </c>
      <c r="B364" s="458">
        <v>130808</v>
      </c>
      <c r="C364" s="458">
        <v>130808</v>
      </c>
      <c r="D364" s="444">
        <v>6</v>
      </c>
      <c r="E364" s="444">
        <v>3</v>
      </c>
      <c r="G364" s="542">
        <f t="shared" si="6"/>
        <v>0</v>
      </c>
    </row>
    <row r="365" spans="1:7">
      <c r="A365" s="443" t="s">
        <v>1399</v>
      </c>
      <c r="B365" s="458">
        <v>138267</v>
      </c>
      <c r="C365" s="458">
        <v>138267</v>
      </c>
      <c r="D365" s="444">
        <v>1</v>
      </c>
      <c r="E365" s="444">
        <v>6</v>
      </c>
      <c r="G365" s="542">
        <f t="shared" si="6"/>
        <v>0</v>
      </c>
    </row>
    <row r="366" spans="1:7">
      <c r="A366" s="443" t="s">
        <v>1182</v>
      </c>
      <c r="B366" s="458">
        <v>222997</v>
      </c>
      <c r="C366" s="458">
        <v>222997</v>
      </c>
      <c r="D366" s="444">
        <v>3</v>
      </c>
      <c r="E366" s="444">
        <v>10</v>
      </c>
      <c r="G366" s="542">
        <f t="shared" si="6"/>
        <v>0</v>
      </c>
    </row>
    <row r="367" spans="1:7">
      <c r="A367" s="443" t="s">
        <v>574</v>
      </c>
      <c r="B367" s="458">
        <v>120349</v>
      </c>
      <c r="C367" s="458">
        <v>120349</v>
      </c>
      <c r="D367" s="444">
        <v>15</v>
      </c>
      <c r="E367" s="444">
        <v>2</v>
      </c>
      <c r="G367" s="542">
        <f t="shared" si="6"/>
        <v>0</v>
      </c>
    </row>
    <row r="368" spans="1:7">
      <c r="A368" s="443" t="s">
        <v>1376</v>
      </c>
      <c r="B368" s="458">
        <v>107636</v>
      </c>
      <c r="C368" s="458">
        <v>107636</v>
      </c>
      <c r="D368" s="444">
        <v>4</v>
      </c>
      <c r="E368" s="444">
        <v>2</v>
      </c>
      <c r="G368" s="542">
        <f t="shared" si="6"/>
        <v>0</v>
      </c>
    </row>
    <row r="369" spans="1:7">
      <c r="A369" s="443" t="s">
        <v>1340</v>
      </c>
      <c r="B369" s="458">
        <v>120327</v>
      </c>
      <c r="C369" s="458">
        <v>114889</v>
      </c>
      <c r="D369" s="444">
        <v>6</v>
      </c>
      <c r="E369" s="444">
        <v>5</v>
      </c>
      <c r="G369" s="542">
        <f t="shared" si="6"/>
        <v>5438</v>
      </c>
    </row>
    <row r="370" spans="1:7">
      <c r="A370" s="443" t="s">
        <v>698</v>
      </c>
      <c r="B370" s="458">
        <v>45650</v>
      </c>
      <c r="C370" s="458">
        <v>45650</v>
      </c>
      <c r="D370" s="444">
        <v>7</v>
      </c>
      <c r="E370" s="444">
        <v>5</v>
      </c>
      <c r="G370" s="542">
        <f t="shared" si="6"/>
        <v>0</v>
      </c>
    </row>
    <row r="371" spans="1:7">
      <c r="A371" s="443" t="s">
        <v>579</v>
      </c>
      <c r="B371" s="458">
        <v>80800</v>
      </c>
      <c r="C371" s="458">
        <v>80800</v>
      </c>
      <c r="D371" s="444">
        <v>12</v>
      </c>
      <c r="E371" s="444">
        <v>7</v>
      </c>
      <c r="G371" s="542">
        <f t="shared" si="6"/>
        <v>0</v>
      </c>
    </row>
    <row r="372" spans="1:7">
      <c r="A372" s="443" t="s">
        <v>674</v>
      </c>
      <c r="B372" s="458">
        <v>173696</v>
      </c>
      <c r="C372" s="458">
        <v>173696</v>
      </c>
      <c r="D372" s="444">
        <v>7</v>
      </c>
      <c r="E372" s="444">
        <v>12</v>
      </c>
      <c r="G372" s="542">
        <f t="shared" si="6"/>
        <v>0</v>
      </c>
    </row>
    <row r="373" spans="1:7">
      <c r="A373" s="443" t="s">
        <v>796</v>
      </c>
      <c r="B373" s="458">
        <v>556757</v>
      </c>
      <c r="C373" s="458">
        <v>556757</v>
      </c>
      <c r="D373" s="444">
        <v>32</v>
      </c>
      <c r="E373" s="444">
        <v>16</v>
      </c>
      <c r="G373" s="542">
        <f t="shared" si="6"/>
        <v>0</v>
      </c>
    </row>
    <row r="374" spans="1:7">
      <c r="A374" s="443" t="s">
        <v>1214</v>
      </c>
      <c r="B374" s="458">
        <v>264407</v>
      </c>
      <c r="C374" s="458">
        <v>264407</v>
      </c>
      <c r="D374" s="444">
        <v>7</v>
      </c>
      <c r="E374" s="444">
        <v>3</v>
      </c>
      <c r="G374" s="542">
        <f t="shared" si="6"/>
        <v>0</v>
      </c>
    </row>
    <row r="375" spans="1:7">
      <c r="A375" s="443" t="s">
        <v>1261</v>
      </c>
      <c r="B375" s="458">
        <v>227621</v>
      </c>
      <c r="C375" s="458">
        <v>227621</v>
      </c>
      <c r="D375" s="444">
        <v>8</v>
      </c>
      <c r="E375" s="444">
        <v>1</v>
      </c>
      <c r="G375" s="542">
        <f t="shared" si="6"/>
        <v>0</v>
      </c>
    </row>
    <row r="376" spans="1:7">
      <c r="A376" s="443" t="s">
        <v>1420</v>
      </c>
      <c r="B376" s="458">
        <v>166687</v>
      </c>
      <c r="C376" s="458">
        <v>166687</v>
      </c>
      <c r="D376" s="444">
        <v>1</v>
      </c>
      <c r="E376" s="444">
        <v>10</v>
      </c>
      <c r="G376" s="542">
        <f t="shared" si="6"/>
        <v>0</v>
      </c>
    </row>
    <row r="377" spans="1:7">
      <c r="A377" s="443" t="s">
        <v>1294</v>
      </c>
      <c r="B377" s="458">
        <v>90714</v>
      </c>
      <c r="C377" s="458">
        <v>90714</v>
      </c>
      <c r="D377" s="444">
        <v>4</v>
      </c>
      <c r="E377" s="444">
        <v>2</v>
      </c>
      <c r="G377" s="542">
        <f t="shared" si="6"/>
        <v>0</v>
      </c>
    </row>
    <row r="378" spans="1:7">
      <c r="A378" s="443" t="s">
        <v>686</v>
      </c>
      <c r="B378" s="458">
        <v>99770</v>
      </c>
      <c r="C378" s="458">
        <v>99770</v>
      </c>
      <c r="D378" s="444">
        <v>6</v>
      </c>
      <c r="E378" s="444">
        <v>5</v>
      </c>
      <c r="G378" s="542">
        <f t="shared" si="6"/>
        <v>0</v>
      </c>
    </row>
    <row r="379" spans="1:7">
      <c r="A379" s="443" t="s">
        <v>521</v>
      </c>
      <c r="B379" s="458">
        <v>63683</v>
      </c>
      <c r="C379" s="458">
        <v>63683</v>
      </c>
      <c r="D379" s="444">
        <v>4</v>
      </c>
      <c r="E379" s="444">
        <v>4</v>
      </c>
      <c r="G379" s="542">
        <f t="shared" si="6"/>
        <v>0</v>
      </c>
    </row>
    <row r="380" spans="1:7">
      <c r="A380" s="443" t="s">
        <v>1195</v>
      </c>
      <c r="B380" s="458">
        <v>151897</v>
      </c>
      <c r="C380" s="458">
        <v>151897</v>
      </c>
      <c r="D380" s="444">
        <v>6</v>
      </c>
      <c r="E380" s="444">
        <v>0</v>
      </c>
      <c r="G380" s="542">
        <f t="shared" si="6"/>
        <v>0</v>
      </c>
    </row>
    <row r="381" spans="1:7">
      <c r="A381" s="443" t="s">
        <v>428</v>
      </c>
      <c r="B381" s="458">
        <v>102919</v>
      </c>
      <c r="C381" s="458">
        <v>102919</v>
      </c>
      <c r="D381" s="444">
        <v>7</v>
      </c>
      <c r="E381" s="444">
        <v>4</v>
      </c>
      <c r="G381" s="542">
        <f t="shared" si="6"/>
        <v>0</v>
      </c>
    </row>
    <row r="382" spans="1:7">
      <c r="A382" s="443" t="s">
        <v>344</v>
      </c>
      <c r="B382" s="458">
        <v>82604</v>
      </c>
      <c r="C382" s="458">
        <v>82604</v>
      </c>
      <c r="D382" s="444">
        <v>10</v>
      </c>
      <c r="E382" s="444">
        <v>3</v>
      </c>
      <c r="G382" s="542">
        <f t="shared" si="6"/>
        <v>0</v>
      </c>
    </row>
    <row r="383" spans="1:7">
      <c r="A383" s="443" t="s">
        <v>1237</v>
      </c>
      <c r="B383" s="458">
        <v>95963</v>
      </c>
      <c r="C383" s="458">
        <v>95963</v>
      </c>
      <c r="D383" s="444">
        <v>3</v>
      </c>
      <c r="E383" s="444">
        <v>4</v>
      </c>
      <c r="G383" s="542">
        <f t="shared" si="6"/>
        <v>0</v>
      </c>
    </row>
    <row r="384" spans="1:7">
      <c r="A384" s="443" t="s">
        <v>539</v>
      </c>
      <c r="B384" s="458">
        <v>107460</v>
      </c>
      <c r="C384" s="458">
        <v>107460</v>
      </c>
      <c r="D384" s="444">
        <v>9</v>
      </c>
      <c r="E384" s="444">
        <v>1</v>
      </c>
      <c r="G384" s="542">
        <f t="shared" si="6"/>
        <v>0</v>
      </c>
    </row>
    <row r="385" spans="1:7">
      <c r="A385" s="443" t="s">
        <v>198</v>
      </c>
      <c r="B385" s="458">
        <v>163340</v>
      </c>
      <c r="C385" s="458">
        <v>163340</v>
      </c>
      <c r="D385" s="444">
        <v>15</v>
      </c>
      <c r="E385" s="444">
        <v>5</v>
      </c>
      <c r="G385" s="542">
        <f t="shared" si="6"/>
        <v>0</v>
      </c>
    </row>
    <row r="386" spans="1:7">
      <c r="A386" s="443" t="s">
        <v>353</v>
      </c>
      <c r="B386" s="458">
        <v>187151</v>
      </c>
      <c r="C386" s="458">
        <v>187151</v>
      </c>
      <c r="D386" s="444">
        <v>8</v>
      </c>
      <c r="E386" s="444">
        <v>15</v>
      </c>
      <c r="G386" s="542">
        <f t="shared" si="6"/>
        <v>0</v>
      </c>
    </row>
    <row r="387" spans="1:7">
      <c r="A387" s="443" t="s">
        <v>592</v>
      </c>
      <c r="B387" s="458">
        <v>94964</v>
      </c>
      <c r="C387" s="458">
        <v>94964</v>
      </c>
      <c r="D387" s="444">
        <v>11</v>
      </c>
      <c r="E387" s="444">
        <v>6</v>
      </c>
      <c r="G387" s="542">
        <f t="shared" si="6"/>
        <v>0</v>
      </c>
    </row>
    <row r="388" spans="1:7">
      <c r="A388" s="443" t="s">
        <v>682</v>
      </c>
      <c r="B388" s="458">
        <v>79749</v>
      </c>
      <c r="C388" s="458">
        <v>79749</v>
      </c>
      <c r="D388" s="444">
        <v>25</v>
      </c>
      <c r="E388" s="444">
        <v>3</v>
      </c>
      <c r="G388" s="542">
        <f t="shared" si="6"/>
        <v>0</v>
      </c>
    </row>
    <row r="389" spans="1:7">
      <c r="A389" s="443" t="s">
        <v>390</v>
      </c>
      <c r="B389" s="458">
        <v>113507</v>
      </c>
      <c r="C389" s="458">
        <v>113507</v>
      </c>
      <c r="D389" s="444">
        <v>8</v>
      </c>
      <c r="E389" s="444">
        <v>6</v>
      </c>
      <c r="G389" s="542">
        <f t="shared" si="6"/>
        <v>0</v>
      </c>
    </row>
    <row r="390" spans="1:7">
      <c r="A390" s="443" t="s">
        <v>382</v>
      </c>
      <c r="B390" s="458">
        <v>145708</v>
      </c>
      <c r="C390" s="458">
        <v>145708</v>
      </c>
      <c r="D390" s="444">
        <v>35</v>
      </c>
      <c r="E390" s="444">
        <v>3</v>
      </c>
      <c r="G390" s="542">
        <f t="shared" ref="G390:G395" si="7">+B390-C390</f>
        <v>0</v>
      </c>
    </row>
    <row r="391" spans="1:7">
      <c r="A391" s="443" t="s">
        <v>473</v>
      </c>
      <c r="B391" s="458">
        <v>209459</v>
      </c>
      <c r="C391" s="458">
        <v>209459</v>
      </c>
      <c r="D391" s="444">
        <v>23</v>
      </c>
      <c r="E391" s="444">
        <v>3</v>
      </c>
      <c r="G391" s="542">
        <f t="shared" si="7"/>
        <v>0</v>
      </c>
    </row>
    <row r="392" spans="1:7">
      <c r="A392" s="443" t="s">
        <v>526</v>
      </c>
      <c r="B392" s="458">
        <v>121788</v>
      </c>
      <c r="C392" s="458">
        <v>121788</v>
      </c>
      <c r="D392" s="444">
        <v>4</v>
      </c>
      <c r="E392" s="444">
        <v>4</v>
      </c>
      <c r="G392" s="542">
        <f t="shared" si="7"/>
        <v>0</v>
      </c>
    </row>
    <row r="393" spans="1:7">
      <c r="A393" s="443" t="s">
        <v>649</v>
      </c>
      <c r="B393" s="458">
        <v>156039</v>
      </c>
      <c r="C393" s="458">
        <v>156039</v>
      </c>
      <c r="D393" s="444">
        <v>12</v>
      </c>
      <c r="E393" s="444">
        <v>7</v>
      </c>
      <c r="G393" s="542">
        <f t="shared" si="7"/>
        <v>0</v>
      </c>
    </row>
    <row r="394" spans="1:7">
      <c r="A394" s="443" t="s">
        <v>584</v>
      </c>
      <c r="B394" s="458">
        <v>182625</v>
      </c>
      <c r="C394" s="458">
        <v>182625</v>
      </c>
      <c r="D394" s="444">
        <v>13</v>
      </c>
      <c r="E394" s="444">
        <v>15</v>
      </c>
      <c r="G394" s="542">
        <f t="shared" si="7"/>
        <v>0</v>
      </c>
    </row>
    <row r="395" spans="1:7">
      <c r="A395" s="443" t="s">
        <v>669</v>
      </c>
      <c r="B395" s="458">
        <v>146688</v>
      </c>
      <c r="C395" s="458">
        <v>146688</v>
      </c>
      <c r="D395" s="444">
        <v>14</v>
      </c>
      <c r="E395" s="444">
        <v>7</v>
      </c>
      <c r="G395" s="542">
        <f t="shared" si="7"/>
        <v>0</v>
      </c>
    </row>
    <row r="396" spans="1:7">
      <c r="A396" s="443" t="s">
        <v>2737</v>
      </c>
      <c r="D396" s="444"/>
      <c r="E396" s="444"/>
    </row>
    <row r="397" spans="1:7">
      <c r="A397" s="442" t="s">
        <v>2738</v>
      </c>
      <c r="B397" s="458">
        <v>61208452</v>
      </c>
      <c r="C397" s="458">
        <v>61189561</v>
      </c>
      <c r="D397" s="444">
        <v>4076</v>
      </c>
      <c r="E397" s="444">
        <v>2521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3:K48"/>
  <sheetViews>
    <sheetView topLeftCell="A13" workbookViewId="0">
      <selection activeCell="K5" sqref="K5:K16"/>
    </sheetView>
  </sheetViews>
  <sheetFormatPr baseColWidth="10" defaultRowHeight="13.2"/>
  <cols>
    <col min="1" max="1" width="43.5546875" customWidth="1"/>
    <col min="2" max="2" width="23.88671875" style="458" bestFit="1" customWidth="1"/>
    <col min="3" max="3" width="24.88671875" style="458" bestFit="1" customWidth="1"/>
    <col min="4" max="4" width="13.5546875" bestFit="1" customWidth="1"/>
    <col min="5" max="5" width="14" bestFit="1" customWidth="1"/>
    <col min="11" max="11" width="12.33203125" bestFit="1" customWidth="1"/>
  </cols>
  <sheetData>
    <row r="3" spans="1:11">
      <c r="A3" s="441" t="s">
        <v>2736</v>
      </c>
      <c r="B3" s="458" t="s">
        <v>2741</v>
      </c>
      <c r="C3" s="458" t="s">
        <v>2752</v>
      </c>
      <c r="D3" t="s">
        <v>2740</v>
      </c>
      <c r="E3" t="s">
        <v>2739</v>
      </c>
    </row>
    <row r="4" spans="1:11">
      <c r="A4" s="442" t="s">
        <v>895</v>
      </c>
      <c r="B4" s="458">
        <v>1820243</v>
      </c>
      <c r="C4" s="458">
        <v>1814805</v>
      </c>
      <c r="D4" s="444">
        <v>56</v>
      </c>
      <c r="E4" s="444">
        <v>50</v>
      </c>
    </row>
    <row r="5" spans="1:11">
      <c r="A5" s="443" t="s">
        <v>1416</v>
      </c>
      <c r="B5" s="458">
        <v>130808</v>
      </c>
      <c r="C5" s="458">
        <v>130808</v>
      </c>
      <c r="D5" s="444">
        <v>6</v>
      </c>
      <c r="E5" s="444">
        <v>3</v>
      </c>
      <c r="G5" s="542">
        <f>+B5-C5</f>
        <v>0</v>
      </c>
      <c r="K5" s="542">
        <f>+C5+J5</f>
        <v>130808</v>
      </c>
    </row>
    <row r="6" spans="1:11">
      <c r="A6" s="443" t="s">
        <v>1399</v>
      </c>
      <c r="B6" s="458">
        <v>138267</v>
      </c>
      <c r="C6" s="458">
        <v>138267</v>
      </c>
      <c r="D6" s="444">
        <v>1</v>
      </c>
      <c r="E6" s="444">
        <v>6</v>
      </c>
      <c r="G6" s="542">
        <f t="shared" ref="G6:G16" si="0">+B6-C6</f>
        <v>0</v>
      </c>
      <c r="I6" t="s">
        <v>1399</v>
      </c>
      <c r="J6">
        <v>29893</v>
      </c>
      <c r="K6" s="542">
        <f t="shared" ref="K6:K16" si="1">+C6+J6</f>
        <v>168160</v>
      </c>
    </row>
    <row r="7" spans="1:11">
      <c r="A7" s="443" t="s">
        <v>1182</v>
      </c>
      <c r="B7" s="458">
        <v>222997</v>
      </c>
      <c r="C7" s="458">
        <v>222997</v>
      </c>
      <c r="D7" s="444">
        <v>3</v>
      </c>
      <c r="E7" s="444">
        <v>10</v>
      </c>
      <c r="G7" s="542">
        <f t="shared" si="0"/>
        <v>0</v>
      </c>
      <c r="I7" t="s">
        <v>1182</v>
      </c>
      <c r="J7">
        <v>21433</v>
      </c>
      <c r="K7" s="542">
        <f t="shared" si="1"/>
        <v>244430</v>
      </c>
    </row>
    <row r="8" spans="1:11">
      <c r="A8" s="443" t="s">
        <v>1376</v>
      </c>
      <c r="B8" s="458">
        <v>107636</v>
      </c>
      <c r="C8" s="458">
        <v>107636</v>
      </c>
      <c r="D8" s="444">
        <v>4</v>
      </c>
      <c r="E8" s="444">
        <v>2</v>
      </c>
      <c r="G8" s="542">
        <f t="shared" si="0"/>
        <v>0</v>
      </c>
      <c r="K8" s="542">
        <f t="shared" si="1"/>
        <v>107636</v>
      </c>
    </row>
    <row r="9" spans="1:11">
      <c r="A9" s="443" t="s">
        <v>1340</v>
      </c>
      <c r="B9" s="458">
        <v>120327</v>
      </c>
      <c r="C9" s="458">
        <v>114889</v>
      </c>
      <c r="D9" s="444">
        <v>6</v>
      </c>
      <c r="E9" s="444">
        <v>5</v>
      </c>
      <c r="G9" s="542">
        <f t="shared" si="0"/>
        <v>5438</v>
      </c>
      <c r="K9" s="542">
        <f t="shared" si="1"/>
        <v>114889</v>
      </c>
    </row>
    <row r="10" spans="1:11">
      <c r="A10" s="443" t="s">
        <v>1214</v>
      </c>
      <c r="B10" s="458">
        <v>264407</v>
      </c>
      <c r="C10" s="458">
        <v>264407</v>
      </c>
      <c r="D10" s="444">
        <v>7</v>
      </c>
      <c r="E10" s="444">
        <v>3</v>
      </c>
      <c r="G10" s="542">
        <f t="shared" si="0"/>
        <v>0</v>
      </c>
      <c r="K10" s="542">
        <f t="shared" si="1"/>
        <v>264407</v>
      </c>
    </row>
    <row r="11" spans="1:11">
      <c r="A11" s="443" t="s">
        <v>1261</v>
      </c>
      <c r="B11" s="458">
        <v>227621</v>
      </c>
      <c r="C11" s="458">
        <v>227621</v>
      </c>
      <c r="D11" s="444">
        <v>8</v>
      </c>
      <c r="E11" s="444">
        <v>1</v>
      </c>
      <c r="G11" s="542">
        <f t="shared" si="0"/>
        <v>0</v>
      </c>
      <c r="K11" s="542">
        <f t="shared" si="1"/>
        <v>227621</v>
      </c>
    </row>
    <row r="12" spans="1:11">
      <c r="A12" s="443" t="s">
        <v>1420</v>
      </c>
      <c r="B12" s="458">
        <v>166687</v>
      </c>
      <c r="C12" s="458">
        <v>166687</v>
      </c>
      <c r="D12" s="444">
        <v>1</v>
      </c>
      <c r="E12" s="444">
        <v>10</v>
      </c>
      <c r="G12" s="542">
        <f t="shared" si="0"/>
        <v>0</v>
      </c>
      <c r="I12" t="s">
        <v>1420</v>
      </c>
      <c r="J12">
        <v>74892</v>
      </c>
      <c r="K12" s="542">
        <f t="shared" si="1"/>
        <v>241579</v>
      </c>
    </row>
    <row r="13" spans="1:11">
      <c r="A13" s="443" t="s">
        <v>1294</v>
      </c>
      <c r="B13" s="458">
        <v>90714</v>
      </c>
      <c r="C13" s="458">
        <v>90714</v>
      </c>
      <c r="D13" s="444">
        <v>4</v>
      </c>
      <c r="E13" s="444">
        <v>2</v>
      </c>
      <c r="G13" s="542">
        <f t="shared" si="0"/>
        <v>0</v>
      </c>
      <c r="K13" s="542">
        <f t="shared" si="1"/>
        <v>90714</v>
      </c>
    </row>
    <row r="14" spans="1:11">
      <c r="A14" s="443" t="s">
        <v>1195</v>
      </c>
      <c r="B14" s="458">
        <v>151897</v>
      </c>
      <c r="C14" s="458">
        <v>151897</v>
      </c>
      <c r="D14" s="444">
        <v>6</v>
      </c>
      <c r="E14" s="444">
        <v>0</v>
      </c>
      <c r="G14" s="542">
        <f t="shared" si="0"/>
        <v>0</v>
      </c>
      <c r="I14" t="s">
        <v>1195</v>
      </c>
      <c r="J14">
        <v>74892</v>
      </c>
      <c r="K14" s="542">
        <f t="shared" si="1"/>
        <v>226789</v>
      </c>
    </row>
    <row r="15" spans="1:11">
      <c r="A15" s="443" t="s">
        <v>428</v>
      </c>
      <c r="B15" s="458">
        <v>102919</v>
      </c>
      <c r="C15" s="458">
        <v>102919</v>
      </c>
      <c r="D15" s="444">
        <v>7</v>
      </c>
      <c r="E15" s="444">
        <v>4</v>
      </c>
      <c r="G15" s="542">
        <f t="shared" si="0"/>
        <v>0</v>
      </c>
      <c r="I15" t="s">
        <v>428</v>
      </c>
      <c r="J15">
        <v>7724</v>
      </c>
      <c r="K15" s="542">
        <f t="shared" si="1"/>
        <v>110643</v>
      </c>
    </row>
    <row r="16" spans="1:11">
      <c r="A16" s="443" t="s">
        <v>1237</v>
      </c>
      <c r="B16" s="458">
        <v>95963</v>
      </c>
      <c r="C16" s="458">
        <v>95963</v>
      </c>
      <c r="D16" s="444">
        <v>3</v>
      </c>
      <c r="E16" s="444">
        <v>4</v>
      </c>
      <c r="G16" s="542">
        <f t="shared" si="0"/>
        <v>0</v>
      </c>
      <c r="I16" t="s">
        <v>1237</v>
      </c>
      <c r="J16">
        <v>22169</v>
      </c>
      <c r="K16" s="542">
        <f t="shared" si="1"/>
        <v>118132</v>
      </c>
    </row>
    <row r="17" spans="1:5">
      <c r="A17" s="442" t="s">
        <v>197</v>
      </c>
      <c r="B17" s="458">
        <v>3811386</v>
      </c>
      <c r="C17" s="458">
        <v>3811386</v>
      </c>
      <c r="D17" s="444">
        <v>354</v>
      </c>
      <c r="E17" s="444">
        <v>171</v>
      </c>
    </row>
    <row r="18" spans="1:5">
      <c r="A18" s="443" t="s">
        <v>532</v>
      </c>
      <c r="B18" s="458">
        <v>97854</v>
      </c>
      <c r="C18" s="458">
        <v>97854</v>
      </c>
      <c r="D18" s="444">
        <v>7</v>
      </c>
      <c r="E18" s="444">
        <v>4</v>
      </c>
    </row>
    <row r="19" spans="1:5">
      <c r="A19" s="443" t="s">
        <v>661</v>
      </c>
      <c r="B19" s="458">
        <v>39636</v>
      </c>
      <c r="C19" s="458">
        <v>39636</v>
      </c>
      <c r="D19" s="444">
        <v>7</v>
      </c>
      <c r="E19" s="444">
        <v>1</v>
      </c>
    </row>
    <row r="20" spans="1:5">
      <c r="A20" s="443" t="s">
        <v>469</v>
      </c>
      <c r="B20" s="458">
        <v>126271</v>
      </c>
      <c r="C20" s="458">
        <v>126271</v>
      </c>
      <c r="D20" s="444">
        <v>11</v>
      </c>
      <c r="E20" s="444">
        <v>4</v>
      </c>
    </row>
    <row r="21" spans="1:5">
      <c r="A21" s="443" t="s">
        <v>426</v>
      </c>
      <c r="B21" s="458">
        <v>97661</v>
      </c>
      <c r="C21" s="458">
        <v>97661</v>
      </c>
      <c r="D21" s="444">
        <v>17</v>
      </c>
      <c r="E21" s="444">
        <v>7</v>
      </c>
    </row>
    <row r="22" spans="1:5">
      <c r="A22" s="443" t="s">
        <v>598</v>
      </c>
      <c r="B22" s="458">
        <v>67515</v>
      </c>
      <c r="C22" s="458">
        <v>67515</v>
      </c>
      <c r="D22" s="444">
        <v>3</v>
      </c>
      <c r="E22" s="444">
        <v>3</v>
      </c>
    </row>
    <row r="23" spans="1:5">
      <c r="A23" s="443" t="s">
        <v>625</v>
      </c>
      <c r="B23" s="458">
        <v>128277</v>
      </c>
      <c r="C23" s="458">
        <v>128277</v>
      </c>
      <c r="D23" s="444">
        <v>8</v>
      </c>
      <c r="E23" s="444">
        <v>3</v>
      </c>
    </row>
    <row r="24" spans="1:5">
      <c r="A24" s="443" t="s">
        <v>434</v>
      </c>
      <c r="B24" s="458">
        <v>123841</v>
      </c>
      <c r="C24" s="458">
        <v>123841</v>
      </c>
      <c r="D24" s="444">
        <v>16</v>
      </c>
      <c r="E24" s="444">
        <v>5</v>
      </c>
    </row>
    <row r="25" spans="1:5">
      <c r="A25" s="443" t="s">
        <v>570</v>
      </c>
      <c r="B25" s="458">
        <v>132760</v>
      </c>
      <c r="C25" s="458">
        <v>132760</v>
      </c>
      <c r="D25" s="444">
        <v>13</v>
      </c>
      <c r="E25" s="444">
        <v>8</v>
      </c>
    </row>
    <row r="26" spans="1:5">
      <c r="A26" s="443" t="s">
        <v>653</v>
      </c>
      <c r="B26" s="458">
        <v>65784</v>
      </c>
      <c r="C26" s="458">
        <v>65784</v>
      </c>
      <c r="D26" s="444">
        <v>2</v>
      </c>
      <c r="E26" s="444">
        <v>7</v>
      </c>
    </row>
    <row r="27" spans="1:5">
      <c r="A27" s="443" t="s">
        <v>574</v>
      </c>
      <c r="B27" s="458">
        <v>120349</v>
      </c>
      <c r="C27" s="458">
        <v>120349</v>
      </c>
      <c r="D27" s="444">
        <v>15</v>
      </c>
      <c r="E27" s="444">
        <v>2</v>
      </c>
    </row>
    <row r="28" spans="1:5">
      <c r="A28" s="443" t="s">
        <v>698</v>
      </c>
      <c r="B28" s="458">
        <v>45650</v>
      </c>
      <c r="C28" s="458">
        <v>45650</v>
      </c>
      <c r="D28" s="444">
        <v>7</v>
      </c>
      <c r="E28" s="444">
        <v>5</v>
      </c>
    </row>
    <row r="29" spans="1:5">
      <c r="A29" s="443" t="s">
        <v>579</v>
      </c>
      <c r="B29" s="458">
        <v>80800</v>
      </c>
      <c r="C29" s="458">
        <v>80800</v>
      </c>
      <c r="D29" s="444">
        <v>12</v>
      </c>
      <c r="E29" s="444">
        <v>7</v>
      </c>
    </row>
    <row r="30" spans="1:5">
      <c r="A30" s="443" t="s">
        <v>674</v>
      </c>
      <c r="B30" s="458">
        <v>173696</v>
      </c>
      <c r="C30" s="458">
        <v>173696</v>
      </c>
      <c r="D30" s="444">
        <v>7</v>
      </c>
      <c r="E30" s="444">
        <v>12</v>
      </c>
    </row>
    <row r="31" spans="1:5">
      <c r="A31" s="443" t="s">
        <v>796</v>
      </c>
      <c r="B31" s="458">
        <v>556757</v>
      </c>
      <c r="C31" s="458">
        <v>556757</v>
      </c>
      <c r="D31" s="444">
        <v>32</v>
      </c>
      <c r="E31" s="444">
        <v>16</v>
      </c>
    </row>
    <row r="32" spans="1:5">
      <c r="A32" s="443" t="s">
        <v>686</v>
      </c>
      <c r="B32" s="458">
        <v>99770</v>
      </c>
      <c r="C32" s="458">
        <v>99770</v>
      </c>
      <c r="D32" s="444">
        <v>6</v>
      </c>
      <c r="E32" s="444">
        <v>5</v>
      </c>
    </row>
    <row r="33" spans="1:5">
      <c r="A33" s="443" t="s">
        <v>521</v>
      </c>
      <c r="B33" s="458">
        <v>63683</v>
      </c>
      <c r="C33" s="458">
        <v>63683</v>
      </c>
      <c r="D33" s="444">
        <v>4</v>
      </c>
      <c r="E33" s="444">
        <v>4</v>
      </c>
    </row>
    <row r="34" spans="1:5">
      <c r="A34" s="443" t="s">
        <v>344</v>
      </c>
      <c r="B34" s="458">
        <v>82604</v>
      </c>
      <c r="C34" s="458">
        <v>82604</v>
      </c>
      <c r="D34" s="444">
        <v>10</v>
      </c>
      <c r="E34" s="444">
        <v>3</v>
      </c>
    </row>
    <row r="35" spans="1:5">
      <c r="A35" s="443" t="s">
        <v>539</v>
      </c>
      <c r="B35" s="458">
        <v>107460</v>
      </c>
      <c r="C35" s="458">
        <v>107460</v>
      </c>
      <c r="D35" s="444">
        <v>9</v>
      </c>
      <c r="E35" s="444">
        <v>1</v>
      </c>
    </row>
    <row r="36" spans="1:5">
      <c r="A36" s="443" t="s">
        <v>198</v>
      </c>
      <c r="B36" s="458">
        <v>163340</v>
      </c>
      <c r="C36" s="458">
        <v>163340</v>
      </c>
      <c r="D36" s="444">
        <v>15</v>
      </c>
      <c r="E36" s="444">
        <v>5</v>
      </c>
    </row>
    <row r="37" spans="1:5">
      <c r="A37" s="443" t="s">
        <v>353</v>
      </c>
      <c r="B37" s="458">
        <v>187151</v>
      </c>
      <c r="C37" s="458">
        <v>187151</v>
      </c>
      <c r="D37" s="444">
        <v>8</v>
      </c>
      <c r="E37" s="444">
        <v>15</v>
      </c>
    </row>
    <row r="38" spans="1:5">
      <c r="A38" s="443" t="s">
        <v>592</v>
      </c>
      <c r="B38" s="458">
        <v>94964</v>
      </c>
      <c r="C38" s="458">
        <v>94964</v>
      </c>
      <c r="D38" s="444">
        <v>11</v>
      </c>
      <c r="E38" s="444">
        <v>6</v>
      </c>
    </row>
    <row r="39" spans="1:5">
      <c r="A39" s="443" t="s">
        <v>682</v>
      </c>
      <c r="B39" s="458">
        <v>79749</v>
      </c>
      <c r="C39" s="458">
        <v>79749</v>
      </c>
      <c r="D39" s="444">
        <v>25</v>
      </c>
      <c r="E39" s="444">
        <v>3</v>
      </c>
    </row>
    <row r="40" spans="1:5">
      <c r="A40" s="443" t="s">
        <v>390</v>
      </c>
      <c r="B40" s="458">
        <v>113507</v>
      </c>
      <c r="C40" s="458">
        <v>113507</v>
      </c>
      <c r="D40" s="444">
        <v>8</v>
      </c>
      <c r="E40" s="444">
        <v>6</v>
      </c>
    </row>
    <row r="41" spans="1:5">
      <c r="A41" s="443" t="s">
        <v>382</v>
      </c>
      <c r="B41" s="458">
        <v>145708</v>
      </c>
      <c r="C41" s="458">
        <v>145708</v>
      </c>
      <c r="D41" s="444">
        <v>35</v>
      </c>
      <c r="E41" s="444">
        <v>3</v>
      </c>
    </row>
    <row r="42" spans="1:5">
      <c r="A42" s="443" t="s">
        <v>473</v>
      </c>
      <c r="B42" s="458">
        <v>209459</v>
      </c>
      <c r="C42" s="458">
        <v>209459</v>
      </c>
      <c r="D42" s="444">
        <v>23</v>
      </c>
      <c r="E42" s="444">
        <v>3</v>
      </c>
    </row>
    <row r="43" spans="1:5">
      <c r="A43" s="443" t="s">
        <v>526</v>
      </c>
      <c r="B43" s="458">
        <v>121788</v>
      </c>
      <c r="C43" s="458">
        <v>121788</v>
      </c>
      <c r="D43" s="444">
        <v>4</v>
      </c>
      <c r="E43" s="444">
        <v>4</v>
      </c>
    </row>
    <row r="44" spans="1:5">
      <c r="A44" s="443" t="s">
        <v>649</v>
      </c>
      <c r="B44" s="458">
        <v>156039</v>
      </c>
      <c r="C44" s="458">
        <v>156039</v>
      </c>
      <c r="D44" s="444">
        <v>12</v>
      </c>
      <c r="E44" s="444">
        <v>7</v>
      </c>
    </row>
    <row r="45" spans="1:5">
      <c r="A45" s="443" t="s">
        <v>584</v>
      </c>
      <c r="B45" s="458">
        <v>182625</v>
      </c>
      <c r="C45" s="458">
        <v>182625</v>
      </c>
      <c r="D45" s="444">
        <v>13</v>
      </c>
      <c r="E45" s="444">
        <v>15</v>
      </c>
    </row>
    <row r="46" spans="1:5">
      <c r="A46" s="443" t="s">
        <v>669</v>
      </c>
      <c r="B46" s="458">
        <v>146688</v>
      </c>
      <c r="C46" s="458">
        <v>146688</v>
      </c>
      <c r="D46" s="444">
        <v>14</v>
      </c>
      <c r="E46" s="444">
        <v>7</v>
      </c>
    </row>
    <row r="47" spans="1:5">
      <c r="A47" s="442" t="s">
        <v>2737</v>
      </c>
      <c r="B47" s="458">
        <v>55576823</v>
      </c>
      <c r="C47" s="458">
        <v>55563370</v>
      </c>
      <c r="D47" s="444">
        <v>3666</v>
      </c>
      <c r="E47" s="444">
        <v>2300</v>
      </c>
    </row>
    <row r="48" spans="1:5">
      <c r="A48" s="442" t="s">
        <v>2738</v>
      </c>
      <c r="B48" s="458">
        <v>61208452</v>
      </c>
      <c r="C48" s="458">
        <v>61189561</v>
      </c>
      <c r="D48" s="444">
        <v>4076</v>
      </c>
      <c r="E48" s="444">
        <v>2521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1952"/>
  <sheetViews>
    <sheetView showGridLines="0" topLeftCell="K1" zoomScale="70" zoomScaleNormal="70" zoomScaleSheetLayoutView="70" workbookViewId="0">
      <pane ySplit="11" topLeftCell="A1919" activePane="bottomLeft" state="frozen"/>
      <selection pane="bottomLeft" activeCell="H19" sqref="H19"/>
    </sheetView>
  </sheetViews>
  <sheetFormatPr baseColWidth="10" defaultColWidth="11.44140625" defaultRowHeight="13.8"/>
  <cols>
    <col min="1" max="1" width="0.109375" style="88" customWidth="1"/>
    <col min="2" max="2" width="8.88671875" style="88" customWidth="1"/>
    <col min="3" max="3" width="35.109375" style="169" customWidth="1"/>
    <col min="4" max="4" width="17.109375" style="88" customWidth="1"/>
    <col min="5" max="5" width="19.88671875" style="88" customWidth="1"/>
    <col min="6" max="6" width="23.33203125" style="88" customWidth="1"/>
    <col min="7" max="8" width="25.6640625" style="88" customWidth="1"/>
    <col min="9" max="9" width="24.6640625" style="88" customWidth="1"/>
    <col min="10" max="10" width="23.109375" style="88" customWidth="1"/>
    <col min="11" max="11" width="24.44140625" style="88" customWidth="1"/>
    <col min="12" max="13" width="11.6640625" style="88" customWidth="1"/>
    <col min="14" max="14" width="14" style="88" customWidth="1"/>
    <col min="15" max="15" width="22.5546875" style="88" customWidth="1"/>
    <col min="16" max="16" width="23.44140625" style="90" customWidth="1"/>
    <col min="17" max="17" width="19.44140625" style="90" customWidth="1"/>
    <col min="18" max="18" width="21.88671875" style="90" customWidth="1"/>
    <col min="19" max="19" width="23.44140625" style="90" customWidth="1"/>
    <col min="20" max="20" width="23.6640625" style="90" customWidth="1"/>
    <col min="21" max="21" width="23.33203125" style="90" customWidth="1"/>
    <col min="22" max="22" width="19.5546875" style="90" customWidth="1"/>
    <col min="23" max="23" width="21.6640625" style="90" bestFit="1" customWidth="1"/>
    <col min="24" max="24" width="20.33203125" style="89" customWidth="1"/>
    <col min="25" max="25" width="9.44140625" style="90" hidden="1" customWidth="1"/>
    <col min="26" max="26" width="11.44140625" style="90" hidden="1" customWidth="1"/>
    <col min="27" max="27" width="27.5546875" style="90" hidden="1" customWidth="1"/>
    <col min="28" max="28" width="21" style="91" hidden="1" customWidth="1"/>
    <col min="29" max="29" width="23" style="92" customWidth="1"/>
    <col min="30" max="30" width="11.44140625" style="88"/>
    <col min="31" max="31" width="17.109375" style="88" customWidth="1"/>
    <col min="32" max="32" width="11.44140625" style="88"/>
    <col min="33" max="33" width="20" style="88" customWidth="1"/>
    <col min="34" max="34" width="16.88671875" style="88" customWidth="1"/>
    <col min="35" max="16384" width="11.44140625" style="88"/>
  </cols>
  <sheetData>
    <row r="1" spans="1:29" ht="21">
      <c r="A1" s="88" t="s">
        <v>138</v>
      </c>
      <c r="B1" s="616" t="s">
        <v>7</v>
      </c>
      <c r="C1" s="616"/>
      <c r="D1" s="616"/>
      <c r="E1" s="616"/>
      <c r="F1" s="616"/>
      <c r="G1" s="616"/>
      <c r="H1" s="616"/>
      <c r="I1" s="616"/>
      <c r="J1" s="616"/>
      <c r="K1" s="616"/>
      <c r="L1" s="616"/>
      <c r="M1" s="616"/>
      <c r="N1" s="616"/>
      <c r="O1" s="616"/>
      <c r="P1" s="616"/>
      <c r="Q1" s="616"/>
      <c r="R1" s="616"/>
      <c r="S1" s="616"/>
      <c r="T1" s="616"/>
      <c r="U1" s="616"/>
      <c r="V1" s="616"/>
      <c r="W1" s="616"/>
    </row>
    <row r="2" spans="1:29" ht="28.2">
      <c r="A2" s="88" t="s">
        <v>138</v>
      </c>
      <c r="B2" s="617" t="s">
        <v>24</v>
      </c>
      <c r="C2" s="617"/>
      <c r="D2" s="617"/>
      <c r="E2" s="617"/>
      <c r="F2" s="617"/>
      <c r="G2" s="617"/>
      <c r="H2" s="617"/>
      <c r="I2" s="617"/>
      <c r="J2" s="617"/>
      <c r="K2" s="617"/>
      <c r="L2" s="617"/>
      <c r="M2" s="617"/>
      <c r="N2" s="617"/>
      <c r="O2" s="617"/>
      <c r="P2" s="617"/>
      <c r="Q2" s="617"/>
      <c r="R2" s="617"/>
      <c r="S2" s="617"/>
      <c r="T2" s="617"/>
      <c r="U2" s="617"/>
      <c r="V2" s="617"/>
      <c r="W2" s="617"/>
    </row>
    <row r="3" spans="1:29" ht="20.25" customHeight="1">
      <c r="A3" s="88" t="s">
        <v>138</v>
      </c>
      <c r="B3" s="615" t="s">
        <v>125</v>
      </c>
      <c r="C3" s="615"/>
      <c r="D3" s="615"/>
      <c r="E3" s="615"/>
      <c r="F3" s="615"/>
      <c r="G3" s="615"/>
      <c r="H3" s="615"/>
      <c r="I3" s="615"/>
      <c r="J3" s="615"/>
      <c r="K3" s="615"/>
      <c r="L3" s="615"/>
      <c r="M3" s="615"/>
      <c r="N3" s="615"/>
      <c r="O3" s="615"/>
      <c r="P3" s="615"/>
      <c r="Q3" s="615"/>
      <c r="R3" s="615"/>
      <c r="S3" s="615"/>
      <c r="T3" s="615"/>
      <c r="U3" s="615"/>
      <c r="V3" s="615"/>
      <c r="W3" s="615"/>
      <c r="X3" s="93"/>
    </row>
    <row r="4" spans="1:29" ht="20.25" customHeight="1">
      <c r="A4" s="88" t="s">
        <v>138</v>
      </c>
      <c r="B4" s="615" t="s">
        <v>49</v>
      </c>
      <c r="C4" s="615"/>
      <c r="D4" s="615"/>
      <c r="E4" s="615"/>
      <c r="F4" s="615"/>
      <c r="G4" s="615"/>
      <c r="H4" s="615"/>
      <c r="I4" s="615"/>
      <c r="J4" s="615"/>
      <c r="K4" s="615"/>
      <c r="L4" s="615"/>
      <c r="M4" s="615"/>
      <c r="N4" s="615"/>
      <c r="O4" s="615"/>
      <c r="P4" s="615"/>
      <c r="Q4" s="615"/>
      <c r="R4" s="615"/>
      <c r="S4" s="615"/>
      <c r="T4" s="615"/>
      <c r="U4" s="615"/>
      <c r="V4" s="615"/>
      <c r="W4" s="615"/>
      <c r="X4" s="93"/>
    </row>
    <row r="5" spans="1:29" ht="20.25" customHeight="1">
      <c r="B5" s="615" t="s">
        <v>97</v>
      </c>
      <c r="C5" s="615"/>
      <c r="D5" s="615"/>
      <c r="E5" s="615"/>
      <c r="F5" s="615"/>
      <c r="G5" s="615"/>
      <c r="H5" s="615"/>
      <c r="I5" s="615"/>
      <c r="J5" s="615"/>
      <c r="K5" s="615"/>
      <c r="L5" s="615"/>
      <c r="M5" s="615"/>
      <c r="N5" s="615"/>
      <c r="O5" s="615"/>
      <c r="P5" s="615"/>
      <c r="Q5" s="615"/>
      <c r="R5" s="615"/>
      <c r="S5" s="615"/>
      <c r="T5" s="615"/>
      <c r="U5" s="615"/>
      <c r="V5" s="615"/>
      <c r="W5" s="615"/>
      <c r="X5" s="93"/>
    </row>
    <row r="6" spans="1:29" ht="17.399999999999999">
      <c r="B6" s="615" t="s">
        <v>30</v>
      </c>
      <c r="C6" s="615"/>
      <c r="D6" s="615"/>
      <c r="E6" s="615"/>
      <c r="F6" s="615"/>
      <c r="G6" s="615"/>
      <c r="H6" s="615"/>
      <c r="I6" s="615"/>
      <c r="J6" s="615"/>
      <c r="K6" s="615"/>
      <c r="L6" s="615"/>
      <c r="M6" s="615"/>
      <c r="N6" s="615"/>
      <c r="O6" s="615"/>
      <c r="P6" s="615"/>
      <c r="Q6" s="615"/>
      <c r="R6" s="615"/>
      <c r="S6" s="615"/>
      <c r="T6" s="615"/>
      <c r="U6" s="615"/>
      <c r="V6" s="615"/>
      <c r="W6" s="615"/>
      <c r="X6" s="93"/>
      <c r="Y6" s="93"/>
    </row>
    <row r="7" spans="1:29">
      <c r="C7" s="94" t="s">
        <v>73</v>
      </c>
      <c r="D7" s="211" t="s">
        <v>139</v>
      </c>
      <c r="G7" s="93"/>
      <c r="H7" s="93"/>
      <c r="I7" s="93"/>
      <c r="J7" s="93"/>
      <c r="M7" s="93"/>
      <c r="N7" s="93"/>
      <c r="O7" s="93"/>
      <c r="P7" s="93"/>
      <c r="Q7" s="93"/>
      <c r="R7" s="93" t="s">
        <v>74</v>
      </c>
      <c r="S7" s="505" t="s">
        <v>2749</v>
      </c>
      <c r="T7" s="93"/>
      <c r="U7" s="93"/>
      <c r="V7" s="93"/>
      <c r="W7" s="93"/>
      <c r="X7" s="93"/>
    </row>
    <row r="8" spans="1:29" ht="14.4" thickBot="1">
      <c r="C8" s="94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5"/>
      <c r="X8" s="93"/>
    </row>
    <row r="9" spans="1:29" s="98" customFormat="1" ht="38.25" customHeight="1" thickBot="1">
      <c r="A9" s="96"/>
      <c r="B9" s="601" t="s">
        <v>17</v>
      </c>
      <c r="C9" s="603" t="s">
        <v>72</v>
      </c>
      <c r="D9" s="604"/>
      <c r="E9" s="604"/>
      <c r="F9" s="605"/>
      <c r="G9" s="606" t="s">
        <v>32</v>
      </c>
      <c r="H9" s="607"/>
      <c r="I9" s="607"/>
      <c r="J9" s="607"/>
      <c r="K9" s="608"/>
      <c r="L9" s="609" t="s">
        <v>40</v>
      </c>
      <c r="M9" s="610"/>
      <c r="N9" s="610"/>
      <c r="O9" s="611"/>
      <c r="P9" s="609" t="s">
        <v>51</v>
      </c>
      <c r="Q9" s="610"/>
      <c r="R9" s="610"/>
      <c r="S9" s="611"/>
      <c r="T9" s="612" t="s">
        <v>140</v>
      </c>
      <c r="U9" s="613"/>
      <c r="V9" s="613"/>
      <c r="W9" s="614"/>
      <c r="X9" s="89"/>
      <c r="Y9" s="89"/>
      <c r="Z9" s="89"/>
      <c r="AA9" s="89"/>
      <c r="AB9" s="93"/>
      <c r="AC9" s="97"/>
    </row>
    <row r="10" spans="1:29" s="113" customFormat="1" ht="94.8" thickTop="1" thickBot="1">
      <c r="A10" s="99" t="s">
        <v>16</v>
      </c>
      <c r="B10" s="602"/>
      <c r="C10" s="100" t="s">
        <v>141</v>
      </c>
      <c r="D10" s="101" t="s">
        <v>12</v>
      </c>
      <c r="E10" s="102" t="s">
        <v>13</v>
      </c>
      <c r="F10" s="103" t="s">
        <v>14</v>
      </c>
      <c r="G10" s="104" t="s">
        <v>75</v>
      </c>
      <c r="H10" s="104" t="s">
        <v>142</v>
      </c>
      <c r="I10" s="100" t="s">
        <v>18</v>
      </c>
      <c r="J10" s="100" t="s">
        <v>143</v>
      </c>
      <c r="K10" s="100" t="s">
        <v>36</v>
      </c>
      <c r="L10" s="106" t="s">
        <v>5</v>
      </c>
      <c r="M10" s="105" t="s">
        <v>6</v>
      </c>
      <c r="N10" s="106" t="s">
        <v>21</v>
      </c>
      <c r="O10" s="100" t="s">
        <v>50</v>
      </c>
      <c r="P10" s="107" t="s">
        <v>19</v>
      </c>
      <c r="Q10" s="108" t="s">
        <v>41</v>
      </c>
      <c r="R10" s="107" t="s">
        <v>144</v>
      </c>
      <c r="S10" s="107" t="s">
        <v>42</v>
      </c>
      <c r="T10" s="109" t="s">
        <v>19</v>
      </c>
      <c r="U10" s="108" t="s">
        <v>41</v>
      </c>
      <c r="V10" s="107" t="s">
        <v>144</v>
      </c>
      <c r="W10" s="107" t="s">
        <v>42</v>
      </c>
      <c r="X10" s="110" t="s">
        <v>145</v>
      </c>
      <c r="Y10" s="110" t="s">
        <v>42</v>
      </c>
      <c r="Z10" s="110" t="s">
        <v>42</v>
      </c>
      <c r="AA10" s="110" t="s">
        <v>42</v>
      </c>
      <c r="AB10" s="111"/>
      <c r="AC10" s="112"/>
    </row>
    <row r="11" spans="1:29" ht="25.5" customHeight="1" thickTop="1" thickBot="1">
      <c r="A11" s="114"/>
      <c r="B11" s="115"/>
      <c r="C11" s="116"/>
      <c r="D11" s="117"/>
      <c r="E11" s="118"/>
      <c r="F11" s="119"/>
      <c r="G11" s="117"/>
      <c r="H11" s="117"/>
      <c r="I11" s="118"/>
      <c r="J11" s="118"/>
      <c r="K11" s="120"/>
      <c r="L11" s="122"/>
      <c r="M11" s="121"/>
      <c r="N11" s="123"/>
      <c r="O11" s="119"/>
      <c r="P11" s="124"/>
      <c r="Q11" s="125"/>
      <c r="R11" s="125"/>
      <c r="S11" s="126"/>
      <c r="T11" s="124"/>
      <c r="U11" s="125"/>
      <c r="V11" s="197"/>
      <c r="W11" s="126"/>
      <c r="X11" s="89" t="s">
        <v>145</v>
      </c>
      <c r="Y11" s="89" t="s">
        <v>145</v>
      </c>
      <c r="Z11" s="89" t="s">
        <v>145</v>
      </c>
      <c r="AA11" s="89" t="s">
        <v>145</v>
      </c>
      <c r="AB11" s="89" t="s">
        <v>145</v>
      </c>
    </row>
    <row r="12" spans="1:29" ht="40.5" customHeight="1">
      <c r="A12" s="88" t="str">
        <f>+D7</f>
        <v>SAN LUIS POTOSÍ</v>
      </c>
      <c r="B12" s="127">
        <v>1</v>
      </c>
      <c r="C12" s="128" t="s">
        <v>147</v>
      </c>
      <c r="D12" s="129" t="s">
        <v>148</v>
      </c>
      <c r="E12" s="129" t="s">
        <v>149</v>
      </c>
      <c r="F12" s="128" t="s">
        <v>150</v>
      </c>
      <c r="G12" s="128" t="s">
        <v>151</v>
      </c>
      <c r="H12" s="128"/>
      <c r="I12" s="128" t="s">
        <v>147</v>
      </c>
      <c r="J12" s="128" t="s">
        <v>152</v>
      </c>
      <c r="K12" s="128" t="s">
        <v>2265</v>
      </c>
      <c r="L12" s="130">
        <v>11</v>
      </c>
      <c r="M12" s="130">
        <v>16</v>
      </c>
      <c r="N12" s="131">
        <f t="shared" ref="N12:N75" si="0">+M12+L12</f>
        <v>27</v>
      </c>
      <c r="O12" s="128" t="s">
        <v>2312</v>
      </c>
      <c r="P12" s="132">
        <v>19224</v>
      </c>
      <c r="Q12" s="133">
        <v>0</v>
      </c>
      <c r="R12" s="134">
        <v>2136</v>
      </c>
      <c r="S12" s="134">
        <f>+P12+R12</f>
        <v>21360</v>
      </c>
      <c r="T12" s="132">
        <v>19224</v>
      </c>
      <c r="U12" s="135">
        <v>0</v>
      </c>
      <c r="V12" s="135"/>
      <c r="W12" s="136">
        <f>+T12+U12+V12</f>
        <v>19224</v>
      </c>
      <c r="X12" s="137" t="s">
        <v>154</v>
      </c>
      <c r="Y12" s="138"/>
      <c r="Z12" s="138"/>
      <c r="AA12" s="138" t="s">
        <v>9</v>
      </c>
      <c r="AB12" s="139">
        <f>+P12-T12</f>
        <v>0</v>
      </c>
    </row>
    <row r="13" spans="1:29" ht="40.5" customHeight="1">
      <c r="B13" s="127">
        <v>2</v>
      </c>
      <c r="C13" s="128" t="s">
        <v>147</v>
      </c>
      <c r="D13" s="129" t="s">
        <v>148</v>
      </c>
      <c r="E13" s="129" t="s">
        <v>149</v>
      </c>
      <c r="F13" s="128" t="s">
        <v>150</v>
      </c>
      <c r="G13" s="128" t="s">
        <v>151</v>
      </c>
      <c r="H13" s="128"/>
      <c r="I13" s="128" t="s">
        <v>147</v>
      </c>
      <c r="J13" s="128" t="s">
        <v>152</v>
      </c>
      <c r="K13" s="128" t="s">
        <v>2265</v>
      </c>
      <c r="L13" s="130">
        <v>0</v>
      </c>
      <c r="M13" s="130">
        <v>0</v>
      </c>
      <c r="N13" s="131">
        <f t="shared" si="0"/>
        <v>0</v>
      </c>
      <c r="O13" s="128" t="s">
        <v>2312</v>
      </c>
      <c r="P13" s="140">
        <v>160200</v>
      </c>
      <c r="Q13" s="133">
        <v>0</v>
      </c>
      <c r="R13" s="134">
        <v>17800</v>
      </c>
      <c r="S13" s="134">
        <f t="shared" ref="S13:S76" si="1">+P13+R13</f>
        <v>178000</v>
      </c>
      <c r="T13" s="132">
        <v>160200</v>
      </c>
      <c r="U13" s="135">
        <v>0</v>
      </c>
      <c r="V13" s="135"/>
      <c r="W13" s="136">
        <f t="shared" ref="W13:W76" si="2">+T13+U13+V13</f>
        <v>160200</v>
      </c>
      <c r="X13" s="137" t="s">
        <v>154</v>
      </c>
      <c r="Y13" s="138"/>
      <c r="Z13" s="138"/>
      <c r="AA13" s="138"/>
      <c r="AB13" s="139">
        <f t="shared" ref="AB13:AB85" si="3">+P13-T13</f>
        <v>0</v>
      </c>
    </row>
    <row r="14" spans="1:29" ht="40.5" customHeight="1">
      <c r="B14" s="127">
        <v>3</v>
      </c>
      <c r="C14" s="128" t="s">
        <v>147</v>
      </c>
      <c r="D14" s="129" t="s">
        <v>148</v>
      </c>
      <c r="E14" s="129" t="s">
        <v>149</v>
      </c>
      <c r="F14" s="128" t="s">
        <v>150</v>
      </c>
      <c r="G14" s="128" t="s">
        <v>151</v>
      </c>
      <c r="H14" s="128"/>
      <c r="I14" s="128" t="s">
        <v>147</v>
      </c>
      <c r="J14" s="128" t="s">
        <v>155</v>
      </c>
      <c r="K14" s="128" t="s">
        <v>2265</v>
      </c>
      <c r="L14" s="130">
        <v>0</v>
      </c>
      <c r="M14" s="130">
        <v>0</v>
      </c>
      <c r="N14" s="131">
        <f t="shared" si="0"/>
        <v>0</v>
      </c>
      <c r="O14" s="128" t="s">
        <v>2312</v>
      </c>
      <c r="P14" s="140">
        <v>12600</v>
      </c>
      <c r="Q14" s="133">
        <v>0</v>
      </c>
      <c r="R14" s="134">
        <v>1400</v>
      </c>
      <c r="S14" s="134">
        <f t="shared" si="1"/>
        <v>14000</v>
      </c>
      <c r="T14" s="132">
        <v>12600</v>
      </c>
      <c r="U14" s="135">
        <v>0</v>
      </c>
      <c r="V14" s="135"/>
      <c r="W14" s="136">
        <f t="shared" si="2"/>
        <v>12600</v>
      </c>
      <c r="X14" s="137" t="s">
        <v>154</v>
      </c>
      <c r="Y14" s="138"/>
      <c r="Z14" s="138"/>
      <c r="AA14" s="138"/>
      <c r="AB14" s="139">
        <f t="shared" si="3"/>
        <v>0</v>
      </c>
    </row>
    <row r="15" spans="1:29" ht="40.5" customHeight="1">
      <c r="B15" s="127">
        <v>4</v>
      </c>
      <c r="C15" s="128" t="s">
        <v>147</v>
      </c>
      <c r="D15" s="129" t="s">
        <v>148</v>
      </c>
      <c r="E15" s="129" t="s">
        <v>149</v>
      </c>
      <c r="F15" s="128" t="s">
        <v>150</v>
      </c>
      <c r="G15" s="128" t="s">
        <v>151</v>
      </c>
      <c r="H15" s="128"/>
      <c r="I15" s="128" t="s">
        <v>147</v>
      </c>
      <c r="J15" s="128" t="s">
        <v>156</v>
      </c>
      <c r="K15" s="128" t="s">
        <v>2264</v>
      </c>
      <c r="L15" s="130">
        <v>0</v>
      </c>
      <c r="M15" s="130">
        <v>0</v>
      </c>
      <c r="N15" s="131">
        <f t="shared" si="0"/>
        <v>0</v>
      </c>
      <c r="O15" s="128" t="s">
        <v>2312</v>
      </c>
      <c r="P15" s="140">
        <v>13230</v>
      </c>
      <c r="Q15" s="133">
        <v>0</v>
      </c>
      <c r="R15" s="134">
        <v>1470</v>
      </c>
      <c r="S15" s="134">
        <f t="shared" si="1"/>
        <v>14700</v>
      </c>
      <c r="T15" s="132">
        <v>13230</v>
      </c>
      <c r="U15" s="135">
        <v>0</v>
      </c>
      <c r="V15" s="135"/>
      <c r="W15" s="136">
        <f t="shared" si="2"/>
        <v>13230</v>
      </c>
      <c r="X15" s="137" t="s">
        <v>154</v>
      </c>
      <c r="Y15" s="138"/>
      <c r="Z15" s="138"/>
      <c r="AA15" s="138"/>
      <c r="AB15" s="139">
        <f t="shared" si="3"/>
        <v>0</v>
      </c>
    </row>
    <row r="16" spans="1:29" ht="40.5" customHeight="1">
      <c r="B16" s="127">
        <v>5</v>
      </c>
      <c r="C16" s="128" t="s">
        <v>147</v>
      </c>
      <c r="D16" s="129" t="s">
        <v>148</v>
      </c>
      <c r="E16" s="129" t="s">
        <v>149</v>
      </c>
      <c r="F16" s="128" t="s">
        <v>150</v>
      </c>
      <c r="G16" s="128" t="s">
        <v>151</v>
      </c>
      <c r="H16" s="128"/>
      <c r="I16" s="128" t="s">
        <v>147</v>
      </c>
      <c r="J16" s="128" t="s">
        <v>157</v>
      </c>
      <c r="K16" s="128" t="s">
        <v>2264</v>
      </c>
      <c r="L16" s="130">
        <v>0</v>
      </c>
      <c r="M16" s="130">
        <v>0</v>
      </c>
      <c r="N16" s="131">
        <f t="shared" si="0"/>
        <v>0</v>
      </c>
      <c r="O16" s="128" t="s">
        <v>2312</v>
      </c>
      <c r="P16" s="140">
        <v>6615</v>
      </c>
      <c r="Q16" s="133">
        <v>0</v>
      </c>
      <c r="R16" s="134">
        <v>735</v>
      </c>
      <c r="S16" s="134">
        <f t="shared" si="1"/>
        <v>7350</v>
      </c>
      <c r="T16" s="132">
        <v>6615</v>
      </c>
      <c r="U16" s="135">
        <v>0</v>
      </c>
      <c r="V16" s="135"/>
      <c r="W16" s="136">
        <f t="shared" si="2"/>
        <v>6615</v>
      </c>
      <c r="X16" s="137" t="s">
        <v>154</v>
      </c>
      <c r="Y16" s="138"/>
      <c r="Z16" s="138"/>
      <c r="AA16" s="138"/>
      <c r="AB16" s="139">
        <f t="shared" si="3"/>
        <v>0</v>
      </c>
    </row>
    <row r="17" spans="2:28" ht="40.5" customHeight="1">
      <c r="B17" s="127">
        <v>6</v>
      </c>
      <c r="C17" s="128" t="s">
        <v>147</v>
      </c>
      <c r="D17" s="129" t="s">
        <v>148</v>
      </c>
      <c r="E17" s="129" t="s">
        <v>149</v>
      </c>
      <c r="F17" s="128" t="s">
        <v>150</v>
      </c>
      <c r="G17" s="128" t="s">
        <v>151</v>
      </c>
      <c r="H17" s="128"/>
      <c r="I17" s="128" t="s">
        <v>147</v>
      </c>
      <c r="J17" s="128" t="s">
        <v>158</v>
      </c>
      <c r="K17" s="128" t="s">
        <v>2265</v>
      </c>
      <c r="L17" s="130">
        <v>0</v>
      </c>
      <c r="M17" s="130">
        <v>0</v>
      </c>
      <c r="N17" s="131">
        <f t="shared" si="0"/>
        <v>0</v>
      </c>
      <c r="O17" s="128" t="s">
        <v>2312</v>
      </c>
      <c r="P17" s="140">
        <v>29340</v>
      </c>
      <c r="Q17" s="133">
        <v>0</v>
      </c>
      <c r="R17" s="134">
        <v>3260</v>
      </c>
      <c r="S17" s="134">
        <f t="shared" si="1"/>
        <v>32600</v>
      </c>
      <c r="T17" s="132">
        <v>29340</v>
      </c>
      <c r="U17" s="135">
        <v>0</v>
      </c>
      <c r="V17" s="135"/>
      <c r="W17" s="136">
        <f t="shared" si="2"/>
        <v>29340</v>
      </c>
      <c r="X17" s="137" t="s">
        <v>154</v>
      </c>
      <c r="Y17" s="138"/>
      <c r="Z17" s="138"/>
      <c r="AA17" s="138"/>
      <c r="AB17" s="139">
        <f t="shared" si="3"/>
        <v>0</v>
      </c>
    </row>
    <row r="18" spans="2:28" ht="40.5" customHeight="1">
      <c r="B18" s="127">
        <v>7</v>
      </c>
      <c r="C18" s="128" t="s">
        <v>147</v>
      </c>
      <c r="D18" s="129" t="s">
        <v>148</v>
      </c>
      <c r="E18" s="129" t="s">
        <v>149</v>
      </c>
      <c r="F18" s="128" t="s">
        <v>150</v>
      </c>
      <c r="G18" s="128" t="s">
        <v>151</v>
      </c>
      <c r="H18" s="128"/>
      <c r="I18" s="128" t="s">
        <v>147</v>
      </c>
      <c r="J18" s="128" t="s">
        <v>159</v>
      </c>
      <c r="K18" s="128" t="s">
        <v>2264</v>
      </c>
      <c r="L18" s="130">
        <v>0</v>
      </c>
      <c r="M18" s="130">
        <v>0</v>
      </c>
      <c r="N18" s="131">
        <f t="shared" si="0"/>
        <v>0</v>
      </c>
      <c r="O18" s="128" t="s">
        <v>2312</v>
      </c>
      <c r="P18" s="140">
        <v>28080</v>
      </c>
      <c r="Q18" s="133">
        <v>0</v>
      </c>
      <c r="R18" s="134">
        <v>3120</v>
      </c>
      <c r="S18" s="134">
        <f t="shared" si="1"/>
        <v>31200</v>
      </c>
      <c r="T18" s="132">
        <v>28080</v>
      </c>
      <c r="U18" s="135">
        <v>0</v>
      </c>
      <c r="V18" s="135"/>
      <c r="W18" s="136">
        <f t="shared" si="2"/>
        <v>28080</v>
      </c>
      <c r="X18" s="137" t="s">
        <v>154</v>
      </c>
      <c r="Y18" s="138"/>
      <c r="Z18" s="138"/>
      <c r="AA18" s="138"/>
      <c r="AB18" s="139">
        <f t="shared" si="3"/>
        <v>0</v>
      </c>
    </row>
    <row r="19" spans="2:28" ht="40.5" customHeight="1">
      <c r="B19" s="127">
        <v>8</v>
      </c>
      <c r="C19" s="128" t="s">
        <v>160</v>
      </c>
      <c r="D19" s="129" t="s">
        <v>161</v>
      </c>
      <c r="E19" s="129" t="s">
        <v>161</v>
      </c>
      <c r="F19" s="128" t="s">
        <v>162</v>
      </c>
      <c r="G19" s="128" t="s">
        <v>163</v>
      </c>
      <c r="H19" s="128"/>
      <c r="I19" s="128" t="s">
        <v>164</v>
      </c>
      <c r="J19" s="128" t="s">
        <v>165</v>
      </c>
      <c r="K19" s="128" t="s">
        <v>2265</v>
      </c>
      <c r="L19" s="130">
        <v>7</v>
      </c>
      <c r="M19" s="130">
        <v>8</v>
      </c>
      <c r="N19" s="131">
        <f t="shared" si="0"/>
        <v>15</v>
      </c>
      <c r="O19" s="128" t="s">
        <v>2312</v>
      </c>
      <c r="P19" s="140">
        <v>68099</v>
      </c>
      <c r="Q19" s="133">
        <v>0</v>
      </c>
      <c r="R19" s="134">
        <v>13308.880000000005</v>
      </c>
      <c r="S19" s="134">
        <f t="shared" si="1"/>
        <v>81407.88</v>
      </c>
      <c r="T19" s="132">
        <v>68099</v>
      </c>
      <c r="U19" s="135">
        <v>0</v>
      </c>
      <c r="V19" s="135"/>
      <c r="W19" s="136">
        <f t="shared" si="2"/>
        <v>68099</v>
      </c>
      <c r="X19" s="137" t="s">
        <v>166</v>
      </c>
      <c r="Y19" s="138"/>
      <c r="Z19" s="138"/>
      <c r="AA19" s="138"/>
      <c r="AB19" s="139">
        <f t="shared" si="3"/>
        <v>0</v>
      </c>
    </row>
    <row r="20" spans="2:28" ht="40.5" customHeight="1">
      <c r="B20" s="127">
        <v>9</v>
      </c>
      <c r="C20" s="128" t="s">
        <v>160</v>
      </c>
      <c r="D20" s="129" t="s">
        <v>161</v>
      </c>
      <c r="E20" s="129" t="s">
        <v>161</v>
      </c>
      <c r="F20" s="128" t="s">
        <v>162</v>
      </c>
      <c r="G20" s="128" t="s">
        <v>163</v>
      </c>
      <c r="H20" s="128"/>
      <c r="I20" s="128" t="s">
        <v>164</v>
      </c>
      <c r="J20" s="128" t="s">
        <v>167</v>
      </c>
      <c r="K20" s="128" t="s">
        <v>2264</v>
      </c>
      <c r="L20" s="130">
        <v>0</v>
      </c>
      <c r="M20" s="130">
        <v>0</v>
      </c>
      <c r="N20" s="131">
        <f t="shared" si="0"/>
        <v>0</v>
      </c>
      <c r="O20" s="128" t="s">
        <v>2312</v>
      </c>
      <c r="P20" s="140">
        <v>30240</v>
      </c>
      <c r="Q20" s="133">
        <v>0</v>
      </c>
      <c r="R20" s="134">
        <v>3360</v>
      </c>
      <c r="S20" s="134">
        <f t="shared" si="1"/>
        <v>33600</v>
      </c>
      <c r="T20" s="132">
        <v>30240</v>
      </c>
      <c r="U20" s="135">
        <v>0</v>
      </c>
      <c r="V20" s="135"/>
      <c r="W20" s="136">
        <f t="shared" si="2"/>
        <v>30240</v>
      </c>
      <c r="X20" s="137" t="s">
        <v>166</v>
      </c>
      <c r="Y20" s="138"/>
      <c r="Z20" s="138"/>
      <c r="AA20" s="138"/>
      <c r="AB20" s="139">
        <f t="shared" si="3"/>
        <v>0</v>
      </c>
    </row>
    <row r="21" spans="2:28" ht="40.5" customHeight="1">
      <c r="B21" s="127">
        <v>10</v>
      </c>
      <c r="C21" s="128" t="s">
        <v>160</v>
      </c>
      <c r="D21" s="129" t="s">
        <v>161</v>
      </c>
      <c r="E21" s="129" t="s">
        <v>161</v>
      </c>
      <c r="F21" s="128" t="s">
        <v>162</v>
      </c>
      <c r="G21" s="128" t="s">
        <v>163</v>
      </c>
      <c r="H21" s="128"/>
      <c r="I21" s="128" t="s">
        <v>164</v>
      </c>
      <c r="J21" s="128" t="s">
        <v>168</v>
      </c>
      <c r="K21" s="128" t="s">
        <v>2265</v>
      </c>
      <c r="L21" s="130">
        <v>0</v>
      </c>
      <c r="M21" s="130">
        <v>0</v>
      </c>
      <c r="N21" s="131">
        <f t="shared" si="0"/>
        <v>0</v>
      </c>
      <c r="O21" s="128" t="s">
        <v>2312</v>
      </c>
      <c r="P21" s="140">
        <v>8820</v>
      </c>
      <c r="Q21" s="133">
        <v>0</v>
      </c>
      <c r="R21" s="134">
        <v>980</v>
      </c>
      <c r="S21" s="134">
        <f t="shared" si="1"/>
        <v>9800</v>
      </c>
      <c r="T21" s="132">
        <v>8820</v>
      </c>
      <c r="U21" s="135">
        <v>0</v>
      </c>
      <c r="V21" s="135"/>
      <c r="W21" s="136">
        <f t="shared" si="2"/>
        <v>8820</v>
      </c>
      <c r="X21" s="137" t="s">
        <v>166</v>
      </c>
      <c r="Y21" s="138"/>
      <c r="Z21" s="138"/>
      <c r="AA21" s="138"/>
      <c r="AB21" s="139">
        <f t="shared" si="3"/>
        <v>0</v>
      </c>
    </row>
    <row r="22" spans="2:28" ht="40.5" customHeight="1">
      <c r="B22" s="127">
        <v>11</v>
      </c>
      <c r="C22" s="128" t="s">
        <v>160</v>
      </c>
      <c r="D22" s="129" t="s">
        <v>161</v>
      </c>
      <c r="E22" s="129" t="s">
        <v>161</v>
      </c>
      <c r="F22" s="128" t="s">
        <v>162</v>
      </c>
      <c r="G22" s="128" t="s">
        <v>163</v>
      </c>
      <c r="H22" s="128"/>
      <c r="I22" s="128" t="s">
        <v>164</v>
      </c>
      <c r="J22" s="128" t="s">
        <v>169</v>
      </c>
      <c r="K22" s="128" t="s">
        <v>2264</v>
      </c>
      <c r="L22" s="130">
        <v>0</v>
      </c>
      <c r="M22" s="130">
        <v>0</v>
      </c>
      <c r="N22" s="131">
        <f t="shared" si="0"/>
        <v>0</v>
      </c>
      <c r="O22" s="128" t="s">
        <v>2312</v>
      </c>
      <c r="P22" s="140">
        <v>19614</v>
      </c>
      <c r="Q22" s="133">
        <v>0</v>
      </c>
      <c r="R22" s="134">
        <v>2180.0999999999985</v>
      </c>
      <c r="S22" s="134">
        <f t="shared" si="1"/>
        <v>21794.1</v>
      </c>
      <c r="T22" s="132">
        <v>19614</v>
      </c>
      <c r="U22" s="135">
        <v>0</v>
      </c>
      <c r="V22" s="135"/>
      <c r="W22" s="136">
        <f t="shared" si="2"/>
        <v>19614</v>
      </c>
      <c r="X22" s="137" t="s">
        <v>166</v>
      </c>
      <c r="Y22" s="138"/>
      <c r="Z22" s="138"/>
      <c r="AA22" s="138"/>
      <c r="AB22" s="139">
        <f t="shared" si="3"/>
        <v>0</v>
      </c>
    </row>
    <row r="23" spans="2:28" ht="40.5" customHeight="1">
      <c r="B23" s="127">
        <v>12</v>
      </c>
      <c r="C23" s="128" t="s">
        <v>160</v>
      </c>
      <c r="D23" s="129" t="s">
        <v>161</v>
      </c>
      <c r="E23" s="129" t="s">
        <v>161</v>
      </c>
      <c r="F23" s="128" t="s">
        <v>162</v>
      </c>
      <c r="G23" s="128" t="s">
        <v>163</v>
      </c>
      <c r="H23" s="128"/>
      <c r="I23" s="128" t="s">
        <v>164</v>
      </c>
      <c r="J23" s="128" t="s">
        <v>156</v>
      </c>
      <c r="K23" s="128" t="s">
        <v>2264</v>
      </c>
      <c r="L23" s="130">
        <v>0</v>
      </c>
      <c r="M23" s="130">
        <v>0</v>
      </c>
      <c r="N23" s="131">
        <f t="shared" si="0"/>
        <v>0</v>
      </c>
      <c r="O23" s="128" t="s">
        <v>2312</v>
      </c>
      <c r="P23" s="140">
        <v>13772</v>
      </c>
      <c r="Q23" s="133">
        <v>0</v>
      </c>
      <c r="R23" s="134">
        <v>1530.3999999999996</v>
      </c>
      <c r="S23" s="134">
        <f t="shared" si="1"/>
        <v>15302.4</v>
      </c>
      <c r="T23" s="132">
        <v>13772</v>
      </c>
      <c r="U23" s="135">
        <v>0</v>
      </c>
      <c r="V23" s="135"/>
      <c r="W23" s="136">
        <f t="shared" si="2"/>
        <v>13772</v>
      </c>
      <c r="X23" s="137" t="s">
        <v>166</v>
      </c>
      <c r="Y23" s="138"/>
      <c r="Z23" s="138"/>
      <c r="AA23" s="138"/>
      <c r="AB23" s="139">
        <f t="shared" si="3"/>
        <v>0</v>
      </c>
    </row>
    <row r="24" spans="2:28" ht="40.5" customHeight="1">
      <c r="B24" s="127">
        <v>13</v>
      </c>
      <c r="C24" s="128" t="s">
        <v>170</v>
      </c>
      <c r="D24" s="129" t="s">
        <v>171</v>
      </c>
      <c r="E24" s="129" t="s">
        <v>172</v>
      </c>
      <c r="F24" s="128" t="s">
        <v>173</v>
      </c>
      <c r="G24" s="128" t="s">
        <v>151</v>
      </c>
      <c r="H24" s="128"/>
      <c r="I24" s="128" t="s">
        <v>174</v>
      </c>
      <c r="J24" s="128" t="s">
        <v>158</v>
      </c>
      <c r="K24" s="128" t="s">
        <v>2265</v>
      </c>
      <c r="L24" s="130">
        <v>18</v>
      </c>
      <c r="M24" s="130">
        <v>8</v>
      </c>
      <c r="N24" s="131">
        <f t="shared" si="0"/>
        <v>26</v>
      </c>
      <c r="O24" s="128" t="s">
        <v>2312</v>
      </c>
      <c r="P24" s="140">
        <v>88020</v>
      </c>
      <c r="Q24" s="133">
        <v>0</v>
      </c>
      <c r="R24" s="134">
        <v>9780</v>
      </c>
      <c r="S24" s="134">
        <f t="shared" si="1"/>
        <v>97800</v>
      </c>
      <c r="T24" s="132">
        <v>88020</v>
      </c>
      <c r="U24" s="135">
        <v>0</v>
      </c>
      <c r="V24" s="135"/>
      <c r="W24" s="136">
        <f t="shared" si="2"/>
        <v>88020</v>
      </c>
      <c r="X24" s="137" t="s">
        <v>175</v>
      </c>
      <c r="Y24" s="138"/>
      <c r="Z24" s="138"/>
      <c r="AA24" s="138"/>
      <c r="AB24" s="139">
        <f t="shared" si="3"/>
        <v>0</v>
      </c>
    </row>
    <row r="25" spans="2:28" ht="40.5" customHeight="1">
      <c r="B25" s="127">
        <v>14</v>
      </c>
      <c r="C25" s="128" t="s">
        <v>170</v>
      </c>
      <c r="D25" s="129" t="s">
        <v>171</v>
      </c>
      <c r="E25" s="129" t="s">
        <v>172</v>
      </c>
      <c r="F25" s="128" t="s">
        <v>173</v>
      </c>
      <c r="G25" s="128" t="s">
        <v>151</v>
      </c>
      <c r="H25" s="128"/>
      <c r="I25" s="128" t="s">
        <v>174</v>
      </c>
      <c r="J25" s="128" t="s">
        <v>176</v>
      </c>
      <c r="K25" s="128" t="s">
        <v>2265</v>
      </c>
      <c r="L25" s="130">
        <v>0</v>
      </c>
      <c r="M25" s="130">
        <v>0</v>
      </c>
      <c r="N25" s="131">
        <f t="shared" si="0"/>
        <v>0</v>
      </c>
      <c r="O25" s="128" t="s">
        <v>2312</v>
      </c>
      <c r="P25" s="140">
        <v>54000</v>
      </c>
      <c r="Q25" s="133">
        <v>0</v>
      </c>
      <c r="R25" s="134">
        <v>6000</v>
      </c>
      <c r="S25" s="134">
        <f t="shared" si="1"/>
        <v>60000</v>
      </c>
      <c r="T25" s="132">
        <v>54000</v>
      </c>
      <c r="U25" s="135">
        <v>0</v>
      </c>
      <c r="V25" s="135"/>
      <c r="W25" s="136">
        <f t="shared" si="2"/>
        <v>54000</v>
      </c>
      <c r="X25" s="137" t="s">
        <v>175</v>
      </c>
      <c r="Y25" s="138"/>
      <c r="Z25" s="138"/>
      <c r="AA25" s="138"/>
      <c r="AB25" s="139">
        <f t="shared" si="3"/>
        <v>0</v>
      </c>
    </row>
    <row r="26" spans="2:28" ht="40.5" customHeight="1">
      <c r="B26" s="127">
        <v>15</v>
      </c>
      <c r="C26" s="128" t="s">
        <v>170</v>
      </c>
      <c r="D26" s="129" t="s">
        <v>171</v>
      </c>
      <c r="E26" s="129" t="s">
        <v>172</v>
      </c>
      <c r="F26" s="128" t="s">
        <v>173</v>
      </c>
      <c r="G26" s="128" t="s">
        <v>151</v>
      </c>
      <c r="H26" s="128"/>
      <c r="I26" s="128" t="s">
        <v>174</v>
      </c>
      <c r="J26" s="128" t="s">
        <v>176</v>
      </c>
      <c r="K26" s="128" t="s">
        <v>2265</v>
      </c>
      <c r="L26" s="130">
        <v>0</v>
      </c>
      <c r="M26" s="130">
        <v>0</v>
      </c>
      <c r="N26" s="131">
        <f t="shared" si="0"/>
        <v>0</v>
      </c>
      <c r="O26" s="128" t="s">
        <v>2312</v>
      </c>
      <c r="P26" s="140">
        <v>30780</v>
      </c>
      <c r="Q26" s="133">
        <v>0</v>
      </c>
      <c r="R26" s="134">
        <v>3420</v>
      </c>
      <c r="S26" s="134">
        <f t="shared" si="1"/>
        <v>34200</v>
      </c>
      <c r="T26" s="132">
        <v>30780</v>
      </c>
      <c r="U26" s="135">
        <v>0</v>
      </c>
      <c r="V26" s="135"/>
      <c r="W26" s="136">
        <f t="shared" si="2"/>
        <v>30780</v>
      </c>
      <c r="X26" s="137" t="s">
        <v>175</v>
      </c>
      <c r="Y26" s="138"/>
      <c r="Z26" s="138"/>
      <c r="AA26" s="138"/>
      <c r="AB26" s="139">
        <f t="shared" si="3"/>
        <v>0</v>
      </c>
    </row>
    <row r="27" spans="2:28" ht="40.5" customHeight="1">
      <c r="B27" s="127">
        <v>16</v>
      </c>
      <c r="C27" s="128" t="s">
        <v>170</v>
      </c>
      <c r="D27" s="129" t="s">
        <v>171</v>
      </c>
      <c r="E27" s="129" t="s">
        <v>172</v>
      </c>
      <c r="F27" s="128" t="s">
        <v>173</v>
      </c>
      <c r="G27" s="128" t="s">
        <v>151</v>
      </c>
      <c r="H27" s="128"/>
      <c r="I27" s="128" t="s">
        <v>174</v>
      </c>
      <c r="J27" s="128" t="s">
        <v>152</v>
      </c>
      <c r="K27" s="128" t="s">
        <v>2265</v>
      </c>
      <c r="L27" s="130">
        <v>0</v>
      </c>
      <c r="M27" s="130">
        <v>0</v>
      </c>
      <c r="N27" s="131">
        <f t="shared" si="0"/>
        <v>0</v>
      </c>
      <c r="O27" s="128" t="s">
        <v>2312</v>
      </c>
      <c r="P27" s="140">
        <v>120150</v>
      </c>
      <c r="Q27" s="133">
        <v>0</v>
      </c>
      <c r="R27" s="134">
        <v>13350</v>
      </c>
      <c r="S27" s="134">
        <f t="shared" si="1"/>
        <v>133500</v>
      </c>
      <c r="T27" s="132">
        <v>120150</v>
      </c>
      <c r="U27" s="135">
        <v>0</v>
      </c>
      <c r="V27" s="135"/>
      <c r="W27" s="136">
        <f t="shared" si="2"/>
        <v>120150</v>
      </c>
      <c r="X27" s="137" t="s">
        <v>175</v>
      </c>
      <c r="Y27" s="138"/>
      <c r="Z27" s="138"/>
      <c r="AA27" s="138"/>
      <c r="AB27" s="139">
        <f t="shared" si="3"/>
        <v>0</v>
      </c>
    </row>
    <row r="28" spans="2:28" ht="40.5" customHeight="1">
      <c r="B28" s="127">
        <v>17</v>
      </c>
      <c r="C28" s="128" t="s">
        <v>170</v>
      </c>
      <c r="D28" s="129" t="s">
        <v>171</v>
      </c>
      <c r="E28" s="129" t="s">
        <v>172</v>
      </c>
      <c r="F28" s="128" t="s">
        <v>173</v>
      </c>
      <c r="G28" s="128" t="s">
        <v>151</v>
      </c>
      <c r="H28" s="128"/>
      <c r="I28" s="128" t="s">
        <v>174</v>
      </c>
      <c r="J28" s="128" t="s">
        <v>177</v>
      </c>
      <c r="K28" s="128" t="s">
        <v>2265</v>
      </c>
      <c r="L28" s="130">
        <v>0</v>
      </c>
      <c r="M28" s="130">
        <v>0</v>
      </c>
      <c r="N28" s="131">
        <f t="shared" si="0"/>
        <v>0</v>
      </c>
      <c r="O28" s="128" t="s">
        <v>2312</v>
      </c>
      <c r="P28" s="140">
        <v>4528</v>
      </c>
      <c r="Q28" s="133">
        <v>0</v>
      </c>
      <c r="R28" s="134">
        <v>504</v>
      </c>
      <c r="S28" s="134">
        <f t="shared" si="1"/>
        <v>5032</v>
      </c>
      <c r="T28" s="132">
        <v>4528</v>
      </c>
      <c r="U28" s="135">
        <v>0</v>
      </c>
      <c r="V28" s="135"/>
      <c r="W28" s="136">
        <f t="shared" si="2"/>
        <v>4528</v>
      </c>
      <c r="X28" s="137" t="s">
        <v>175</v>
      </c>
      <c r="Y28" s="138"/>
      <c r="Z28" s="138"/>
      <c r="AA28" s="138"/>
      <c r="AB28" s="139">
        <f t="shared" si="3"/>
        <v>0</v>
      </c>
    </row>
    <row r="29" spans="2:28" ht="40.5" customHeight="1">
      <c r="B29" s="127">
        <v>18</v>
      </c>
      <c r="C29" s="128" t="s">
        <v>170</v>
      </c>
      <c r="D29" s="129" t="s">
        <v>171</v>
      </c>
      <c r="E29" s="129" t="s">
        <v>172</v>
      </c>
      <c r="F29" s="128" t="s">
        <v>173</v>
      </c>
      <c r="G29" s="128" t="s">
        <v>151</v>
      </c>
      <c r="H29" s="128"/>
      <c r="I29" s="128" t="s">
        <v>174</v>
      </c>
      <c r="J29" s="128" t="s">
        <v>156</v>
      </c>
      <c r="K29" s="128" t="s">
        <v>2264</v>
      </c>
      <c r="L29" s="130">
        <v>0</v>
      </c>
      <c r="M29" s="130">
        <v>0</v>
      </c>
      <c r="N29" s="131">
        <f t="shared" si="0"/>
        <v>0</v>
      </c>
      <c r="O29" s="128" t="s">
        <v>2312</v>
      </c>
      <c r="P29" s="140">
        <v>17640</v>
      </c>
      <c r="Q29" s="133">
        <v>0</v>
      </c>
      <c r="R29" s="134">
        <v>1960</v>
      </c>
      <c r="S29" s="134">
        <f t="shared" si="1"/>
        <v>19600</v>
      </c>
      <c r="T29" s="132">
        <v>17640</v>
      </c>
      <c r="U29" s="135">
        <v>0</v>
      </c>
      <c r="V29" s="135"/>
      <c r="W29" s="136">
        <f t="shared" si="2"/>
        <v>17640</v>
      </c>
      <c r="X29" s="137" t="s">
        <v>175</v>
      </c>
      <c r="Y29" s="138"/>
      <c r="Z29" s="138"/>
      <c r="AA29" s="138"/>
      <c r="AB29" s="139">
        <f t="shared" si="3"/>
        <v>0</v>
      </c>
    </row>
    <row r="30" spans="2:28" ht="40.5" customHeight="1">
      <c r="B30" s="127">
        <v>19</v>
      </c>
      <c r="C30" s="128" t="s">
        <v>170</v>
      </c>
      <c r="D30" s="129" t="s">
        <v>171</v>
      </c>
      <c r="E30" s="129" t="s">
        <v>172</v>
      </c>
      <c r="F30" s="128" t="s">
        <v>173</v>
      </c>
      <c r="G30" s="128" t="s">
        <v>151</v>
      </c>
      <c r="H30" s="128"/>
      <c r="I30" s="128" t="s">
        <v>174</v>
      </c>
      <c r="J30" s="128" t="s">
        <v>157</v>
      </c>
      <c r="K30" s="128" t="s">
        <v>2264</v>
      </c>
      <c r="L30" s="130">
        <v>0</v>
      </c>
      <c r="M30" s="130">
        <v>0</v>
      </c>
      <c r="N30" s="131">
        <f t="shared" si="0"/>
        <v>0</v>
      </c>
      <c r="O30" s="128" t="s">
        <v>2312</v>
      </c>
      <c r="P30" s="140">
        <v>13230</v>
      </c>
      <c r="Q30" s="133">
        <v>0</v>
      </c>
      <c r="R30" s="134">
        <v>1470</v>
      </c>
      <c r="S30" s="134">
        <f t="shared" si="1"/>
        <v>14700</v>
      </c>
      <c r="T30" s="132">
        <v>13230</v>
      </c>
      <c r="U30" s="135">
        <v>0</v>
      </c>
      <c r="V30" s="135"/>
      <c r="W30" s="136">
        <f t="shared" si="2"/>
        <v>13230</v>
      </c>
      <c r="X30" s="137" t="s">
        <v>175</v>
      </c>
      <c r="Y30" s="138"/>
      <c r="Z30" s="138"/>
      <c r="AA30" s="138"/>
      <c r="AB30" s="139">
        <f t="shared" si="3"/>
        <v>0</v>
      </c>
    </row>
    <row r="31" spans="2:28" ht="40.5" customHeight="1">
      <c r="B31" s="127">
        <v>20</v>
      </c>
      <c r="C31" s="128" t="s">
        <v>178</v>
      </c>
      <c r="D31" s="129" t="s">
        <v>179</v>
      </c>
      <c r="E31" s="129" t="s">
        <v>179</v>
      </c>
      <c r="F31" s="128" t="s">
        <v>180</v>
      </c>
      <c r="G31" s="128" t="s">
        <v>163</v>
      </c>
      <c r="H31" s="128"/>
      <c r="I31" s="128" t="s">
        <v>178</v>
      </c>
      <c r="J31" s="128" t="s">
        <v>167</v>
      </c>
      <c r="K31" s="128" t="s">
        <v>2264</v>
      </c>
      <c r="L31" s="130">
        <v>5</v>
      </c>
      <c r="M31" s="130">
        <v>3</v>
      </c>
      <c r="N31" s="131">
        <f t="shared" si="0"/>
        <v>8</v>
      </c>
      <c r="O31" s="128" t="s">
        <v>2313</v>
      </c>
      <c r="P31" s="140">
        <v>10080</v>
      </c>
      <c r="Q31" s="133">
        <v>0</v>
      </c>
      <c r="R31" s="134">
        <v>1120</v>
      </c>
      <c r="S31" s="134">
        <f t="shared" si="1"/>
        <v>11200</v>
      </c>
      <c r="T31" s="132">
        <v>10080</v>
      </c>
      <c r="U31" s="135">
        <v>0</v>
      </c>
      <c r="V31" s="135"/>
      <c r="W31" s="136">
        <f t="shared" si="2"/>
        <v>10080</v>
      </c>
      <c r="X31" s="137" t="s">
        <v>181</v>
      </c>
      <c r="Y31" s="138"/>
      <c r="Z31" s="138"/>
      <c r="AA31" s="138"/>
      <c r="AB31" s="139">
        <f t="shared" si="3"/>
        <v>0</v>
      </c>
    </row>
    <row r="32" spans="2:28" ht="40.5" customHeight="1">
      <c r="B32" s="127">
        <v>21</v>
      </c>
      <c r="C32" s="128" t="s">
        <v>178</v>
      </c>
      <c r="D32" s="129" t="s">
        <v>179</v>
      </c>
      <c r="E32" s="129" t="s">
        <v>179</v>
      </c>
      <c r="F32" s="128" t="s">
        <v>180</v>
      </c>
      <c r="G32" s="128" t="s">
        <v>163</v>
      </c>
      <c r="H32" s="128"/>
      <c r="I32" s="128" t="s">
        <v>178</v>
      </c>
      <c r="J32" s="128" t="s">
        <v>182</v>
      </c>
      <c r="K32" s="128" t="s">
        <v>2265</v>
      </c>
      <c r="L32" s="130">
        <v>0</v>
      </c>
      <c r="M32" s="130">
        <v>0</v>
      </c>
      <c r="N32" s="131">
        <f t="shared" si="0"/>
        <v>0</v>
      </c>
      <c r="O32" s="128" t="s">
        <v>2313</v>
      </c>
      <c r="P32" s="140">
        <v>8086</v>
      </c>
      <c r="Q32" s="133">
        <v>0</v>
      </c>
      <c r="R32" s="134">
        <v>899.53000000000065</v>
      </c>
      <c r="S32" s="134">
        <f t="shared" si="1"/>
        <v>8985.5300000000007</v>
      </c>
      <c r="T32" s="132">
        <v>8086</v>
      </c>
      <c r="U32" s="135">
        <v>0</v>
      </c>
      <c r="V32" s="135"/>
      <c r="W32" s="136">
        <f t="shared" si="2"/>
        <v>8086</v>
      </c>
      <c r="X32" s="137" t="s">
        <v>181</v>
      </c>
      <c r="Y32" s="138"/>
      <c r="Z32" s="138"/>
      <c r="AA32" s="138"/>
      <c r="AB32" s="139">
        <f t="shared" si="3"/>
        <v>0</v>
      </c>
    </row>
    <row r="33" spans="2:28" ht="40.5" customHeight="1">
      <c r="B33" s="127">
        <v>22</v>
      </c>
      <c r="C33" s="128" t="s">
        <v>178</v>
      </c>
      <c r="D33" s="129" t="s">
        <v>179</v>
      </c>
      <c r="E33" s="129" t="s">
        <v>179</v>
      </c>
      <c r="F33" s="128" t="s">
        <v>180</v>
      </c>
      <c r="G33" s="128" t="s">
        <v>163</v>
      </c>
      <c r="H33" s="128"/>
      <c r="I33" s="128" t="s">
        <v>178</v>
      </c>
      <c r="J33" s="128" t="s">
        <v>183</v>
      </c>
      <c r="K33" s="128" t="s">
        <v>2265</v>
      </c>
      <c r="L33" s="130">
        <v>0</v>
      </c>
      <c r="M33" s="130">
        <v>0</v>
      </c>
      <c r="N33" s="131">
        <f t="shared" si="0"/>
        <v>0</v>
      </c>
      <c r="O33" s="128" t="s">
        <v>2313</v>
      </c>
      <c r="P33" s="140">
        <v>22169</v>
      </c>
      <c r="Q33" s="133">
        <v>0</v>
      </c>
      <c r="R33" s="134">
        <v>2464.2299999999996</v>
      </c>
      <c r="S33" s="134">
        <f t="shared" si="1"/>
        <v>24633.23</v>
      </c>
      <c r="T33" s="132">
        <v>22169</v>
      </c>
      <c r="U33" s="135">
        <v>0</v>
      </c>
      <c r="V33" s="135"/>
      <c r="W33" s="136">
        <f t="shared" si="2"/>
        <v>22169</v>
      </c>
      <c r="X33" s="137" t="s">
        <v>181</v>
      </c>
      <c r="Y33" s="138"/>
      <c r="Z33" s="138"/>
      <c r="AA33" s="138"/>
      <c r="AB33" s="139">
        <f t="shared" si="3"/>
        <v>0</v>
      </c>
    </row>
    <row r="34" spans="2:28" ht="40.5" customHeight="1">
      <c r="B34" s="127">
        <v>23</v>
      </c>
      <c r="C34" s="128" t="s">
        <v>178</v>
      </c>
      <c r="D34" s="129" t="s">
        <v>179</v>
      </c>
      <c r="E34" s="129" t="s">
        <v>179</v>
      </c>
      <c r="F34" s="128" t="s">
        <v>180</v>
      </c>
      <c r="G34" s="128" t="s">
        <v>163</v>
      </c>
      <c r="H34" s="128"/>
      <c r="I34" s="128" t="s">
        <v>178</v>
      </c>
      <c r="J34" s="128" t="s">
        <v>169</v>
      </c>
      <c r="K34" s="128" t="s">
        <v>2264</v>
      </c>
      <c r="L34" s="130">
        <v>0</v>
      </c>
      <c r="M34" s="130">
        <v>0</v>
      </c>
      <c r="N34" s="131">
        <f t="shared" si="0"/>
        <v>0</v>
      </c>
      <c r="O34" s="128" t="s">
        <v>2313</v>
      </c>
      <c r="P34" s="140">
        <v>13076</v>
      </c>
      <c r="Q34" s="133">
        <v>0</v>
      </c>
      <c r="R34" s="134">
        <v>1453.3999999999996</v>
      </c>
      <c r="S34" s="134">
        <f t="shared" si="1"/>
        <v>14529.4</v>
      </c>
      <c r="T34" s="132">
        <v>13076</v>
      </c>
      <c r="U34" s="135">
        <v>0</v>
      </c>
      <c r="V34" s="135"/>
      <c r="W34" s="136">
        <f t="shared" si="2"/>
        <v>13076</v>
      </c>
      <c r="X34" s="137" t="s">
        <v>181</v>
      </c>
      <c r="Y34" s="138"/>
      <c r="Z34" s="138"/>
      <c r="AA34" s="138"/>
      <c r="AB34" s="139">
        <f t="shared" si="3"/>
        <v>0</v>
      </c>
    </row>
    <row r="35" spans="2:28" ht="40.5" customHeight="1">
      <c r="B35" s="127">
        <v>24</v>
      </c>
      <c r="C35" s="128" t="s">
        <v>178</v>
      </c>
      <c r="D35" s="129" t="s">
        <v>179</v>
      </c>
      <c r="E35" s="129" t="s">
        <v>179</v>
      </c>
      <c r="F35" s="128" t="s">
        <v>180</v>
      </c>
      <c r="G35" s="128" t="s">
        <v>163</v>
      </c>
      <c r="H35" s="128"/>
      <c r="I35" s="128" t="s">
        <v>178</v>
      </c>
      <c r="J35" s="128" t="s">
        <v>156</v>
      </c>
      <c r="K35" s="128" t="s">
        <v>2264</v>
      </c>
      <c r="L35" s="130">
        <v>0</v>
      </c>
      <c r="M35" s="130">
        <v>0</v>
      </c>
      <c r="N35" s="131">
        <f t="shared" si="0"/>
        <v>0</v>
      </c>
      <c r="O35" s="128" t="s">
        <v>2313</v>
      </c>
      <c r="P35" s="140">
        <v>18362</v>
      </c>
      <c r="Q35" s="133">
        <v>0</v>
      </c>
      <c r="R35" s="134">
        <v>2041.2000000000007</v>
      </c>
      <c r="S35" s="134">
        <f t="shared" si="1"/>
        <v>20403.2</v>
      </c>
      <c r="T35" s="132">
        <v>18362</v>
      </c>
      <c r="U35" s="135">
        <v>0</v>
      </c>
      <c r="V35" s="135"/>
      <c r="W35" s="136">
        <f t="shared" si="2"/>
        <v>18362</v>
      </c>
      <c r="X35" s="137" t="s">
        <v>181</v>
      </c>
      <c r="Y35" s="138"/>
      <c r="Z35" s="138"/>
      <c r="AA35" s="138"/>
      <c r="AB35" s="139">
        <f t="shared" si="3"/>
        <v>0</v>
      </c>
    </row>
    <row r="36" spans="2:28" ht="40.5" customHeight="1">
      <c r="B36" s="127">
        <v>25</v>
      </c>
      <c r="C36" s="128" t="s">
        <v>178</v>
      </c>
      <c r="D36" s="129" t="s">
        <v>179</v>
      </c>
      <c r="E36" s="129" t="s">
        <v>179</v>
      </c>
      <c r="F36" s="128" t="s">
        <v>180</v>
      </c>
      <c r="G36" s="128" t="s">
        <v>163</v>
      </c>
      <c r="H36" s="128"/>
      <c r="I36" s="128" t="s">
        <v>178</v>
      </c>
      <c r="J36" s="128" t="s">
        <v>184</v>
      </c>
      <c r="K36" s="128" t="s">
        <v>2265</v>
      </c>
      <c r="L36" s="130">
        <v>0</v>
      </c>
      <c r="M36" s="130">
        <v>0</v>
      </c>
      <c r="N36" s="131">
        <f t="shared" si="0"/>
        <v>0</v>
      </c>
      <c r="O36" s="128" t="s">
        <v>2313</v>
      </c>
      <c r="P36" s="140">
        <v>11700</v>
      </c>
      <c r="Q36" s="133">
        <v>0</v>
      </c>
      <c r="R36" s="134">
        <v>1300</v>
      </c>
      <c r="S36" s="134">
        <f t="shared" si="1"/>
        <v>13000</v>
      </c>
      <c r="T36" s="132">
        <v>11700</v>
      </c>
      <c r="U36" s="135">
        <v>0</v>
      </c>
      <c r="V36" s="135"/>
      <c r="W36" s="136">
        <f t="shared" si="2"/>
        <v>11700</v>
      </c>
      <c r="X36" s="137" t="s">
        <v>181</v>
      </c>
      <c r="Y36" s="138"/>
      <c r="Z36" s="138"/>
      <c r="AA36" s="138"/>
      <c r="AB36" s="139">
        <f t="shared" si="3"/>
        <v>0</v>
      </c>
    </row>
    <row r="37" spans="2:28" ht="40.5" customHeight="1">
      <c r="B37" s="127">
        <v>26</v>
      </c>
      <c r="C37" s="128" t="s">
        <v>185</v>
      </c>
      <c r="D37" s="129" t="s">
        <v>186</v>
      </c>
      <c r="E37" s="129" t="s">
        <v>187</v>
      </c>
      <c r="F37" s="128" t="s">
        <v>188</v>
      </c>
      <c r="G37" s="128" t="s">
        <v>163</v>
      </c>
      <c r="H37" s="128"/>
      <c r="I37" s="128" t="s">
        <v>189</v>
      </c>
      <c r="J37" s="128" t="s">
        <v>190</v>
      </c>
      <c r="K37" s="128" t="s">
        <v>2265</v>
      </c>
      <c r="L37" s="130">
        <v>13</v>
      </c>
      <c r="M37" s="130">
        <v>2</v>
      </c>
      <c r="N37" s="131">
        <f t="shared" si="0"/>
        <v>15</v>
      </c>
      <c r="O37" s="128" t="s">
        <v>2312</v>
      </c>
      <c r="P37" s="140">
        <v>49500</v>
      </c>
      <c r="Q37" s="133">
        <v>0</v>
      </c>
      <c r="R37" s="134">
        <v>5500</v>
      </c>
      <c r="S37" s="134">
        <f t="shared" si="1"/>
        <v>55000</v>
      </c>
      <c r="T37" s="132">
        <v>49500</v>
      </c>
      <c r="U37" s="135">
        <v>0</v>
      </c>
      <c r="V37" s="135"/>
      <c r="W37" s="136">
        <f t="shared" si="2"/>
        <v>49500</v>
      </c>
      <c r="X37" s="137" t="s">
        <v>191</v>
      </c>
      <c r="Y37" s="138"/>
      <c r="Z37" s="138"/>
      <c r="AA37" s="138"/>
      <c r="AB37" s="139">
        <f t="shared" si="3"/>
        <v>0</v>
      </c>
    </row>
    <row r="38" spans="2:28" ht="40.5" customHeight="1">
      <c r="B38" s="127">
        <v>27</v>
      </c>
      <c r="C38" s="128" t="s">
        <v>185</v>
      </c>
      <c r="D38" s="129" t="s">
        <v>186</v>
      </c>
      <c r="E38" s="129" t="s">
        <v>187</v>
      </c>
      <c r="F38" s="128" t="s">
        <v>188</v>
      </c>
      <c r="G38" s="128" t="s">
        <v>163</v>
      </c>
      <c r="H38" s="128"/>
      <c r="I38" s="128" t="s">
        <v>189</v>
      </c>
      <c r="J38" s="128" t="s">
        <v>169</v>
      </c>
      <c r="K38" s="128" t="s">
        <v>2264</v>
      </c>
      <c r="L38" s="130">
        <v>0</v>
      </c>
      <c r="M38" s="130">
        <v>0</v>
      </c>
      <c r="N38" s="131">
        <f t="shared" si="0"/>
        <v>0</v>
      </c>
      <c r="O38" s="128" t="s">
        <v>2312</v>
      </c>
      <c r="P38" s="140">
        <v>39229</v>
      </c>
      <c r="Q38" s="133">
        <v>0</v>
      </c>
      <c r="R38" s="134">
        <v>4359.1999999999971</v>
      </c>
      <c r="S38" s="134">
        <f t="shared" si="1"/>
        <v>43588.2</v>
      </c>
      <c r="T38" s="132">
        <v>39229</v>
      </c>
      <c r="U38" s="135">
        <v>0</v>
      </c>
      <c r="V38" s="135"/>
      <c r="W38" s="136">
        <f t="shared" si="2"/>
        <v>39229</v>
      </c>
      <c r="X38" s="137" t="s">
        <v>191</v>
      </c>
      <c r="Y38" s="138"/>
      <c r="Z38" s="138"/>
      <c r="AA38" s="138"/>
      <c r="AB38" s="139">
        <f t="shared" si="3"/>
        <v>0</v>
      </c>
    </row>
    <row r="39" spans="2:28" ht="40.5" customHeight="1">
      <c r="B39" s="127">
        <v>28</v>
      </c>
      <c r="C39" s="128" t="s">
        <v>185</v>
      </c>
      <c r="D39" s="129" t="s">
        <v>186</v>
      </c>
      <c r="E39" s="129" t="s">
        <v>187</v>
      </c>
      <c r="F39" s="128" t="s">
        <v>188</v>
      </c>
      <c r="G39" s="128" t="s">
        <v>163</v>
      </c>
      <c r="H39" s="128"/>
      <c r="I39" s="128" t="s">
        <v>189</v>
      </c>
      <c r="J39" s="128" t="s">
        <v>192</v>
      </c>
      <c r="K39" s="128" t="s">
        <v>2265</v>
      </c>
      <c r="L39" s="130">
        <v>0</v>
      </c>
      <c r="M39" s="130">
        <v>0</v>
      </c>
      <c r="N39" s="131">
        <f t="shared" si="0"/>
        <v>0</v>
      </c>
      <c r="O39" s="128" t="s">
        <v>2312</v>
      </c>
      <c r="P39" s="140">
        <v>21600</v>
      </c>
      <c r="Q39" s="133">
        <v>0</v>
      </c>
      <c r="R39" s="134">
        <v>2400</v>
      </c>
      <c r="S39" s="134">
        <f t="shared" si="1"/>
        <v>24000</v>
      </c>
      <c r="T39" s="132">
        <v>21600</v>
      </c>
      <c r="U39" s="135">
        <v>0</v>
      </c>
      <c r="V39" s="135"/>
      <c r="W39" s="136">
        <f t="shared" si="2"/>
        <v>21600</v>
      </c>
      <c r="X39" s="137" t="s">
        <v>191</v>
      </c>
      <c r="Y39" s="138"/>
      <c r="Z39" s="138"/>
      <c r="AA39" s="138"/>
      <c r="AB39" s="139">
        <f t="shared" si="3"/>
        <v>0</v>
      </c>
    </row>
    <row r="40" spans="2:28" ht="40.5" customHeight="1">
      <c r="B40" s="127">
        <v>29</v>
      </c>
      <c r="C40" s="128" t="s">
        <v>185</v>
      </c>
      <c r="D40" s="129" t="s">
        <v>186</v>
      </c>
      <c r="E40" s="129" t="s">
        <v>187</v>
      </c>
      <c r="F40" s="128" t="s">
        <v>188</v>
      </c>
      <c r="G40" s="128" t="s">
        <v>163</v>
      </c>
      <c r="H40" s="128"/>
      <c r="I40" s="128" t="s">
        <v>189</v>
      </c>
      <c r="J40" s="128" t="s">
        <v>183</v>
      </c>
      <c r="K40" s="128" t="s">
        <v>2265</v>
      </c>
      <c r="L40" s="130">
        <v>0</v>
      </c>
      <c r="M40" s="130">
        <v>0</v>
      </c>
      <c r="N40" s="131">
        <f t="shared" si="0"/>
        <v>0</v>
      </c>
      <c r="O40" s="128" t="s">
        <v>2312</v>
      </c>
      <c r="P40" s="140">
        <v>22169</v>
      </c>
      <c r="Q40" s="133">
        <v>0</v>
      </c>
      <c r="R40" s="134">
        <v>2464.2299999999996</v>
      </c>
      <c r="S40" s="134">
        <f t="shared" si="1"/>
        <v>24633.23</v>
      </c>
      <c r="T40" s="132">
        <v>22169</v>
      </c>
      <c r="U40" s="135">
        <v>0</v>
      </c>
      <c r="V40" s="135"/>
      <c r="W40" s="136">
        <f t="shared" si="2"/>
        <v>22169</v>
      </c>
      <c r="X40" s="137" t="s">
        <v>191</v>
      </c>
      <c r="Y40" s="138"/>
      <c r="Z40" s="138"/>
      <c r="AA40" s="138"/>
      <c r="AB40" s="139">
        <f t="shared" si="3"/>
        <v>0</v>
      </c>
    </row>
    <row r="41" spans="2:28" ht="40.5" customHeight="1">
      <c r="B41" s="127">
        <v>30</v>
      </c>
      <c r="C41" s="128" t="s">
        <v>185</v>
      </c>
      <c r="D41" s="129" t="s">
        <v>186</v>
      </c>
      <c r="E41" s="129" t="s">
        <v>187</v>
      </c>
      <c r="F41" s="128" t="s">
        <v>188</v>
      </c>
      <c r="G41" s="128" t="s">
        <v>163</v>
      </c>
      <c r="H41" s="128"/>
      <c r="I41" s="128" t="s">
        <v>189</v>
      </c>
      <c r="J41" s="128" t="s">
        <v>182</v>
      </c>
      <c r="K41" s="128" t="s">
        <v>2265</v>
      </c>
      <c r="L41" s="130">
        <v>0</v>
      </c>
      <c r="M41" s="130">
        <v>0</v>
      </c>
      <c r="N41" s="131">
        <f t="shared" si="0"/>
        <v>0</v>
      </c>
      <c r="O41" s="128" t="s">
        <v>2312</v>
      </c>
      <c r="P41" s="140">
        <v>8086</v>
      </c>
      <c r="Q41" s="133">
        <v>0</v>
      </c>
      <c r="R41" s="134">
        <v>899.53000000000065</v>
      </c>
      <c r="S41" s="134">
        <f t="shared" si="1"/>
        <v>8985.5300000000007</v>
      </c>
      <c r="T41" s="132">
        <v>8086</v>
      </c>
      <c r="U41" s="135">
        <v>0</v>
      </c>
      <c r="V41" s="135"/>
      <c r="W41" s="136">
        <f t="shared" si="2"/>
        <v>8086</v>
      </c>
      <c r="X41" s="137" t="s">
        <v>191</v>
      </c>
      <c r="Y41" s="138"/>
      <c r="Z41" s="138"/>
      <c r="AA41" s="138"/>
      <c r="AB41" s="139">
        <f t="shared" si="3"/>
        <v>0</v>
      </c>
    </row>
    <row r="42" spans="2:28" ht="40.5" customHeight="1">
      <c r="B42" s="127">
        <v>31</v>
      </c>
      <c r="C42" s="141" t="s">
        <v>185</v>
      </c>
      <c r="D42" s="138" t="s">
        <v>186</v>
      </c>
      <c r="E42" s="138" t="s">
        <v>187</v>
      </c>
      <c r="F42" s="138" t="s">
        <v>188</v>
      </c>
      <c r="G42" s="129" t="s">
        <v>163</v>
      </c>
      <c r="H42" s="142"/>
      <c r="I42" s="143" t="s">
        <v>189</v>
      </c>
      <c r="J42" s="128" t="s">
        <v>168</v>
      </c>
      <c r="K42" s="128" t="s">
        <v>2265</v>
      </c>
      <c r="L42" s="138">
        <v>0</v>
      </c>
      <c r="M42" s="138">
        <v>0</v>
      </c>
      <c r="N42" s="131">
        <f t="shared" si="0"/>
        <v>0</v>
      </c>
      <c r="O42" s="128" t="s">
        <v>2312</v>
      </c>
      <c r="P42" s="144">
        <v>8820</v>
      </c>
      <c r="Q42" s="133">
        <v>0</v>
      </c>
      <c r="R42" s="134">
        <v>980</v>
      </c>
      <c r="S42" s="134">
        <f t="shared" si="1"/>
        <v>9800</v>
      </c>
      <c r="T42" s="132">
        <v>8820</v>
      </c>
      <c r="U42" s="135">
        <v>0</v>
      </c>
      <c r="V42" s="135"/>
      <c r="W42" s="136">
        <f t="shared" si="2"/>
        <v>8820</v>
      </c>
      <c r="X42" s="145" t="s">
        <v>191</v>
      </c>
      <c r="Y42" s="138"/>
      <c r="Z42" s="138"/>
      <c r="AA42" s="138"/>
      <c r="AB42" s="139">
        <f t="shared" si="3"/>
        <v>0</v>
      </c>
    </row>
    <row r="43" spans="2:28" ht="40.5" customHeight="1">
      <c r="B43" s="127">
        <v>32</v>
      </c>
      <c r="C43" s="141" t="s">
        <v>185</v>
      </c>
      <c r="D43" s="138" t="s">
        <v>186</v>
      </c>
      <c r="E43" s="138" t="s">
        <v>187</v>
      </c>
      <c r="F43" s="138" t="s">
        <v>188</v>
      </c>
      <c r="G43" s="129" t="s">
        <v>163</v>
      </c>
      <c r="H43" s="142"/>
      <c r="I43" s="143" t="s">
        <v>189</v>
      </c>
      <c r="J43" s="128" t="s">
        <v>156</v>
      </c>
      <c r="K43" s="128" t="s">
        <v>2264</v>
      </c>
      <c r="L43" s="138">
        <v>0</v>
      </c>
      <c r="M43" s="138">
        <v>0</v>
      </c>
      <c r="N43" s="131">
        <f t="shared" si="0"/>
        <v>0</v>
      </c>
      <c r="O43" s="128" t="s">
        <v>2312</v>
      </c>
      <c r="P43" s="144">
        <v>13772</v>
      </c>
      <c r="Q43" s="133">
        <v>0</v>
      </c>
      <c r="R43" s="134">
        <v>1530.3999999999996</v>
      </c>
      <c r="S43" s="134">
        <f t="shared" si="1"/>
        <v>15302.4</v>
      </c>
      <c r="T43" s="132">
        <v>13772</v>
      </c>
      <c r="U43" s="135">
        <v>0</v>
      </c>
      <c r="V43" s="135"/>
      <c r="W43" s="136">
        <f t="shared" si="2"/>
        <v>13772</v>
      </c>
      <c r="X43" s="145" t="s">
        <v>191</v>
      </c>
      <c r="Y43" s="138"/>
      <c r="Z43" s="138"/>
      <c r="AA43" s="138"/>
      <c r="AB43" s="139"/>
    </row>
    <row r="44" spans="2:28" ht="40.5" customHeight="1">
      <c r="B44" s="127">
        <v>33</v>
      </c>
      <c r="C44" s="141" t="s">
        <v>185</v>
      </c>
      <c r="D44" s="138" t="s">
        <v>186</v>
      </c>
      <c r="E44" s="138" t="s">
        <v>187</v>
      </c>
      <c r="F44" s="138" t="s">
        <v>188</v>
      </c>
      <c r="G44" s="129" t="s">
        <v>163</v>
      </c>
      <c r="H44" s="142"/>
      <c r="I44" s="143" t="s">
        <v>189</v>
      </c>
      <c r="J44" s="128" t="s">
        <v>167</v>
      </c>
      <c r="K44" s="128" t="s">
        <v>2264</v>
      </c>
      <c r="L44" s="138">
        <v>0</v>
      </c>
      <c r="M44" s="138">
        <v>0</v>
      </c>
      <c r="N44" s="131">
        <f t="shared" si="0"/>
        <v>0</v>
      </c>
      <c r="O44" s="128" t="s">
        <v>2312</v>
      </c>
      <c r="P44" s="144">
        <v>70560</v>
      </c>
      <c r="Q44" s="133">
        <v>0</v>
      </c>
      <c r="R44" s="134">
        <v>7840</v>
      </c>
      <c r="S44" s="134">
        <f t="shared" si="1"/>
        <v>78400</v>
      </c>
      <c r="T44" s="132">
        <v>70560</v>
      </c>
      <c r="U44" s="135">
        <v>0</v>
      </c>
      <c r="V44" s="135"/>
      <c r="W44" s="136">
        <f t="shared" si="2"/>
        <v>70560</v>
      </c>
      <c r="X44" s="145" t="s">
        <v>191</v>
      </c>
      <c r="Y44" s="138"/>
      <c r="Z44" s="138"/>
      <c r="AA44" s="138"/>
      <c r="AB44" s="139"/>
    </row>
    <row r="45" spans="2:28" ht="40.5" customHeight="1">
      <c r="B45" s="127">
        <v>34</v>
      </c>
      <c r="C45" s="141" t="s">
        <v>193</v>
      </c>
      <c r="D45" s="138" t="s">
        <v>194</v>
      </c>
      <c r="E45" s="138" t="s">
        <v>195</v>
      </c>
      <c r="F45" s="138" t="s">
        <v>196</v>
      </c>
      <c r="G45" s="129"/>
      <c r="H45" s="129" t="s">
        <v>197</v>
      </c>
      <c r="I45" s="143" t="s">
        <v>198</v>
      </c>
      <c r="J45" s="128" t="s">
        <v>156</v>
      </c>
      <c r="K45" s="128" t="s">
        <v>2264</v>
      </c>
      <c r="L45" s="138">
        <v>15</v>
      </c>
      <c r="M45" s="138">
        <v>5</v>
      </c>
      <c r="N45" s="131">
        <f t="shared" si="0"/>
        <v>20</v>
      </c>
      <c r="O45" s="128" t="s">
        <v>2312</v>
      </c>
      <c r="P45" s="144">
        <v>17448</v>
      </c>
      <c r="Q45" s="133">
        <v>0</v>
      </c>
      <c r="R45" s="134">
        <v>6144</v>
      </c>
      <c r="S45" s="134">
        <f t="shared" si="1"/>
        <v>23592</v>
      </c>
      <c r="T45" s="132">
        <v>17448</v>
      </c>
      <c r="U45" s="135">
        <v>0</v>
      </c>
      <c r="V45" s="135"/>
      <c r="W45" s="136">
        <f t="shared" si="2"/>
        <v>17448</v>
      </c>
      <c r="X45" s="145" t="s">
        <v>199</v>
      </c>
      <c r="Y45" s="138"/>
      <c r="Z45" s="138"/>
      <c r="AA45" s="138"/>
      <c r="AB45" s="139"/>
    </row>
    <row r="46" spans="2:28" ht="40.5" customHeight="1">
      <c r="B46" s="127">
        <v>35</v>
      </c>
      <c r="C46" s="141" t="s">
        <v>193</v>
      </c>
      <c r="D46" s="138" t="s">
        <v>194</v>
      </c>
      <c r="E46" s="138" t="s">
        <v>195</v>
      </c>
      <c r="F46" s="138" t="s">
        <v>196</v>
      </c>
      <c r="G46" s="129"/>
      <c r="H46" s="129" t="s">
        <v>197</v>
      </c>
      <c r="I46" s="143" t="s">
        <v>198</v>
      </c>
      <c r="J46" s="128" t="s">
        <v>176</v>
      </c>
      <c r="K46" s="128" t="s">
        <v>2265</v>
      </c>
      <c r="L46" s="138">
        <v>0</v>
      </c>
      <c r="M46" s="138">
        <v>0</v>
      </c>
      <c r="N46" s="131">
        <f t="shared" si="0"/>
        <v>0</v>
      </c>
      <c r="O46" s="128" t="s">
        <v>2312</v>
      </c>
      <c r="P46" s="144">
        <v>13673</v>
      </c>
      <c r="Q46" s="133">
        <v>0</v>
      </c>
      <c r="R46" s="134">
        <v>1520</v>
      </c>
      <c r="S46" s="134">
        <f t="shared" si="1"/>
        <v>15193</v>
      </c>
      <c r="T46" s="132">
        <v>13673</v>
      </c>
      <c r="U46" s="135">
        <v>0</v>
      </c>
      <c r="V46" s="135"/>
      <c r="W46" s="136">
        <f t="shared" si="2"/>
        <v>13673</v>
      </c>
      <c r="X46" s="145" t="s">
        <v>199</v>
      </c>
      <c r="Y46" s="138"/>
      <c r="Z46" s="138"/>
      <c r="AA46" s="138"/>
      <c r="AB46" s="139"/>
    </row>
    <row r="47" spans="2:28" ht="40.5" customHeight="1">
      <c r="B47" s="127">
        <v>36</v>
      </c>
      <c r="C47" s="141" t="s">
        <v>193</v>
      </c>
      <c r="D47" s="138" t="s">
        <v>194</v>
      </c>
      <c r="E47" s="138" t="s">
        <v>195</v>
      </c>
      <c r="F47" s="138" t="s">
        <v>196</v>
      </c>
      <c r="G47" s="129"/>
      <c r="H47" s="129" t="s">
        <v>197</v>
      </c>
      <c r="I47" s="143" t="s">
        <v>198</v>
      </c>
      <c r="J47" s="128" t="s">
        <v>200</v>
      </c>
      <c r="K47" s="128" t="s">
        <v>2264</v>
      </c>
      <c r="L47" s="138">
        <v>0</v>
      </c>
      <c r="M47" s="138">
        <v>0</v>
      </c>
      <c r="N47" s="131">
        <f t="shared" si="0"/>
        <v>0</v>
      </c>
      <c r="O47" s="128" t="s">
        <v>2312</v>
      </c>
      <c r="P47" s="144">
        <v>94632</v>
      </c>
      <c r="Q47" s="133">
        <v>0</v>
      </c>
      <c r="R47" s="134">
        <v>10515</v>
      </c>
      <c r="S47" s="134">
        <f t="shared" si="1"/>
        <v>105147</v>
      </c>
      <c r="T47" s="132">
        <v>94632</v>
      </c>
      <c r="U47" s="135">
        <v>0</v>
      </c>
      <c r="V47" s="135"/>
      <c r="W47" s="136">
        <f t="shared" si="2"/>
        <v>94632</v>
      </c>
      <c r="X47" s="145" t="s">
        <v>199</v>
      </c>
      <c r="Y47" s="138"/>
      <c r="Z47" s="138"/>
      <c r="AA47" s="138"/>
      <c r="AB47" s="139"/>
    </row>
    <row r="48" spans="2:28" ht="40.5" customHeight="1">
      <c r="B48" s="127">
        <v>37</v>
      </c>
      <c r="C48" s="141" t="s">
        <v>193</v>
      </c>
      <c r="D48" s="138" t="s">
        <v>194</v>
      </c>
      <c r="E48" s="138" t="s">
        <v>195</v>
      </c>
      <c r="F48" s="138" t="s">
        <v>196</v>
      </c>
      <c r="G48" s="129"/>
      <c r="H48" s="129" t="s">
        <v>197</v>
      </c>
      <c r="I48" s="143" t="s">
        <v>198</v>
      </c>
      <c r="J48" s="128" t="s">
        <v>200</v>
      </c>
      <c r="K48" s="128" t="s">
        <v>2264</v>
      </c>
      <c r="L48" s="138">
        <v>0</v>
      </c>
      <c r="M48" s="138">
        <v>0</v>
      </c>
      <c r="N48" s="131">
        <f t="shared" si="0"/>
        <v>0</v>
      </c>
      <c r="O48" s="128" t="s">
        <v>2312</v>
      </c>
      <c r="P48" s="144">
        <v>11852</v>
      </c>
      <c r="Q48" s="133">
        <v>0</v>
      </c>
      <c r="R48" s="134">
        <v>1320</v>
      </c>
      <c r="S48" s="134">
        <f t="shared" si="1"/>
        <v>13172</v>
      </c>
      <c r="T48" s="132">
        <v>11852</v>
      </c>
      <c r="U48" s="135">
        <v>0</v>
      </c>
      <c r="V48" s="135"/>
      <c r="W48" s="136">
        <f t="shared" si="2"/>
        <v>11852</v>
      </c>
      <c r="X48" s="145" t="s">
        <v>199</v>
      </c>
      <c r="Y48" s="138"/>
      <c r="Z48" s="138"/>
      <c r="AA48" s="138"/>
      <c r="AB48" s="139"/>
    </row>
    <row r="49" spans="2:28" ht="40.5" customHeight="1">
      <c r="B49" s="127">
        <v>38</v>
      </c>
      <c r="C49" s="141" t="s">
        <v>193</v>
      </c>
      <c r="D49" s="138" t="s">
        <v>194</v>
      </c>
      <c r="E49" s="138" t="s">
        <v>195</v>
      </c>
      <c r="F49" s="138" t="s">
        <v>196</v>
      </c>
      <c r="G49" s="129"/>
      <c r="H49" s="129" t="s">
        <v>197</v>
      </c>
      <c r="I49" s="143" t="s">
        <v>198</v>
      </c>
      <c r="J49" s="128" t="s">
        <v>200</v>
      </c>
      <c r="K49" s="128" t="s">
        <v>2264</v>
      </c>
      <c r="L49" s="138">
        <v>0</v>
      </c>
      <c r="M49" s="138">
        <v>0</v>
      </c>
      <c r="N49" s="131">
        <f t="shared" si="0"/>
        <v>0</v>
      </c>
      <c r="O49" s="128" t="s">
        <v>2312</v>
      </c>
      <c r="P49" s="144">
        <v>25735</v>
      </c>
      <c r="Q49" s="133">
        <v>0</v>
      </c>
      <c r="R49" s="134">
        <v>2860</v>
      </c>
      <c r="S49" s="134">
        <f t="shared" si="1"/>
        <v>28595</v>
      </c>
      <c r="T49" s="132">
        <v>25735</v>
      </c>
      <c r="U49" s="135">
        <v>0</v>
      </c>
      <c r="V49" s="135"/>
      <c r="W49" s="136">
        <f t="shared" si="2"/>
        <v>25735</v>
      </c>
      <c r="X49" s="145" t="s">
        <v>199</v>
      </c>
      <c r="Y49" s="138"/>
      <c r="Z49" s="138"/>
      <c r="AA49" s="138"/>
      <c r="AB49" s="139"/>
    </row>
    <row r="50" spans="2:28" ht="40.5" customHeight="1">
      <c r="B50" s="127">
        <v>39</v>
      </c>
      <c r="C50" s="141" t="s">
        <v>201</v>
      </c>
      <c r="D50" s="138" t="s">
        <v>202</v>
      </c>
      <c r="E50" s="138" t="s">
        <v>203</v>
      </c>
      <c r="F50" s="138" t="s">
        <v>204</v>
      </c>
      <c r="G50" s="129" t="s">
        <v>163</v>
      </c>
      <c r="H50" s="142"/>
      <c r="I50" s="143" t="s">
        <v>205</v>
      </c>
      <c r="J50" s="128" t="s">
        <v>169</v>
      </c>
      <c r="K50" s="128" t="s">
        <v>2264</v>
      </c>
      <c r="L50" s="138">
        <v>7</v>
      </c>
      <c r="M50" s="138">
        <v>1</v>
      </c>
      <c r="N50" s="131">
        <f t="shared" si="0"/>
        <v>8</v>
      </c>
      <c r="O50" s="128" t="s">
        <v>2312</v>
      </c>
      <c r="P50" s="144">
        <v>6538</v>
      </c>
      <c r="Q50" s="133">
        <v>0</v>
      </c>
      <c r="R50" s="134">
        <v>726.69999999999982</v>
      </c>
      <c r="S50" s="134">
        <f t="shared" si="1"/>
        <v>7264.7</v>
      </c>
      <c r="T50" s="132">
        <v>6538</v>
      </c>
      <c r="U50" s="135">
        <v>0</v>
      </c>
      <c r="V50" s="135"/>
      <c r="W50" s="136">
        <f t="shared" si="2"/>
        <v>6538</v>
      </c>
      <c r="X50" s="145" t="s">
        <v>206</v>
      </c>
      <c r="Y50" s="138"/>
      <c r="Z50" s="138"/>
      <c r="AA50" s="138"/>
      <c r="AB50" s="139"/>
    </row>
    <row r="51" spans="2:28" ht="40.5" customHeight="1">
      <c r="B51" s="127">
        <v>40</v>
      </c>
      <c r="C51" s="141" t="s">
        <v>201</v>
      </c>
      <c r="D51" s="138" t="s">
        <v>202</v>
      </c>
      <c r="E51" s="138" t="s">
        <v>203</v>
      </c>
      <c r="F51" s="138" t="s">
        <v>204</v>
      </c>
      <c r="G51" s="129" t="s">
        <v>163</v>
      </c>
      <c r="H51" s="142"/>
      <c r="I51" s="143" t="s">
        <v>205</v>
      </c>
      <c r="J51" s="128" t="s">
        <v>156</v>
      </c>
      <c r="K51" s="128" t="s">
        <v>2264</v>
      </c>
      <c r="L51" s="138">
        <v>0</v>
      </c>
      <c r="M51" s="138">
        <v>0</v>
      </c>
      <c r="N51" s="131">
        <f t="shared" si="0"/>
        <v>0</v>
      </c>
      <c r="O51" s="128" t="s">
        <v>2312</v>
      </c>
      <c r="P51" s="144">
        <v>31406</v>
      </c>
      <c r="Q51" s="133">
        <v>0</v>
      </c>
      <c r="R51" s="134">
        <v>3489.5999999999985</v>
      </c>
      <c r="S51" s="134">
        <f t="shared" si="1"/>
        <v>34895.599999999999</v>
      </c>
      <c r="T51" s="132">
        <v>31406</v>
      </c>
      <c r="U51" s="135">
        <v>0</v>
      </c>
      <c r="V51" s="135"/>
      <c r="W51" s="136">
        <f t="shared" si="2"/>
        <v>31406</v>
      </c>
      <c r="X51" s="145" t="s">
        <v>206</v>
      </c>
      <c r="Y51" s="138"/>
      <c r="Z51" s="138"/>
      <c r="AA51" s="138"/>
      <c r="AB51" s="139"/>
    </row>
    <row r="52" spans="2:28" ht="40.5" customHeight="1">
      <c r="B52" s="127">
        <v>41</v>
      </c>
      <c r="C52" s="141" t="s">
        <v>201</v>
      </c>
      <c r="D52" s="138" t="s">
        <v>202</v>
      </c>
      <c r="E52" s="138" t="s">
        <v>203</v>
      </c>
      <c r="F52" s="138" t="s">
        <v>204</v>
      </c>
      <c r="G52" s="129" t="s">
        <v>163</v>
      </c>
      <c r="H52" s="129"/>
      <c r="I52" s="141" t="s">
        <v>205</v>
      </c>
      <c r="J52" s="128" t="s">
        <v>182</v>
      </c>
      <c r="K52" s="128" t="s">
        <v>2265</v>
      </c>
      <c r="L52" s="130">
        <v>0</v>
      </c>
      <c r="M52" s="130">
        <v>0</v>
      </c>
      <c r="N52" s="131">
        <f t="shared" si="0"/>
        <v>0</v>
      </c>
      <c r="O52" s="128" t="s">
        <v>2312</v>
      </c>
      <c r="P52" s="144">
        <v>16173</v>
      </c>
      <c r="Q52" s="133">
        <v>0</v>
      </c>
      <c r="R52" s="134">
        <v>1798.0600000000013</v>
      </c>
      <c r="S52" s="134">
        <f t="shared" si="1"/>
        <v>17971.060000000001</v>
      </c>
      <c r="T52" s="132">
        <v>16173</v>
      </c>
      <c r="U52" s="135">
        <v>0</v>
      </c>
      <c r="V52" s="135"/>
      <c r="W52" s="136">
        <f t="shared" si="2"/>
        <v>16173</v>
      </c>
      <c r="X52" s="145" t="s">
        <v>206</v>
      </c>
      <c r="Y52" s="138"/>
      <c r="Z52" s="138"/>
      <c r="AA52" s="138"/>
      <c r="AB52" s="139">
        <f t="shared" si="3"/>
        <v>0</v>
      </c>
    </row>
    <row r="53" spans="2:28" ht="40.5" customHeight="1">
      <c r="B53" s="127">
        <v>42</v>
      </c>
      <c r="C53" s="141" t="s">
        <v>201</v>
      </c>
      <c r="D53" s="138" t="s">
        <v>202</v>
      </c>
      <c r="E53" s="138" t="s">
        <v>203</v>
      </c>
      <c r="F53" s="138" t="s">
        <v>204</v>
      </c>
      <c r="G53" s="129" t="s">
        <v>163</v>
      </c>
      <c r="H53" s="129"/>
      <c r="I53" s="141" t="s">
        <v>205</v>
      </c>
      <c r="J53" s="128" t="s">
        <v>167</v>
      </c>
      <c r="K53" s="128" t="s">
        <v>2264</v>
      </c>
      <c r="L53" s="130">
        <v>0</v>
      </c>
      <c r="M53" s="130">
        <v>0</v>
      </c>
      <c r="N53" s="131">
        <f t="shared" si="0"/>
        <v>0</v>
      </c>
      <c r="O53" s="128" t="s">
        <v>2312</v>
      </c>
      <c r="P53" s="144">
        <v>10080</v>
      </c>
      <c r="Q53" s="133">
        <v>0</v>
      </c>
      <c r="R53" s="134">
        <v>1120</v>
      </c>
      <c r="S53" s="134">
        <f t="shared" si="1"/>
        <v>11200</v>
      </c>
      <c r="T53" s="132">
        <v>10080</v>
      </c>
      <c r="U53" s="135">
        <v>0</v>
      </c>
      <c r="V53" s="135"/>
      <c r="W53" s="136">
        <f t="shared" si="2"/>
        <v>10080</v>
      </c>
      <c r="X53" s="145" t="s">
        <v>206</v>
      </c>
      <c r="Y53" s="138"/>
      <c r="Z53" s="138"/>
      <c r="AA53" s="138"/>
      <c r="AB53" s="139">
        <f t="shared" si="3"/>
        <v>0</v>
      </c>
    </row>
    <row r="54" spans="2:28" ht="40.5" customHeight="1">
      <c r="B54" s="127">
        <v>43</v>
      </c>
      <c r="C54" s="141" t="s">
        <v>201</v>
      </c>
      <c r="D54" s="138" t="s">
        <v>202</v>
      </c>
      <c r="E54" s="138" t="s">
        <v>203</v>
      </c>
      <c r="F54" s="138" t="s">
        <v>204</v>
      </c>
      <c r="G54" s="129" t="s">
        <v>163</v>
      </c>
      <c r="H54" s="129"/>
      <c r="I54" s="141" t="s">
        <v>205</v>
      </c>
      <c r="J54" s="128" t="s">
        <v>192</v>
      </c>
      <c r="K54" s="128" t="s">
        <v>2265</v>
      </c>
      <c r="L54" s="138">
        <v>0</v>
      </c>
      <c r="M54" s="138">
        <v>0</v>
      </c>
      <c r="N54" s="131">
        <f t="shared" si="0"/>
        <v>0</v>
      </c>
      <c r="O54" s="128" t="s">
        <v>2312</v>
      </c>
      <c r="P54" s="144">
        <v>32400</v>
      </c>
      <c r="Q54" s="133">
        <v>0</v>
      </c>
      <c r="R54" s="134">
        <v>3600</v>
      </c>
      <c r="S54" s="134">
        <f t="shared" si="1"/>
        <v>36000</v>
      </c>
      <c r="T54" s="132">
        <v>32400</v>
      </c>
      <c r="U54" s="135">
        <v>0</v>
      </c>
      <c r="V54" s="135"/>
      <c r="W54" s="136">
        <f t="shared" si="2"/>
        <v>32400</v>
      </c>
      <c r="X54" s="145" t="s">
        <v>206</v>
      </c>
      <c r="Y54" s="138"/>
      <c r="Z54" s="138"/>
      <c r="AA54" s="138"/>
      <c r="AB54" s="139">
        <f t="shared" si="3"/>
        <v>0</v>
      </c>
    </row>
    <row r="55" spans="2:28" ht="40.5" customHeight="1">
      <c r="B55" s="127">
        <v>44</v>
      </c>
      <c r="C55" s="141" t="s">
        <v>207</v>
      </c>
      <c r="D55" s="138" t="s">
        <v>208</v>
      </c>
      <c r="E55" s="138" t="s">
        <v>209</v>
      </c>
      <c r="F55" s="138" t="s">
        <v>210</v>
      </c>
      <c r="G55" s="129" t="s">
        <v>163</v>
      </c>
      <c r="H55" s="129"/>
      <c r="I55" s="141" t="s">
        <v>207</v>
      </c>
      <c r="J55" s="128" t="s">
        <v>192</v>
      </c>
      <c r="K55" s="128" t="s">
        <v>2265</v>
      </c>
      <c r="L55" s="130">
        <v>9</v>
      </c>
      <c r="M55" s="130">
        <v>4</v>
      </c>
      <c r="N55" s="131">
        <f t="shared" si="0"/>
        <v>13</v>
      </c>
      <c r="O55" s="128" t="s">
        <v>2312</v>
      </c>
      <c r="P55" s="144">
        <v>32400</v>
      </c>
      <c r="Q55" s="133">
        <v>0</v>
      </c>
      <c r="R55" s="134">
        <v>3600</v>
      </c>
      <c r="S55" s="134">
        <f t="shared" si="1"/>
        <v>36000</v>
      </c>
      <c r="T55" s="132">
        <v>32400</v>
      </c>
      <c r="U55" s="135">
        <v>0</v>
      </c>
      <c r="V55" s="135"/>
      <c r="W55" s="136">
        <f t="shared" si="2"/>
        <v>32400</v>
      </c>
      <c r="X55" s="145" t="s">
        <v>211</v>
      </c>
      <c r="Y55" s="138"/>
      <c r="Z55" s="138"/>
      <c r="AA55" s="138"/>
      <c r="AB55" s="139">
        <f t="shared" si="3"/>
        <v>0</v>
      </c>
    </row>
    <row r="56" spans="2:28" ht="40.5" customHeight="1">
      <c r="B56" s="127">
        <v>45</v>
      </c>
      <c r="C56" s="141" t="s">
        <v>207</v>
      </c>
      <c r="D56" s="138" t="s">
        <v>208</v>
      </c>
      <c r="E56" s="138" t="s">
        <v>209</v>
      </c>
      <c r="F56" s="138" t="s">
        <v>210</v>
      </c>
      <c r="G56" s="129" t="s">
        <v>163</v>
      </c>
      <c r="H56" s="129"/>
      <c r="I56" s="141" t="s">
        <v>207</v>
      </c>
      <c r="J56" s="128" t="s">
        <v>182</v>
      </c>
      <c r="K56" s="128" t="s">
        <v>2265</v>
      </c>
      <c r="L56" s="130">
        <v>0</v>
      </c>
      <c r="M56" s="130">
        <v>0</v>
      </c>
      <c r="N56" s="131">
        <f t="shared" si="0"/>
        <v>0</v>
      </c>
      <c r="O56" s="128" t="s">
        <v>2312</v>
      </c>
      <c r="P56" s="144">
        <v>16173</v>
      </c>
      <c r="Q56" s="133">
        <v>0</v>
      </c>
      <c r="R56" s="134">
        <v>1798.0600000000013</v>
      </c>
      <c r="S56" s="134">
        <f t="shared" si="1"/>
        <v>17971.060000000001</v>
      </c>
      <c r="T56" s="132">
        <v>16173</v>
      </c>
      <c r="U56" s="135">
        <v>0</v>
      </c>
      <c r="V56" s="135"/>
      <c r="W56" s="136">
        <f t="shared" si="2"/>
        <v>16173</v>
      </c>
      <c r="X56" s="145" t="s">
        <v>211</v>
      </c>
      <c r="Y56" s="138"/>
      <c r="Z56" s="138"/>
      <c r="AA56" s="138"/>
      <c r="AB56" s="139">
        <f t="shared" si="3"/>
        <v>0</v>
      </c>
    </row>
    <row r="57" spans="2:28" ht="40.5" customHeight="1">
      <c r="B57" s="127">
        <v>46</v>
      </c>
      <c r="C57" s="141" t="s">
        <v>207</v>
      </c>
      <c r="D57" s="138" t="s">
        <v>208</v>
      </c>
      <c r="E57" s="138" t="s">
        <v>209</v>
      </c>
      <c r="F57" s="138" t="s">
        <v>210</v>
      </c>
      <c r="G57" s="129" t="s">
        <v>163</v>
      </c>
      <c r="H57" s="129"/>
      <c r="I57" s="141" t="s">
        <v>207</v>
      </c>
      <c r="J57" s="128" t="s">
        <v>152</v>
      </c>
      <c r="K57" s="128" t="s">
        <v>2265</v>
      </c>
      <c r="L57" s="138">
        <v>0</v>
      </c>
      <c r="M57" s="138">
        <v>0</v>
      </c>
      <c r="N57" s="131">
        <f t="shared" si="0"/>
        <v>0</v>
      </c>
      <c r="O57" s="128" t="s">
        <v>2312</v>
      </c>
      <c r="P57" s="144">
        <v>35505</v>
      </c>
      <c r="Q57" s="133">
        <v>0</v>
      </c>
      <c r="R57" s="134">
        <v>3945.2200000000012</v>
      </c>
      <c r="S57" s="134">
        <f t="shared" si="1"/>
        <v>39450.22</v>
      </c>
      <c r="T57" s="132">
        <v>35505</v>
      </c>
      <c r="U57" s="135">
        <v>0</v>
      </c>
      <c r="V57" s="135"/>
      <c r="W57" s="136">
        <f t="shared" si="2"/>
        <v>35505</v>
      </c>
      <c r="X57" s="145" t="s">
        <v>211</v>
      </c>
      <c r="Y57" s="138"/>
      <c r="Z57" s="138"/>
      <c r="AA57" s="138"/>
      <c r="AB57" s="139">
        <f t="shared" si="3"/>
        <v>0</v>
      </c>
    </row>
    <row r="58" spans="2:28" ht="40.5" customHeight="1">
      <c r="B58" s="127">
        <v>47</v>
      </c>
      <c r="C58" s="141" t="s">
        <v>207</v>
      </c>
      <c r="D58" s="138" t="s">
        <v>208</v>
      </c>
      <c r="E58" s="138" t="s">
        <v>209</v>
      </c>
      <c r="F58" s="138" t="s">
        <v>210</v>
      </c>
      <c r="G58" s="129" t="s">
        <v>163</v>
      </c>
      <c r="H58" s="129"/>
      <c r="I58" s="141" t="s">
        <v>207</v>
      </c>
      <c r="J58" s="128" t="s">
        <v>156</v>
      </c>
      <c r="K58" s="128" t="s">
        <v>2264</v>
      </c>
      <c r="L58" s="130">
        <v>0</v>
      </c>
      <c r="M58" s="130">
        <v>0</v>
      </c>
      <c r="N58" s="131">
        <f t="shared" si="0"/>
        <v>0</v>
      </c>
      <c r="O58" s="128" t="s">
        <v>2312</v>
      </c>
      <c r="P58" s="144">
        <v>15703</v>
      </c>
      <c r="Q58" s="133">
        <v>0</v>
      </c>
      <c r="R58" s="134">
        <v>1744.7999999999993</v>
      </c>
      <c r="S58" s="134">
        <f t="shared" si="1"/>
        <v>17447.8</v>
      </c>
      <c r="T58" s="132">
        <v>15703</v>
      </c>
      <c r="U58" s="135">
        <v>0</v>
      </c>
      <c r="V58" s="135"/>
      <c r="W58" s="136">
        <f t="shared" si="2"/>
        <v>15703</v>
      </c>
      <c r="X58" s="145" t="s">
        <v>211</v>
      </c>
      <c r="Y58" s="138"/>
      <c r="Z58" s="138"/>
      <c r="AA58" s="138"/>
      <c r="AB58" s="139">
        <f t="shared" si="3"/>
        <v>0</v>
      </c>
    </row>
    <row r="59" spans="2:28" ht="40.5" customHeight="1">
      <c r="B59" s="127">
        <v>48</v>
      </c>
      <c r="C59" s="141" t="s">
        <v>207</v>
      </c>
      <c r="D59" s="138" t="s">
        <v>208</v>
      </c>
      <c r="E59" s="138" t="s">
        <v>209</v>
      </c>
      <c r="F59" s="138" t="s">
        <v>210</v>
      </c>
      <c r="G59" s="129" t="s">
        <v>163</v>
      </c>
      <c r="H59" s="129"/>
      <c r="I59" s="141" t="s">
        <v>207</v>
      </c>
      <c r="J59" s="128" t="s">
        <v>212</v>
      </c>
      <c r="K59" s="128" t="s">
        <v>2265</v>
      </c>
      <c r="L59" s="130">
        <v>0</v>
      </c>
      <c r="M59" s="130">
        <v>0</v>
      </c>
      <c r="N59" s="131">
        <f t="shared" si="0"/>
        <v>0</v>
      </c>
      <c r="O59" s="128" t="s">
        <v>2312</v>
      </c>
      <c r="P59" s="144">
        <v>13653</v>
      </c>
      <c r="Q59" s="133">
        <v>0</v>
      </c>
      <c r="R59" s="134">
        <v>1517.0599999999995</v>
      </c>
      <c r="S59" s="134">
        <f t="shared" si="1"/>
        <v>15170.06</v>
      </c>
      <c r="T59" s="132">
        <v>13653</v>
      </c>
      <c r="U59" s="135">
        <v>0</v>
      </c>
      <c r="V59" s="135"/>
      <c r="W59" s="136">
        <f t="shared" si="2"/>
        <v>13653</v>
      </c>
      <c r="X59" s="145" t="s">
        <v>211</v>
      </c>
      <c r="Y59" s="138"/>
      <c r="Z59" s="138"/>
      <c r="AA59" s="138"/>
      <c r="AB59" s="139">
        <f t="shared" si="3"/>
        <v>0</v>
      </c>
    </row>
    <row r="60" spans="2:28" ht="40.5" customHeight="1">
      <c r="B60" s="127">
        <v>49</v>
      </c>
      <c r="C60" s="141" t="s">
        <v>207</v>
      </c>
      <c r="D60" s="138" t="s">
        <v>208</v>
      </c>
      <c r="E60" s="138" t="s">
        <v>209</v>
      </c>
      <c r="F60" s="138" t="s">
        <v>210</v>
      </c>
      <c r="G60" s="129" t="s">
        <v>163</v>
      </c>
      <c r="H60" s="129"/>
      <c r="I60" s="141" t="s">
        <v>207</v>
      </c>
      <c r="J60" s="128" t="s">
        <v>169</v>
      </c>
      <c r="K60" s="128" t="s">
        <v>2264</v>
      </c>
      <c r="L60" s="138">
        <v>0</v>
      </c>
      <c r="M60" s="138">
        <v>0</v>
      </c>
      <c r="N60" s="131">
        <f t="shared" si="0"/>
        <v>0</v>
      </c>
      <c r="O60" s="128" t="s">
        <v>2312</v>
      </c>
      <c r="P60" s="144">
        <v>6538</v>
      </c>
      <c r="Q60" s="133">
        <v>0</v>
      </c>
      <c r="R60" s="134">
        <v>726.69999999999982</v>
      </c>
      <c r="S60" s="134">
        <f t="shared" si="1"/>
        <v>7264.7</v>
      </c>
      <c r="T60" s="132">
        <v>6538</v>
      </c>
      <c r="U60" s="135">
        <v>0</v>
      </c>
      <c r="V60" s="135"/>
      <c r="W60" s="136">
        <f t="shared" si="2"/>
        <v>6538</v>
      </c>
      <c r="X60" s="145" t="s">
        <v>211</v>
      </c>
      <c r="Y60" s="138"/>
      <c r="Z60" s="138"/>
      <c r="AA60" s="138"/>
      <c r="AB60" s="139">
        <f t="shared" si="3"/>
        <v>0</v>
      </c>
    </row>
    <row r="61" spans="2:28" ht="40.5" customHeight="1">
      <c r="B61" s="127">
        <v>50</v>
      </c>
      <c r="C61" s="141" t="s">
        <v>207</v>
      </c>
      <c r="D61" s="138" t="s">
        <v>208</v>
      </c>
      <c r="E61" s="138" t="s">
        <v>209</v>
      </c>
      <c r="F61" s="138" t="s">
        <v>210</v>
      </c>
      <c r="G61" s="129" t="s">
        <v>163</v>
      </c>
      <c r="H61" s="129"/>
      <c r="I61" s="141" t="s">
        <v>207</v>
      </c>
      <c r="J61" s="128" t="s">
        <v>183</v>
      </c>
      <c r="K61" s="128" t="s">
        <v>2265</v>
      </c>
      <c r="L61" s="130">
        <v>0</v>
      </c>
      <c r="M61" s="130">
        <v>0</v>
      </c>
      <c r="N61" s="131">
        <f t="shared" si="0"/>
        <v>0</v>
      </c>
      <c r="O61" s="128" t="s">
        <v>2312</v>
      </c>
      <c r="P61" s="144">
        <v>44339</v>
      </c>
      <c r="Q61" s="133">
        <v>0</v>
      </c>
      <c r="R61" s="134">
        <v>4927.4599999999991</v>
      </c>
      <c r="S61" s="134">
        <f t="shared" si="1"/>
        <v>49266.46</v>
      </c>
      <c r="T61" s="132">
        <v>44339</v>
      </c>
      <c r="U61" s="135">
        <v>0</v>
      </c>
      <c r="V61" s="135"/>
      <c r="W61" s="136">
        <f t="shared" si="2"/>
        <v>44339</v>
      </c>
      <c r="X61" s="145" t="s">
        <v>211</v>
      </c>
      <c r="Y61" s="138"/>
      <c r="Z61" s="138"/>
      <c r="AA61" s="138"/>
      <c r="AB61" s="139">
        <f t="shared" si="3"/>
        <v>0</v>
      </c>
    </row>
    <row r="62" spans="2:28" ht="40.5" customHeight="1">
      <c r="B62" s="127">
        <v>51</v>
      </c>
      <c r="C62" s="141" t="s">
        <v>213</v>
      </c>
      <c r="D62" s="138" t="s">
        <v>214</v>
      </c>
      <c r="E62" s="138" t="s">
        <v>215</v>
      </c>
      <c r="F62" s="138" t="s">
        <v>216</v>
      </c>
      <c r="G62" s="129" t="s">
        <v>163</v>
      </c>
      <c r="H62" s="129"/>
      <c r="I62" s="141" t="s">
        <v>213</v>
      </c>
      <c r="J62" s="128" t="s">
        <v>156</v>
      </c>
      <c r="K62" s="128" t="s">
        <v>2264</v>
      </c>
      <c r="L62" s="130">
        <v>6</v>
      </c>
      <c r="M62" s="130">
        <v>6</v>
      </c>
      <c r="N62" s="131">
        <f t="shared" si="0"/>
        <v>12</v>
      </c>
      <c r="O62" s="128" t="s">
        <v>2312</v>
      </c>
      <c r="P62" s="144">
        <v>15703</v>
      </c>
      <c r="Q62" s="133">
        <v>0</v>
      </c>
      <c r="R62" s="134">
        <v>1744.7999999999993</v>
      </c>
      <c r="S62" s="134">
        <f t="shared" si="1"/>
        <v>17447.8</v>
      </c>
      <c r="T62" s="132">
        <v>15703</v>
      </c>
      <c r="U62" s="135">
        <v>0</v>
      </c>
      <c r="V62" s="135"/>
      <c r="W62" s="136">
        <f t="shared" si="2"/>
        <v>15703</v>
      </c>
      <c r="X62" s="145" t="s">
        <v>217</v>
      </c>
      <c r="Y62" s="138"/>
      <c r="Z62" s="138"/>
      <c r="AA62" s="138"/>
      <c r="AB62" s="139">
        <f t="shared" si="3"/>
        <v>0</v>
      </c>
    </row>
    <row r="63" spans="2:28" ht="40.5" customHeight="1">
      <c r="B63" s="127">
        <v>52</v>
      </c>
      <c r="C63" s="141" t="s">
        <v>213</v>
      </c>
      <c r="D63" s="138" t="s">
        <v>214</v>
      </c>
      <c r="E63" s="138" t="s">
        <v>215</v>
      </c>
      <c r="F63" s="138" t="s">
        <v>216</v>
      </c>
      <c r="G63" s="129" t="s">
        <v>163</v>
      </c>
      <c r="H63" s="129"/>
      <c r="I63" s="141" t="s">
        <v>213</v>
      </c>
      <c r="J63" s="128" t="s">
        <v>200</v>
      </c>
      <c r="K63" s="128" t="s">
        <v>2265</v>
      </c>
      <c r="L63" s="138">
        <v>0</v>
      </c>
      <c r="M63" s="138">
        <v>0</v>
      </c>
      <c r="N63" s="131">
        <f t="shared" si="0"/>
        <v>0</v>
      </c>
      <c r="O63" s="128" t="s">
        <v>2312</v>
      </c>
      <c r="P63" s="144">
        <v>35583</v>
      </c>
      <c r="Q63" s="133">
        <v>0</v>
      </c>
      <c r="R63" s="134">
        <v>3954</v>
      </c>
      <c r="S63" s="134">
        <f t="shared" si="1"/>
        <v>39537</v>
      </c>
      <c r="T63" s="132">
        <v>35583</v>
      </c>
      <c r="U63" s="135">
        <v>0</v>
      </c>
      <c r="V63" s="135"/>
      <c r="W63" s="136">
        <f t="shared" si="2"/>
        <v>35583</v>
      </c>
      <c r="X63" s="145" t="s">
        <v>217</v>
      </c>
      <c r="Y63" s="138"/>
      <c r="Z63" s="138"/>
      <c r="AA63" s="138"/>
      <c r="AB63" s="139">
        <f t="shared" si="3"/>
        <v>0</v>
      </c>
    </row>
    <row r="64" spans="2:28" ht="40.5" customHeight="1">
      <c r="B64" s="127">
        <v>53</v>
      </c>
      <c r="C64" s="141" t="s">
        <v>213</v>
      </c>
      <c r="D64" s="138" t="s">
        <v>214</v>
      </c>
      <c r="E64" s="138" t="s">
        <v>215</v>
      </c>
      <c r="F64" s="138" t="s">
        <v>216</v>
      </c>
      <c r="G64" s="129" t="s">
        <v>163</v>
      </c>
      <c r="H64" s="129"/>
      <c r="I64" s="141" t="s">
        <v>213</v>
      </c>
      <c r="J64" s="128" t="s">
        <v>190</v>
      </c>
      <c r="K64" s="128" t="s">
        <v>2265</v>
      </c>
      <c r="L64" s="130">
        <v>0</v>
      </c>
      <c r="M64" s="130">
        <v>0</v>
      </c>
      <c r="N64" s="131">
        <f t="shared" si="0"/>
        <v>0</v>
      </c>
      <c r="O64" s="128" t="s">
        <v>2312</v>
      </c>
      <c r="P64" s="144">
        <v>49500</v>
      </c>
      <c r="Q64" s="133">
        <v>0</v>
      </c>
      <c r="R64" s="134">
        <v>5500</v>
      </c>
      <c r="S64" s="134">
        <f t="shared" si="1"/>
        <v>55000</v>
      </c>
      <c r="T64" s="132">
        <v>49500</v>
      </c>
      <c r="U64" s="135">
        <v>0</v>
      </c>
      <c r="V64" s="135"/>
      <c r="W64" s="136">
        <f t="shared" si="2"/>
        <v>49500</v>
      </c>
      <c r="X64" s="145" t="s">
        <v>217</v>
      </c>
      <c r="Y64" s="138"/>
      <c r="Z64" s="138"/>
      <c r="AA64" s="138"/>
      <c r="AB64" s="139">
        <f t="shared" si="3"/>
        <v>0</v>
      </c>
    </row>
    <row r="65" spans="2:28" ht="40.5" customHeight="1">
      <c r="B65" s="127">
        <v>54</v>
      </c>
      <c r="C65" s="141" t="s">
        <v>213</v>
      </c>
      <c r="D65" s="138" t="s">
        <v>214</v>
      </c>
      <c r="E65" s="138" t="s">
        <v>215</v>
      </c>
      <c r="F65" s="138" t="s">
        <v>216</v>
      </c>
      <c r="G65" s="129" t="s">
        <v>163</v>
      </c>
      <c r="H65" s="129"/>
      <c r="I65" s="141" t="s">
        <v>213</v>
      </c>
      <c r="J65" s="128" t="s">
        <v>192</v>
      </c>
      <c r="K65" s="128" t="s">
        <v>2265</v>
      </c>
      <c r="L65" s="130">
        <v>0</v>
      </c>
      <c r="M65" s="130">
        <v>0</v>
      </c>
      <c r="N65" s="131">
        <f t="shared" si="0"/>
        <v>0</v>
      </c>
      <c r="O65" s="128" t="s">
        <v>2312</v>
      </c>
      <c r="P65" s="144">
        <v>32400</v>
      </c>
      <c r="Q65" s="133">
        <v>0</v>
      </c>
      <c r="R65" s="134">
        <v>3600</v>
      </c>
      <c r="S65" s="134">
        <f t="shared" si="1"/>
        <v>36000</v>
      </c>
      <c r="T65" s="132">
        <v>32400</v>
      </c>
      <c r="U65" s="135">
        <v>0</v>
      </c>
      <c r="V65" s="135"/>
      <c r="W65" s="136">
        <f t="shared" si="2"/>
        <v>32400</v>
      </c>
      <c r="X65" s="145" t="s">
        <v>217</v>
      </c>
      <c r="Y65" s="138"/>
      <c r="Z65" s="138"/>
      <c r="AA65" s="138"/>
      <c r="AB65" s="139">
        <f t="shared" si="3"/>
        <v>0</v>
      </c>
    </row>
    <row r="66" spans="2:28" ht="40.5" customHeight="1">
      <c r="B66" s="127">
        <v>55</v>
      </c>
      <c r="C66" s="141" t="s">
        <v>213</v>
      </c>
      <c r="D66" s="138" t="s">
        <v>214</v>
      </c>
      <c r="E66" s="138" t="s">
        <v>215</v>
      </c>
      <c r="F66" s="138" t="s">
        <v>216</v>
      </c>
      <c r="G66" s="129" t="s">
        <v>163</v>
      </c>
      <c r="H66" s="129"/>
      <c r="I66" s="141" t="s">
        <v>213</v>
      </c>
      <c r="J66" s="128" t="s">
        <v>182</v>
      </c>
      <c r="K66" s="128" t="s">
        <v>2265</v>
      </c>
      <c r="L66" s="138">
        <v>0</v>
      </c>
      <c r="M66" s="138">
        <v>0</v>
      </c>
      <c r="N66" s="131">
        <f t="shared" si="0"/>
        <v>0</v>
      </c>
      <c r="O66" s="128" t="s">
        <v>2312</v>
      </c>
      <c r="P66" s="144">
        <v>8086</v>
      </c>
      <c r="Q66" s="133">
        <v>0</v>
      </c>
      <c r="R66" s="134">
        <v>899.53000000000065</v>
      </c>
      <c r="S66" s="134">
        <f t="shared" si="1"/>
        <v>8985.5300000000007</v>
      </c>
      <c r="T66" s="132">
        <v>8086</v>
      </c>
      <c r="U66" s="135">
        <v>0</v>
      </c>
      <c r="V66" s="135"/>
      <c r="W66" s="136">
        <f t="shared" si="2"/>
        <v>8086</v>
      </c>
      <c r="X66" s="145" t="s">
        <v>217</v>
      </c>
      <c r="Y66" s="138"/>
      <c r="Z66" s="138"/>
      <c r="AA66" s="138"/>
      <c r="AB66" s="139">
        <f t="shared" si="3"/>
        <v>0</v>
      </c>
    </row>
    <row r="67" spans="2:28" ht="40.5" customHeight="1">
      <c r="B67" s="127">
        <v>56</v>
      </c>
      <c r="C67" s="141" t="s">
        <v>213</v>
      </c>
      <c r="D67" s="138" t="s">
        <v>214</v>
      </c>
      <c r="E67" s="138" t="s">
        <v>215</v>
      </c>
      <c r="F67" s="138" t="s">
        <v>216</v>
      </c>
      <c r="G67" s="129" t="s">
        <v>163</v>
      </c>
      <c r="H67" s="129"/>
      <c r="I67" s="141" t="s">
        <v>213</v>
      </c>
      <c r="J67" s="128" t="s">
        <v>167</v>
      </c>
      <c r="K67" s="128" t="s">
        <v>2264</v>
      </c>
      <c r="L67" s="130">
        <v>0</v>
      </c>
      <c r="M67" s="130">
        <v>0</v>
      </c>
      <c r="N67" s="131">
        <f t="shared" si="0"/>
        <v>0</v>
      </c>
      <c r="O67" s="128" t="s">
        <v>2312</v>
      </c>
      <c r="P67" s="144">
        <v>10080</v>
      </c>
      <c r="Q67" s="133">
        <v>0</v>
      </c>
      <c r="R67" s="134">
        <v>1120</v>
      </c>
      <c r="S67" s="134">
        <f t="shared" si="1"/>
        <v>11200</v>
      </c>
      <c r="T67" s="132">
        <v>10080</v>
      </c>
      <c r="U67" s="135">
        <v>0</v>
      </c>
      <c r="V67" s="135"/>
      <c r="W67" s="136">
        <f t="shared" si="2"/>
        <v>10080</v>
      </c>
      <c r="X67" s="145" t="s">
        <v>217</v>
      </c>
      <c r="Y67" s="138"/>
      <c r="Z67" s="138"/>
      <c r="AA67" s="138"/>
      <c r="AB67" s="139">
        <f t="shared" si="3"/>
        <v>0</v>
      </c>
    </row>
    <row r="68" spans="2:28" ht="40.5" customHeight="1">
      <c r="B68" s="127">
        <v>57</v>
      </c>
      <c r="C68" s="141" t="s">
        <v>213</v>
      </c>
      <c r="D68" s="138" t="s">
        <v>214</v>
      </c>
      <c r="E68" s="138" t="s">
        <v>215</v>
      </c>
      <c r="F68" s="138" t="s">
        <v>216</v>
      </c>
      <c r="G68" s="129" t="s">
        <v>163</v>
      </c>
      <c r="H68" s="129"/>
      <c r="I68" s="141" t="s">
        <v>213</v>
      </c>
      <c r="J68" s="128" t="s">
        <v>152</v>
      </c>
      <c r="K68" s="128" t="s">
        <v>2265</v>
      </c>
      <c r="L68" s="130">
        <v>0</v>
      </c>
      <c r="M68" s="130">
        <v>0</v>
      </c>
      <c r="N68" s="131">
        <f t="shared" si="0"/>
        <v>0</v>
      </c>
      <c r="O68" s="128" t="s">
        <v>2312</v>
      </c>
      <c r="P68" s="144">
        <v>88763</v>
      </c>
      <c r="Q68" s="133">
        <v>0</v>
      </c>
      <c r="R68" s="134">
        <v>9862.5500000000029</v>
      </c>
      <c r="S68" s="134">
        <f t="shared" si="1"/>
        <v>98625.55</v>
      </c>
      <c r="T68" s="132">
        <v>88763</v>
      </c>
      <c r="U68" s="135">
        <v>0</v>
      </c>
      <c r="V68" s="135"/>
      <c r="W68" s="136">
        <f t="shared" si="2"/>
        <v>88763</v>
      </c>
      <c r="X68" s="145" t="s">
        <v>217</v>
      </c>
      <c r="Y68" s="138"/>
      <c r="Z68" s="138"/>
      <c r="AA68" s="138"/>
      <c r="AB68" s="139">
        <f t="shared" si="3"/>
        <v>0</v>
      </c>
    </row>
    <row r="69" spans="2:28" ht="40.5" customHeight="1">
      <c r="B69" s="127">
        <v>58</v>
      </c>
      <c r="C69" s="141" t="s">
        <v>218</v>
      </c>
      <c r="D69" s="138" t="s">
        <v>219</v>
      </c>
      <c r="E69" s="138" t="s">
        <v>220</v>
      </c>
      <c r="F69" s="138" t="s">
        <v>221</v>
      </c>
      <c r="G69" s="129" t="s">
        <v>163</v>
      </c>
      <c r="H69" s="129"/>
      <c r="I69" s="141" t="s">
        <v>218</v>
      </c>
      <c r="J69" s="128" t="s">
        <v>169</v>
      </c>
      <c r="K69" s="128" t="s">
        <v>2264</v>
      </c>
      <c r="L69" s="138">
        <v>8</v>
      </c>
      <c r="M69" s="138">
        <v>2</v>
      </c>
      <c r="N69" s="131">
        <f t="shared" si="0"/>
        <v>10</v>
      </c>
      <c r="O69" s="128" t="s">
        <v>2312</v>
      </c>
      <c r="P69" s="144">
        <v>13076</v>
      </c>
      <c r="Q69" s="133">
        <v>0</v>
      </c>
      <c r="R69" s="134">
        <v>1453.3999999999996</v>
      </c>
      <c r="S69" s="134">
        <f t="shared" si="1"/>
        <v>14529.4</v>
      </c>
      <c r="T69" s="132">
        <v>13076</v>
      </c>
      <c r="U69" s="135">
        <v>0</v>
      </c>
      <c r="V69" s="135"/>
      <c r="W69" s="136">
        <f t="shared" si="2"/>
        <v>13076</v>
      </c>
      <c r="X69" s="145" t="s">
        <v>222</v>
      </c>
      <c r="Y69" s="138"/>
      <c r="Z69" s="138"/>
      <c r="AA69" s="138"/>
      <c r="AB69" s="139">
        <f t="shared" si="3"/>
        <v>0</v>
      </c>
    </row>
    <row r="70" spans="2:28" ht="40.5" customHeight="1">
      <c r="B70" s="127">
        <v>59</v>
      </c>
      <c r="C70" s="141" t="s">
        <v>218</v>
      </c>
      <c r="D70" s="138" t="s">
        <v>219</v>
      </c>
      <c r="E70" s="138" t="s">
        <v>220</v>
      </c>
      <c r="F70" s="138" t="s">
        <v>221</v>
      </c>
      <c r="G70" s="129" t="s">
        <v>163</v>
      </c>
      <c r="H70" s="129"/>
      <c r="I70" s="141" t="s">
        <v>218</v>
      </c>
      <c r="J70" s="128" t="s">
        <v>192</v>
      </c>
      <c r="K70" s="128" t="s">
        <v>2265</v>
      </c>
      <c r="L70" s="130">
        <v>0</v>
      </c>
      <c r="M70" s="130">
        <v>0</v>
      </c>
      <c r="N70" s="131">
        <f t="shared" si="0"/>
        <v>0</v>
      </c>
      <c r="O70" s="128" t="s">
        <v>2312</v>
      </c>
      <c r="P70" s="144">
        <v>21600</v>
      </c>
      <c r="Q70" s="133">
        <v>0</v>
      </c>
      <c r="R70" s="134">
        <v>2400</v>
      </c>
      <c r="S70" s="134">
        <f t="shared" si="1"/>
        <v>24000</v>
      </c>
      <c r="T70" s="132">
        <v>21600</v>
      </c>
      <c r="U70" s="135">
        <v>0</v>
      </c>
      <c r="V70" s="135"/>
      <c r="W70" s="136">
        <f t="shared" si="2"/>
        <v>21600</v>
      </c>
      <c r="X70" s="145" t="s">
        <v>222</v>
      </c>
      <c r="Y70" s="138"/>
      <c r="Z70" s="138"/>
      <c r="AA70" s="138"/>
      <c r="AB70" s="139">
        <f t="shared" si="3"/>
        <v>0</v>
      </c>
    </row>
    <row r="71" spans="2:28" ht="40.5" customHeight="1">
      <c r="B71" s="127">
        <v>60</v>
      </c>
      <c r="C71" s="141" t="s">
        <v>218</v>
      </c>
      <c r="D71" s="138" t="s">
        <v>219</v>
      </c>
      <c r="E71" s="138" t="s">
        <v>220</v>
      </c>
      <c r="F71" s="138" t="s">
        <v>221</v>
      </c>
      <c r="G71" s="129" t="s">
        <v>163</v>
      </c>
      <c r="H71" s="129"/>
      <c r="I71" s="141" t="s">
        <v>218</v>
      </c>
      <c r="J71" s="128" t="s">
        <v>168</v>
      </c>
      <c r="K71" s="128" t="s">
        <v>2265</v>
      </c>
      <c r="L71" s="138">
        <v>0</v>
      </c>
      <c r="M71" s="138">
        <v>0</v>
      </c>
      <c r="N71" s="131">
        <f t="shared" si="0"/>
        <v>0</v>
      </c>
      <c r="O71" s="128" t="s">
        <v>2312</v>
      </c>
      <c r="P71" s="144">
        <v>8820</v>
      </c>
      <c r="Q71" s="133">
        <v>0</v>
      </c>
      <c r="R71" s="134">
        <v>980</v>
      </c>
      <c r="S71" s="134">
        <f t="shared" si="1"/>
        <v>9800</v>
      </c>
      <c r="T71" s="132">
        <v>8820</v>
      </c>
      <c r="U71" s="135">
        <v>0</v>
      </c>
      <c r="V71" s="135"/>
      <c r="W71" s="136">
        <f t="shared" si="2"/>
        <v>8820</v>
      </c>
      <c r="X71" s="145" t="s">
        <v>222</v>
      </c>
      <c r="Y71" s="138"/>
      <c r="Z71" s="138"/>
      <c r="AA71" s="138"/>
      <c r="AB71" s="139">
        <f t="shared" si="3"/>
        <v>0</v>
      </c>
    </row>
    <row r="72" spans="2:28" ht="40.5" customHeight="1">
      <c r="B72" s="127">
        <v>61</v>
      </c>
      <c r="C72" s="141" t="s">
        <v>218</v>
      </c>
      <c r="D72" s="138" t="s">
        <v>219</v>
      </c>
      <c r="E72" s="138" t="s">
        <v>220</v>
      </c>
      <c r="F72" s="138" t="s">
        <v>221</v>
      </c>
      <c r="G72" s="129" t="s">
        <v>163</v>
      </c>
      <c r="H72" s="129"/>
      <c r="I72" s="141" t="s">
        <v>218</v>
      </c>
      <c r="J72" s="128" t="s">
        <v>156</v>
      </c>
      <c r="K72" s="128" t="s">
        <v>2264</v>
      </c>
      <c r="L72" s="130">
        <v>0</v>
      </c>
      <c r="M72" s="130">
        <v>0</v>
      </c>
      <c r="N72" s="131">
        <f t="shared" si="0"/>
        <v>0</v>
      </c>
      <c r="O72" s="128" t="s">
        <v>2312</v>
      </c>
      <c r="P72" s="144">
        <v>31406</v>
      </c>
      <c r="Q72" s="133">
        <v>0</v>
      </c>
      <c r="R72" s="134">
        <v>3489.5999999999985</v>
      </c>
      <c r="S72" s="134">
        <f t="shared" si="1"/>
        <v>34895.599999999999</v>
      </c>
      <c r="T72" s="132">
        <v>31406</v>
      </c>
      <c r="U72" s="135">
        <v>0</v>
      </c>
      <c r="V72" s="135"/>
      <c r="W72" s="136">
        <f t="shared" si="2"/>
        <v>31406</v>
      </c>
      <c r="X72" s="145" t="s">
        <v>222</v>
      </c>
      <c r="Y72" s="138"/>
      <c r="Z72" s="138"/>
      <c r="AA72" s="138"/>
      <c r="AB72" s="139">
        <f t="shared" si="3"/>
        <v>0</v>
      </c>
    </row>
    <row r="73" spans="2:28" ht="40.5" customHeight="1">
      <c r="B73" s="127">
        <v>62</v>
      </c>
      <c r="C73" s="141" t="s">
        <v>218</v>
      </c>
      <c r="D73" s="138" t="s">
        <v>219</v>
      </c>
      <c r="E73" s="138" t="s">
        <v>220</v>
      </c>
      <c r="F73" s="138" t="s">
        <v>221</v>
      </c>
      <c r="G73" s="129" t="s">
        <v>163</v>
      </c>
      <c r="H73" s="129"/>
      <c r="I73" s="141" t="s">
        <v>218</v>
      </c>
      <c r="J73" s="128" t="s">
        <v>152</v>
      </c>
      <c r="K73" s="128" t="s">
        <v>2265</v>
      </c>
      <c r="L73" s="138">
        <v>0</v>
      </c>
      <c r="M73" s="138">
        <v>0</v>
      </c>
      <c r="N73" s="131">
        <f t="shared" si="0"/>
        <v>0</v>
      </c>
      <c r="O73" s="128" t="s">
        <v>2312</v>
      </c>
      <c r="P73" s="144">
        <v>17752</v>
      </c>
      <c r="Q73" s="133">
        <v>0</v>
      </c>
      <c r="R73" s="134">
        <v>1973.1100000000006</v>
      </c>
      <c r="S73" s="134">
        <f t="shared" si="1"/>
        <v>19725.11</v>
      </c>
      <c r="T73" s="132">
        <v>17752</v>
      </c>
      <c r="U73" s="135">
        <v>0</v>
      </c>
      <c r="V73" s="135"/>
      <c r="W73" s="136">
        <f t="shared" si="2"/>
        <v>17752</v>
      </c>
      <c r="X73" s="145" t="s">
        <v>222</v>
      </c>
      <c r="Y73" s="138"/>
      <c r="Z73" s="138"/>
      <c r="AA73" s="138"/>
      <c r="AB73" s="139">
        <f t="shared" si="3"/>
        <v>0</v>
      </c>
    </row>
    <row r="74" spans="2:28" ht="40.5" customHeight="1">
      <c r="B74" s="127">
        <v>63</v>
      </c>
      <c r="C74" s="141" t="s">
        <v>223</v>
      </c>
      <c r="D74" s="138" t="s">
        <v>224</v>
      </c>
      <c r="E74" s="138" t="s">
        <v>225</v>
      </c>
      <c r="F74" s="138" t="s">
        <v>226</v>
      </c>
      <c r="G74" s="129" t="s">
        <v>163</v>
      </c>
      <c r="H74" s="129"/>
      <c r="I74" s="141" t="s">
        <v>223</v>
      </c>
      <c r="J74" s="128" t="s">
        <v>169</v>
      </c>
      <c r="K74" s="128" t="s">
        <v>2264</v>
      </c>
      <c r="L74" s="138">
        <v>11</v>
      </c>
      <c r="M74" s="138">
        <v>3</v>
      </c>
      <c r="N74" s="131">
        <f t="shared" si="0"/>
        <v>14</v>
      </c>
      <c r="O74" s="128" t="s">
        <v>2312</v>
      </c>
      <c r="P74" s="144">
        <v>26152</v>
      </c>
      <c r="Q74" s="133">
        <v>0</v>
      </c>
      <c r="R74" s="134">
        <v>2906.7999999999993</v>
      </c>
      <c r="S74" s="134">
        <f t="shared" si="1"/>
        <v>29058.799999999999</v>
      </c>
      <c r="T74" s="132">
        <v>26152</v>
      </c>
      <c r="U74" s="135">
        <v>0</v>
      </c>
      <c r="V74" s="135"/>
      <c r="W74" s="136">
        <f t="shared" si="2"/>
        <v>26152</v>
      </c>
      <c r="X74" s="145" t="s">
        <v>227</v>
      </c>
      <c r="Y74" s="138"/>
      <c r="Z74" s="138"/>
      <c r="AA74" s="138"/>
      <c r="AB74" s="139">
        <f t="shared" si="3"/>
        <v>0</v>
      </c>
    </row>
    <row r="75" spans="2:28" ht="40.5" customHeight="1">
      <c r="B75" s="127">
        <v>64</v>
      </c>
      <c r="C75" s="141" t="s">
        <v>223</v>
      </c>
      <c r="D75" s="138" t="s">
        <v>224</v>
      </c>
      <c r="E75" s="138" t="s">
        <v>225</v>
      </c>
      <c r="F75" s="138" t="s">
        <v>226</v>
      </c>
      <c r="G75" s="129" t="s">
        <v>163</v>
      </c>
      <c r="H75" s="129"/>
      <c r="I75" s="141" t="s">
        <v>223</v>
      </c>
      <c r="J75" s="128" t="s">
        <v>192</v>
      </c>
      <c r="K75" s="128" t="s">
        <v>2265</v>
      </c>
      <c r="L75" s="130">
        <v>0</v>
      </c>
      <c r="M75" s="130">
        <v>0</v>
      </c>
      <c r="N75" s="131">
        <f t="shared" si="0"/>
        <v>0</v>
      </c>
      <c r="O75" s="128" t="s">
        <v>2312</v>
      </c>
      <c r="P75" s="144">
        <v>21600</v>
      </c>
      <c r="Q75" s="133">
        <v>0</v>
      </c>
      <c r="R75" s="134">
        <v>2400</v>
      </c>
      <c r="S75" s="134">
        <f t="shared" si="1"/>
        <v>24000</v>
      </c>
      <c r="T75" s="132">
        <v>21600</v>
      </c>
      <c r="U75" s="135">
        <v>0</v>
      </c>
      <c r="V75" s="135"/>
      <c r="W75" s="136">
        <f t="shared" si="2"/>
        <v>21600</v>
      </c>
      <c r="X75" s="145" t="s">
        <v>227</v>
      </c>
      <c r="Y75" s="138"/>
      <c r="Z75" s="138"/>
      <c r="AA75" s="138"/>
      <c r="AB75" s="139">
        <f t="shared" si="3"/>
        <v>0</v>
      </c>
    </row>
    <row r="76" spans="2:28" ht="40.5" customHeight="1">
      <c r="B76" s="127">
        <v>65</v>
      </c>
      <c r="C76" s="141" t="s">
        <v>223</v>
      </c>
      <c r="D76" s="138" t="s">
        <v>224</v>
      </c>
      <c r="E76" s="138" t="s">
        <v>225</v>
      </c>
      <c r="F76" s="138" t="s">
        <v>226</v>
      </c>
      <c r="G76" s="129" t="s">
        <v>163</v>
      </c>
      <c r="H76" s="129"/>
      <c r="I76" s="141" t="s">
        <v>223</v>
      </c>
      <c r="J76" s="128" t="s">
        <v>167</v>
      </c>
      <c r="K76" s="128" t="s">
        <v>2264</v>
      </c>
      <c r="L76" s="130">
        <v>0</v>
      </c>
      <c r="M76" s="130">
        <v>0</v>
      </c>
      <c r="N76" s="131">
        <f t="shared" ref="N76:N139" si="4">+M76+L76</f>
        <v>0</v>
      </c>
      <c r="O76" s="128" t="s">
        <v>2312</v>
      </c>
      <c r="P76" s="144">
        <v>30240</v>
      </c>
      <c r="Q76" s="133">
        <v>0</v>
      </c>
      <c r="R76" s="134">
        <v>3360</v>
      </c>
      <c r="S76" s="134">
        <f t="shared" si="1"/>
        <v>33600</v>
      </c>
      <c r="T76" s="132">
        <v>30240</v>
      </c>
      <c r="U76" s="135">
        <v>0</v>
      </c>
      <c r="V76" s="135"/>
      <c r="W76" s="136">
        <f t="shared" si="2"/>
        <v>30240</v>
      </c>
      <c r="X76" s="145" t="s">
        <v>227</v>
      </c>
      <c r="Y76" s="138"/>
      <c r="Z76" s="138"/>
      <c r="AA76" s="138"/>
      <c r="AB76" s="139">
        <f t="shared" si="3"/>
        <v>0</v>
      </c>
    </row>
    <row r="77" spans="2:28" ht="40.5" customHeight="1">
      <c r="B77" s="127">
        <v>66</v>
      </c>
      <c r="C77" s="141" t="s">
        <v>223</v>
      </c>
      <c r="D77" s="138" t="s">
        <v>224</v>
      </c>
      <c r="E77" s="138" t="s">
        <v>225</v>
      </c>
      <c r="F77" s="138" t="s">
        <v>226</v>
      </c>
      <c r="G77" s="129" t="s">
        <v>163</v>
      </c>
      <c r="H77" s="129"/>
      <c r="I77" s="141" t="s">
        <v>223</v>
      </c>
      <c r="J77" s="128" t="s">
        <v>184</v>
      </c>
      <c r="K77" s="128" t="s">
        <v>2265</v>
      </c>
      <c r="L77" s="130">
        <v>0</v>
      </c>
      <c r="M77" s="130">
        <v>0</v>
      </c>
      <c r="N77" s="131">
        <f t="shared" si="4"/>
        <v>0</v>
      </c>
      <c r="O77" s="128" t="s">
        <v>2312</v>
      </c>
      <c r="P77" s="144">
        <v>11700</v>
      </c>
      <c r="Q77" s="133">
        <v>0</v>
      </c>
      <c r="R77" s="134">
        <v>1300</v>
      </c>
      <c r="S77" s="134">
        <f t="shared" ref="S77:S140" si="5">+P77+R77</f>
        <v>13000</v>
      </c>
      <c r="T77" s="132">
        <v>11700</v>
      </c>
      <c r="U77" s="135">
        <v>0</v>
      </c>
      <c r="V77" s="135"/>
      <c r="W77" s="136">
        <f t="shared" ref="W77:W140" si="6">+T77+U77+V77</f>
        <v>11700</v>
      </c>
      <c r="X77" s="145" t="s">
        <v>227</v>
      </c>
      <c r="Y77" s="138"/>
      <c r="Z77" s="138"/>
      <c r="AA77" s="138"/>
      <c r="AB77" s="139">
        <f t="shared" si="3"/>
        <v>0</v>
      </c>
    </row>
    <row r="78" spans="2:28" ht="40.5" customHeight="1">
      <c r="B78" s="127">
        <v>67</v>
      </c>
      <c r="C78" s="141" t="s">
        <v>228</v>
      </c>
      <c r="D78" s="138" t="s">
        <v>161</v>
      </c>
      <c r="E78" s="138"/>
      <c r="F78" s="138" t="s">
        <v>229</v>
      </c>
      <c r="G78" s="129" t="s">
        <v>163</v>
      </c>
      <c r="H78" s="129"/>
      <c r="I78" s="141" t="s">
        <v>228</v>
      </c>
      <c r="J78" s="128" t="s">
        <v>192</v>
      </c>
      <c r="K78" s="128" t="s">
        <v>2265</v>
      </c>
      <c r="L78" s="130">
        <v>8</v>
      </c>
      <c r="M78" s="130">
        <v>5</v>
      </c>
      <c r="N78" s="131">
        <f t="shared" si="4"/>
        <v>13</v>
      </c>
      <c r="O78" s="128" t="s">
        <v>2313</v>
      </c>
      <c r="P78" s="144">
        <v>10800</v>
      </c>
      <c r="Q78" s="133">
        <v>0</v>
      </c>
      <c r="R78" s="134">
        <v>1200</v>
      </c>
      <c r="S78" s="134">
        <f t="shared" si="5"/>
        <v>12000</v>
      </c>
      <c r="T78" s="132">
        <v>10800</v>
      </c>
      <c r="U78" s="135">
        <v>0</v>
      </c>
      <c r="V78" s="135"/>
      <c r="W78" s="136">
        <f t="shared" si="6"/>
        <v>10800</v>
      </c>
      <c r="X78" s="145" t="s">
        <v>230</v>
      </c>
      <c r="Y78" s="138"/>
      <c r="Z78" s="138"/>
      <c r="AA78" s="138"/>
      <c r="AB78" s="139">
        <f t="shared" si="3"/>
        <v>0</v>
      </c>
    </row>
    <row r="79" spans="2:28" ht="40.5" customHeight="1">
      <c r="B79" s="127">
        <v>68</v>
      </c>
      <c r="C79" s="141" t="s">
        <v>228</v>
      </c>
      <c r="D79" s="138" t="s">
        <v>161</v>
      </c>
      <c r="E79" s="138"/>
      <c r="F79" s="138" t="s">
        <v>229</v>
      </c>
      <c r="G79" s="129" t="s">
        <v>163</v>
      </c>
      <c r="H79" s="129"/>
      <c r="I79" s="141" t="s">
        <v>228</v>
      </c>
      <c r="J79" s="128" t="s">
        <v>169</v>
      </c>
      <c r="K79" s="128" t="s">
        <v>2264</v>
      </c>
      <c r="L79" s="130">
        <v>0</v>
      </c>
      <c r="M79" s="130">
        <v>0</v>
      </c>
      <c r="N79" s="131">
        <f t="shared" si="4"/>
        <v>0</v>
      </c>
      <c r="O79" s="128" t="s">
        <v>2313</v>
      </c>
      <c r="P79" s="144">
        <v>26152</v>
      </c>
      <c r="Q79" s="133">
        <v>0</v>
      </c>
      <c r="R79" s="134">
        <v>2906.7999999999993</v>
      </c>
      <c r="S79" s="134">
        <f t="shared" si="5"/>
        <v>29058.799999999999</v>
      </c>
      <c r="T79" s="132">
        <v>26152</v>
      </c>
      <c r="U79" s="135">
        <v>0</v>
      </c>
      <c r="V79" s="135"/>
      <c r="W79" s="136">
        <f t="shared" si="6"/>
        <v>26152</v>
      </c>
      <c r="X79" s="145" t="s">
        <v>230</v>
      </c>
      <c r="Y79" s="138"/>
      <c r="Z79" s="138"/>
      <c r="AA79" s="138"/>
      <c r="AB79" s="139">
        <f t="shared" si="3"/>
        <v>0</v>
      </c>
    </row>
    <row r="80" spans="2:28" ht="40.5" customHeight="1">
      <c r="B80" s="127">
        <v>69</v>
      </c>
      <c r="C80" s="141" t="s">
        <v>228</v>
      </c>
      <c r="D80" s="138" t="s">
        <v>161</v>
      </c>
      <c r="E80" s="138"/>
      <c r="F80" s="138" t="s">
        <v>229</v>
      </c>
      <c r="G80" s="129" t="s">
        <v>163</v>
      </c>
      <c r="H80" s="129"/>
      <c r="I80" s="141" t="s">
        <v>228</v>
      </c>
      <c r="J80" s="128" t="s">
        <v>167</v>
      </c>
      <c r="K80" s="128" t="s">
        <v>2264</v>
      </c>
      <c r="L80" s="130">
        <v>0</v>
      </c>
      <c r="M80" s="130">
        <v>0</v>
      </c>
      <c r="N80" s="131">
        <f t="shared" si="4"/>
        <v>0</v>
      </c>
      <c r="O80" s="128" t="s">
        <v>2313</v>
      </c>
      <c r="P80" s="144">
        <v>40320</v>
      </c>
      <c r="Q80" s="133">
        <v>0</v>
      </c>
      <c r="R80" s="134">
        <v>4480</v>
      </c>
      <c r="S80" s="134">
        <f t="shared" si="5"/>
        <v>44800</v>
      </c>
      <c r="T80" s="132">
        <v>40320</v>
      </c>
      <c r="U80" s="135">
        <v>0</v>
      </c>
      <c r="V80" s="135"/>
      <c r="W80" s="136">
        <f t="shared" si="6"/>
        <v>40320</v>
      </c>
      <c r="X80" s="145" t="s">
        <v>230</v>
      </c>
      <c r="Y80" s="138"/>
      <c r="Z80" s="138"/>
      <c r="AA80" s="138"/>
      <c r="AB80" s="139">
        <f t="shared" si="3"/>
        <v>0</v>
      </c>
    </row>
    <row r="81" spans="2:28" ht="40.5" customHeight="1">
      <c r="B81" s="127">
        <v>70</v>
      </c>
      <c r="C81" s="141" t="s">
        <v>228</v>
      </c>
      <c r="D81" s="138" t="s">
        <v>161</v>
      </c>
      <c r="E81" s="138"/>
      <c r="F81" s="138" t="s">
        <v>229</v>
      </c>
      <c r="G81" s="129" t="s">
        <v>163</v>
      </c>
      <c r="H81" s="129"/>
      <c r="I81" s="141" t="s">
        <v>228</v>
      </c>
      <c r="J81" s="128" t="s">
        <v>152</v>
      </c>
      <c r="K81" s="128" t="s">
        <v>2265</v>
      </c>
      <c r="L81" s="130">
        <v>0</v>
      </c>
      <c r="M81" s="130">
        <v>0</v>
      </c>
      <c r="N81" s="131">
        <f t="shared" si="4"/>
        <v>0</v>
      </c>
      <c r="O81" s="128" t="s">
        <v>2313</v>
      </c>
      <c r="P81" s="144">
        <v>35505</v>
      </c>
      <c r="Q81" s="133">
        <v>0</v>
      </c>
      <c r="R81" s="134">
        <v>3945.2200000000012</v>
      </c>
      <c r="S81" s="134">
        <f t="shared" si="5"/>
        <v>39450.22</v>
      </c>
      <c r="T81" s="132">
        <v>35505</v>
      </c>
      <c r="U81" s="135">
        <v>0</v>
      </c>
      <c r="V81" s="135"/>
      <c r="W81" s="136">
        <f t="shared" si="6"/>
        <v>35505</v>
      </c>
      <c r="X81" s="145" t="s">
        <v>230</v>
      </c>
      <c r="Y81" s="138"/>
      <c r="Z81" s="138"/>
      <c r="AA81" s="138"/>
      <c r="AB81" s="139">
        <f t="shared" si="3"/>
        <v>0</v>
      </c>
    </row>
    <row r="82" spans="2:28" ht="40.5" customHeight="1">
      <c r="B82" s="127">
        <v>71</v>
      </c>
      <c r="C82" s="141" t="s">
        <v>228</v>
      </c>
      <c r="D82" s="138" t="s">
        <v>161</v>
      </c>
      <c r="E82" s="138"/>
      <c r="F82" s="138" t="s">
        <v>229</v>
      </c>
      <c r="G82" s="129" t="s">
        <v>163</v>
      </c>
      <c r="H82" s="129"/>
      <c r="I82" s="141" t="s">
        <v>228</v>
      </c>
      <c r="J82" s="128" t="s">
        <v>156</v>
      </c>
      <c r="K82" s="128" t="s">
        <v>2264</v>
      </c>
      <c r="L82" s="130">
        <v>0</v>
      </c>
      <c r="M82" s="130">
        <v>0</v>
      </c>
      <c r="N82" s="131">
        <f t="shared" si="4"/>
        <v>0</v>
      </c>
      <c r="O82" s="128" t="s">
        <v>2313</v>
      </c>
      <c r="P82" s="144">
        <v>13772</v>
      </c>
      <c r="Q82" s="133">
        <v>0</v>
      </c>
      <c r="R82" s="134">
        <v>1530.3999999999996</v>
      </c>
      <c r="S82" s="134">
        <f t="shared" si="5"/>
        <v>15302.4</v>
      </c>
      <c r="T82" s="132">
        <v>13772</v>
      </c>
      <c r="U82" s="135">
        <v>0</v>
      </c>
      <c r="V82" s="135"/>
      <c r="W82" s="136">
        <f t="shared" si="6"/>
        <v>13772</v>
      </c>
      <c r="X82" s="145" t="s">
        <v>230</v>
      </c>
      <c r="Y82" s="138"/>
      <c r="Z82" s="138"/>
      <c r="AA82" s="138"/>
      <c r="AB82" s="139">
        <f t="shared" si="3"/>
        <v>0</v>
      </c>
    </row>
    <row r="83" spans="2:28" ht="40.5" customHeight="1">
      <c r="B83" s="127">
        <v>72</v>
      </c>
      <c r="C83" s="141" t="s">
        <v>228</v>
      </c>
      <c r="D83" s="138" t="s">
        <v>161</v>
      </c>
      <c r="E83" s="138"/>
      <c r="F83" s="138" t="s">
        <v>229</v>
      </c>
      <c r="G83" s="129" t="s">
        <v>163</v>
      </c>
      <c r="H83" s="129"/>
      <c r="I83" s="141" t="s">
        <v>228</v>
      </c>
      <c r="J83" s="128" t="s">
        <v>184</v>
      </c>
      <c r="K83" s="128" t="s">
        <v>2265</v>
      </c>
      <c r="L83" s="130">
        <v>0</v>
      </c>
      <c r="M83" s="130">
        <v>0</v>
      </c>
      <c r="N83" s="131">
        <f t="shared" si="4"/>
        <v>0</v>
      </c>
      <c r="O83" s="128" t="s">
        <v>2313</v>
      </c>
      <c r="P83" s="144">
        <v>11700</v>
      </c>
      <c r="Q83" s="133">
        <v>0</v>
      </c>
      <c r="R83" s="134">
        <v>1300</v>
      </c>
      <c r="S83" s="134">
        <f t="shared" si="5"/>
        <v>13000</v>
      </c>
      <c r="T83" s="132">
        <v>11700</v>
      </c>
      <c r="U83" s="135">
        <v>0</v>
      </c>
      <c r="V83" s="135"/>
      <c r="W83" s="136">
        <f t="shared" si="6"/>
        <v>11700</v>
      </c>
      <c r="X83" s="145" t="s">
        <v>230</v>
      </c>
      <c r="Y83" s="138"/>
      <c r="Z83" s="138"/>
      <c r="AA83" s="138"/>
      <c r="AB83" s="139">
        <f t="shared" si="3"/>
        <v>0</v>
      </c>
    </row>
    <row r="84" spans="2:28" ht="40.5" customHeight="1">
      <c r="B84" s="127">
        <v>73</v>
      </c>
      <c r="C84" s="141" t="s">
        <v>228</v>
      </c>
      <c r="D84" s="138" t="s">
        <v>161</v>
      </c>
      <c r="E84" s="138"/>
      <c r="F84" s="138" t="s">
        <v>229</v>
      </c>
      <c r="G84" s="129" t="s">
        <v>163</v>
      </c>
      <c r="H84" s="129"/>
      <c r="I84" s="141" t="s">
        <v>228</v>
      </c>
      <c r="J84" s="128" t="s">
        <v>200</v>
      </c>
      <c r="K84" s="128" t="s">
        <v>2265</v>
      </c>
      <c r="L84" s="130">
        <v>0</v>
      </c>
      <c r="M84" s="130">
        <v>0</v>
      </c>
      <c r="N84" s="131">
        <f t="shared" si="4"/>
        <v>0</v>
      </c>
      <c r="O84" s="128" t="s">
        <v>2313</v>
      </c>
      <c r="P84" s="144">
        <v>35583</v>
      </c>
      <c r="Q84" s="133">
        <v>0</v>
      </c>
      <c r="R84" s="134">
        <v>3954</v>
      </c>
      <c r="S84" s="134">
        <f t="shared" si="5"/>
        <v>39537</v>
      </c>
      <c r="T84" s="132">
        <v>35583</v>
      </c>
      <c r="U84" s="135">
        <v>0</v>
      </c>
      <c r="V84" s="135"/>
      <c r="W84" s="136">
        <f t="shared" si="6"/>
        <v>35583</v>
      </c>
      <c r="X84" s="145" t="s">
        <v>230</v>
      </c>
      <c r="Y84" s="138"/>
      <c r="Z84" s="138"/>
      <c r="AA84" s="138"/>
      <c r="AB84" s="139">
        <f t="shared" si="3"/>
        <v>0</v>
      </c>
    </row>
    <row r="85" spans="2:28" ht="40.5" customHeight="1">
      <c r="B85" s="127">
        <v>74</v>
      </c>
      <c r="C85" s="141" t="s">
        <v>231</v>
      </c>
      <c r="D85" s="138" t="s">
        <v>220</v>
      </c>
      <c r="E85" s="138" t="s">
        <v>232</v>
      </c>
      <c r="F85" s="138" t="s">
        <v>233</v>
      </c>
      <c r="G85" s="129" t="s">
        <v>163</v>
      </c>
      <c r="H85" s="129"/>
      <c r="I85" s="141" t="s">
        <v>234</v>
      </c>
      <c r="J85" s="128" t="s">
        <v>167</v>
      </c>
      <c r="K85" s="128" t="s">
        <v>2264</v>
      </c>
      <c r="L85" s="130">
        <v>6</v>
      </c>
      <c r="M85" s="130">
        <v>4</v>
      </c>
      <c r="N85" s="131">
        <f t="shared" si="4"/>
        <v>10</v>
      </c>
      <c r="O85" s="128" t="s">
        <v>2312</v>
      </c>
      <c r="P85" s="144">
        <v>10080</v>
      </c>
      <c r="Q85" s="133">
        <v>0</v>
      </c>
      <c r="R85" s="134">
        <v>1120</v>
      </c>
      <c r="S85" s="134">
        <f t="shared" si="5"/>
        <v>11200</v>
      </c>
      <c r="T85" s="132">
        <v>10080</v>
      </c>
      <c r="U85" s="135">
        <v>0</v>
      </c>
      <c r="V85" s="135"/>
      <c r="W85" s="136">
        <f t="shared" si="6"/>
        <v>10080</v>
      </c>
      <c r="X85" s="145" t="s">
        <v>235</v>
      </c>
      <c r="Y85" s="138"/>
      <c r="Z85" s="138"/>
      <c r="AA85" s="138"/>
      <c r="AB85" s="139">
        <f t="shared" si="3"/>
        <v>0</v>
      </c>
    </row>
    <row r="86" spans="2:28" ht="40.5" customHeight="1">
      <c r="B86" s="127">
        <v>75</v>
      </c>
      <c r="C86" s="146" t="s">
        <v>231</v>
      </c>
      <c r="D86" s="146" t="s">
        <v>220</v>
      </c>
      <c r="E86" s="146" t="s">
        <v>232</v>
      </c>
      <c r="F86" s="146" t="s">
        <v>233</v>
      </c>
      <c r="G86" s="146" t="s">
        <v>163</v>
      </c>
      <c r="H86" s="146"/>
      <c r="I86" s="146" t="s">
        <v>234</v>
      </c>
      <c r="J86" s="128" t="s">
        <v>168</v>
      </c>
      <c r="K86" s="128" t="s">
        <v>2265</v>
      </c>
      <c r="L86" s="130">
        <v>0</v>
      </c>
      <c r="M86" s="130">
        <v>0</v>
      </c>
      <c r="N86" s="131">
        <f t="shared" si="4"/>
        <v>0</v>
      </c>
      <c r="O86" s="128" t="s">
        <v>2312</v>
      </c>
      <c r="P86" s="144">
        <v>8820</v>
      </c>
      <c r="Q86" s="133">
        <v>0</v>
      </c>
      <c r="R86" s="134">
        <v>980</v>
      </c>
      <c r="S86" s="134">
        <f t="shared" si="5"/>
        <v>9800</v>
      </c>
      <c r="T86" s="132">
        <v>8820</v>
      </c>
      <c r="U86" s="135">
        <v>0</v>
      </c>
      <c r="V86" s="135"/>
      <c r="W86" s="136">
        <f t="shared" si="6"/>
        <v>8820</v>
      </c>
      <c r="X86" s="145" t="s">
        <v>235</v>
      </c>
      <c r="Y86" s="138"/>
      <c r="Z86" s="138"/>
      <c r="AA86" s="138"/>
      <c r="AB86" s="139">
        <f t="shared" ref="AB86:AB120" si="7">+P86-T86</f>
        <v>0</v>
      </c>
    </row>
    <row r="87" spans="2:28" ht="40.5" customHeight="1">
      <c r="B87" s="127">
        <v>76</v>
      </c>
      <c r="C87" s="146" t="s">
        <v>231</v>
      </c>
      <c r="D87" s="146" t="s">
        <v>220</v>
      </c>
      <c r="E87" s="146" t="s">
        <v>232</v>
      </c>
      <c r="F87" s="146" t="s">
        <v>233</v>
      </c>
      <c r="G87" s="146" t="s">
        <v>163</v>
      </c>
      <c r="H87" s="146"/>
      <c r="I87" s="146" t="s">
        <v>234</v>
      </c>
      <c r="J87" s="128" t="s">
        <v>192</v>
      </c>
      <c r="K87" s="128" t="s">
        <v>2265</v>
      </c>
      <c r="L87" s="130">
        <v>0</v>
      </c>
      <c r="M87" s="130">
        <v>0</v>
      </c>
      <c r="N87" s="131">
        <f t="shared" si="4"/>
        <v>0</v>
      </c>
      <c r="O87" s="128" t="s">
        <v>2312</v>
      </c>
      <c r="P87" s="144">
        <v>21600</v>
      </c>
      <c r="Q87" s="133">
        <v>0</v>
      </c>
      <c r="R87" s="134">
        <v>2400</v>
      </c>
      <c r="S87" s="134">
        <f t="shared" si="5"/>
        <v>24000</v>
      </c>
      <c r="T87" s="132">
        <v>21600</v>
      </c>
      <c r="U87" s="135">
        <v>0</v>
      </c>
      <c r="V87" s="135"/>
      <c r="W87" s="136">
        <f t="shared" si="6"/>
        <v>21600</v>
      </c>
      <c r="X87" s="145" t="s">
        <v>235</v>
      </c>
      <c r="Y87" s="138"/>
      <c r="Z87" s="138"/>
      <c r="AA87" s="138"/>
      <c r="AB87" s="139">
        <f t="shared" si="7"/>
        <v>0</v>
      </c>
    </row>
    <row r="88" spans="2:28" ht="40.5" customHeight="1">
      <c r="B88" s="127">
        <v>77</v>
      </c>
      <c r="C88" s="146" t="s">
        <v>231</v>
      </c>
      <c r="D88" s="146" t="s">
        <v>220</v>
      </c>
      <c r="E88" s="146" t="s">
        <v>232</v>
      </c>
      <c r="F88" s="146" t="s">
        <v>233</v>
      </c>
      <c r="G88" s="146" t="s">
        <v>163</v>
      </c>
      <c r="H88" s="146"/>
      <c r="I88" s="146" t="s">
        <v>234</v>
      </c>
      <c r="J88" s="128" t="s">
        <v>169</v>
      </c>
      <c r="K88" s="128" t="s">
        <v>2264</v>
      </c>
      <c r="L88" s="130">
        <v>0</v>
      </c>
      <c r="M88" s="130">
        <v>0</v>
      </c>
      <c r="N88" s="131">
        <f t="shared" si="4"/>
        <v>0</v>
      </c>
      <c r="O88" s="128" t="s">
        <v>2312</v>
      </c>
      <c r="P88" s="144">
        <v>13076</v>
      </c>
      <c r="Q88" s="133">
        <v>0</v>
      </c>
      <c r="R88" s="134">
        <v>1453.3999999999996</v>
      </c>
      <c r="S88" s="134">
        <f t="shared" si="5"/>
        <v>14529.4</v>
      </c>
      <c r="T88" s="132">
        <v>13076</v>
      </c>
      <c r="U88" s="135">
        <v>0</v>
      </c>
      <c r="V88" s="135"/>
      <c r="W88" s="136">
        <f t="shared" si="6"/>
        <v>13076</v>
      </c>
      <c r="X88" s="145" t="s">
        <v>235</v>
      </c>
      <c r="Y88" s="138"/>
      <c r="Z88" s="138"/>
      <c r="AA88" s="138"/>
      <c r="AB88" s="139">
        <f t="shared" si="7"/>
        <v>0</v>
      </c>
    </row>
    <row r="89" spans="2:28" ht="40.5" customHeight="1">
      <c r="B89" s="127">
        <v>78</v>
      </c>
      <c r="C89" s="146" t="s">
        <v>231</v>
      </c>
      <c r="D89" s="146" t="s">
        <v>220</v>
      </c>
      <c r="E89" s="146" t="s">
        <v>232</v>
      </c>
      <c r="F89" s="146" t="s">
        <v>233</v>
      </c>
      <c r="G89" s="146" t="s">
        <v>163</v>
      </c>
      <c r="H89" s="146"/>
      <c r="I89" s="146" t="s">
        <v>234</v>
      </c>
      <c r="J89" s="128" t="s">
        <v>156</v>
      </c>
      <c r="K89" s="128" t="s">
        <v>2264</v>
      </c>
      <c r="L89" s="130">
        <v>0</v>
      </c>
      <c r="M89" s="130">
        <v>0</v>
      </c>
      <c r="N89" s="131">
        <f t="shared" si="4"/>
        <v>0</v>
      </c>
      <c r="O89" s="128" t="s">
        <v>2312</v>
      </c>
      <c r="P89" s="144">
        <v>31406</v>
      </c>
      <c r="Q89" s="133">
        <v>0</v>
      </c>
      <c r="R89" s="134">
        <v>3489.5999999999985</v>
      </c>
      <c r="S89" s="134">
        <f t="shared" si="5"/>
        <v>34895.599999999999</v>
      </c>
      <c r="T89" s="132">
        <v>31406</v>
      </c>
      <c r="U89" s="135">
        <v>0</v>
      </c>
      <c r="V89" s="135"/>
      <c r="W89" s="136">
        <f t="shared" si="6"/>
        <v>31406</v>
      </c>
      <c r="X89" s="145" t="s">
        <v>235</v>
      </c>
      <c r="Y89" s="138"/>
      <c r="Z89" s="138"/>
      <c r="AA89" s="138"/>
      <c r="AB89" s="139">
        <f t="shared" si="7"/>
        <v>0</v>
      </c>
    </row>
    <row r="90" spans="2:28" ht="40.5" customHeight="1">
      <c r="B90" s="127">
        <v>79</v>
      </c>
      <c r="C90" s="146" t="s">
        <v>231</v>
      </c>
      <c r="D90" s="146" t="s">
        <v>220</v>
      </c>
      <c r="E90" s="146" t="s">
        <v>232</v>
      </c>
      <c r="F90" s="146" t="s">
        <v>233</v>
      </c>
      <c r="G90" s="146" t="s">
        <v>163</v>
      </c>
      <c r="H90" s="146"/>
      <c r="I90" s="146" t="s">
        <v>234</v>
      </c>
      <c r="J90" s="128" t="s">
        <v>152</v>
      </c>
      <c r="K90" s="128" t="s">
        <v>2265</v>
      </c>
      <c r="L90" s="130">
        <v>0</v>
      </c>
      <c r="M90" s="130">
        <v>0</v>
      </c>
      <c r="N90" s="131">
        <f t="shared" si="4"/>
        <v>0</v>
      </c>
      <c r="O90" s="128" t="s">
        <v>2312</v>
      </c>
      <c r="P90" s="144">
        <v>17752</v>
      </c>
      <c r="Q90" s="133">
        <v>0</v>
      </c>
      <c r="R90" s="134">
        <v>1973.1100000000006</v>
      </c>
      <c r="S90" s="134">
        <f t="shared" si="5"/>
        <v>19725.11</v>
      </c>
      <c r="T90" s="132">
        <v>17752</v>
      </c>
      <c r="U90" s="135">
        <v>0</v>
      </c>
      <c r="V90" s="135"/>
      <c r="W90" s="136">
        <f t="shared" si="6"/>
        <v>17752</v>
      </c>
      <c r="X90" s="145" t="s">
        <v>235</v>
      </c>
      <c r="Y90" s="138"/>
      <c r="Z90" s="138"/>
      <c r="AA90" s="138"/>
      <c r="AB90" s="139">
        <f t="shared" si="7"/>
        <v>0</v>
      </c>
    </row>
    <row r="91" spans="2:28" ht="40.5" customHeight="1">
      <c r="B91" s="127">
        <v>80</v>
      </c>
      <c r="C91" s="146" t="s">
        <v>236</v>
      </c>
      <c r="D91" s="146" t="s">
        <v>237</v>
      </c>
      <c r="E91" s="146" t="s">
        <v>238</v>
      </c>
      <c r="F91" s="146" t="s">
        <v>239</v>
      </c>
      <c r="G91" s="146" t="s">
        <v>163</v>
      </c>
      <c r="H91" s="146"/>
      <c r="I91" s="146" t="s">
        <v>236</v>
      </c>
      <c r="J91" s="128" t="s">
        <v>192</v>
      </c>
      <c r="K91" s="128" t="s">
        <v>2265</v>
      </c>
      <c r="L91" s="130">
        <v>8</v>
      </c>
      <c r="M91" s="130">
        <v>1</v>
      </c>
      <c r="N91" s="131">
        <f t="shared" si="4"/>
        <v>9</v>
      </c>
      <c r="O91" s="128" t="s">
        <v>2312</v>
      </c>
      <c r="P91" s="144">
        <v>10800</v>
      </c>
      <c r="Q91" s="133">
        <v>0</v>
      </c>
      <c r="R91" s="134">
        <v>1200</v>
      </c>
      <c r="S91" s="134">
        <f t="shared" si="5"/>
        <v>12000</v>
      </c>
      <c r="T91" s="132">
        <v>10800</v>
      </c>
      <c r="U91" s="135">
        <v>0</v>
      </c>
      <c r="V91" s="135"/>
      <c r="W91" s="136">
        <f t="shared" si="6"/>
        <v>10800</v>
      </c>
      <c r="X91" s="145" t="s">
        <v>240</v>
      </c>
      <c r="Y91" s="138"/>
      <c r="Z91" s="138"/>
      <c r="AA91" s="138"/>
      <c r="AB91" s="139">
        <f t="shared" si="7"/>
        <v>0</v>
      </c>
    </row>
    <row r="92" spans="2:28" ht="40.5" customHeight="1">
      <c r="B92" s="127">
        <v>81</v>
      </c>
      <c r="C92" s="146" t="s">
        <v>236</v>
      </c>
      <c r="D92" s="146" t="s">
        <v>237</v>
      </c>
      <c r="E92" s="146" t="s">
        <v>238</v>
      </c>
      <c r="F92" s="146" t="s">
        <v>239</v>
      </c>
      <c r="G92" s="146" t="s">
        <v>163</v>
      </c>
      <c r="H92" s="146"/>
      <c r="I92" s="146" t="s">
        <v>236</v>
      </c>
      <c r="J92" s="128" t="s">
        <v>176</v>
      </c>
      <c r="K92" s="128" t="s">
        <v>2265</v>
      </c>
      <c r="L92" s="130">
        <v>0</v>
      </c>
      <c r="M92" s="130">
        <v>0</v>
      </c>
      <c r="N92" s="131">
        <f t="shared" si="4"/>
        <v>0</v>
      </c>
      <c r="O92" s="128" t="s">
        <v>2312</v>
      </c>
      <c r="P92" s="144">
        <v>47703</v>
      </c>
      <c r="Q92" s="133">
        <v>0</v>
      </c>
      <c r="R92" s="134">
        <v>5300.8899999999994</v>
      </c>
      <c r="S92" s="134">
        <f t="shared" si="5"/>
        <v>53003.89</v>
      </c>
      <c r="T92" s="132">
        <v>47703</v>
      </c>
      <c r="U92" s="135">
        <v>0</v>
      </c>
      <c r="V92" s="135"/>
      <c r="W92" s="136">
        <f t="shared" si="6"/>
        <v>47703</v>
      </c>
      <c r="X92" s="145" t="s">
        <v>240</v>
      </c>
      <c r="Y92" s="138"/>
      <c r="Z92" s="138"/>
      <c r="AA92" s="138"/>
      <c r="AB92" s="139">
        <f t="shared" si="7"/>
        <v>0</v>
      </c>
    </row>
    <row r="93" spans="2:28" ht="40.5" customHeight="1">
      <c r="B93" s="127">
        <v>82</v>
      </c>
      <c r="C93" s="146" t="s">
        <v>236</v>
      </c>
      <c r="D93" s="146" t="s">
        <v>237</v>
      </c>
      <c r="E93" s="146" t="s">
        <v>238</v>
      </c>
      <c r="F93" s="146" t="s">
        <v>239</v>
      </c>
      <c r="G93" s="146" t="s">
        <v>163</v>
      </c>
      <c r="H93" s="146"/>
      <c r="I93" s="146" t="s">
        <v>236</v>
      </c>
      <c r="J93" s="128" t="s">
        <v>152</v>
      </c>
      <c r="K93" s="128" t="s">
        <v>2265</v>
      </c>
      <c r="L93" s="130">
        <v>0</v>
      </c>
      <c r="M93" s="130">
        <v>0</v>
      </c>
      <c r="N93" s="131">
        <f t="shared" si="4"/>
        <v>0</v>
      </c>
      <c r="O93" s="128" t="s">
        <v>2312</v>
      </c>
      <c r="P93" s="144">
        <v>17752</v>
      </c>
      <c r="Q93" s="133">
        <v>0</v>
      </c>
      <c r="R93" s="134">
        <v>1973.1100000000006</v>
      </c>
      <c r="S93" s="134">
        <f t="shared" si="5"/>
        <v>19725.11</v>
      </c>
      <c r="T93" s="132">
        <v>17752</v>
      </c>
      <c r="U93" s="135">
        <v>0</v>
      </c>
      <c r="V93" s="135"/>
      <c r="W93" s="136">
        <f t="shared" si="6"/>
        <v>17752</v>
      </c>
      <c r="X93" s="145" t="s">
        <v>240</v>
      </c>
      <c r="Y93" s="138"/>
      <c r="Z93" s="138"/>
      <c r="AA93" s="138"/>
      <c r="AB93" s="139">
        <f t="shared" si="7"/>
        <v>0</v>
      </c>
    </row>
    <row r="94" spans="2:28" ht="40.5" customHeight="1">
      <c r="B94" s="127">
        <v>83</v>
      </c>
      <c r="C94" s="146" t="s">
        <v>236</v>
      </c>
      <c r="D94" s="146" t="s">
        <v>237</v>
      </c>
      <c r="E94" s="146" t="s">
        <v>238</v>
      </c>
      <c r="F94" s="146" t="s">
        <v>239</v>
      </c>
      <c r="G94" s="146" t="s">
        <v>163</v>
      </c>
      <c r="H94" s="146"/>
      <c r="I94" s="146" t="s">
        <v>236</v>
      </c>
      <c r="J94" s="128" t="s">
        <v>156</v>
      </c>
      <c r="K94" s="128" t="s">
        <v>2264</v>
      </c>
      <c r="L94" s="130">
        <v>0</v>
      </c>
      <c r="M94" s="130">
        <v>0</v>
      </c>
      <c r="N94" s="131">
        <f t="shared" si="4"/>
        <v>0</v>
      </c>
      <c r="O94" s="128" t="s">
        <v>2312</v>
      </c>
      <c r="P94" s="144">
        <v>39257</v>
      </c>
      <c r="Q94" s="133">
        <v>0</v>
      </c>
      <c r="R94" s="134">
        <v>4362.5</v>
      </c>
      <c r="S94" s="134">
        <f t="shared" si="5"/>
        <v>43619.5</v>
      </c>
      <c r="T94" s="132">
        <v>39257</v>
      </c>
      <c r="U94" s="135">
        <v>0</v>
      </c>
      <c r="V94" s="135"/>
      <c r="W94" s="136">
        <f t="shared" si="6"/>
        <v>39257</v>
      </c>
      <c r="X94" s="145" t="s">
        <v>240</v>
      </c>
      <c r="Y94" s="138"/>
      <c r="Z94" s="138"/>
      <c r="AA94" s="138"/>
      <c r="AB94" s="139">
        <f t="shared" si="7"/>
        <v>0</v>
      </c>
    </row>
    <row r="95" spans="2:28" ht="40.5" customHeight="1">
      <c r="B95" s="127">
        <v>84</v>
      </c>
      <c r="C95" s="146" t="s">
        <v>236</v>
      </c>
      <c r="D95" s="146" t="s">
        <v>237</v>
      </c>
      <c r="E95" s="146" t="s">
        <v>238</v>
      </c>
      <c r="F95" s="146" t="s">
        <v>239</v>
      </c>
      <c r="G95" s="146" t="s">
        <v>163</v>
      </c>
      <c r="H95" s="146"/>
      <c r="I95" s="146" t="s">
        <v>236</v>
      </c>
      <c r="J95" s="128" t="s">
        <v>212</v>
      </c>
      <c r="K95" s="128" t="s">
        <v>2265</v>
      </c>
      <c r="L95" s="130">
        <v>0</v>
      </c>
      <c r="M95" s="130">
        <v>0</v>
      </c>
      <c r="N95" s="131">
        <f t="shared" si="4"/>
        <v>0</v>
      </c>
      <c r="O95" s="128" t="s">
        <v>2312</v>
      </c>
      <c r="P95" s="144">
        <v>13653</v>
      </c>
      <c r="Q95" s="133">
        <v>0</v>
      </c>
      <c r="R95" s="134">
        <v>1517.0599999999995</v>
      </c>
      <c r="S95" s="134">
        <f t="shared" si="5"/>
        <v>15170.06</v>
      </c>
      <c r="T95" s="132">
        <v>13653</v>
      </c>
      <c r="U95" s="135">
        <v>0</v>
      </c>
      <c r="V95" s="135"/>
      <c r="W95" s="136">
        <f t="shared" si="6"/>
        <v>13653</v>
      </c>
      <c r="X95" s="145" t="s">
        <v>240</v>
      </c>
      <c r="Y95" s="138"/>
      <c r="Z95" s="138"/>
      <c r="AA95" s="138"/>
      <c r="AB95" s="139">
        <f t="shared" si="7"/>
        <v>0</v>
      </c>
    </row>
    <row r="96" spans="2:28" ht="40.5" customHeight="1">
      <c r="B96" s="127">
        <v>85</v>
      </c>
      <c r="C96" s="146" t="s">
        <v>236</v>
      </c>
      <c r="D96" s="146" t="s">
        <v>237</v>
      </c>
      <c r="E96" s="146" t="s">
        <v>238</v>
      </c>
      <c r="F96" s="146" t="s">
        <v>239</v>
      </c>
      <c r="G96" s="146" t="s">
        <v>163</v>
      </c>
      <c r="H96" s="146"/>
      <c r="I96" s="146" t="s">
        <v>236</v>
      </c>
      <c r="J96" s="128" t="s">
        <v>168</v>
      </c>
      <c r="K96" s="128" t="s">
        <v>2265</v>
      </c>
      <c r="L96" s="130">
        <v>0</v>
      </c>
      <c r="M96" s="130">
        <v>0</v>
      </c>
      <c r="N96" s="131">
        <f t="shared" si="4"/>
        <v>0</v>
      </c>
      <c r="O96" s="128" t="s">
        <v>2312</v>
      </c>
      <c r="P96" s="144">
        <v>8820</v>
      </c>
      <c r="Q96" s="133">
        <v>0</v>
      </c>
      <c r="R96" s="134">
        <v>980</v>
      </c>
      <c r="S96" s="134">
        <f t="shared" si="5"/>
        <v>9800</v>
      </c>
      <c r="T96" s="132">
        <v>8820</v>
      </c>
      <c r="U96" s="135">
        <v>0</v>
      </c>
      <c r="V96" s="135"/>
      <c r="W96" s="136">
        <f t="shared" si="6"/>
        <v>8820</v>
      </c>
      <c r="X96" s="145" t="s">
        <v>240</v>
      </c>
      <c r="Y96" s="138"/>
      <c r="Z96" s="138"/>
      <c r="AA96" s="138"/>
      <c r="AB96" s="139">
        <f t="shared" si="7"/>
        <v>0</v>
      </c>
    </row>
    <row r="97" spans="2:29" ht="40.5" customHeight="1">
      <c r="B97" s="127">
        <v>86</v>
      </c>
      <c r="C97" s="146" t="s">
        <v>241</v>
      </c>
      <c r="D97" s="146" t="s">
        <v>237</v>
      </c>
      <c r="E97" s="146" t="s">
        <v>242</v>
      </c>
      <c r="F97" s="146" t="s">
        <v>243</v>
      </c>
      <c r="G97" s="146" t="s">
        <v>163</v>
      </c>
      <c r="H97" s="146"/>
      <c r="I97" s="146" t="s">
        <v>241</v>
      </c>
      <c r="J97" s="128" t="s">
        <v>183</v>
      </c>
      <c r="K97" s="128" t="s">
        <v>2265</v>
      </c>
      <c r="L97" s="130">
        <v>4</v>
      </c>
      <c r="M97" s="130">
        <v>6</v>
      </c>
      <c r="N97" s="131">
        <f t="shared" si="4"/>
        <v>10</v>
      </c>
      <c r="O97" s="128" t="s">
        <v>2312</v>
      </c>
      <c r="P97" s="144">
        <v>44339</v>
      </c>
      <c r="Q97" s="133">
        <v>0</v>
      </c>
      <c r="R97" s="134">
        <v>4927.4599999999991</v>
      </c>
      <c r="S97" s="134">
        <f t="shared" si="5"/>
        <v>49266.46</v>
      </c>
      <c r="T97" s="132">
        <v>44339</v>
      </c>
      <c r="U97" s="135">
        <v>0</v>
      </c>
      <c r="V97" s="135"/>
      <c r="W97" s="136">
        <f t="shared" si="6"/>
        <v>44339</v>
      </c>
      <c r="X97" s="145" t="s">
        <v>244</v>
      </c>
      <c r="Y97" s="138"/>
      <c r="Z97" s="138"/>
      <c r="AA97" s="138"/>
      <c r="AB97" s="139">
        <f t="shared" si="7"/>
        <v>0</v>
      </c>
    </row>
    <row r="98" spans="2:29" ht="40.5" customHeight="1">
      <c r="B98" s="127">
        <v>87</v>
      </c>
      <c r="C98" s="146" t="s">
        <v>241</v>
      </c>
      <c r="D98" s="146" t="s">
        <v>237</v>
      </c>
      <c r="E98" s="146" t="s">
        <v>242</v>
      </c>
      <c r="F98" s="146" t="s">
        <v>243</v>
      </c>
      <c r="G98" s="146" t="s">
        <v>163</v>
      </c>
      <c r="H98" s="146"/>
      <c r="I98" s="146" t="s">
        <v>241</v>
      </c>
      <c r="J98" s="128" t="s">
        <v>169</v>
      </c>
      <c r="K98" s="128" t="s">
        <v>2264</v>
      </c>
      <c r="L98" s="130">
        <v>0</v>
      </c>
      <c r="M98" s="130">
        <v>0</v>
      </c>
      <c r="N98" s="131">
        <f t="shared" si="4"/>
        <v>0</v>
      </c>
      <c r="O98" s="128" t="s">
        <v>2312</v>
      </c>
      <c r="P98" s="144">
        <v>13076</v>
      </c>
      <c r="Q98" s="133">
        <v>0</v>
      </c>
      <c r="R98" s="134">
        <v>1453.3999999999996</v>
      </c>
      <c r="S98" s="134">
        <f t="shared" si="5"/>
        <v>14529.4</v>
      </c>
      <c r="T98" s="132">
        <v>13076</v>
      </c>
      <c r="U98" s="135">
        <v>0</v>
      </c>
      <c r="V98" s="135"/>
      <c r="W98" s="136">
        <f t="shared" si="6"/>
        <v>13076</v>
      </c>
      <c r="X98" s="145" t="s">
        <v>244</v>
      </c>
      <c r="Y98" s="138"/>
      <c r="Z98" s="138"/>
      <c r="AA98" s="138"/>
      <c r="AB98" s="139">
        <f t="shared" si="7"/>
        <v>0</v>
      </c>
    </row>
    <row r="99" spans="2:29" ht="40.5" customHeight="1">
      <c r="B99" s="127">
        <v>88</v>
      </c>
      <c r="C99" s="146" t="s">
        <v>241</v>
      </c>
      <c r="D99" s="146" t="s">
        <v>237</v>
      </c>
      <c r="E99" s="146" t="s">
        <v>242</v>
      </c>
      <c r="F99" s="146" t="s">
        <v>243</v>
      </c>
      <c r="G99" s="146" t="s">
        <v>163</v>
      </c>
      <c r="H99" s="146"/>
      <c r="I99" s="146" t="s">
        <v>241</v>
      </c>
      <c r="J99" s="128" t="s">
        <v>192</v>
      </c>
      <c r="K99" s="128" t="s">
        <v>2265</v>
      </c>
      <c r="L99" s="130">
        <v>0</v>
      </c>
      <c r="M99" s="130">
        <v>0</v>
      </c>
      <c r="N99" s="131">
        <f t="shared" si="4"/>
        <v>0</v>
      </c>
      <c r="O99" s="128" t="s">
        <v>2312</v>
      </c>
      <c r="P99" s="144">
        <v>32400</v>
      </c>
      <c r="Q99" s="133">
        <v>0</v>
      </c>
      <c r="R99" s="134">
        <v>3600</v>
      </c>
      <c r="S99" s="134">
        <f t="shared" si="5"/>
        <v>36000</v>
      </c>
      <c r="T99" s="132">
        <v>32400</v>
      </c>
      <c r="U99" s="135">
        <v>0</v>
      </c>
      <c r="V99" s="135"/>
      <c r="W99" s="136">
        <f t="shared" si="6"/>
        <v>32400</v>
      </c>
      <c r="X99" s="145" t="s">
        <v>244</v>
      </c>
      <c r="Y99" s="138"/>
      <c r="Z99" s="138"/>
      <c r="AA99" s="138"/>
      <c r="AB99" s="139">
        <f t="shared" si="7"/>
        <v>0</v>
      </c>
    </row>
    <row r="100" spans="2:29" ht="40.5" customHeight="1">
      <c r="B100" s="127">
        <v>89</v>
      </c>
      <c r="C100" s="146" t="s">
        <v>241</v>
      </c>
      <c r="D100" s="146" t="s">
        <v>237</v>
      </c>
      <c r="E100" s="146" t="s">
        <v>242</v>
      </c>
      <c r="F100" s="146" t="s">
        <v>243</v>
      </c>
      <c r="G100" s="146" t="s">
        <v>163</v>
      </c>
      <c r="H100" s="146"/>
      <c r="I100" s="146" t="s">
        <v>241</v>
      </c>
      <c r="J100" s="128" t="s">
        <v>167</v>
      </c>
      <c r="K100" s="128" t="s">
        <v>2264</v>
      </c>
      <c r="L100" s="130">
        <v>0</v>
      </c>
      <c r="M100" s="130">
        <v>0</v>
      </c>
      <c r="N100" s="131">
        <f t="shared" si="4"/>
        <v>0</v>
      </c>
      <c r="O100" s="128" t="s">
        <v>2312</v>
      </c>
      <c r="P100" s="144">
        <v>20160</v>
      </c>
      <c r="Q100" s="133">
        <v>0</v>
      </c>
      <c r="R100" s="134">
        <v>2240</v>
      </c>
      <c r="S100" s="134">
        <f t="shared" si="5"/>
        <v>22400</v>
      </c>
      <c r="T100" s="132">
        <v>20160</v>
      </c>
      <c r="U100" s="135">
        <v>0</v>
      </c>
      <c r="V100" s="135"/>
      <c r="W100" s="136">
        <f t="shared" si="6"/>
        <v>20160</v>
      </c>
      <c r="X100" s="145" t="s">
        <v>244</v>
      </c>
      <c r="Y100" s="138"/>
      <c r="Z100" s="138"/>
      <c r="AA100" s="138"/>
      <c r="AB100" s="139">
        <f t="shared" si="7"/>
        <v>0</v>
      </c>
    </row>
    <row r="101" spans="2:29" ht="40.5" customHeight="1">
      <c r="B101" s="127">
        <v>90</v>
      </c>
      <c r="C101" s="146" t="s">
        <v>241</v>
      </c>
      <c r="D101" s="146" t="s">
        <v>237</v>
      </c>
      <c r="E101" s="146" t="s">
        <v>242</v>
      </c>
      <c r="F101" s="146" t="s">
        <v>243</v>
      </c>
      <c r="G101" s="146" t="s">
        <v>163</v>
      </c>
      <c r="H101" s="146"/>
      <c r="I101" s="146" t="s">
        <v>241</v>
      </c>
      <c r="J101" s="128" t="s">
        <v>182</v>
      </c>
      <c r="K101" s="128" t="s">
        <v>2265</v>
      </c>
      <c r="L101" s="130">
        <v>0</v>
      </c>
      <c r="M101" s="130">
        <v>0</v>
      </c>
      <c r="N101" s="131">
        <f t="shared" si="4"/>
        <v>0</v>
      </c>
      <c r="O101" s="128" t="s">
        <v>2312</v>
      </c>
      <c r="P101" s="144">
        <v>16173</v>
      </c>
      <c r="Q101" s="133">
        <v>0</v>
      </c>
      <c r="R101" s="134">
        <v>1798.0600000000013</v>
      </c>
      <c r="S101" s="134">
        <f t="shared" si="5"/>
        <v>17971.060000000001</v>
      </c>
      <c r="T101" s="132">
        <v>16173</v>
      </c>
      <c r="U101" s="135">
        <v>0</v>
      </c>
      <c r="V101" s="135"/>
      <c r="W101" s="136">
        <f t="shared" si="6"/>
        <v>16173</v>
      </c>
      <c r="X101" s="145" t="s">
        <v>244</v>
      </c>
      <c r="Y101" s="138"/>
      <c r="Z101" s="138"/>
      <c r="AA101" s="138"/>
      <c r="AB101" s="139">
        <f t="shared" si="7"/>
        <v>0</v>
      </c>
    </row>
    <row r="102" spans="2:29" ht="40.5" customHeight="1">
      <c r="B102" s="127">
        <v>91</v>
      </c>
      <c r="C102" s="146" t="s">
        <v>241</v>
      </c>
      <c r="D102" s="146" t="s">
        <v>237</v>
      </c>
      <c r="E102" s="146" t="s">
        <v>242</v>
      </c>
      <c r="F102" s="146" t="s">
        <v>243</v>
      </c>
      <c r="G102" s="146" t="s">
        <v>163</v>
      </c>
      <c r="H102" s="146"/>
      <c r="I102" s="146" t="s">
        <v>241</v>
      </c>
      <c r="J102" s="128" t="s">
        <v>212</v>
      </c>
      <c r="K102" s="128" t="s">
        <v>2265</v>
      </c>
      <c r="L102" s="130">
        <v>0</v>
      </c>
      <c r="M102" s="130">
        <v>0</v>
      </c>
      <c r="N102" s="131">
        <f t="shared" si="4"/>
        <v>0</v>
      </c>
      <c r="O102" s="128" t="s">
        <v>2312</v>
      </c>
      <c r="P102" s="144">
        <v>13653</v>
      </c>
      <c r="Q102" s="133">
        <v>0</v>
      </c>
      <c r="R102" s="134">
        <v>1517.0599999999995</v>
      </c>
      <c r="S102" s="134">
        <f t="shared" si="5"/>
        <v>15170.06</v>
      </c>
      <c r="T102" s="132">
        <v>13653</v>
      </c>
      <c r="U102" s="135">
        <v>0</v>
      </c>
      <c r="V102" s="135"/>
      <c r="W102" s="136">
        <f t="shared" si="6"/>
        <v>13653</v>
      </c>
      <c r="X102" s="145" t="s">
        <v>244</v>
      </c>
      <c r="Y102" s="138"/>
      <c r="Z102" s="138"/>
      <c r="AA102" s="138"/>
      <c r="AB102" s="139">
        <f t="shared" si="7"/>
        <v>0</v>
      </c>
    </row>
    <row r="103" spans="2:29" ht="40.5" customHeight="1">
      <c r="B103" s="127">
        <v>92</v>
      </c>
      <c r="C103" s="146" t="s">
        <v>241</v>
      </c>
      <c r="D103" s="146" t="s">
        <v>237</v>
      </c>
      <c r="E103" s="146" t="s">
        <v>242</v>
      </c>
      <c r="F103" s="146" t="s">
        <v>243</v>
      </c>
      <c r="G103" s="146" t="s">
        <v>163</v>
      </c>
      <c r="H103" s="146"/>
      <c r="I103" s="146" t="s">
        <v>241</v>
      </c>
      <c r="J103" s="128" t="s">
        <v>156</v>
      </c>
      <c r="K103" s="128" t="s">
        <v>2264</v>
      </c>
      <c r="L103" s="130">
        <v>0</v>
      </c>
      <c r="M103" s="130">
        <v>0</v>
      </c>
      <c r="N103" s="131">
        <f t="shared" si="4"/>
        <v>0</v>
      </c>
      <c r="O103" s="128" t="s">
        <v>2312</v>
      </c>
      <c r="P103" s="144">
        <v>7851</v>
      </c>
      <c r="Q103" s="133">
        <v>0</v>
      </c>
      <c r="R103" s="134">
        <v>872.89999999999964</v>
      </c>
      <c r="S103" s="134">
        <f t="shared" si="5"/>
        <v>8723.9</v>
      </c>
      <c r="T103" s="132">
        <v>7851</v>
      </c>
      <c r="U103" s="135">
        <v>0</v>
      </c>
      <c r="V103" s="135"/>
      <c r="W103" s="136">
        <f t="shared" si="6"/>
        <v>7851</v>
      </c>
      <c r="X103" s="145" t="s">
        <v>244</v>
      </c>
      <c r="Y103" s="138"/>
      <c r="Z103" s="138"/>
      <c r="AA103" s="138"/>
      <c r="AB103" s="139">
        <f t="shared" si="7"/>
        <v>0</v>
      </c>
    </row>
    <row r="104" spans="2:29" s="90" customFormat="1" ht="40.5" customHeight="1">
      <c r="B104" s="127">
        <v>93</v>
      </c>
      <c r="C104" s="146" t="s">
        <v>245</v>
      </c>
      <c r="D104" s="146" t="s">
        <v>246</v>
      </c>
      <c r="E104" s="146" t="s">
        <v>247</v>
      </c>
      <c r="F104" s="146" t="s">
        <v>248</v>
      </c>
      <c r="G104" s="146" t="s">
        <v>163</v>
      </c>
      <c r="H104" s="146"/>
      <c r="I104" s="146" t="s">
        <v>249</v>
      </c>
      <c r="J104" s="141" t="s">
        <v>152</v>
      </c>
      <c r="K104" s="128" t="s">
        <v>2265</v>
      </c>
      <c r="L104" s="130">
        <v>6</v>
      </c>
      <c r="M104" s="130">
        <v>9</v>
      </c>
      <c r="N104" s="131">
        <f t="shared" si="4"/>
        <v>15</v>
      </c>
      <c r="O104" s="128" t="s">
        <v>2312</v>
      </c>
      <c r="P104" s="144">
        <v>71010</v>
      </c>
      <c r="Q104" s="133">
        <v>0</v>
      </c>
      <c r="R104" s="134">
        <v>7890.4400000000023</v>
      </c>
      <c r="S104" s="134">
        <f t="shared" si="5"/>
        <v>78900.44</v>
      </c>
      <c r="T104" s="132">
        <v>71010</v>
      </c>
      <c r="U104" s="135">
        <v>0</v>
      </c>
      <c r="V104" s="135"/>
      <c r="W104" s="136">
        <f t="shared" si="6"/>
        <v>71010</v>
      </c>
      <c r="X104" s="145" t="s">
        <v>250</v>
      </c>
      <c r="Y104" s="138"/>
      <c r="Z104" s="138"/>
      <c r="AA104" s="138"/>
      <c r="AB104" s="139">
        <f t="shared" si="7"/>
        <v>0</v>
      </c>
      <c r="AC104" s="91"/>
    </row>
    <row r="105" spans="2:29" ht="40.5" customHeight="1">
      <c r="B105" s="127">
        <v>94</v>
      </c>
      <c r="C105" s="146" t="s">
        <v>245</v>
      </c>
      <c r="D105" s="146" t="s">
        <v>246</v>
      </c>
      <c r="E105" s="146" t="s">
        <v>247</v>
      </c>
      <c r="F105" s="146" t="s">
        <v>248</v>
      </c>
      <c r="G105" s="146" t="s">
        <v>163</v>
      </c>
      <c r="H105" s="146"/>
      <c r="I105" s="146" t="s">
        <v>249</v>
      </c>
      <c r="J105" s="128" t="s">
        <v>169</v>
      </c>
      <c r="K105" s="128" t="s">
        <v>2264</v>
      </c>
      <c r="L105" s="130">
        <v>0</v>
      </c>
      <c r="M105" s="130">
        <v>0</v>
      </c>
      <c r="N105" s="131">
        <f t="shared" si="4"/>
        <v>0</v>
      </c>
      <c r="O105" s="128" t="s">
        <v>2312</v>
      </c>
      <c r="P105" s="144">
        <v>6538</v>
      </c>
      <c r="Q105" s="133">
        <v>0</v>
      </c>
      <c r="R105" s="134">
        <v>726.69999999999982</v>
      </c>
      <c r="S105" s="134">
        <f t="shared" si="5"/>
        <v>7264.7</v>
      </c>
      <c r="T105" s="132">
        <v>6538</v>
      </c>
      <c r="U105" s="135">
        <v>0</v>
      </c>
      <c r="V105" s="135"/>
      <c r="W105" s="136">
        <f t="shared" si="6"/>
        <v>6538</v>
      </c>
      <c r="X105" s="145" t="s">
        <v>250</v>
      </c>
      <c r="Y105" s="138"/>
      <c r="Z105" s="138"/>
      <c r="AA105" s="138"/>
      <c r="AB105" s="139">
        <f t="shared" si="7"/>
        <v>0</v>
      </c>
    </row>
    <row r="106" spans="2:29" ht="40.5" customHeight="1">
      <c r="B106" s="127">
        <v>95</v>
      </c>
      <c r="C106" s="146" t="s">
        <v>245</v>
      </c>
      <c r="D106" s="146" t="s">
        <v>246</v>
      </c>
      <c r="E106" s="146" t="s">
        <v>247</v>
      </c>
      <c r="F106" s="146" t="s">
        <v>248</v>
      </c>
      <c r="G106" s="146" t="s">
        <v>163</v>
      </c>
      <c r="H106" s="146"/>
      <c r="I106" s="146" t="s">
        <v>249</v>
      </c>
      <c r="J106" s="128" t="s">
        <v>168</v>
      </c>
      <c r="K106" s="128" t="s">
        <v>2265</v>
      </c>
      <c r="L106" s="130">
        <v>0</v>
      </c>
      <c r="M106" s="130">
        <v>0</v>
      </c>
      <c r="N106" s="131">
        <f t="shared" si="4"/>
        <v>0</v>
      </c>
      <c r="O106" s="128" t="s">
        <v>2312</v>
      </c>
      <c r="P106" s="144">
        <v>17640</v>
      </c>
      <c r="Q106" s="133">
        <v>0</v>
      </c>
      <c r="R106" s="134">
        <v>1960</v>
      </c>
      <c r="S106" s="134">
        <f t="shared" si="5"/>
        <v>19600</v>
      </c>
      <c r="T106" s="132">
        <v>17640</v>
      </c>
      <c r="U106" s="135">
        <v>0</v>
      </c>
      <c r="V106" s="135"/>
      <c r="W106" s="136">
        <f t="shared" si="6"/>
        <v>17640</v>
      </c>
      <c r="X106" s="145" t="s">
        <v>250</v>
      </c>
      <c r="Y106" s="138"/>
      <c r="Z106" s="138"/>
      <c r="AA106" s="138"/>
      <c r="AB106" s="139">
        <f t="shared" si="7"/>
        <v>0</v>
      </c>
    </row>
    <row r="107" spans="2:29" ht="40.5" customHeight="1">
      <c r="B107" s="127">
        <v>96</v>
      </c>
      <c r="C107" s="146" t="s">
        <v>245</v>
      </c>
      <c r="D107" s="146" t="s">
        <v>246</v>
      </c>
      <c r="E107" s="146" t="s">
        <v>247</v>
      </c>
      <c r="F107" s="146" t="s">
        <v>248</v>
      </c>
      <c r="G107" s="146" t="s">
        <v>163</v>
      </c>
      <c r="H107" s="146"/>
      <c r="I107" s="146" t="s">
        <v>249</v>
      </c>
      <c r="J107" s="128" t="s">
        <v>212</v>
      </c>
      <c r="K107" s="128" t="s">
        <v>2265</v>
      </c>
      <c r="L107" s="130">
        <v>0</v>
      </c>
      <c r="M107" s="130">
        <v>0</v>
      </c>
      <c r="N107" s="131">
        <f t="shared" si="4"/>
        <v>0</v>
      </c>
      <c r="O107" s="128" t="s">
        <v>2312</v>
      </c>
      <c r="P107" s="144">
        <v>13653</v>
      </c>
      <c r="Q107" s="133">
        <v>0</v>
      </c>
      <c r="R107" s="134">
        <v>1517.0599999999995</v>
      </c>
      <c r="S107" s="134">
        <f t="shared" si="5"/>
        <v>15170.06</v>
      </c>
      <c r="T107" s="132">
        <v>13653</v>
      </c>
      <c r="U107" s="135">
        <v>0</v>
      </c>
      <c r="V107" s="135"/>
      <c r="W107" s="136">
        <f t="shared" si="6"/>
        <v>13653</v>
      </c>
      <c r="X107" s="145" t="s">
        <v>250</v>
      </c>
      <c r="Y107" s="138"/>
      <c r="Z107" s="138"/>
      <c r="AA107" s="138"/>
      <c r="AB107" s="139">
        <f t="shared" si="7"/>
        <v>0</v>
      </c>
    </row>
    <row r="108" spans="2:29" ht="40.5" customHeight="1">
      <c r="B108" s="127">
        <v>97</v>
      </c>
      <c r="C108" s="146" t="s">
        <v>245</v>
      </c>
      <c r="D108" s="146" t="s">
        <v>246</v>
      </c>
      <c r="E108" s="146" t="s">
        <v>247</v>
      </c>
      <c r="F108" s="146" t="s">
        <v>248</v>
      </c>
      <c r="G108" s="146" t="s">
        <v>163</v>
      </c>
      <c r="H108" s="146"/>
      <c r="I108" s="146" t="s">
        <v>249</v>
      </c>
      <c r="J108" s="128" t="s">
        <v>167</v>
      </c>
      <c r="K108" s="128" t="s">
        <v>2264</v>
      </c>
      <c r="L108" s="130">
        <v>0</v>
      </c>
      <c r="M108" s="130">
        <v>0</v>
      </c>
      <c r="N108" s="131">
        <f t="shared" si="4"/>
        <v>0</v>
      </c>
      <c r="O108" s="128" t="s">
        <v>2312</v>
      </c>
      <c r="P108" s="144">
        <v>20160</v>
      </c>
      <c r="Q108" s="133">
        <v>0</v>
      </c>
      <c r="R108" s="134">
        <v>2240</v>
      </c>
      <c r="S108" s="134">
        <f t="shared" si="5"/>
        <v>22400</v>
      </c>
      <c r="T108" s="132">
        <v>20160</v>
      </c>
      <c r="U108" s="135">
        <v>0</v>
      </c>
      <c r="V108" s="135"/>
      <c r="W108" s="136">
        <f t="shared" si="6"/>
        <v>20160</v>
      </c>
      <c r="X108" s="145" t="s">
        <v>250</v>
      </c>
      <c r="Y108" s="138"/>
      <c r="Z108" s="138"/>
      <c r="AA108" s="138"/>
      <c r="AB108" s="139">
        <f t="shared" si="7"/>
        <v>0</v>
      </c>
    </row>
    <row r="109" spans="2:29" ht="40.5" customHeight="1">
      <c r="B109" s="127">
        <v>98</v>
      </c>
      <c r="C109" s="146" t="s">
        <v>245</v>
      </c>
      <c r="D109" s="146" t="s">
        <v>246</v>
      </c>
      <c r="E109" s="146" t="s">
        <v>247</v>
      </c>
      <c r="F109" s="146" t="s">
        <v>248</v>
      </c>
      <c r="G109" s="146" t="s">
        <v>163</v>
      </c>
      <c r="H109" s="146"/>
      <c r="I109" s="146" t="s">
        <v>249</v>
      </c>
      <c r="J109" s="128" t="s">
        <v>192</v>
      </c>
      <c r="K109" s="128" t="s">
        <v>2265</v>
      </c>
      <c r="L109" s="130">
        <v>0</v>
      </c>
      <c r="M109" s="130">
        <v>0</v>
      </c>
      <c r="N109" s="131">
        <f t="shared" si="4"/>
        <v>0</v>
      </c>
      <c r="O109" s="128" t="s">
        <v>2312</v>
      </c>
      <c r="P109" s="144">
        <v>21600</v>
      </c>
      <c r="Q109" s="133">
        <v>0</v>
      </c>
      <c r="R109" s="134">
        <v>2400</v>
      </c>
      <c r="S109" s="134">
        <f t="shared" si="5"/>
        <v>24000</v>
      </c>
      <c r="T109" s="132">
        <v>21600</v>
      </c>
      <c r="U109" s="135">
        <v>0</v>
      </c>
      <c r="V109" s="135"/>
      <c r="W109" s="136">
        <f t="shared" si="6"/>
        <v>21600</v>
      </c>
      <c r="X109" s="145" t="s">
        <v>250</v>
      </c>
      <c r="Y109" s="138"/>
      <c r="Z109" s="138"/>
      <c r="AA109" s="138"/>
      <c r="AB109" s="139">
        <f t="shared" si="7"/>
        <v>0</v>
      </c>
    </row>
    <row r="110" spans="2:29" ht="40.5" customHeight="1">
      <c r="B110" s="127">
        <v>99</v>
      </c>
      <c r="C110" s="146" t="s">
        <v>245</v>
      </c>
      <c r="D110" s="146" t="s">
        <v>246</v>
      </c>
      <c r="E110" s="146" t="s">
        <v>247</v>
      </c>
      <c r="F110" s="146" t="s">
        <v>248</v>
      </c>
      <c r="G110" s="146" t="s">
        <v>163</v>
      </c>
      <c r="H110" s="146"/>
      <c r="I110" s="146" t="s">
        <v>249</v>
      </c>
      <c r="J110" s="128" t="s">
        <v>156</v>
      </c>
      <c r="K110" s="128" t="s">
        <v>2264</v>
      </c>
      <c r="L110" s="130">
        <v>0</v>
      </c>
      <c r="M110" s="130">
        <v>0</v>
      </c>
      <c r="N110" s="131">
        <f t="shared" si="4"/>
        <v>0</v>
      </c>
      <c r="O110" s="128" t="s">
        <v>2312</v>
      </c>
      <c r="P110" s="144">
        <v>4590</v>
      </c>
      <c r="Q110" s="133">
        <v>0</v>
      </c>
      <c r="R110" s="134">
        <v>510.80000000000018</v>
      </c>
      <c r="S110" s="134">
        <f t="shared" si="5"/>
        <v>5100.8</v>
      </c>
      <c r="T110" s="132">
        <v>4590</v>
      </c>
      <c r="U110" s="135">
        <v>0</v>
      </c>
      <c r="V110" s="135"/>
      <c r="W110" s="136">
        <f t="shared" si="6"/>
        <v>4590</v>
      </c>
      <c r="X110" s="145" t="s">
        <v>250</v>
      </c>
      <c r="Y110" s="138"/>
      <c r="Z110" s="138"/>
      <c r="AA110" s="138"/>
      <c r="AB110" s="139">
        <f t="shared" si="7"/>
        <v>0</v>
      </c>
    </row>
    <row r="111" spans="2:29" ht="40.5" customHeight="1">
      <c r="B111" s="127">
        <v>100</v>
      </c>
      <c r="C111" s="146" t="s">
        <v>251</v>
      </c>
      <c r="D111" s="146" t="s">
        <v>252</v>
      </c>
      <c r="E111" s="146" t="s">
        <v>253</v>
      </c>
      <c r="F111" s="146" t="s">
        <v>254</v>
      </c>
      <c r="G111" s="146" t="s">
        <v>163</v>
      </c>
      <c r="H111" s="146"/>
      <c r="I111" s="146" t="s">
        <v>251</v>
      </c>
      <c r="J111" s="128" t="s">
        <v>190</v>
      </c>
      <c r="K111" s="128" t="s">
        <v>2265</v>
      </c>
      <c r="L111" s="130">
        <v>7</v>
      </c>
      <c r="M111" s="130">
        <v>5</v>
      </c>
      <c r="N111" s="131">
        <f t="shared" si="4"/>
        <v>12</v>
      </c>
      <c r="O111" s="128" t="s">
        <v>2312</v>
      </c>
      <c r="P111" s="144">
        <v>49500</v>
      </c>
      <c r="Q111" s="133">
        <v>0</v>
      </c>
      <c r="R111" s="134">
        <v>5500</v>
      </c>
      <c r="S111" s="134">
        <f t="shared" si="5"/>
        <v>55000</v>
      </c>
      <c r="T111" s="132">
        <v>49500</v>
      </c>
      <c r="U111" s="135">
        <v>0</v>
      </c>
      <c r="V111" s="135"/>
      <c r="W111" s="136">
        <f t="shared" si="6"/>
        <v>49500</v>
      </c>
      <c r="X111" s="145" t="s">
        <v>255</v>
      </c>
      <c r="Y111" s="138"/>
      <c r="Z111" s="138"/>
      <c r="AA111" s="138"/>
      <c r="AB111" s="139">
        <f t="shared" si="7"/>
        <v>0</v>
      </c>
    </row>
    <row r="112" spans="2:29" ht="40.5" customHeight="1">
      <c r="B112" s="127">
        <v>101</v>
      </c>
      <c r="C112" s="146" t="s">
        <v>251</v>
      </c>
      <c r="D112" s="146" t="s">
        <v>252</v>
      </c>
      <c r="E112" s="146" t="s">
        <v>253</v>
      </c>
      <c r="F112" s="146" t="s">
        <v>254</v>
      </c>
      <c r="G112" s="146" t="s">
        <v>163</v>
      </c>
      <c r="H112" s="146"/>
      <c r="I112" s="146" t="s">
        <v>251</v>
      </c>
      <c r="J112" s="128" t="s">
        <v>169</v>
      </c>
      <c r="K112" s="128" t="s">
        <v>2264</v>
      </c>
      <c r="L112" s="130">
        <v>0</v>
      </c>
      <c r="M112" s="130">
        <v>0</v>
      </c>
      <c r="N112" s="131">
        <f t="shared" si="4"/>
        <v>0</v>
      </c>
      <c r="O112" s="128" t="s">
        <v>2312</v>
      </c>
      <c r="P112" s="144">
        <v>19614</v>
      </c>
      <c r="Q112" s="133">
        <v>0</v>
      </c>
      <c r="R112" s="134">
        <v>2180.0999999999985</v>
      </c>
      <c r="S112" s="134">
        <f t="shared" si="5"/>
        <v>21794.1</v>
      </c>
      <c r="T112" s="132">
        <v>19614</v>
      </c>
      <c r="U112" s="135">
        <v>0</v>
      </c>
      <c r="V112" s="135"/>
      <c r="W112" s="136">
        <f t="shared" si="6"/>
        <v>19614</v>
      </c>
      <c r="X112" s="145" t="s">
        <v>255</v>
      </c>
      <c r="Y112" s="138"/>
      <c r="Z112" s="138"/>
      <c r="AA112" s="138"/>
      <c r="AB112" s="139">
        <f t="shared" si="7"/>
        <v>0</v>
      </c>
    </row>
    <row r="113" spans="2:34" ht="40.5" customHeight="1">
      <c r="B113" s="127">
        <v>102</v>
      </c>
      <c r="C113" s="146" t="s">
        <v>251</v>
      </c>
      <c r="D113" s="146" t="s">
        <v>252</v>
      </c>
      <c r="E113" s="146" t="s">
        <v>253</v>
      </c>
      <c r="F113" s="146" t="s">
        <v>254</v>
      </c>
      <c r="G113" s="146" t="s">
        <v>163</v>
      </c>
      <c r="H113" s="146"/>
      <c r="I113" s="146" t="s">
        <v>251</v>
      </c>
      <c r="J113" s="128" t="s">
        <v>192</v>
      </c>
      <c r="K113" s="128" t="s">
        <v>2265</v>
      </c>
      <c r="L113" s="130">
        <v>0</v>
      </c>
      <c r="M113" s="130">
        <v>0</v>
      </c>
      <c r="N113" s="131">
        <f t="shared" si="4"/>
        <v>0</v>
      </c>
      <c r="O113" s="128" t="s">
        <v>2312</v>
      </c>
      <c r="P113" s="144">
        <v>10800</v>
      </c>
      <c r="Q113" s="133">
        <v>0</v>
      </c>
      <c r="R113" s="134">
        <v>1200</v>
      </c>
      <c r="S113" s="134">
        <f t="shared" si="5"/>
        <v>12000</v>
      </c>
      <c r="T113" s="132">
        <v>10800</v>
      </c>
      <c r="U113" s="135">
        <v>0</v>
      </c>
      <c r="V113" s="135"/>
      <c r="W113" s="136">
        <f t="shared" si="6"/>
        <v>10800</v>
      </c>
      <c r="X113" s="145" t="s">
        <v>255</v>
      </c>
      <c r="Y113" s="138"/>
      <c r="Z113" s="138"/>
      <c r="AA113" s="138"/>
      <c r="AB113" s="139">
        <f t="shared" si="7"/>
        <v>0</v>
      </c>
    </row>
    <row r="114" spans="2:34" ht="40.5" customHeight="1">
      <c r="B114" s="127">
        <v>103</v>
      </c>
      <c r="C114" s="146" t="s">
        <v>251</v>
      </c>
      <c r="D114" s="146" t="s">
        <v>252</v>
      </c>
      <c r="E114" s="146" t="s">
        <v>253</v>
      </c>
      <c r="F114" s="146" t="s">
        <v>254</v>
      </c>
      <c r="G114" s="146" t="s">
        <v>163</v>
      </c>
      <c r="H114" s="146"/>
      <c r="I114" s="146" t="s">
        <v>251</v>
      </c>
      <c r="J114" s="128" t="s">
        <v>183</v>
      </c>
      <c r="K114" s="128" t="s">
        <v>2265</v>
      </c>
      <c r="L114" s="130">
        <v>0</v>
      </c>
      <c r="M114" s="130">
        <v>0</v>
      </c>
      <c r="N114" s="131">
        <f t="shared" si="4"/>
        <v>0</v>
      </c>
      <c r="O114" s="128" t="s">
        <v>2312</v>
      </c>
      <c r="P114" s="144">
        <v>44339</v>
      </c>
      <c r="Q114" s="133">
        <v>0</v>
      </c>
      <c r="R114" s="134">
        <v>4927.4599999999991</v>
      </c>
      <c r="S114" s="134">
        <f t="shared" si="5"/>
        <v>49266.46</v>
      </c>
      <c r="T114" s="132">
        <v>44339</v>
      </c>
      <c r="U114" s="135">
        <v>0</v>
      </c>
      <c r="V114" s="135"/>
      <c r="W114" s="136">
        <f t="shared" si="6"/>
        <v>44339</v>
      </c>
      <c r="X114" s="145" t="s">
        <v>255</v>
      </c>
      <c r="Y114" s="138"/>
      <c r="Z114" s="138"/>
      <c r="AA114" s="138"/>
      <c r="AB114" s="139">
        <f t="shared" si="7"/>
        <v>0</v>
      </c>
    </row>
    <row r="115" spans="2:34" ht="40.5" customHeight="1">
      <c r="B115" s="127">
        <v>104</v>
      </c>
      <c r="C115" s="146" t="s">
        <v>251</v>
      </c>
      <c r="D115" s="146" t="s">
        <v>252</v>
      </c>
      <c r="E115" s="146" t="s">
        <v>253</v>
      </c>
      <c r="F115" s="146" t="s">
        <v>254</v>
      </c>
      <c r="G115" s="146" t="s">
        <v>163</v>
      </c>
      <c r="H115" s="146"/>
      <c r="I115" s="146" t="s">
        <v>251</v>
      </c>
      <c r="J115" s="128" t="s">
        <v>152</v>
      </c>
      <c r="K115" s="128" t="s">
        <v>2265</v>
      </c>
      <c r="L115" s="130">
        <v>0</v>
      </c>
      <c r="M115" s="130">
        <v>0</v>
      </c>
      <c r="N115" s="131">
        <f t="shared" si="4"/>
        <v>0</v>
      </c>
      <c r="O115" s="128" t="s">
        <v>2312</v>
      </c>
      <c r="P115" s="144">
        <v>35505</v>
      </c>
      <c r="Q115" s="133">
        <v>0</v>
      </c>
      <c r="R115" s="134">
        <v>3945.2200000000012</v>
      </c>
      <c r="S115" s="134">
        <f t="shared" si="5"/>
        <v>39450.22</v>
      </c>
      <c r="T115" s="132">
        <v>35505</v>
      </c>
      <c r="U115" s="135">
        <v>0</v>
      </c>
      <c r="V115" s="135"/>
      <c r="W115" s="136">
        <f t="shared" si="6"/>
        <v>35505</v>
      </c>
      <c r="X115" s="145" t="s">
        <v>255</v>
      </c>
      <c r="Y115" s="138"/>
      <c r="Z115" s="138"/>
      <c r="AA115" s="138"/>
      <c r="AB115" s="139">
        <f t="shared" si="7"/>
        <v>0</v>
      </c>
    </row>
    <row r="116" spans="2:34" ht="40.5" customHeight="1">
      <c r="B116" s="127">
        <v>105</v>
      </c>
      <c r="C116" s="128" t="s">
        <v>251</v>
      </c>
      <c r="D116" s="129" t="s">
        <v>252</v>
      </c>
      <c r="E116" s="129" t="s">
        <v>253</v>
      </c>
      <c r="F116" s="129" t="s">
        <v>254</v>
      </c>
      <c r="G116" s="128" t="s">
        <v>163</v>
      </c>
      <c r="H116" s="128"/>
      <c r="I116" s="128" t="s">
        <v>251</v>
      </c>
      <c r="J116" s="128" t="s">
        <v>167</v>
      </c>
      <c r="K116" s="128" t="s">
        <v>2264</v>
      </c>
      <c r="L116" s="130">
        <v>0</v>
      </c>
      <c r="M116" s="130">
        <v>0</v>
      </c>
      <c r="N116" s="131">
        <f t="shared" si="4"/>
        <v>0</v>
      </c>
      <c r="O116" s="128" t="s">
        <v>2312</v>
      </c>
      <c r="P116" s="144">
        <v>10080</v>
      </c>
      <c r="Q116" s="133">
        <v>0</v>
      </c>
      <c r="R116" s="134">
        <v>1120</v>
      </c>
      <c r="S116" s="134">
        <f t="shared" si="5"/>
        <v>11200</v>
      </c>
      <c r="T116" s="132">
        <v>10080</v>
      </c>
      <c r="U116" s="135">
        <v>0</v>
      </c>
      <c r="V116" s="135"/>
      <c r="W116" s="136">
        <f t="shared" si="6"/>
        <v>10080</v>
      </c>
      <c r="X116" s="145" t="s">
        <v>255</v>
      </c>
      <c r="Y116" s="138"/>
      <c r="Z116" s="138"/>
      <c r="AA116" s="138"/>
      <c r="AB116" s="139">
        <f t="shared" si="7"/>
        <v>0</v>
      </c>
      <c r="AC116" s="147"/>
      <c r="AD116" s="147"/>
      <c r="AE116" s="147"/>
      <c r="AG116" s="147"/>
      <c r="AH116" s="92"/>
    </row>
    <row r="117" spans="2:34" ht="40.5" customHeight="1">
      <c r="B117" s="127">
        <v>106</v>
      </c>
      <c r="C117" s="128" t="s">
        <v>251</v>
      </c>
      <c r="D117" s="129" t="s">
        <v>252</v>
      </c>
      <c r="E117" s="129" t="s">
        <v>253</v>
      </c>
      <c r="F117" s="129" t="s">
        <v>254</v>
      </c>
      <c r="G117" s="128" t="s">
        <v>163</v>
      </c>
      <c r="H117" s="128"/>
      <c r="I117" s="128" t="s">
        <v>251</v>
      </c>
      <c r="J117" s="128" t="s">
        <v>165</v>
      </c>
      <c r="K117" s="128" t="s">
        <v>2265</v>
      </c>
      <c r="L117" s="129">
        <v>0</v>
      </c>
      <c r="M117" s="129">
        <v>0</v>
      </c>
      <c r="N117" s="131">
        <f t="shared" si="4"/>
        <v>0</v>
      </c>
      <c r="O117" s="128" t="s">
        <v>2312</v>
      </c>
      <c r="P117" s="144">
        <v>68099</v>
      </c>
      <c r="Q117" s="133">
        <v>0</v>
      </c>
      <c r="R117" s="134">
        <v>13308.880000000005</v>
      </c>
      <c r="S117" s="134">
        <f t="shared" si="5"/>
        <v>81407.88</v>
      </c>
      <c r="T117" s="132">
        <v>68099</v>
      </c>
      <c r="U117" s="135">
        <v>0</v>
      </c>
      <c r="V117" s="135"/>
      <c r="W117" s="136">
        <f t="shared" si="6"/>
        <v>68099</v>
      </c>
      <c r="X117" s="145" t="s">
        <v>255</v>
      </c>
      <c r="Y117" s="138"/>
      <c r="Z117" s="138"/>
      <c r="AA117" s="138"/>
      <c r="AB117" s="139">
        <f t="shared" si="7"/>
        <v>0</v>
      </c>
      <c r="AC117" s="147"/>
      <c r="AD117" s="147"/>
      <c r="AE117" s="147"/>
      <c r="AG117" s="147"/>
      <c r="AH117" s="92"/>
    </row>
    <row r="118" spans="2:34" ht="40.5" customHeight="1">
      <c r="B118" s="127">
        <v>107</v>
      </c>
      <c r="C118" s="128" t="s">
        <v>251</v>
      </c>
      <c r="D118" s="129" t="s">
        <v>252</v>
      </c>
      <c r="E118" s="129" t="s">
        <v>253</v>
      </c>
      <c r="F118" s="129" t="s">
        <v>254</v>
      </c>
      <c r="G118" s="128" t="s">
        <v>163</v>
      </c>
      <c r="H118" s="128"/>
      <c r="I118" s="128" t="s">
        <v>251</v>
      </c>
      <c r="J118" s="128" t="s">
        <v>212</v>
      </c>
      <c r="K118" s="128" t="s">
        <v>2265</v>
      </c>
      <c r="L118" s="130">
        <v>0</v>
      </c>
      <c r="M118" s="130">
        <v>0</v>
      </c>
      <c r="N118" s="131">
        <f t="shared" si="4"/>
        <v>0</v>
      </c>
      <c r="O118" s="128" t="s">
        <v>2312</v>
      </c>
      <c r="P118" s="144">
        <v>40959</v>
      </c>
      <c r="Q118" s="133">
        <v>0</v>
      </c>
      <c r="R118" s="134">
        <v>4551.18</v>
      </c>
      <c r="S118" s="134">
        <f t="shared" si="5"/>
        <v>45510.18</v>
      </c>
      <c r="T118" s="132">
        <v>40959</v>
      </c>
      <c r="U118" s="135">
        <v>0</v>
      </c>
      <c r="V118" s="135"/>
      <c r="W118" s="136">
        <f t="shared" si="6"/>
        <v>40959</v>
      </c>
      <c r="X118" s="145" t="s">
        <v>255</v>
      </c>
      <c r="Y118" s="138"/>
      <c r="Z118" s="138"/>
      <c r="AA118" s="138"/>
      <c r="AB118" s="139">
        <f t="shared" si="7"/>
        <v>0</v>
      </c>
      <c r="AC118" s="147"/>
      <c r="AD118" s="147"/>
      <c r="AE118" s="147"/>
      <c r="AG118" s="147"/>
      <c r="AH118" s="92"/>
    </row>
    <row r="119" spans="2:34" ht="40.5" customHeight="1">
      <c r="B119" s="127">
        <v>108</v>
      </c>
      <c r="C119" s="128" t="s">
        <v>251</v>
      </c>
      <c r="D119" s="129" t="s">
        <v>252</v>
      </c>
      <c r="E119" s="129" t="s">
        <v>253</v>
      </c>
      <c r="F119" s="129" t="s">
        <v>254</v>
      </c>
      <c r="G119" s="128" t="s">
        <v>163</v>
      </c>
      <c r="H119" s="128"/>
      <c r="I119" s="128" t="s">
        <v>251</v>
      </c>
      <c r="J119" s="128" t="s">
        <v>182</v>
      </c>
      <c r="K119" s="128" t="s">
        <v>2265</v>
      </c>
      <c r="L119" s="130">
        <v>0</v>
      </c>
      <c r="M119" s="130">
        <v>0</v>
      </c>
      <c r="N119" s="131">
        <f t="shared" si="4"/>
        <v>0</v>
      </c>
      <c r="O119" s="128" t="s">
        <v>2312</v>
      </c>
      <c r="P119" s="144">
        <v>8086</v>
      </c>
      <c r="Q119" s="133">
        <v>0</v>
      </c>
      <c r="R119" s="134">
        <v>899.53000000000065</v>
      </c>
      <c r="S119" s="134">
        <f t="shared" si="5"/>
        <v>8985.5300000000007</v>
      </c>
      <c r="T119" s="132">
        <v>8086</v>
      </c>
      <c r="U119" s="135">
        <v>0</v>
      </c>
      <c r="V119" s="135"/>
      <c r="W119" s="136">
        <f t="shared" si="6"/>
        <v>8086</v>
      </c>
      <c r="X119" s="145" t="s">
        <v>255</v>
      </c>
      <c r="Y119" s="138"/>
      <c r="Z119" s="138"/>
      <c r="AA119" s="138"/>
      <c r="AB119" s="139">
        <f t="shared" si="7"/>
        <v>0</v>
      </c>
      <c r="AC119" s="147"/>
      <c r="AD119" s="147"/>
      <c r="AE119" s="147"/>
      <c r="AG119" s="147"/>
      <c r="AH119" s="92"/>
    </row>
    <row r="120" spans="2:34" ht="40.5" customHeight="1">
      <c r="B120" s="127">
        <v>109</v>
      </c>
      <c r="C120" s="128" t="s">
        <v>256</v>
      </c>
      <c r="D120" s="129" t="s">
        <v>257</v>
      </c>
      <c r="E120" s="129" t="s">
        <v>258</v>
      </c>
      <c r="F120" s="129" t="s">
        <v>259</v>
      </c>
      <c r="G120" s="128" t="s">
        <v>163</v>
      </c>
      <c r="H120" s="128"/>
      <c r="I120" s="128" t="s">
        <v>256</v>
      </c>
      <c r="J120" s="128" t="s">
        <v>182</v>
      </c>
      <c r="K120" s="128" t="s">
        <v>2265</v>
      </c>
      <c r="L120" s="130">
        <v>16</v>
      </c>
      <c r="M120" s="130">
        <v>1</v>
      </c>
      <c r="N120" s="131">
        <f t="shared" si="4"/>
        <v>17</v>
      </c>
      <c r="O120" s="128" t="s">
        <v>2312</v>
      </c>
      <c r="P120" s="144">
        <v>8086</v>
      </c>
      <c r="Q120" s="133">
        <v>0</v>
      </c>
      <c r="R120" s="134">
        <v>899.53000000000065</v>
      </c>
      <c r="S120" s="134">
        <f t="shared" si="5"/>
        <v>8985.5300000000007</v>
      </c>
      <c r="T120" s="132">
        <v>8086</v>
      </c>
      <c r="U120" s="135">
        <v>0</v>
      </c>
      <c r="V120" s="135"/>
      <c r="W120" s="136">
        <f t="shared" si="6"/>
        <v>8086</v>
      </c>
      <c r="X120" s="145" t="s">
        <v>260</v>
      </c>
      <c r="Y120" s="138"/>
      <c r="Z120" s="138"/>
      <c r="AA120" s="138"/>
      <c r="AB120" s="139">
        <f t="shared" si="7"/>
        <v>0</v>
      </c>
      <c r="AC120" s="147"/>
      <c r="AD120" s="147"/>
      <c r="AE120" s="147"/>
      <c r="AG120" s="147"/>
      <c r="AH120" s="92"/>
    </row>
    <row r="121" spans="2:34" ht="40.5" customHeight="1">
      <c r="B121" s="127">
        <v>110</v>
      </c>
      <c r="C121" s="128" t="s">
        <v>256</v>
      </c>
      <c r="D121" s="129" t="s">
        <v>257</v>
      </c>
      <c r="E121" s="129" t="s">
        <v>258</v>
      </c>
      <c r="F121" s="129" t="s">
        <v>259</v>
      </c>
      <c r="G121" s="128" t="s">
        <v>163</v>
      </c>
      <c r="H121" s="128"/>
      <c r="I121" s="128" t="s">
        <v>256</v>
      </c>
      <c r="J121" s="128" t="s">
        <v>192</v>
      </c>
      <c r="K121" s="128" t="s">
        <v>2265</v>
      </c>
      <c r="L121" s="130">
        <v>0</v>
      </c>
      <c r="M121" s="130">
        <v>0</v>
      </c>
      <c r="N121" s="131">
        <f t="shared" si="4"/>
        <v>0</v>
      </c>
      <c r="O121" s="128" t="s">
        <v>2312</v>
      </c>
      <c r="P121" s="144">
        <v>54000</v>
      </c>
      <c r="Q121" s="133">
        <v>0</v>
      </c>
      <c r="R121" s="134">
        <v>6000</v>
      </c>
      <c r="S121" s="134">
        <f t="shared" si="5"/>
        <v>60000</v>
      </c>
      <c r="T121" s="132">
        <v>54000</v>
      </c>
      <c r="U121" s="135">
        <v>0</v>
      </c>
      <c r="V121" s="135"/>
      <c r="W121" s="136">
        <f t="shared" si="6"/>
        <v>54000</v>
      </c>
      <c r="X121" s="145" t="s">
        <v>260</v>
      </c>
      <c r="Y121" s="138"/>
      <c r="Z121" s="138"/>
      <c r="AA121" s="138"/>
      <c r="AB121" s="139"/>
      <c r="AC121" s="147"/>
      <c r="AD121" s="147"/>
      <c r="AE121" s="147"/>
      <c r="AG121" s="147"/>
      <c r="AH121" s="92"/>
    </row>
    <row r="122" spans="2:34" ht="40.5" customHeight="1">
      <c r="B122" s="127">
        <v>111</v>
      </c>
      <c r="C122" s="128" t="s">
        <v>256</v>
      </c>
      <c r="D122" s="129" t="s">
        <v>257</v>
      </c>
      <c r="E122" s="129" t="s">
        <v>258</v>
      </c>
      <c r="F122" s="129" t="s">
        <v>259</v>
      </c>
      <c r="G122" s="128" t="s">
        <v>163</v>
      </c>
      <c r="H122" s="128"/>
      <c r="I122" s="128" t="s">
        <v>256</v>
      </c>
      <c r="J122" s="128" t="s">
        <v>156</v>
      </c>
      <c r="K122" s="128" t="s">
        <v>2264</v>
      </c>
      <c r="L122" s="130">
        <v>0</v>
      </c>
      <c r="M122" s="130">
        <v>0</v>
      </c>
      <c r="N122" s="131">
        <f t="shared" si="4"/>
        <v>0</v>
      </c>
      <c r="O122" s="128" t="s">
        <v>2312</v>
      </c>
      <c r="P122" s="144">
        <v>78515</v>
      </c>
      <c r="Q122" s="133">
        <v>0</v>
      </c>
      <c r="R122" s="134">
        <v>8724</v>
      </c>
      <c r="S122" s="134">
        <f t="shared" si="5"/>
        <v>87239</v>
      </c>
      <c r="T122" s="132">
        <v>78515</v>
      </c>
      <c r="U122" s="135">
        <v>0</v>
      </c>
      <c r="V122" s="135"/>
      <c r="W122" s="136">
        <f t="shared" si="6"/>
        <v>78515</v>
      </c>
      <c r="X122" s="145" t="s">
        <v>260</v>
      </c>
      <c r="Y122" s="138"/>
      <c r="Z122" s="138"/>
      <c r="AA122" s="138"/>
      <c r="AB122" s="139"/>
      <c r="AC122" s="147"/>
      <c r="AD122" s="147"/>
      <c r="AE122" s="147"/>
      <c r="AG122" s="147"/>
      <c r="AH122" s="92"/>
    </row>
    <row r="123" spans="2:34" ht="40.5" customHeight="1">
      <c r="B123" s="127">
        <v>112</v>
      </c>
      <c r="C123" s="128" t="s">
        <v>256</v>
      </c>
      <c r="D123" s="129" t="s">
        <v>257</v>
      </c>
      <c r="E123" s="129" t="s">
        <v>258</v>
      </c>
      <c r="F123" s="129" t="s">
        <v>259</v>
      </c>
      <c r="G123" s="128" t="s">
        <v>163</v>
      </c>
      <c r="H123" s="128"/>
      <c r="I123" s="128" t="s">
        <v>256</v>
      </c>
      <c r="J123" s="128" t="s">
        <v>167</v>
      </c>
      <c r="K123" s="128" t="s">
        <v>2264</v>
      </c>
      <c r="L123" s="130">
        <v>0</v>
      </c>
      <c r="M123" s="130">
        <v>0</v>
      </c>
      <c r="N123" s="131">
        <f t="shared" si="4"/>
        <v>0</v>
      </c>
      <c r="O123" s="128" t="s">
        <v>2312</v>
      </c>
      <c r="P123" s="144">
        <v>20160</v>
      </c>
      <c r="Q123" s="133">
        <v>0</v>
      </c>
      <c r="R123" s="134">
        <v>2240</v>
      </c>
      <c r="S123" s="134">
        <f t="shared" si="5"/>
        <v>22400</v>
      </c>
      <c r="T123" s="132">
        <v>20160</v>
      </c>
      <c r="U123" s="135">
        <v>0</v>
      </c>
      <c r="V123" s="135"/>
      <c r="W123" s="136">
        <f t="shared" si="6"/>
        <v>20160</v>
      </c>
      <c r="X123" s="145" t="s">
        <v>260</v>
      </c>
      <c r="Y123" s="138"/>
      <c r="Z123" s="138"/>
      <c r="AA123" s="138"/>
      <c r="AB123" s="139"/>
      <c r="AC123" s="147"/>
      <c r="AD123" s="147"/>
      <c r="AE123" s="147"/>
      <c r="AG123" s="147"/>
      <c r="AH123" s="92"/>
    </row>
    <row r="124" spans="2:34" ht="40.5" customHeight="1">
      <c r="B124" s="127">
        <v>113</v>
      </c>
      <c r="C124" s="128" t="s">
        <v>261</v>
      </c>
      <c r="D124" s="129" t="s">
        <v>253</v>
      </c>
      <c r="E124" s="129" t="s">
        <v>262</v>
      </c>
      <c r="F124" s="129" t="s">
        <v>263</v>
      </c>
      <c r="G124" s="128" t="s">
        <v>163</v>
      </c>
      <c r="H124" s="128"/>
      <c r="I124" s="128" t="s">
        <v>261</v>
      </c>
      <c r="J124" s="128" t="s">
        <v>212</v>
      </c>
      <c r="K124" s="128" t="s">
        <v>2265</v>
      </c>
      <c r="L124" s="130">
        <v>10</v>
      </c>
      <c r="M124" s="130">
        <v>5</v>
      </c>
      <c r="N124" s="131">
        <f t="shared" si="4"/>
        <v>15</v>
      </c>
      <c r="O124" s="128" t="s">
        <v>2312</v>
      </c>
      <c r="P124" s="144">
        <v>40959</v>
      </c>
      <c r="Q124" s="133">
        <v>0</v>
      </c>
      <c r="R124" s="134">
        <v>4551.18</v>
      </c>
      <c r="S124" s="134">
        <f t="shared" si="5"/>
        <v>45510.18</v>
      </c>
      <c r="T124" s="132">
        <v>40959</v>
      </c>
      <c r="U124" s="135">
        <v>0</v>
      </c>
      <c r="V124" s="135"/>
      <c r="W124" s="136">
        <f t="shared" si="6"/>
        <v>40959</v>
      </c>
      <c r="X124" s="145" t="s">
        <v>264</v>
      </c>
      <c r="Y124" s="138"/>
      <c r="Z124" s="138"/>
      <c r="AA124" s="138"/>
      <c r="AB124" s="139"/>
      <c r="AC124" s="147"/>
      <c r="AD124" s="147"/>
      <c r="AE124" s="147"/>
      <c r="AG124" s="147"/>
      <c r="AH124" s="92"/>
    </row>
    <row r="125" spans="2:34" ht="40.5" customHeight="1">
      <c r="B125" s="127">
        <v>114</v>
      </c>
      <c r="C125" s="128" t="s">
        <v>261</v>
      </c>
      <c r="D125" s="129" t="s">
        <v>253</v>
      </c>
      <c r="E125" s="129" t="s">
        <v>262</v>
      </c>
      <c r="F125" s="129" t="s">
        <v>263</v>
      </c>
      <c r="G125" s="128" t="s">
        <v>163</v>
      </c>
      <c r="H125" s="128"/>
      <c r="I125" s="128" t="s">
        <v>261</v>
      </c>
      <c r="J125" s="128" t="s">
        <v>183</v>
      </c>
      <c r="K125" s="128" t="s">
        <v>2265</v>
      </c>
      <c r="L125" s="130">
        <v>0</v>
      </c>
      <c r="M125" s="130">
        <v>0</v>
      </c>
      <c r="N125" s="131">
        <f t="shared" si="4"/>
        <v>0</v>
      </c>
      <c r="O125" s="128" t="s">
        <v>2312</v>
      </c>
      <c r="P125" s="144">
        <v>22169</v>
      </c>
      <c r="Q125" s="133">
        <v>0</v>
      </c>
      <c r="R125" s="134">
        <v>2464.2299999999996</v>
      </c>
      <c r="S125" s="134">
        <f t="shared" si="5"/>
        <v>24633.23</v>
      </c>
      <c r="T125" s="132">
        <v>22169</v>
      </c>
      <c r="U125" s="135">
        <v>0</v>
      </c>
      <c r="V125" s="135"/>
      <c r="W125" s="136">
        <f t="shared" si="6"/>
        <v>22169</v>
      </c>
      <c r="X125" s="145" t="s">
        <v>264</v>
      </c>
      <c r="Y125" s="138"/>
      <c r="Z125" s="138"/>
      <c r="AA125" s="138"/>
      <c r="AB125" s="139"/>
      <c r="AC125" s="147"/>
      <c r="AD125" s="147"/>
      <c r="AE125" s="147"/>
      <c r="AG125" s="147"/>
      <c r="AH125" s="92"/>
    </row>
    <row r="126" spans="2:34" ht="40.5" customHeight="1">
      <c r="B126" s="127">
        <v>115</v>
      </c>
      <c r="C126" s="128" t="s">
        <v>261</v>
      </c>
      <c r="D126" s="129" t="s">
        <v>253</v>
      </c>
      <c r="E126" s="129" t="s">
        <v>262</v>
      </c>
      <c r="F126" s="129" t="s">
        <v>263</v>
      </c>
      <c r="G126" s="128" t="s">
        <v>163</v>
      </c>
      <c r="H126" s="128"/>
      <c r="I126" s="128" t="s">
        <v>261</v>
      </c>
      <c r="J126" s="128" t="s">
        <v>152</v>
      </c>
      <c r="K126" s="128" t="s">
        <v>2265</v>
      </c>
      <c r="L126" s="130">
        <v>0</v>
      </c>
      <c r="M126" s="130">
        <v>0</v>
      </c>
      <c r="N126" s="131">
        <f t="shared" si="4"/>
        <v>0</v>
      </c>
      <c r="O126" s="128" t="s">
        <v>2312</v>
      </c>
      <c r="P126" s="144">
        <v>17752</v>
      </c>
      <c r="Q126" s="133">
        <v>0</v>
      </c>
      <c r="R126" s="134">
        <v>1973.1100000000006</v>
      </c>
      <c r="S126" s="134">
        <f t="shared" si="5"/>
        <v>19725.11</v>
      </c>
      <c r="T126" s="132">
        <v>17752</v>
      </c>
      <c r="U126" s="135">
        <v>0</v>
      </c>
      <c r="V126" s="135"/>
      <c r="W126" s="136">
        <f t="shared" si="6"/>
        <v>17752</v>
      </c>
      <c r="X126" s="145" t="s">
        <v>264</v>
      </c>
      <c r="Y126" s="138"/>
      <c r="Z126" s="138"/>
      <c r="AA126" s="138"/>
      <c r="AB126" s="139"/>
      <c r="AC126" s="147"/>
      <c r="AD126" s="147"/>
      <c r="AE126" s="147"/>
      <c r="AG126" s="147"/>
      <c r="AH126" s="92"/>
    </row>
    <row r="127" spans="2:34" ht="40.5" customHeight="1">
      <c r="B127" s="127">
        <v>116</v>
      </c>
      <c r="C127" s="128" t="s">
        <v>261</v>
      </c>
      <c r="D127" s="129" t="s">
        <v>253</v>
      </c>
      <c r="E127" s="129" t="s">
        <v>262</v>
      </c>
      <c r="F127" s="129" t="s">
        <v>263</v>
      </c>
      <c r="G127" s="128" t="s">
        <v>163</v>
      </c>
      <c r="H127" s="128"/>
      <c r="I127" s="128" t="s">
        <v>261</v>
      </c>
      <c r="J127" s="128" t="s">
        <v>167</v>
      </c>
      <c r="K127" s="128" t="s">
        <v>2264</v>
      </c>
      <c r="L127" s="130">
        <v>0</v>
      </c>
      <c r="M127" s="130">
        <v>0</v>
      </c>
      <c r="N127" s="131">
        <f t="shared" si="4"/>
        <v>0</v>
      </c>
      <c r="O127" s="128" t="s">
        <v>2312</v>
      </c>
      <c r="P127" s="144">
        <v>20160</v>
      </c>
      <c r="Q127" s="133">
        <v>0</v>
      </c>
      <c r="R127" s="134">
        <v>2240</v>
      </c>
      <c r="S127" s="134">
        <f t="shared" si="5"/>
        <v>22400</v>
      </c>
      <c r="T127" s="132">
        <v>20160</v>
      </c>
      <c r="U127" s="135">
        <v>0</v>
      </c>
      <c r="V127" s="135"/>
      <c r="W127" s="136">
        <f t="shared" si="6"/>
        <v>20160</v>
      </c>
      <c r="X127" s="145" t="s">
        <v>264</v>
      </c>
      <c r="Y127" s="138"/>
      <c r="Z127" s="138"/>
      <c r="AA127" s="138"/>
      <c r="AB127" s="139"/>
      <c r="AC127" s="147"/>
      <c r="AD127" s="147"/>
      <c r="AE127" s="147"/>
      <c r="AG127" s="147"/>
      <c r="AH127" s="92"/>
    </row>
    <row r="128" spans="2:34" ht="40.5" customHeight="1">
      <c r="B128" s="127">
        <v>117</v>
      </c>
      <c r="C128" s="128" t="s">
        <v>261</v>
      </c>
      <c r="D128" s="129" t="s">
        <v>253</v>
      </c>
      <c r="E128" s="129" t="s">
        <v>262</v>
      </c>
      <c r="F128" s="129" t="s">
        <v>263</v>
      </c>
      <c r="G128" s="128" t="s">
        <v>163</v>
      </c>
      <c r="H128" s="128"/>
      <c r="I128" s="128" t="s">
        <v>261</v>
      </c>
      <c r="J128" s="128" t="s">
        <v>168</v>
      </c>
      <c r="K128" s="128" t="s">
        <v>2265</v>
      </c>
      <c r="L128" s="130">
        <v>0</v>
      </c>
      <c r="M128" s="130">
        <v>0</v>
      </c>
      <c r="N128" s="131">
        <f t="shared" si="4"/>
        <v>0</v>
      </c>
      <c r="O128" s="128" t="s">
        <v>2312</v>
      </c>
      <c r="P128" s="144">
        <v>8820</v>
      </c>
      <c r="Q128" s="133">
        <v>0</v>
      </c>
      <c r="R128" s="134">
        <v>980</v>
      </c>
      <c r="S128" s="134">
        <f t="shared" si="5"/>
        <v>9800</v>
      </c>
      <c r="T128" s="132">
        <v>8820</v>
      </c>
      <c r="U128" s="135">
        <v>0</v>
      </c>
      <c r="V128" s="135"/>
      <c r="W128" s="136">
        <f t="shared" si="6"/>
        <v>8820</v>
      </c>
      <c r="X128" s="145" t="s">
        <v>264</v>
      </c>
      <c r="Y128" s="138"/>
      <c r="Z128" s="138"/>
      <c r="AA128" s="138"/>
      <c r="AB128" s="139"/>
      <c r="AC128" s="147"/>
      <c r="AD128" s="147"/>
      <c r="AE128" s="147"/>
      <c r="AG128" s="147"/>
      <c r="AH128" s="92"/>
    </row>
    <row r="129" spans="2:34" ht="40.5" customHeight="1">
      <c r="B129" s="127">
        <v>118</v>
      </c>
      <c r="C129" s="128" t="s">
        <v>261</v>
      </c>
      <c r="D129" s="129" t="s">
        <v>253</v>
      </c>
      <c r="E129" s="129" t="s">
        <v>262</v>
      </c>
      <c r="F129" s="129" t="s">
        <v>263</v>
      </c>
      <c r="G129" s="128" t="s">
        <v>163</v>
      </c>
      <c r="H129" s="128"/>
      <c r="I129" s="128" t="s">
        <v>261</v>
      </c>
      <c r="J129" s="128" t="s">
        <v>184</v>
      </c>
      <c r="K129" s="128" t="s">
        <v>2265</v>
      </c>
      <c r="L129" s="130">
        <v>0</v>
      </c>
      <c r="M129" s="130">
        <v>0</v>
      </c>
      <c r="N129" s="131">
        <f t="shared" si="4"/>
        <v>0</v>
      </c>
      <c r="O129" s="128" t="s">
        <v>2312</v>
      </c>
      <c r="P129" s="144">
        <v>11700</v>
      </c>
      <c r="Q129" s="133">
        <v>0</v>
      </c>
      <c r="R129" s="134">
        <v>1300</v>
      </c>
      <c r="S129" s="134">
        <f t="shared" si="5"/>
        <v>13000</v>
      </c>
      <c r="T129" s="132">
        <v>11700</v>
      </c>
      <c r="U129" s="135">
        <v>0</v>
      </c>
      <c r="V129" s="135"/>
      <c r="W129" s="136">
        <f t="shared" si="6"/>
        <v>11700</v>
      </c>
      <c r="X129" s="145" t="s">
        <v>264</v>
      </c>
      <c r="Y129" s="138"/>
      <c r="Z129" s="138"/>
      <c r="AA129" s="138"/>
      <c r="AB129" s="139"/>
      <c r="AC129" s="147"/>
      <c r="AD129" s="147"/>
      <c r="AE129" s="147"/>
      <c r="AG129" s="147"/>
      <c r="AH129" s="92"/>
    </row>
    <row r="130" spans="2:34" ht="40.5" customHeight="1">
      <c r="B130" s="127">
        <v>119</v>
      </c>
      <c r="C130" s="128" t="s">
        <v>261</v>
      </c>
      <c r="D130" s="129" t="s">
        <v>253</v>
      </c>
      <c r="E130" s="129" t="s">
        <v>262</v>
      </c>
      <c r="F130" s="129" t="s">
        <v>263</v>
      </c>
      <c r="G130" s="128" t="s">
        <v>163</v>
      </c>
      <c r="H130" s="128"/>
      <c r="I130" s="128" t="s">
        <v>261</v>
      </c>
      <c r="J130" s="128" t="s">
        <v>156</v>
      </c>
      <c r="K130" s="128" t="s">
        <v>2264</v>
      </c>
      <c r="L130" s="130">
        <v>0</v>
      </c>
      <c r="M130" s="130">
        <v>0</v>
      </c>
      <c r="N130" s="131">
        <f t="shared" si="4"/>
        <v>0</v>
      </c>
      <c r="O130" s="128" t="s">
        <v>2312</v>
      </c>
      <c r="P130" s="144">
        <v>9181</v>
      </c>
      <c r="Q130" s="133">
        <v>0</v>
      </c>
      <c r="R130" s="134">
        <v>1020.6000000000004</v>
      </c>
      <c r="S130" s="134">
        <f t="shared" si="5"/>
        <v>10201.6</v>
      </c>
      <c r="T130" s="132">
        <v>9181</v>
      </c>
      <c r="U130" s="135">
        <v>0</v>
      </c>
      <c r="V130" s="135"/>
      <c r="W130" s="136">
        <f t="shared" si="6"/>
        <v>9181</v>
      </c>
      <c r="X130" s="145" t="s">
        <v>264</v>
      </c>
      <c r="Y130" s="138"/>
      <c r="Z130" s="138"/>
      <c r="AA130" s="138"/>
      <c r="AB130" s="139"/>
      <c r="AC130" s="147"/>
      <c r="AD130" s="147"/>
      <c r="AE130" s="147"/>
      <c r="AG130" s="147"/>
      <c r="AH130" s="92"/>
    </row>
    <row r="131" spans="2:34" ht="40.5" customHeight="1">
      <c r="B131" s="127">
        <v>120</v>
      </c>
      <c r="C131" s="128" t="s">
        <v>261</v>
      </c>
      <c r="D131" s="129" t="s">
        <v>253</v>
      </c>
      <c r="E131" s="129" t="s">
        <v>262</v>
      </c>
      <c r="F131" s="129" t="s">
        <v>263</v>
      </c>
      <c r="G131" s="128" t="s">
        <v>163</v>
      </c>
      <c r="H131" s="128"/>
      <c r="I131" s="128" t="s">
        <v>261</v>
      </c>
      <c r="J131" s="128" t="s">
        <v>169</v>
      </c>
      <c r="K131" s="128" t="s">
        <v>2264</v>
      </c>
      <c r="L131" s="130">
        <v>0</v>
      </c>
      <c r="M131" s="130">
        <v>0</v>
      </c>
      <c r="N131" s="131">
        <f t="shared" si="4"/>
        <v>0</v>
      </c>
      <c r="O131" s="128" t="s">
        <v>2312</v>
      </c>
      <c r="P131" s="144">
        <v>6538</v>
      </c>
      <c r="Q131" s="133">
        <v>0</v>
      </c>
      <c r="R131" s="134">
        <v>726.69999999999982</v>
      </c>
      <c r="S131" s="134">
        <f t="shared" si="5"/>
        <v>7264.7</v>
      </c>
      <c r="T131" s="132">
        <v>6538</v>
      </c>
      <c r="U131" s="135">
        <v>0</v>
      </c>
      <c r="V131" s="135"/>
      <c r="W131" s="136">
        <f t="shared" si="6"/>
        <v>6538</v>
      </c>
      <c r="X131" s="145" t="s">
        <v>264</v>
      </c>
      <c r="Y131" s="138"/>
      <c r="Z131" s="138"/>
      <c r="AA131" s="138"/>
      <c r="AB131" s="139"/>
      <c r="AC131" s="147"/>
      <c r="AD131" s="147"/>
      <c r="AE131" s="147"/>
      <c r="AG131" s="147"/>
      <c r="AH131" s="92"/>
    </row>
    <row r="132" spans="2:34" ht="40.5" customHeight="1">
      <c r="B132" s="127">
        <v>121</v>
      </c>
      <c r="C132" s="128" t="s">
        <v>261</v>
      </c>
      <c r="D132" s="129" t="s">
        <v>253</v>
      </c>
      <c r="E132" s="129" t="s">
        <v>262</v>
      </c>
      <c r="F132" s="129" t="s">
        <v>263</v>
      </c>
      <c r="G132" s="128" t="s">
        <v>163</v>
      </c>
      <c r="H132" s="128"/>
      <c r="I132" s="128" t="s">
        <v>261</v>
      </c>
      <c r="J132" s="128" t="s">
        <v>192</v>
      </c>
      <c r="K132" s="128" t="s">
        <v>2265</v>
      </c>
      <c r="L132" s="130">
        <v>0</v>
      </c>
      <c r="M132" s="130">
        <v>0</v>
      </c>
      <c r="N132" s="131">
        <f t="shared" si="4"/>
        <v>0</v>
      </c>
      <c r="O132" s="128" t="s">
        <v>2312</v>
      </c>
      <c r="P132" s="144">
        <v>32400</v>
      </c>
      <c r="Q132" s="133">
        <v>0</v>
      </c>
      <c r="R132" s="134">
        <v>3600</v>
      </c>
      <c r="S132" s="134">
        <f t="shared" si="5"/>
        <v>36000</v>
      </c>
      <c r="T132" s="132">
        <v>32400</v>
      </c>
      <c r="U132" s="135">
        <v>0</v>
      </c>
      <c r="V132" s="135"/>
      <c r="W132" s="136">
        <f t="shared" si="6"/>
        <v>32400</v>
      </c>
      <c r="X132" s="145" t="s">
        <v>264</v>
      </c>
      <c r="Y132" s="138"/>
      <c r="Z132" s="138"/>
      <c r="AA132" s="138"/>
      <c r="AB132" s="139"/>
      <c r="AC132" s="147"/>
      <c r="AD132" s="147"/>
      <c r="AE132" s="147"/>
      <c r="AG132" s="147"/>
      <c r="AH132" s="92"/>
    </row>
    <row r="133" spans="2:34" ht="40.5" customHeight="1">
      <c r="B133" s="127">
        <v>122</v>
      </c>
      <c r="C133" s="128" t="s">
        <v>265</v>
      </c>
      <c r="D133" s="129" t="s">
        <v>203</v>
      </c>
      <c r="E133" s="129" t="s">
        <v>266</v>
      </c>
      <c r="F133" s="129" t="s">
        <v>267</v>
      </c>
      <c r="G133" s="128" t="s">
        <v>163</v>
      </c>
      <c r="H133" s="128"/>
      <c r="I133" s="128" t="s">
        <v>268</v>
      </c>
      <c r="J133" s="128" t="s">
        <v>152</v>
      </c>
      <c r="K133" s="128" t="s">
        <v>2265</v>
      </c>
      <c r="L133" s="130">
        <v>8</v>
      </c>
      <c r="M133" s="130">
        <v>4</v>
      </c>
      <c r="N133" s="131">
        <f t="shared" si="4"/>
        <v>12</v>
      </c>
      <c r="O133" s="128" t="s">
        <v>2312</v>
      </c>
      <c r="P133" s="144">
        <v>53257</v>
      </c>
      <c r="Q133" s="133">
        <v>0</v>
      </c>
      <c r="R133" s="134">
        <v>5918.3300000000017</v>
      </c>
      <c r="S133" s="134">
        <f t="shared" si="5"/>
        <v>59175.33</v>
      </c>
      <c r="T133" s="132">
        <v>53257</v>
      </c>
      <c r="U133" s="135">
        <v>0</v>
      </c>
      <c r="V133" s="135"/>
      <c r="W133" s="136">
        <f t="shared" si="6"/>
        <v>53257</v>
      </c>
      <c r="X133" s="145" t="s">
        <v>269</v>
      </c>
      <c r="Y133" s="138"/>
      <c r="Z133" s="138"/>
      <c r="AA133" s="138"/>
      <c r="AB133" s="139"/>
      <c r="AC133" s="147"/>
      <c r="AD133" s="147"/>
      <c r="AE133" s="147"/>
      <c r="AG133" s="147"/>
      <c r="AH133" s="92"/>
    </row>
    <row r="134" spans="2:34" ht="40.5" customHeight="1">
      <c r="B134" s="127">
        <v>123</v>
      </c>
      <c r="C134" s="128" t="s">
        <v>265</v>
      </c>
      <c r="D134" s="129" t="s">
        <v>203</v>
      </c>
      <c r="E134" s="129" t="s">
        <v>266</v>
      </c>
      <c r="F134" s="129" t="s">
        <v>267</v>
      </c>
      <c r="G134" s="128" t="s">
        <v>163</v>
      </c>
      <c r="H134" s="128"/>
      <c r="I134" s="128" t="s">
        <v>268</v>
      </c>
      <c r="J134" s="128" t="s">
        <v>156</v>
      </c>
      <c r="K134" s="128" t="s">
        <v>2264</v>
      </c>
      <c r="L134" s="130">
        <v>0</v>
      </c>
      <c r="M134" s="130">
        <v>0</v>
      </c>
      <c r="N134" s="131">
        <f t="shared" si="4"/>
        <v>0</v>
      </c>
      <c r="O134" s="128" t="s">
        <v>2312</v>
      </c>
      <c r="P134" s="144">
        <v>27544</v>
      </c>
      <c r="Q134" s="133">
        <v>0</v>
      </c>
      <c r="R134" s="134">
        <v>3060.7999999999993</v>
      </c>
      <c r="S134" s="134">
        <f t="shared" si="5"/>
        <v>30604.799999999999</v>
      </c>
      <c r="T134" s="132">
        <v>27544</v>
      </c>
      <c r="U134" s="135">
        <v>0</v>
      </c>
      <c r="V134" s="135"/>
      <c r="W134" s="136">
        <f t="shared" si="6"/>
        <v>27544</v>
      </c>
      <c r="X134" s="145" t="s">
        <v>269</v>
      </c>
      <c r="Y134" s="138"/>
      <c r="Z134" s="138"/>
      <c r="AA134" s="138"/>
      <c r="AB134" s="139"/>
      <c r="AC134" s="147"/>
      <c r="AD134" s="147"/>
      <c r="AE134" s="147"/>
      <c r="AG134" s="147"/>
      <c r="AH134" s="92"/>
    </row>
    <row r="135" spans="2:34" ht="40.5" customHeight="1">
      <c r="B135" s="127">
        <v>124</v>
      </c>
      <c r="C135" s="128" t="s">
        <v>265</v>
      </c>
      <c r="D135" s="129" t="s">
        <v>203</v>
      </c>
      <c r="E135" s="129" t="s">
        <v>266</v>
      </c>
      <c r="F135" s="129" t="s">
        <v>267</v>
      </c>
      <c r="G135" s="128" t="s">
        <v>163</v>
      </c>
      <c r="H135" s="128"/>
      <c r="I135" s="128" t="s">
        <v>268</v>
      </c>
      <c r="J135" s="128" t="s">
        <v>183</v>
      </c>
      <c r="K135" s="128" t="s">
        <v>2265</v>
      </c>
      <c r="L135" s="130">
        <v>0</v>
      </c>
      <c r="M135" s="130">
        <v>0</v>
      </c>
      <c r="N135" s="131">
        <f t="shared" si="4"/>
        <v>0</v>
      </c>
      <c r="O135" s="128" t="s">
        <v>2312</v>
      </c>
      <c r="P135" s="144">
        <v>22169</v>
      </c>
      <c r="Q135" s="133">
        <v>0</v>
      </c>
      <c r="R135" s="134">
        <v>2464.2299999999996</v>
      </c>
      <c r="S135" s="134">
        <f t="shared" si="5"/>
        <v>24633.23</v>
      </c>
      <c r="T135" s="132">
        <v>22169</v>
      </c>
      <c r="U135" s="135">
        <v>0</v>
      </c>
      <c r="V135" s="135"/>
      <c r="W135" s="136">
        <f t="shared" si="6"/>
        <v>22169</v>
      </c>
      <c r="X135" s="145" t="s">
        <v>269</v>
      </c>
      <c r="Y135" s="138"/>
      <c r="Z135" s="138"/>
      <c r="AA135" s="138"/>
      <c r="AB135" s="139"/>
      <c r="AC135" s="147"/>
      <c r="AD135" s="147"/>
      <c r="AE135" s="147"/>
      <c r="AG135" s="147"/>
      <c r="AH135" s="92"/>
    </row>
    <row r="136" spans="2:34" ht="40.5" customHeight="1">
      <c r="B136" s="127">
        <v>125</v>
      </c>
      <c r="C136" s="128" t="s">
        <v>265</v>
      </c>
      <c r="D136" s="129" t="s">
        <v>203</v>
      </c>
      <c r="E136" s="129" t="s">
        <v>266</v>
      </c>
      <c r="F136" s="129" t="s">
        <v>267</v>
      </c>
      <c r="G136" s="128" t="s">
        <v>163</v>
      </c>
      <c r="H136" s="128"/>
      <c r="I136" s="128" t="s">
        <v>268</v>
      </c>
      <c r="J136" s="128" t="s">
        <v>192</v>
      </c>
      <c r="K136" s="128" t="s">
        <v>2265</v>
      </c>
      <c r="L136" s="130">
        <v>0</v>
      </c>
      <c r="M136" s="130">
        <v>0</v>
      </c>
      <c r="N136" s="131">
        <f t="shared" si="4"/>
        <v>0</v>
      </c>
      <c r="O136" s="128" t="s">
        <v>2312</v>
      </c>
      <c r="P136" s="144">
        <v>10800</v>
      </c>
      <c r="Q136" s="133">
        <v>0</v>
      </c>
      <c r="R136" s="134">
        <v>1200</v>
      </c>
      <c r="S136" s="134">
        <f t="shared" si="5"/>
        <v>12000</v>
      </c>
      <c r="T136" s="132">
        <v>10800</v>
      </c>
      <c r="U136" s="135">
        <v>0</v>
      </c>
      <c r="V136" s="135"/>
      <c r="W136" s="136">
        <f t="shared" si="6"/>
        <v>10800</v>
      </c>
      <c r="X136" s="145" t="s">
        <v>269</v>
      </c>
      <c r="Y136" s="138"/>
      <c r="Z136" s="138"/>
      <c r="AA136" s="138"/>
      <c r="AB136" s="139"/>
      <c r="AC136" s="147"/>
      <c r="AD136" s="147"/>
      <c r="AE136" s="147"/>
      <c r="AG136" s="147"/>
      <c r="AH136" s="92"/>
    </row>
    <row r="137" spans="2:34" ht="40.5" customHeight="1">
      <c r="B137" s="127">
        <v>126</v>
      </c>
      <c r="C137" s="128" t="s">
        <v>265</v>
      </c>
      <c r="D137" s="129" t="s">
        <v>203</v>
      </c>
      <c r="E137" s="129" t="s">
        <v>266</v>
      </c>
      <c r="F137" s="129" t="s">
        <v>267</v>
      </c>
      <c r="G137" s="128" t="s">
        <v>163</v>
      </c>
      <c r="H137" s="128"/>
      <c r="I137" s="128" t="s">
        <v>268</v>
      </c>
      <c r="J137" s="128" t="s">
        <v>212</v>
      </c>
      <c r="K137" s="128" t="s">
        <v>2265</v>
      </c>
      <c r="L137" s="130">
        <v>0</v>
      </c>
      <c r="M137" s="130">
        <v>0</v>
      </c>
      <c r="N137" s="131">
        <f t="shared" si="4"/>
        <v>0</v>
      </c>
      <c r="O137" s="128" t="s">
        <v>2312</v>
      </c>
      <c r="P137" s="144">
        <v>13653</v>
      </c>
      <c r="Q137" s="133">
        <v>0</v>
      </c>
      <c r="R137" s="134">
        <v>1517.0599999999995</v>
      </c>
      <c r="S137" s="134">
        <f t="shared" si="5"/>
        <v>15170.06</v>
      </c>
      <c r="T137" s="132">
        <v>13653</v>
      </c>
      <c r="U137" s="135">
        <v>0</v>
      </c>
      <c r="V137" s="135"/>
      <c r="W137" s="136">
        <f t="shared" si="6"/>
        <v>13653</v>
      </c>
      <c r="X137" s="145" t="s">
        <v>269</v>
      </c>
      <c r="Y137" s="138"/>
      <c r="Z137" s="138"/>
      <c r="AA137" s="138"/>
      <c r="AB137" s="139"/>
      <c r="AC137" s="147"/>
      <c r="AD137" s="147"/>
      <c r="AE137" s="147"/>
      <c r="AG137" s="147"/>
      <c r="AH137" s="92"/>
    </row>
    <row r="138" spans="2:34" ht="40.5" customHeight="1">
      <c r="B138" s="127">
        <v>127</v>
      </c>
      <c r="C138" s="128" t="s">
        <v>270</v>
      </c>
      <c r="D138" s="129" t="s">
        <v>161</v>
      </c>
      <c r="E138" s="129" t="s">
        <v>271</v>
      </c>
      <c r="F138" s="129" t="s">
        <v>272</v>
      </c>
      <c r="G138" s="128" t="s">
        <v>163</v>
      </c>
      <c r="H138" s="128"/>
      <c r="I138" s="128" t="s">
        <v>270</v>
      </c>
      <c r="J138" s="128" t="s">
        <v>152</v>
      </c>
      <c r="K138" s="128" t="s">
        <v>2265</v>
      </c>
      <c r="L138" s="130">
        <v>8</v>
      </c>
      <c r="M138" s="130">
        <v>3</v>
      </c>
      <c r="N138" s="131">
        <f t="shared" si="4"/>
        <v>11</v>
      </c>
      <c r="O138" s="128" t="s">
        <v>2313</v>
      </c>
      <c r="P138" s="144">
        <v>17752</v>
      </c>
      <c r="Q138" s="133">
        <v>0</v>
      </c>
      <c r="R138" s="134">
        <v>1973.1100000000006</v>
      </c>
      <c r="S138" s="134">
        <f t="shared" si="5"/>
        <v>19725.11</v>
      </c>
      <c r="T138" s="132">
        <v>17752</v>
      </c>
      <c r="U138" s="135">
        <v>0</v>
      </c>
      <c r="V138" s="135"/>
      <c r="W138" s="136">
        <f t="shared" si="6"/>
        <v>17752</v>
      </c>
      <c r="X138" s="145" t="s">
        <v>273</v>
      </c>
      <c r="Y138" s="138"/>
      <c r="Z138" s="138"/>
      <c r="AA138" s="138"/>
      <c r="AB138" s="139"/>
      <c r="AC138" s="147"/>
      <c r="AD138" s="147"/>
      <c r="AE138" s="147"/>
      <c r="AG138" s="147"/>
      <c r="AH138" s="92"/>
    </row>
    <row r="139" spans="2:34" ht="40.5" customHeight="1">
      <c r="B139" s="127">
        <v>128</v>
      </c>
      <c r="C139" s="128" t="s">
        <v>270</v>
      </c>
      <c r="D139" s="129" t="s">
        <v>161</v>
      </c>
      <c r="E139" s="129" t="s">
        <v>271</v>
      </c>
      <c r="F139" s="129" t="s">
        <v>272</v>
      </c>
      <c r="G139" s="128" t="s">
        <v>163</v>
      </c>
      <c r="H139" s="128"/>
      <c r="I139" s="128" t="s">
        <v>270</v>
      </c>
      <c r="J139" s="128" t="s">
        <v>167</v>
      </c>
      <c r="K139" s="128" t="s">
        <v>2264</v>
      </c>
      <c r="L139" s="130">
        <v>0</v>
      </c>
      <c r="M139" s="130">
        <v>0</v>
      </c>
      <c r="N139" s="131">
        <f t="shared" si="4"/>
        <v>0</v>
      </c>
      <c r="O139" s="128" t="s">
        <v>2313</v>
      </c>
      <c r="P139" s="144">
        <v>20160</v>
      </c>
      <c r="Q139" s="133">
        <v>0</v>
      </c>
      <c r="R139" s="134">
        <v>2240</v>
      </c>
      <c r="S139" s="134">
        <f t="shared" si="5"/>
        <v>22400</v>
      </c>
      <c r="T139" s="132">
        <v>20160</v>
      </c>
      <c r="U139" s="135">
        <v>0</v>
      </c>
      <c r="V139" s="135"/>
      <c r="W139" s="136">
        <f t="shared" si="6"/>
        <v>20160</v>
      </c>
      <c r="X139" s="145" t="s">
        <v>273</v>
      </c>
      <c r="Y139" s="138"/>
      <c r="Z139" s="138"/>
      <c r="AA139" s="138"/>
      <c r="AB139" s="139"/>
      <c r="AC139" s="147"/>
      <c r="AD139" s="147"/>
      <c r="AE139" s="147"/>
      <c r="AG139" s="147"/>
      <c r="AH139" s="92"/>
    </row>
    <row r="140" spans="2:34" ht="40.5" customHeight="1">
      <c r="B140" s="127">
        <v>129</v>
      </c>
      <c r="C140" s="128" t="s">
        <v>270</v>
      </c>
      <c r="D140" s="129" t="s">
        <v>161</v>
      </c>
      <c r="E140" s="129" t="s">
        <v>271</v>
      </c>
      <c r="F140" s="129" t="s">
        <v>272</v>
      </c>
      <c r="G140" s="128" t="s">
        <v>163</v>
      </c>
      <c r="H140" s="128"/>
      <c r="I140" s="128" t="s">
        <v>270</v>
      </c>
      <c r="J140" s="128" t="s">
        <v>168</v>
      </c>
      <c r="K140" s="128" t="s">
        <v>2265</v>
      </c>
      <c r="L140" s="130">
        <v>0</v>
      </c>
      <c r="M140" s="130">
        <v>0</v>
      </c>
      <c r="N140" s="131">
        <f t="shared" ref="N140:N203" si="8">+M140+L140</f>
        <v>0</v>
      </c>
      <c r="O140" s="128" t="s">
        <v>2313</v>
      </c>
      <c r="P140" s="144">
        <v>8820</v>
      </c>
      <c r="Q140" s="133">
        <v>0</v>
      </c>
      <c r="R140" s="134">
        <v>980</v>
      </c>
      <c r="S140" s="134">
        <f t="shared" si="5"/>
        <v>9800</v>
      </c>
      <c r="T140" s="132">
        <v>8820</v>
      </c>
      <c r="U140" s="135">
        <v>0</v>
      </c>
      <c r="V140" s="135"/>
      <c r="W140" s="136">
        <f t="shared" si="6"/>
        <v>8820</v>
      </c>
      <c r="X140" s="145" t="s">
        <v>273</v>
      </c>
      <c r="Y140" s="138"/>
      <c r="Z140" s="138"/>
      <c r="AA140" s="138"/>
      <c r="AB140" s="139"/>
      <c r="AC140" s="147"/>
      <c r="AD140" s="147"/>
      <c r="AE140" s="147"/>
      <c r="AG140" s="147"/>
      <c r="AH140" s="92"/>
    </row>
    <row r="141" spans="2:34" ht="40.5" customHeight="1">
      <c r="B141" s="127">
        <v>130</v>
      </c>
      <c r="C141" s="128" t="s">
        <v>270</v>
      </c>
      <c r="D141" s="129" t="s">
        <v>161</v>
      </c>
      <c r="E141" s="129" t="s">
        <v>271</v>
      </c>
      <c r="F141" s="129" t="s">
        <v>272</v>
      </c>
      <c r="G141" s="128" t="s">
        <v>163</v>
      </c>
      <c r="H141" s="128"/>
      <c r="I141" s="128" t="s">
        <v>270</v>
      </c>
      <c r="J141" s="128" t="s">
        <v>169</v>
      </c>
      <c r="K141" s="128" t="s">
        <v>2264</v>
      </c>
      <c r="L141" s="130">
        <v>0</v>
      </c>
      <c r="M141" s="130">
        <v>0</v>
      </c>
      <c r="N141" s="131">
        <f t="shared" si="8"/>
        <v>0</v>
      </c>
      <c r="O141" s="128" t="s">
        <v>2313</v>
      </c>
      <c r="P141" s="144">
        <v>13076</v>
      </c>
      <c r="Q141" s="133">
        <v>0</v>
      </c>
      <c r="R141" s="134">
        <v>1453.3999999999996</v>
      </c>
      <c r="S141" s="134">
        <f t="shared" ref="S141:S204" si="9">+P141+R141</f>
        <v>14529.4</v>
      </c>
      <c r="T141" s="132">
        <v>13076</v>
      </c>
      <c r="U141" s="135">
        <v>0</v>
      </c>
      <c r="V141" s="135"/>
      <c r="W141" s="136">
        <f t="shared" ref="W141:W204" si="10">+T141+U141+V141</f>
        <v>13076</v>
      </c>
      <c r="X141" s="145" t="s">
        <v>273</v>
      </c>
      <c r="Y141" s="138"/>
      <c r="Z141" s="138"/>
      <c r="AA141" s="138"/>
      <c r="AB141" s="139"/>
      <c r="AC141" s="147"/>
      <c r="AD141" s="147"/>
      <c r="AE141" s="147"/>
      <c r="AG141" s="147"/>
      <c r="AH141" s="92"/>
    </row>
    <row r="142" spans="2:34" ht="40.5" customHeight="1">
      <c r="B142" s="127">
        <v>131</v>
      </c>
      <c r="C142" s="128" t="s">
        <v>270</v>
      </c>
      <c r="D142" s="129" t="s">
        <v>161</v>
      </c>
      <c r="E142" s="129" t="s">
        <v>271</v>
      </c>
      <c r="F142" s="129" t="s">
        <v>272</v>
      </c>
      <c r="G142" s="128" t="s">
        <v>163</v>
      </c>
      <c r="H142" s="128"/>
      <c r="I142" s="128" t="s">
        <v>270</v>
      </c>
      <c r="J142" s="128" t="s">
        <v>156</v>
      </c>
      <c r="K142" s="128" t="s">
        <v>2264</v>
      </c>
      <c r="L142" s="130">
        <v>0</v>
      </c>
      <c r="M142" s="130">
        <v>0</v>
      </c>
      <c r="N142" s="131">
        <f t="shared" si="8"/>
        <v>0</v>
      </c>
      <c r="O142" s="128" t="s">
        <v>2313</v>
      </c>
      <c r="P142" s="144">
        <v>32135</v>
      </c>
      <c r="Q142" s="133">
        <v>0</v>
      </c>
      <c r="R142" s="134">
        <v>3570.5999999999985</v>
      </c>
      <c r="S142" s="134">
        <f t="shared" si="9"/>
        <v>35705.599999999999</v>
      </c>
      <c r="T142" s="132">
        <v>32135</v>
      </c>
      <c r="U142" s="135">
        <v>0</v>
      </c>
      <c r="V142" s="135"/>
      <c r="W142" s="136">
        <f t="shared" si="10"/>
        <v>32135</v>
      </c>
      <c r="X142" s="145" t="s">
        <v>273</v>
      </c>
      <c r="Y142" s="138"/>
      <c r="Z142" s="138"/>
      <c r="AA142" s="138"/>
      <c r="AB142" s="139"/>
      <c r="AC142" s="147"/>
      <c r="AD142" s="147"/>
      <c r="AE142" s="147"/>
      <c r="AG142" s="147"/>
      <c r="AH142" s="92"/>
    </row>
    <row r="143" spans="2:34" ht="40.5" customHeight="1">
      <c r="B143" s="127">
        <v>132</v>
      </c>
      <c r="C143" s="128" t="s">
        <v>274</v>
      </c>
      <c r="D143" s="129" t="s">
        <v>262</v>
      </c>
      <c r="E143" s="129" t="s">
        <v>186</v>
      </c>
      <c r="F143" s="129" t="s">
        <v>275</v>
      </c>
      <c r="G143" s="128" t="s">
        <v>163</v>
      </c>
      <c r="H143" s="128"/>
      <c r="I143" s="128" t="s">
        <v>276</v>
      </c>
      <c r="J143" s="128" t="s">
        <v>156</v>
      </c>
      <c r="K143" s="128" t="s">
        <v>2264</v>
      </c>
      <c r="L143" s="130">
        <v>7</v>
      </c>
      <c r="M143" s="130">
        <v>2</v>
      </c>
      <c r="N143" s="131">
        <f t="shared" si="8"/>
        <v>9</v>
      </c>
      <c r="O143" s="128" t="s">
        <v>2312</v>
      </c>
      <c r="P143" s="144">
        <v>22953</v>
      </c>
      <c r="Q143" s="133">
        <v>0</v>
      </c>
      <c r="R143" s="134">
        <v>2551</v>
      </c>
      <c r="S143" s="134">
        <f t="shared" si="9"/>
        <v>25504</v>
      </c>
      <c r="T143" s="132">
        <v>22953</v>
      </c>
      <c r="U143" s="135">
        <v>0</v>
      </c>
      <c r="V143" s="135"/>
      <c r="W143" s="136">
        <f t="shared" si="10"/>
        <v>22953</v>
      </c>
      <c r="X143" s="145" t="s">
        <v>277</v>
      </c>
      <c r="Y143" s="138"/>
      <c r="Z143" s="138"/>
      <c r="AA143" s="138"/>
      <c r="AB143" s="139"/>
      <c r="AC143" s="147"/>
      <c r="AD143" s="147"/>
      <c r="AE143" s="147"/>
      <c r="AG143" s="147"/>
      <c r="AH143" s="92"/>
    </row>
    <row r="144" spans="2:34" ht="40.5" customHeight="1">
      <c r="B144" s="127">
        <v>133</v>
      </c>
      <c r="C144" s="128" t="s">
        <v>274</v>
      </c>
      <c r="D144" s="129" t="s">
        <v>262</v>
      </c>
      <c r="E144" s="129" t="s">
        <v>186</v>
      </c>
      <c r="F144" s="129" t="s">
        <v>275</v>
      </c>
      <c r="G144" s="128" t="s">
        <v>163</v>
      </c>
      <c r="H144" s="128"/>
      <c r="I144" s="128" t="s">
        <v>276</v>
      </c>
      <c r="J144" s="128" t="s">
        <v>167</v>
      </c>
      <c r="K144" s="128" t="s">
        <v>2264</v>
      </c>
      <c r="L144" s="130">
        <v>0</v>
      </c>
      <c r="M144" s="130">
        <v>0</v>
      </c>
      <c r="N144" s="131">
        <f t="shared" si="8"/>
        <v>0</v>
      </c>
      <c r="O144" s="128" t="s">
        <v>2312</v>
      </c>
      <c r="P144" s="144">
        <v>30240</v>
      </c>
      <c r="Q144" s="133">
        <v>0</v>
      </c>
      <c r="R144" s="134">
        <v>3360</v>
      </c>
      <c r="S144" s="134">
        <f t="shared" si="9"/>
        <v>33600</v>
      </c>
      <c r="T144" s="132">
        <v>30240</v>
      </c>
      <c r="U144" s="135">
        <v>0</v>
      </c>
      <c r="V144" s="135"/>
      <c r="W144" s="136">
        <f t="shared" si="10"/>
        <v>30240</v>
      </c>
      <c r="X144" s="145" t="s">
        <v>277</v>
      </c>
      <c r="Y144" s="138"/>
      <c r="Z144" s="138"/>
      <c r="AA144" s="138"/>
      <c r="AB144" s="139"/>
      <c r="AC144" s="147"/>
      <c r="AD144" s="147"/>
      <c r="AE144" s="147"/>
      <c r="AG144" s="147"/>
      <c r="AH144" s="92"/>
    </row>
    <row r="145" spans="2:34" ht="40.5" customHeight="1">
      <c r="B145" s="127">
        <v>134</v>
      </c>
      <c r="C145" s="128" t="s">
        <v>274</v>
      </c>
      <c r="D145" s="129" t="s">
        <v>262</v>
      </c>
      <c r="E145" s="129" t="s">
        <v>186</v>
      </c>
      <c r="F145" s="129" t="s">
        <v>275</v>
      </c>
      <c r="G145" s="128" t="s">
        <v>163</v>
      </c>
      <c r="H145" s="128"/>
      <c r="I145" s="128" t="s">
        <v>276</v>
      </c>
      <c r="J145" s="128" t="s">
        <v>169</v>
      </c>
      <c r="K145" s="128" t="s">
        <v>2264</v>
      </c>
      <c r="L145" s="130">
        <v>0</v>
      </c>
      <c r="M145" s="130">
        <v>0</v>
      </c>
      <c r="N145" s="131">
        <f t="shared" si="8"/>
        <v>0</v>
      </c>
      <c r="O145" s="128" t="s">
        <v>2312</v>
      </c>
      <c r="P145" s="144">
        <v>19614</v>
      </c>
      <c r="Q145" s="133">
        <v>0</v>
      </c>
      <c r="R145" s="134">
        <v>2180.0999999999985</v>
      </c>
      <c r="S145" s="134">
        <f t="shared" si="9"/>
        <v>21794.1</v>
      </c>
      <c r="T145" s="132">
        <v>19614</v>
      </c>
      <c r="U145" s="135">
        <v>0</v>
      </c>
      <c r="V145" s="135"/>
      <c r="W145" s="136">
        <f t="shared" si="10"/>
        <v>19614</v>
      </c>
      <c r="X145" s="145" t="s">
        <v>277</v>
      </c>
      <c r="Y145" s="138"/>
      <c r="Z145" s="138"/>
      <c r="AA145" s="138"/>
      <c r="AB145" s="139"/>
      <c r="AC145" s="147"/>
      <c r="AD145" s="147"/>
      <c r="AE145" s="147"/>
      <c r="AG145" s="147"/>
      <c r="AH145" s="92"/>
    </row>
    <row r="146" spans="2:34" ht="40.5" customHeight="1">
      <c r="B146" s="127">
        <v>135</v>
      </c>
      <c r="C146" s="128" t="s">
        <v>278</v>
      </c>
      <c r="D146" s="129" t="s">
        <v>161</v>
      </c>
      <c r="E146" s="129" t="s">
        <v>187</v>
      </c>
      <c r="F146" s="129" t="s">
        <v>279</v>
      </c>
      <c r="G146" s="128" t="s">
        <v>163</v>
      </c>
      <c r="H146" s="128"/>
      <c r="I146" s="128" t="s">
        <v>278</v>
      </c>
      <c r="J146" s="128" t="s">
        <v>169</v>
      </c>
      <c r="K146" s="128" t="s">
        <v>2264</v>
      </c>
      <c r="L146" s="130">
        <v>13</v>
      </c>
      <c r="M146" s="130">
        <v>2</v>
      </c>
      <c r="N146" s="131">
        <f t="shared" si="8"/>
        <v>15</v>
      </c>
      <c r="O146" s="128" t="s">
        <v>2313</v>
      </c>
      <c r="P146" s="144">
        <v>26152</v>
      </c>
      <c r="Q146" s="133">
        <v>0</v>
      </c>
      <c r="R146" s="134">
        <v>2906.7999999999993</v>
      </c>
      <c r="S146" s="134">
        <f t="shared" si="9"/>
        <v>29058.799999999999</v>
      </c>
      <c r="T146" s="132">
        <v>26152</v>
      </c>
      <c r="U146" s="135">
        <v>0</v>
      </c>
      <c r="V146" s="135"/>
      <c r="W146" s="136">
        <f t="shared" si="10"/>
        <v>26152</v>
      </c>
      <c r="X146" s="145" t="s">
        <v>280</v>
      </c>
      <c r="Y146" s="138"/>
      <c r="Z146" s="138"/>
      <c r="AA146" s="138"/>
      <c r="AB146" s="139"/>
      <c r="AC146" s="147"/>
      <c r="AD146" s="147"/>
      <c r="AE146" s="147"/>
      <c r="AG146" s="147"/>
      <c r="AH146" s="92"/>
    </row>
    <row r="147" spans="2:34" ht="40.5" customHeight="1">
      <c r="B147" s="127">
        <v>136</v>
      </c>
      <c r="C147" s="128" t="s">
        <v>278</v>
      </c>
      <c r="D147" s="129" t="s">
        <v>161</v>
      </c>
      <c r="E147" s="129" t="s">
        <v>187</v>
      </c>
      <c r="F147" s="129" t="s">
        <v>279</v>
      </c>
      <c r="G147" s="128" t="s">
        <v>163</v>
      </c>
      <c r="H147" s="128"/>
      <c r="I147" s="128" t="s">
        <v>278</v>
      </c>
      <c r="J147" s="128" t="s">
        <v>168</v>
      </c>
      <c r="K147" s="128" t="s">
        <v>2265</v>
      </c>
      <c r="L147" s="130">
        <v>0</v>
      </c>
      <c r="M147" s="130">
        <v>0</v>
      </c>
      <c r="N147" s="131">
        <f t="shared" si="8"/>
        <v>0</v>
      </c>
      <c r="O147" s="128" t="s">
        <v>2313</v>
      </c>
      <c r="P147" s="144">
        <v>8820</v>
      </c>
      <c r="Q147" s="133">
        <v>0</v>
      </c>
      <c r="R147" s="134">
        <v>980</v>
      </c>
      <c r="S147" s="134">
        <f t="shared" si="9"/>
        <v>9800</v>
      </c>
      <c r="T147" s="132">
        <v>8820</v>
      </c>
      <c r="U147" s="135">
        <v>0</v>
      </c>
      <c r="V147" s="135"/>
      <c r="W147" s="136">
        <f t="shared" si="10"/>
        <v>8820</v>
      </c>
      <c r="X147" s="145" t="s">
        <v>280</v>
      </c>
      <c r="Y147" s="138"/>
      <c r="Z147" s="138"/>
      <c r="AA147" s="138"/>
      <c r="AB147" s="139"/>
      <c r="AC147" s="147"/>
      <c r="AD147" s="147"/>
      <c r="AE147" s="147"/>
      <c r="AG147" s="147"/>
      <c r="AH147" s="92"/>
    </row>
    <row r="148" spans="2:34" ht="40.5" customHeight="1">
      <c r="B148" s="127">
        <v>137</v>
      </c>
      <c r="C148" s="128" t="s">
        <v>278</v>
      </c>
      <c r="D148" s="129" t="s">
        <v>161</v>
      </c>
      <c r="E148" s="129" t="s">
        <v>187</v>
      </c>
      <c r="F148" s="129" t="s">
        <v>279</v>
      </c>
      <c r="G148" s="128" t="s">
        <v>163</v>
      </c>
      <c r="H148" s="128"/>
      <c r="I148" s="128" t="s">
        <v>278</v>
      </c>
      <c r="J148" s="128" t="s">
        <v>156</v>
      </c>
      <c r="K148" s="128" t="s">
        <v>2264</v>
      </c>
      <c r="L148" s="130">
        <v>0</v>
      </c>
      <c r="M148" s="130">
        <v>0</v>
      </c>
      <c r="N148" s="131">
        <f t="shared" si="8"/>
        <v>0</v>
      </c>
      <c r="O148" s="128" t="s">
        <v>2313</v>
      </c>
      <c r="P148" s="144">
        <v>36725</v>
      </c>
      <c r="Q148" s="133">
        <v>0</v>
      </c>
      <c r="R148" s="134">
        <v>4081.4000000000015</v>
      </c>
      <c r="S148" s="134">
        <f t="shared" si="9"/>
        <v>40806.400000000001</v>
      </c>
      <c r="T148" s="132">
        <v>36725</v>
      </c>
      <c r="U148" s="135">
        <v>0</v>
      </c>
      <c r="V148" s="135"/>
      <c r="W148" s="136">
        <f t="shared" si="10"/>
        <v>36725</v>
      </c>
      <c r="X148" s="145" t="s">
        <v>280</v>
      </c>
      <c r="Y148" s="138"/>
      <c r="Z148" s="138"/>
      <c r="AA148" s="138"/>
      <c r="AB148" s="139"/>
      <c r="AC148" s="147"/>
      <c r="AD148" s="147"/>
      <c r="AE148" s="147"/>
      <c r="AG148" s="147"/>
      <c r="AH148" s="92"/>
    </row>
    <row r="149" spans="2:34" ht="40.5" customHeight="1">
      <c r="B149" s="127">
        <v>138</v>
      </c>
      <c r="C149" s="128" t="s">
        <v>278</v>
      </c>
      <c r="D149" s="129" t="s">
        <v>161</v>
      </c>
      <c r="E149" s="129" t="s">
        <v>187</v>
      </c>
      <c r="F149" s="129" t="s">
        <v>279</v>
      </c>
      <c r="G149" s="128" t="s">
        <v>163</v>
      </c>
      <c r="H149" s="128"/>
      <c r="I149" s="128" t="s">
        <v>278</v>
      </c>
      <c r="J149" s="128" t="s">
        <v>167</v>
      </c>
      <c r="K149" s="128" t="s">
        <v>2264</v>
      </c>
      <c r="L149" s="130">
        <v>0</v>
      </c>
      <c r="M149" s="130">
        <v>0</v>
      </c>
      <c r="N149" s="131">
        <f t="shared" si="8"/>
        <v>0</v>
      </c>
      <c r="O149" s="128" t="s">
        <v>2313</v>
      </c>
      <c r="P149" s="144">
        <v>50400</v>
      </c>
      <c r="Q149" s="133">
        <v>0</v>
      </c>
      <c r="R149" s="134">
        <v>5600</v>
      </c>
      <c r="S149" s="134">
        <f t="shared" si="9"/>
        <v>56000</v>
      </c>
      <c r="T149" s="132">
        <v>50400</v>
      </c>
      <c r="U149" s="135">
        <v>0</v>
      </c>
      <c r="V149" s="135"/>
      <c r="W149" s="136">
        <f t="shared" si="10"/>
        <v>50400</v>
      </c>
      <c r="X149" s="145" t="s">
        <v>280</v>
      </c>
      <c r="Y149" s="138"/>
      <c r="Z149" s="138"/>
      <c r="AA149" s="138"/>
      <c r="AB149" s="139"/>
      <c r="AC149" s="147"/>
      <c r="AD149" s="147"/>
      <c r="AE149" s="147"/>
      <c r="AG149" s="147"/>
      <c r="AH149" s="92"/>
    </row>
    <row r="150" spans="2:34" ht="40.5" customHeight="1">
      <c r="B150" s="127">
        <v>139</v>
      </c>
      <c r="C150" s="128" t="s">
        <v>278</v>
      </c>
      <c r="D150" s="129" t="s">
        <v>161</v>
      </c>
      <c r="E150" s="129" t="s">
        <v>187</v>
      </c>
      <c r="F150" s="129" t="s">
        <v>279</v>
      </c>
      <c r="G150" s="128" t="s">
        <v>163</v>
      </c>
      <c r="H150" s="128"/>
      <c r="I150" s="128" t="s">
        <v>278</v>
      </c>
      <c r="J150" s="128" t="s">
        <v>152</v>
      </c>
      <c r="K150" s="128" t="s">
        <v>2265</v>
      </c>
      <c r="L150" s="130">
        <v>0</v>
      </c>
      <c r="M150" s="130">
        <v>0</v>
      </c>
      <c r="N150" s="131">
        <f t="shared" si="8"/>
        <v>0</v>
      </c>
      <c r="O150" s="128" t="s">
        <v>2313</v>
      </c>
      <c r="P150" s="144">
        <v>35505</v>
      </c>
      <c r="Q150" s="133">
        <v>0</v>
      </c>
      <c r="R150" s="134">
        <v>3945.2200000000012</v>
      </c>
      <c r="S150" s="134">
        <f t="shared" si="9"/>
        <v>39450.22</v>
      </c>
      <c r="T150" s="132">
        <v>35505</v>
      </c>
      <c r="U150" s="135">
        <v>0</v>
      </c>
      <c r="V150" s="135"/>
      <c r="W150" s="136">
        <f t="shared" si="10"/>
        <v>35505</v>
      </c>
      <c r="X150" s="145" t="s">
        <v>280</v>
      </c>
      <c r="Y150" s="138"/>
      <c r="Z150" s="138"/>
      <c r="AA150" s="138"/>
      <c r="AB150" s="139"/>
      <c r="AC150" s="147"/>
      <c r="AD150" s="147"/>
      <c r="AE150" s="147"/>
      <c r="AG150" s="147"/>
      <c r="AH150" s="92"/>
    </row>
    <row r="151" spans="2:34" ht="40.5" customHeight="1">
      <c r="B151" s="127">
        <v>140</v>
      </c>
      <c r="C151" s="128" t="s">
        <v>281</v>
      </c>
      <c r="D151" s="129" t="s">
        <v>161</v>
      </c>
      <c r="E151" s="129" t="s">
        <v>179</v>
      </c>
      <c r="F151" s="129" t="s">
        <v>282</v>
      </c>
      <c r="G151" s="128" t="s">
        <v>163</v>
      </c>
      <c r="H151" s="128"/>
      <c r="I151" s="128" t="s">
        <v>281</v>
      </c>
      <c r="J151" s="128" t="s">
        <v>169</v>
      </c>
      <c r="K151" s="128" t="s">
        <v>2264</v>
      </c>
      <c r="L151" s="130">
        <v>13</v>
      </c>
      <c r="M151" s="130">
        <v>10</v>
      </c>
      <c r="N151" s="131">
        <f t="shared" si="8"/>
        <v>23</v>
      </c>
      <c r="O151" s="128" t="s">
        <v>2312</v>
      </c>
      <c r="P151" s="144">
        <v>13076</v>
      </c>
      <c r="Q151" s="133">
        <v>0</v>
      </c>
      <c r="R151" s="134">
        <v>1453.3999999999996</v>
      </c>
      <c r="S151" s="134">
        <f t="shared" si="9"/>
        <v>14529.4</v>
      </c>
      <c r="T151" s="132">
        <v>13076</v>
      </c>
      <c r="U151" s="135">
        <v>0</v>
      </c>
      <c r="V151" s="135"/>
      <c r="W151" s="136">
        <f t="shared" si="10"/>
        <v>13076</v>
      </c>
      <c r="X151" s="145" t="s">
        <v>283</v>
      </c>
      <c r="Y151" s="138"/>
      <c r="Z151" s="138"/>
      <c r="AA151" s="138"/>
      <c r="AB151" s="139"/>
      <c r="AC151" s="147"/>
      <c r="AD151" s="147"/>
      <c r="AE151" s="147"/>
      <c r="AG151" s="147"/>
      <c r="AH151" s="92"/>
    </row>
    <row r="152" spans="2:34" ht="40.5" customHeight="1">
      <c r="B152" s="127">
        <v>141</v>
      </c>
      <c r="C152" s="128" t="s">
        <v>281</v>
      </c>
      <c r="D152" s="129" t="s">
        <v>161</v>
      </c>
      <c r="E152" s="129" t="s">
        <v>179</v>
      </c>
      <c r="F152" s="129" t="s">
        <v>282</v>
      </c>
      <c r="G152" s="128" t="s">
        <v>163</v>
      </c>
      <c r="H152" s="128"/>
      <c r="I152" s="128" t="s">
        <v>281</v>
      </c>
      <c r="J152" s="128" t="s">
        <v>212</v>
      </c>
      <c r="K152" s="128" t="s">
        <v>2265</v>
      </c>
      <c r="L152" s="130">
        <v>0</v>
      </c>
      <c r="M152" s="130">
        <v>0</v>
      </c>
      <c r="N152" s="131">
        <f t="shared" si="8"/>
        <v>0</v>
      </c>
      <c r="O152" s="128" t="s">
        <v>2312</v>
      </c>
      <c r="P152" s="144">
        <v>13653</v>
      </c>
      <c r="Q152" s="133">
        <v>0</v>
      </c>
      <c r="R152" s="134">
        <v>1517.0599999999995</v>
      </c>
      <c r="S152" s="134">
        <f t="shared" si="9"/>
        <v>15170.06</v>
      </c>
      <c r="T152" s="132">
        <v>13653</v>
      </c>
      <c r="U152" s="135">
        <v>0</v>
      </c>
      <c r="V152" s="135"/>
      <c r="W152" s="136">
        <f t="shared" si="10"/>
        <v>13653</v>
      </c>
      <c r="X152" s="145" t="s">
        <v>283</v>
      </c>
      <c r="Y152" s="138"/>
      <c r="Z152" s="138"/>
      <c r="AA152" s="138"/>
      <c r="AB152" s="139"/>
      <c r="AC152" s="147"/>
      <c r="AD152" s="147"/>
      <c r="AE152" s="147"/>
      <c r="AG152" s="147"/>
      <c r="AH152" s="92"/>
    </row>
    <row r="153" spans="2:34" ht="40.5" customHeight="1">
      <c r="B153" s="127">
        <v>142</v>
      </c>
      <c r="C153" s="128" t="s">
        <v>281</v>
      </c>
      <c r="D153" s="129" t="s">
        <v>161</v>
      </c>
      <c r="E153" s="129" t="s">
        <v>179</v>
      </c>
      <c r="F153" s="129" t="s">
        <v>282</v>
      </c>
      <c r="G153" s="128" t="s">
        <v>163</v>
      </c>
      <c r="H153" s="128"/>
      <c r="I153" s="128" t="s">
        <v>281</v>
      </c>
      <c r="J153" s="128" t="s">
        <v>184</v>
      </c>
      <c r="K153" s="128" t="s">
        <v>2265</v>
      </c>
      <c r="L153" s="130">
        <v>0</v>
      </c>
      <c r="M153" s="130">
        <v>0</v>
      </c>
      <c r="N153" s="131">
        <f t="shared" si="8"/>
        <v>0</v>
      </c>
      <c r="O153" s="128" t="s">
        <v>2312</v>
      </c>
      <c r="P153" s="144">
        <v>11700</v>
      </c>
      <c r="Q153" s="133">
        <v>0</v>
      </c>
      <c r="R153" s="134">
        <v>1300</v>
      </c>
      <c r="S153" s="134">
        <f t="shared" si="9"/>
        <v>13000</v>
      </c>
      <c r="T153" s="132">
        <v>11700</v>
      </c>
      <c r="U153" s="135">
        <v>0</v>
      </c>
      <c r="V153" s="135"/>
      <c r="W153" s="136">
        <f t="shared" si="10"/>
        <v>11700</v>
      </c>
      <c r="X153" s="145" t="s">
        <v>283</v>
      </c>
      <c r="Y153" s="138"/>
      <c r="Z153" s="138"/>
      <c r="AA153" s="138"/>
      <c r="AB153" s="139"/>
      <c r="AC153" s="147"/>
      <c r="AD153" s="147"/>
      <c r="AE153" s="147"/>
      <c r="AG153" s="147"/>
      <c r="AH153" s="92"/>
    </row>
    <row r="154" spans="2:34" ht="40.5" customHeight="1">
      <c r="B154" s="127">
        <v>143</v>
      </c>
      <c r="C154" s="128" t="s">
        <v>281</v>
      </c>
      <c r="D154" s="129" t="s">
        <v>161</v>
      </c>
      <c r="E154" s="129" t="s">
        <v>179</v>
      </c>
      <c r="F154" s="129" t="s">
        <v>282</v>
      </c>
      <c r="G154" s="128" t="s">
        <v>163</v>
      </c>
      <c r="H154" s="128"/>
      <c r="I154" s="128" t="s">
        <v>281</v>
      </c>
      <c r="J154" s="128" t="s">
        <v>192</v>
      </c>
      <c r="K154" s="128" t="s">
        <v>2265</v>
      </c>
      <c r="L154" s="130">
        <v>0</v>
      </c>
      <c r="M154" s="130">
        <v>0</v>
      </c>
      <c r="N154" s="131">
        <f t="shared" si="8"/>
        <v>0</v>
      </c>
      <c r="O154" s="128" t="s">
        <v>2312</v>
      </c>
      <c r="P154" s="144">
        <v>32400</v>
      </c>
      <c r="Q154" s="133">
        <v>0</v>
      </c>
      <c r="R154" s="134">
        <v>3600</v>
      </c>
      <c r="S154" s="134">
        <f t="shared" si="9"/>
        <v>36000</v>
      </c>
      <c r="T154" s="132">
        <v>32400</v>
      </c>
      <c r="U154" s="135">
        <v>0</v>
      </c>
      <c r="V154" s="135"/>
      <c r="W154" s="136">
        <f t="shared" si="10"/>
        <v>32400</v>
      </c>
      <c r="X154" s="145" t="s">
        <v>283</v>
      </c>
      <c r="Y154" s="138"/>
      <c r="Z154" s="138"/>
      <c r="AA154" s="138"/>
      <c r="AB154" s="139"/>
      <c r="AC154" s="147"/>
      <c r="AD154" s="147"/>
      <c r="AE154" s="147"/>
      <c r="AG154" s="147"/>
      <c r="AH154" s="92"/>
    </row>
    <row r="155" spans="2:34" ht="40.5" customHeight="1">
      <c r="B155" s="127">
        <v>144</v>
      </c>
      <c r="C155" s="128" t="s">
        <v>281</v>
      </c>
      <c r="D155" s="129" t="s">
        <v>161</v>
      </c>
      <c r="E155" s="129" t="s">
        <v>179</v>
      </c>
      <c r="F155" s="129" t="s">
        <v>282</v>
      </c>
      <c r="G155" s="128" t="s">
        <v>163</v>
      </c>
      <c r="H155" s="128"/>
      <c r="I155" s="128" t="s">
        <v>281</v>
      </c>
      <c r="J155" s="128" t="s">
        <v>156</v>
      </c>
      <c r="K155" s="128" t="s">
        <v>2264</v>
      </c>
      <c r="L155" s="130">
        <v>0</v>
      </c>
      <c r="M155" s="130">
        <v>0</v>
      </c>
      <c r="N155" s="131">
        <f t="shared" si="8"/>
        <v>0</v>
      </c>
      <c r="O155" s="128" t="s">
        <v>2312</v>
      </c>
      <c r="P155" s="144">
        <v>9181</v>
      </c>
      <c r="Q155" s="133">
        <v>0</v>
      </c>
      <c r="R155" s="134">
        <v>1020.6000000000004</v>
      </c>
      <c r="S155" s="134">
        <f t="shared" si="9"/>
        <v>10201.6</v>
      </c>
      <c r="T155" s="132">
        <v>9181</v>
      </c>
      <c r="U155" s="135">
        <v>0</v>
      </c>
      <c r="V155" s="135"/>
      <c r="W155" s="136">
        <f t="shared" si="10"/>
        <v>9181</v>
      </c>
      <c r="X155" s="145" t="s">
        <v>283</v>
      </c>
      <c r="Y155" s="138"/>
      <c r="Z155" s="138"/>
      <c r="AA155" s="138"/>
      <c r="AB155" s="139"/>
      <c r="AC155" s="147"/>
      <c r="AD155" s="147"/>
      <c r="AE155" s="147"/>
      <c r="AG155" s="147"/>
      <c r="AH155" s="92"/>
    </row>
    <row r="156" spans="2:34" ht="40.5" customHeight="1">
      <c r="B156" s="127">
        <v>145</v>
      </c>
      <c r="C156" s="128" t="s">
        <v>281</v>
      </c>
      <c r="D156" s="129" t="s">
        <v>161</v>
      </c>
      <c r="E156" s="129" t="s">
        <v>179</v>
      </c>
      <c r="F156" s="129" t="s">
        <v>282</v>
      </c>
      <c r="G156" s="128" t="s">
        <v>163</v>
      </c>
      <c r="H156" s="128"/>
      <c r="I156" s="128" t="s">
        <v>281</v>
      </c>
      <c r="J156" s="128" t="s">
        <v>168</v>
      </c>
      <c r="K156" s="128" t="s">
        <v>2265</v>
      </c>
      <c r="L156" s="130">
        <v>0</v>
      </c>
      <c r="M156" s="130">
        <v>0</v>
      </c>
      <c r="N156" s="131">
        <f t="shared" si="8"/>
        <v>0</v>
      </c>
      <c r="O156" s="128" t="s">
        <v>2312</v>
      </c>
      <c r="P156" s="144">
        <v>26460</v>
      </c>
      <c r="Q156" s="133">
        <v>0</v>
      </c>
      <c r="R156" s="134">
        <v>2940</v>
      </c>
      <c r="S156" s="134">
        <f t="shared" si="9"/>
        <v>29400</v>
      </c>
      <c r="T156" s="132">
        <v>26460</v>
      </c>
      <c r="U156" s="135">
        <v>0</v>
      </c>
      <c r="V156" s="135"/>
      <c r="W156" s="136">
        <f t="shared" si="10"/>
        <v>26460</v>
      </c>
      <c r="X156" s="145" t="s">
        <v>283</v>
      </c>
      <c r="Y156" s="138"/>
      <c r="Z156" s="138"/>
      <c r="AA156" s="138"/>
      <c r="AB156" s="139"/>
      <c r="AC156" s="147"/>
      <c r="AD156" s="147"/>
      <c r="AE156" s="147"/>
      <c r="AG156" s="147"/>
      <c r="AH156" s="92"/>
    </row>
    <row r="157" spans="2:34" ht="40.5" customHeight="1">
      <c r="B157" s="127">
        <v>146</v>
      </c>
      <c r="C157" s="128" t="s">
        <v>281</v>
      </c>
      <c r="D157" s="129" t="s">
        <v>161</v>
      </c>
      <c r="E157" s="129" t="s">
        <v>179</v>
      </c>
      <c r="F157" s="129" t="s">
        <v>282</v>
      </c>
      <c r="G157" s="128" t="s">
        <v>163</v>
      </c>
      <c r="H157" s="128"/>
      <c r="I157" s="128" t="s">
        <v>281</v>
      </c>
      <c r="J157" s="128" t="s">
        <v>182</v>
      </c>
      <c r="K157" s="128" t="s">
        <v>2265</v>
      </c>
      <c r="L157" s="130">
        <v>0</v>
      </c>
      <c r="M157" s="130">
        <v>0</v>
      </c>
      <c r="N157" s="131">
        <f t="shared" si="8"/>
        <v>0</v>
      </c>
      <c r="O157" s="128" t="s">
        <v>2312</v>
      </c>
      <c r="P157" s="144">
        <v>8086</v>
      </c>
      <c r="Q157" s="133">
        <v>0</v>
      </c>
      <c r="R157" s="134">
        <v>899.53000000000065</v>
      </c>
      <c r="S157" s="134">
        <f t="shared" si="9"/>
        <v>8985.5300000000007</v>
      </c>
      <c r="T157" s="132">
        <v>8086</v>
      </c>
      <c r="U157" s="135">
        <v>0</v>
      </c>
      <c r="V157" s="135"/>
      <c r="W157" s="136">
        <f t="shared" si="10"/>
        <v>8086</v>
      </c>
      <c r="X157" s="145" t="s">
        <v>283</v>
      </c>
      <c r="Y157" s="138"/>
      <c r="Z157" s="138"/>
      <c r="AA157" s="138"/>
      <c r="AB157" s="139"/>
      <c r="AC157" s="147"/>
      <c r="AD157" s="147"/>
      <c r="AE157" s="147"/>
      <c r="AG157" s="147"/>
      <c r="AH157" s="92"/>
    </row>
    <row r="158" spans="2:34" ht="40.5" customHeight="1">
      <c r="B158" s="127">
        <v>147</v>
      </c>
      <c r="C158" s="128" t="s">
        <v>281</v>
      </c>
      <c r="D158" s="129" t="s">
        <v>161</v>
      </c>
      <c r="E158" s="129" t="s">
        <v>179</v>
      </c>
      <c r="F158" s="129" t="s">
        <v>282</v>
      </c>
      <c r="G158" s="128" t="s">
        <v>163</v>
      </c>
      <c r="H158" s="128"/>
      <c r="I158" s="128" t="s">
        <v>281</v>
      </c>
      <c r="J158" s="128" t="s">
        <v>183</v>
      </c>
      <c r="K158" s="128" t="s">
        <v>2265</v>
      </c>
      <c r="L158" s="130">
        <v>0</v>
      </c>
      <c r="M158" s="130">
        <v>0</v>
      </c>
      <c r="N158" s="131">
        <f t="shared" si="8"/>
        <v>0</v>
      </c>
      <c r="O158" s="128" t="s">
        <v>2312</v>
      </c>
      <c r="P158" s="144">
        <v>22169</v>
      </c>
      <c r="Q158" s="133">
        <v>0</v>
      </c>
      <c r="R158" s="134">
        <v>2464.2299999999996</v>
      </c>
      <c r="S158" s="134">
        <f t="shared" si="9"/>
        <v>24633.23</v>
      </c>
      <c r="T158" s="132">
        <v>22169</v>
      </c>
      <c r="U158" s="135">
        <v>0</v>
      </c>
      <c r="V158" s="135"/>
      <c r="W158" s="136">
        <f t="shared" si="10"/>
        <v>22169</v>
      </c>
      <c r="X158" s="145" t="s">
        <v>283</v>
      </c>
      <c r="Y158" s="138"/>
      <c r="Z158" s="138"/>
      <c r="AA158" s="138"/>
      <c r="AB158" s="139"/>
      <c r="AC158" s="147"/>
      <c r="AD158" s="147"/>
      <c r="AE158" s="147"/>
      <c r="AG158" s="147"/>
      <c r="AH158" s="92"/>
    </row>
    <row r="159" spans="2:34" ht="40.5" customHeight="1">
      <c r="B159" s="127">
        <v>148</v>
      </c>
      <c r="C159" s="128" t="s">
        <v>284</v>
      </c>
      <c r="D159" s="129" t="s">
        <v>148</v>
      </c>
      <c r="E159" s="129" t="s">
        <v>285</v>
      </c>
      <c r="F159" s="129" t="s">
        <v>286</v>
      </c>
      <c r="G159" s="128" t="s">
        <v>151</v>
      </c>
      <c r="H159" s="128"/>
      <c r="I159" s="128" t="s">
        <v>287</v>
      </c>
      <c r="J159" s="128" t="s">
        <v>288</v>
      </c>
      <c r="K159" s="128" t="s">
        <v>2265</v>
      </c>
      <c r="L159" s="130">
        <v>9</v>
      </c>
      <c r="M159" s="130">
        <v>5</v>
      </c>
      <c r="N159" s="131">
        <f t="shared" si="8"/>
        <v>14</v>
      </c>
      <c r="O159" s="128" t="s">
        <v>2312</v>
      </c>
      <c r="P159" s="144">
        <v>11700</v>
      </c>
      <c r="Q159" s="133">
        <v>0</v>
      </c>
      <c r="R159" s="134">
        <v>1300</v>
      </c>
      <c r="S159" s="134">
        <f t="shared" si="9"/>
        <v>13000</v>
      </c>
      <c r="T159" s="132">
        <v>11700</v>
      </c>
      <c r="U159" s="135">
        <v>0</v>
      </c>
      <c r="V159" s="135"/>
      <c r="W159" s="136">
        <f t="shared" si="10"/>
        <v>11700</v>
      </c>
      <c r="X159" s="145" t="s">
        <v>289</v>
      </c>
      <c r="Y159" s="138"/>
      <c r="Z159" s="138"/>
      <c r="AA159" s="138"/>
      <c r="AB159" s="139"/>
      <c r="AC159" s="147"/>
      <c r="AD159" s="147"/>
      <c r="AE159" s="147"/>
      <c r="AG159" s="147"/>
      <c r="AH159" s="92"/>
    </row>
    <row r="160" spans="2:34" ht="40.5" customHeight="1">
      <c r="B160" s="127">
        <v>149</v>
      </c>
      <c r="C160" s="128" t="s">
        <v>284</v>
      </c>
      <c r="D160" s="129" t="s">
        <v>148</v>
      </c>
      <c r="E160" s="129" t="s">
        <v>285</v>
      </c>
      <c r="F160" s="129" t="s">
        <v>286</v>
      </c>
      <c r="G160" s="128" t="s">
        <v>151</v>
      </c>
      <c r="H160" s="128"/>
      <c r="I160" s="128" t="s">
        <v>287</v>
      </c>
      <c r="J160" s="128" t="s">
        <v>152</v>
      </c>
      <c r="K160" s="128" t="s">
        <v>2265</v>
      </c>
      <c r="L160" s="130">
        <v>0</v>
      </c>
      <c r="M160" s="130">
        <v>0</v>
      </c>
      <c r="N160" s="131">
        <f t="shared" si="8"/>
        <v>0</v>
      </c>
      <c r="O160" s="128" t="s">
        <v>2312</v>
      </c>
      <c r="P160" s="144">
        <v>44856</v>
      </c>
      <c r="Q160" s="133">
        <v>0</v>
      </c>
      <c r="R160" s="134">
        <v>4984</v>
      </c>
      <c r="S160" s="134">
        <f t="shared" si="9"/>
        <v>49840</v>
      </c>
      <c r="T160" s="132">
        <v>44856</v>
      </c>
      <c r="U160" s="135">
        <v>0</v>
      </c>
      <c r="V160" s="135"/>
      <c r="W160" s="136">
        <f t="shared" si="10"/>
        <v>44856</v>
      </c>
      <c r="X160" s="145" t="s">
        <v>289</v>
      </c>
      <c r="Y160" s="138"/>
      <c r="Z160" s="138"/>
      <c r="AA160" s="138"/>
      <c r="AB160" s="139"/>
      <c r="AC160" s="147"/>
      <c r="AD160" s="147"/>
      <c r="AE160" s="147"/>
      <c r="AG160" s="147"/>
      <c r="AH160" s="92"/>
    </row>
    <row r="161" spans="2:34" ht="40.5" customHeight="1">
      <c r="B161" s="127">
        <v>150</v>
      </c>
      <c r="C161" s="128" t="s">
        <v>284</v>
      </c>
      <c r="D161" s="129" t="s">
        <v>148</v>
      </c>
      <c r="E161" s="129" t="s">
        <v>285</v>
      </c>
      <c r="F161" s="129" t="s">
        <v>286</v>
      </c>
      <c r="G161" s="128" t="s">
        <v>151</v>
      </c>
      <c r="H161" s="128"/>
      <c r="I161" s="128" t="s">
        <v>287</v>
      </c>
      <c r="J161" s="128" t="s">
        <v>157</v>
      </c>
      <c r="K161" s="128" t="s">
        <v>2264</v>
      </c>
      <c r="L161" s="130">
        <v>0</v>
      </c>
      <c r="M161" s="130">
        <v>0</v>
      </c>
      <c r="N161" s="131">
        <f t="shared" si="8"/>
        <v>0</v>
      </c>
      <c r="O161" s="128" t="s">
        <v>2312</v>
      </c>
      <c r="P161" s="144">
        <v>39690</v>
      </c>
      <c r="Q161" s="133">
        <v>0</v>
      </c>
      <c r="R161" s="134">
        <v>4410</v>
      </c>
      <c r="S161" s="134">
        <f t="shared" si="9"/>
        <v>44100</v>
      </c>
      <c r="T161" s="132">
        <v>39690</v>
      </c>
      <c r="U161" s="135">
        <v>0</v>
      </c>
      <c r="V161" s="135"/>
      <c r="W161" s="136">
        <f t="shared" si="10"/>
        <v>39690</v>
      </c>
      <c r="X161" s="145" t="s">
        <v>289</v>
      </c>
      <c r="Y161" s="138"/>
      <c r="Z161" s="138"/>
      <c r="AA161" s="138"/>
      <c r="AB161" s="139"/>
      <c r="AC161" s="147"/>
      <c r="AD161" s="147"/>
      <c r="AE161" s="147"/>
      <c r="AG161" s="147"/>
      <c r="AH161" s="92"/>
    </row>
    <row r="162" spans="2:34" ht="40.5" customHeight="1">
      <c r="B162" s="127">
        <v>151</v>
      </c>
      <c r="C162" s="128" t="s">
        <v>284</v>
      </c>
      <c r="D162" s="129" t="s">
        <v>148</v>
      </c>
      <c r="E162" s="129" t="s">
        <v>285</v>
      </c>
      <c r="F162" s="129" t="s">
        <v>286</v>
      </c>
      <c r="G162" s="128" t="s">
        <v>151</v>
      </c>
      <c r="H162" s="128"/>
      <c r="I162" s="128" t="s">
        <v>287</v>
      </c>
      <c r="J162" s="128" t="s">
        <v>159</v>
      </c>
      <c r="K162" s="128" t="s">
        <v>2264</v>
      </c>
      <c r="L162" s="130">
        <v>0</v>
      </c>
      <c r="M162" s="130">
        <v>0</v>
      </c>
      <c r="N162" s="131">
        <f t="shared" si="8"/>
        <v>0</v>
      </c>
      <c r="O162" s="128" t="s">
        <v>2312</v>
      </c>
      <c r="P162" s="144">
        <v>10530</v>
      </c>
      <c r="Q162" s="133">
        <v>0</v>
      </c>
      <c r="R162" s="134">
        <v>1170</v>
      </c>
      <c r="S162" s="134">
        <f t="shared" si="9"/>
        <v>11700</v>
      </c>
      <c r="T162" s="132">
        <v>10530</v>
      </c>
      <c r="U162" s="135">
        <v>0</v>
      </c>
      <c r="V162" s="135"/>
      <c r="W162" s="136">
        <f t="shared" si="10"/>
        <v>10530</v>
      </c>
      <c r="X162" s="145" t="s">
        <v>289</v>
      </c>
      <c r="Y162" s="138"/>
      <c r="Z162" s="138"/>
      <c r="AA162" s="138"/>
      <c r="AB162" s="139"/>
      <c r="AC162" s="147"/>
      <c r="AD162" s="147"/>
      <c r="AE162" s="147"/>
      <c r="AG162" s="147"/>
      <c r="AH162" s="92"/>
    </row>
    <row r="163" spans="2:34" ht="40.5" customHeight="1">
      <c r="B163" s="127">
        <v>152</v>
      </c>
      <c r="C163" s="128" t="s">
        <v>290</v>
      </c>
      <c r="D163" s="129" t="s">
        <v>291</v>
      </c>
      <c r="E163" s="129" t="s">
        <v>285</v>
      </c>
      <c r="F163" s="129" t="s">
        <v>272</v>
      </c>
      <c r="G163" s="128" t="s">
        <v>151</v>
      </c>
      <c r="H163" s="128"/>
      <c r="I163" s="128" t="s">
        <v>292</v>
      </c>
      <c r="J163" s="128" t="s">
        <v>159</v>
      </c>
      <c r="K163" s="128" t="s">
        <v>2264</v>
      </c>
      <c r="L163" s="130">
        <v>5</v>
      </c>
      <c r="M163" s="130">
        <v>2</v>
      </c>
      <c r="N163" s="131">
        <f t="shared" si="8"/>
        <v>7</v>
      </c>
      <c r="O163" s="128" t="s">
        <v>2312</v>
      </c>
      <c r="P163" s="144">
        <v>7020</v>
      </c>
      <c r="Q163" s="133">
        <v>0</v>
      </c>
      <c r="R163" s="134">
        <v>780</v>
      </c>
      <c r="S163" s="134">
        <f t="shared" si="9"/>
        <v>7800</v>
      </c>
      <c r="T163" s="132">
        <v>7020</v>
      </c>
      <c r="U163" s="135">
        <v>0</v>
      </c>
      <c r="V163" s="135"/>
      <c r="W163" s="136">
        <f t="shared" si="10"/>
        <v>7020</v>
      </c>
      <c r="X163" s="145" t="s">
        <v>293</v>
      </c>
      <c r="Y163" s="138"/>
      <c r="Z163" s="138"/>
      <c r="AA163" s="138"/>
      <c r="AB163" s="139"/>
      <c r="AC163" s="147"/>
      <c r="AD163" s="147"/>
      <c r="AE163" s="147"/>
      <c r="AG163" s="147"/>
      <c r="AH163" s="92"/>
    </row>
    <row r="164" spans="2:34" ht="40.5" customHeight="1">
      <c r="B164" s="127">
        <v>153</v>
      </c>
      <c r="C164" s="128" t="s">
        <v>290</v>
      </c>
      <c r="D164" s="129" t="s">
        <v>291</v>
      </c>
      <c r="E164" s="129" t="s">
        <v>285</v>
      </c>
      <c r="F164" s="129" t="s">
        <v>272</v>
      </c>
      <c r="G164" s="128" t="s">
        <v>151</v>
      </c>
      <c r="H164" s="128"/>
      <c r="I164" s="128" t="s">
        <v>292</v>
      </c>
      <c r="J164" s="128" t="s">
        <v>152</v>
      </c>
      <c r="K164" s="128" t="s">
        <v>2265</v>
      </c>
      <c r="L164" s="130">
        <v>0</v>
      </c>
      <c r="M164" s="130">
        <v>0</v>
      </c>
      <c r="N164" s="131">
        <f t="shared" si="8"/>
        <v>0</v>
      </c>
      <c r="O164" s="128" t="s">
        <v>2312</v>
      </c>
      <c r="P164" s="144">
        <v>32040</v>
      </c>
      <c r="Q164" s="133">
        <v>0</v>
      </c>
      <c r="R164" s="134">
        <v>3560</v>
      </c>
      <c r="S164" s="134">
        <f t="shared" si="9"/>
        <v>35600</v>
      </c>
      <c r="T164" s="132">
        <v>32040</v>
      </c>
      <c r="U164" s="135">
        <v>0</v>
      </c>
      <c r="V164" s="135"/>
      <c r="W164" s="136">
        <f t="shared" si="10"/>
        <v>32040</v>
      </c>
      <c r="X164" s="145" t="s">
        <v>293</v>
      </c>
      <c r="Y164" s="138"/>
      <c r="Z164" s="138"/>
      <c r="AA164" s="138"/>
      <c r="AB164" s="139"/>
      <c r="AC164" s="147"/>
      <c r="AD164" s="147"/>
      <c r="AE164" s="147"/>
      <c r="AG164" s="147"/>
      <c r="AH164" s="92"/>
    </row>
    <row r="165" spans="2:34" ht="40.5" customHeight="1">
      <c r="B165" s="127">
        <v>154</v>
      </c>
      <c r="C165" s="128" t="s">
        <v>290</v>
      </c>
      <c r="D165" s="129" t="s">
        <v>291</v>
      </c>
      <c r="E165" s="129" t="s">
        <v>285</v>
      </c>
      <c r="F165" s="129" t="s">
        <v>272</v>
      </c>
      <c r="G165" s="128" t="s">
        <v>151</v>
      </c>
      <c r="H165" s="128"/>
      <c r="I165" s="128" t="s">
        <v>292</v>
      </c>
      <c r="J165" s="128" t="s">
        <v>156</v>
      </c>
      <c r="K165" s="128" t="s">
        <v>2264</v>
      </c>
      <c r="L165" s="130">
        <v>0</v>
      </c>
      <c r="M165" s="130">
        <v>0</v>
      </c>
      <c r="N165" s="131">
        <f t="shared" si="8"/>
        <v>0</v>
      </c>
      <c r="O165" s="128" t="s">
        <v>2312</v>
      </c>
      <c r="P165" s="144">
        <v>4410</v>
      </c>
      <c r="Q165" s="133">
        <v>0</v>
      </c>
      <c r="R165" s="134">
        <v>490</v>
      </c>
      <c r="S165" s="134">
        <f t="shared" si="9"/>
        <v>4900</v>
      </c>
      <c r="T165" s="132">
        <v>4410</v>
      </c>
      <c r="U165" s="135">
        <v>0</v>
      </c>
      <c r="V165" s="135"/>
      <c r="W165" s="136">
        <f t="shared" si="10"/>
        <v>4410</v>
      </c>
      <c r="X165" s="145" t="s">
        <v>293</v>
      </c>
      <c r="Y165" s="138"/>
      <c r="Z165" s="138"/>
      <c r="AA165" s="138"/>
      <c r="AB165" s="139"/>
      <c r="AC165" s="147"/>
      <c r="AD165" s="147"/>
      <c r="AE165" s="147"/>
      <c r="AG165" s="147"/>
      <c r="AH165" s="92"/>
    </row>
    <row r="166" spans="2:34" ht="40.5" customHeight="1">
      <c r="B166" s="127">
        <v>155</v>
      </c>
      <c r="C166" s="128" t="s">
        <v>294</v>
      </c>
      <c r="D166" s="129" t="s">
        <v>295</v>
      </c>
      <c r="E166" s="129" t="s">
        <v>296</v>
      </c>
      <c r="F166" s="129" t="s">
        <v>297</v>
      </c>
      <c r="G166" s="128" t="s">
        <v>163</v>
      </c>
      <c r="H166" s="128"/>
      <c r="I166" s="128" t="s">
        <v>294</v>
      </c>
      <c r="J166" s="128" t="s">
        <v>156</v>
      </c>
      <c r="K166" s="128" t="s">
        <v>2264</v>
      </c>
      <c r="L166" s="130">
        <v>9</v>
      </c>
      <c r="M166" s="130">
        <v>1</v>
      </c>
      <c r="N166" s="131">
        <f t="shared" si="8"/>
        <v>10</v>
      </c>
      <c r="O166" s="128" t="s">
        <v>2313</v>
      </c>
      <c r="P166" s="144">
        <v>18362</v>
      </c>
      <c r="Q166" s="133">
        <v>0</v>
      </c>
      <c r="R166" s="134">
        <v>2041.2000000000007</v>
      </c>
      <c r="S166" s="134">
        <f t="shared" si="9"/>
        <v>20403.2</v>
      </c>
      <c r="T166" s="132">
        <v>18362</v>
      </c>
      <c r="U166" s="135">
        <v>0</v>
      </c>
      <c r="V166" s="135"/>
      <c r="W166" s="136">
        <f t="shared" si="10"/>
        <v>18362</v>
      </c>
      <c r="X166" s="145" t="s">
        <v>298</v>
      </c>
      <c r="Y166" s="138"/>
      <c r="Z166" s="138"/>
      <c r="AA166" s="138"/>
      <c r="AB166" s="139"/>
      <c r="AC166" s="147"/>
      <c r="AD166" s="147"/>
      <c r="AE166" s="147"/>
      <c r="AG166" s="147"/>
      <c r="AH166" s="92"/>
    </row>
    <row r="167" spans="2:34" ht="40.5" customHeight="1">
      <c r="B167" s="127">
        <v>156</v>
      </c>
      <c r="C167" s="128" t="s">
        <v>294</v>
      </c>
      <c r="D167" s="129" t="s">
        <v>295</v>
      </c>
      <c r="E167" s="129" t="s">
        <v>296</v>
      </c>
      <c r="F167" s="129" t="s">
        <v>297</v>
      </c>
      <c r="G167" s="128" t="s">
        <v>163</v>
      </c>
      <c r="H167" s="128"/>
      <c r="I167" s="128" t="s">
        <v>294</v>
      </c>
      <c r="J167" s="128" t="s">
        <v>167</v>
      </c>
      <c r="K167" s="128" t="s">
        <v>2264</v>
      </c>
      <c r="L167" s="130">
        <v>0</v>
      </c>
      <c r="M167" s="130">
        <v>0</v>
      </c>
      <c r="N167" s="131">
        <f t="shared" si="8"/>
        <v>0</v>
      </c>
      <c r="O167" s="128" t="s">
        <v>2313</v>
      </c>
      <c r="P167" s="144">
        <v>60480</v>
      </c>
      <c r="Q167" s="133">
        <v>0</v>
      </c>
      <c r="R167" s="134">
        <v>6720</v>
      </c>
      <c r="S167" s="134">
        <f t="shared" si="9"/>
        <v>67200</v>
      </c>
      <c r="T167" s="132">
        <v>60480</v>
      </c>
      <c r="U167" s="135">
        <v>0</v>
      </c>
      <c r="V167" s="135"/>
      <c r="W167" s="136">
        <f t="shared" si="10"/>
        <v>60480</v>
      </c>
      <c r="X167" s="145" t="s">
        <v>298</v>
      </c>
      <c r="Y167" s="138"/>
      <c r="Z167" s="138"/>
      <c r="AA167" s="138"/>
      <c r="AB167" s="139"/>
      <c r="AC167" s="147"/>
      <c r="AD167" s="147"/>
      <c r="AE167" s="147"/>
      <c r="AG167" s="147"/>
      <c r="AH167" s="92"/>
    </row>
    <row r="168" spans="2:34" ht="40.5" customHeight="1">
      <c r="B168" s="127">
        <v>157</v>
      </c>
      <c r="C168" s="128" t="s">
        <v>294</v>
      </c>
      <c r="D168" s="129" t="s">
        <v>295</v>
      </c>
      <c r="E168" s="129" t="s">
        <v>296</v>
      </c>
      <c r="F168" s="129" t="s">
        <v>297</v>
      </c>
      <c r="G168" s="128" t="s">
        <v>163</v>
      </c>
      <c r="H168" s="128"/>
      <c r="I168" s="128" t="s">
        <v>294</v>
      </c>
      <c r="J168" s="128" t="s">
        <v>168</v>
      </c>
      <c r="K168" s="128" t="s">
        <v>2265</v>
      </c>
      <c r="L168" s="130">
        <v>0</v>
      </c>
      <c r="M168" s="130">
        <v>0</v>
      </c>
      <c r="N168" s="131">
        <f t="shared" si="8"/>
        <v>0</v>
      </c>
      <c r="O168" s="128" t="s">
        <v>2313</v>
      </c>
      <c r="P168" s="144">
        <v>8820</v>
      </c>
      <c r="Q168" s="133">
        <v>0</v>
      </c>
      <c r="R168" s="134">
        <v>980</v>
      </c>
      <c r="S168" s="134">
        <f t="shared" si="9"/>
        <v>9800</v>
      </c>
      <c r="T168" s="132">
        <v>8820</v>
      </c>
      <c r="U168" s="135">
        <v>0</v>
      </c>
      <c r="V168" s="135"/>
      <c r="W168" s="136">
        <f t="shared" si="10"/>
        <v>8820</v>
      </c>
      <c r="X168" s="145" t="s">
        <v>298</v>
      </c>
      <c r="Y168" s="138"/>
      <c r="Z168" s="138"/>
      <c r="AA168" s="138"/>
      <c r="AB168" s="139"/>
      <c r="AC168" s="147"/>
      <c r="AD168" s="147"/>
      <c r="AE168" s="147"/>
      <c r="AG168" s="147"/>
      <c r="AH168" s="92"/>
    </row>
    <row r="169" spans="2:34" ht="40.5" customHeight="1">
      <c r="B169" s="127">
        <v>158</v>
      </c>
      <c r="C169" s="128" t="s">
        <v>294</v>
      </c>
      <c r="D169" s="129" t="s">
        <v>295</v>
      </c>
      <c r="E169" s="129" t="s">
        <v>296</v>
      </c>
      <c r="F169" s="129" t="s">
        <v>297</v>
      </c>
      <c r="G169" s="128" t="s">
        <v>163</v>
      </c>
      <c r="H169" s="128"/>
      <c r="I169" s="128" t="s">
        <v>294</v>
      </c>
      <c r="J169" s="128" t="s">
        <v>169</v>
      </c>
      <c r="K169" s="128" t="s">
        <v>2264</v>
      </c>
      <c r="L169" s="130">
        <v>0</v>
      </c>
      <c r="M169" s="130">
        <v>0</v>
      </c>
      <c r="N169" s="131">
        <f t="shared" si="8"/>
        <v>0</v>
      </c>
      <c r="O169" s="128" t="s">
        <v>2313</v>
      </c>
      <c r="P169" s="144">
        <v>26152</v>
      </c>
      <c r="Q169" s="133">
        <v>0</v>
      </c>
      <c r="R169" s="134">
        <v>2906.7999999999993</v>
      </c>
      <c r="S169" s="134">
        <f t="shared" si="9"/>
        <v>29058.799999999999</v>
      </c>
      <c r="T169" s="132">
        <v>26152</v>
      </c>
      <c r="U169" s="135">
        <v>0</v>
      </c>
      <c r="V169" s="135"/>
      <c r="W169" s="136">
        <f t="shared" si="10"/>
        <v>26152</v>
      </c>
      <c r="X169" s="145" t="s">
        <v>298</v>
      </c>
      <c r="Y169" s="138"/>
      <c r="Z169" s="138"/>
      <c r="AA169" s="138"/>
      <c r="AB169" s="139"/>
      <c r="AC169" s="147"/>
      <c r="AD169" s="147"/>
      <c r="AE169" s="147"/>
      <c r="AG169" s="147"/>
      <c r="AH169" s="92"/>
    </row>
    <row r="170" spans="2:34" ht="40.5" customHeight="1">
      <c r="B170" s="127">
        <v>159</v>
      </c>
      <c r="C170" s="128" t="s">
        <v>299</v>
      </c>
      <c r="D170" s="129" t="s">
        <v>285</v>
      </c>
      <c r="E170" s="129" t="s">
        <v>300</v>
      </c>
      <c r="F170" s="129" t="s">
        <v>301</v>
      </c>
      <c r="G170" s="128" t="s">
        <v>163</v>
      </c>
      <c r="H170" s="128"/>
      <c r="I170" s="128" t="s">
        <v>299</v>
      </c>
      <c r="J170" s="128" t="s">
        <v>182</v>
      </c>
      <c r="K170" s="128" t="s">
        <v>2265</v>
      </c>
      <c r="L170" s="130">
        <v>5</v>
      </c>
      <c r="M170" s="130">
        <v>2</v>
      </c>
      <c r="N170" s="131">
        <f t="shared" si="8"/>
        <v>7</v>
      </c>
      <c r="O170" s="128" t="s">
        <v>2312</v>
      </c>
      <c r="P170" s="144">
        <v>8086</v>
      </c>
      <c r="Q170" s="133">
        <v>0</v>
      </c>
      <c r="R170" s="134">
        <v>899.53000000000065</v>
      </c>
      <c r="S170" s="134">
        <f t="shared" si="9"/>
        <v>8985.5300000000007</v>
      </c>
      <c r="T170" s="132">
        <v>8086</v>
      </c>
      <c r="U170" s="135">
        <v>0</v>
      </c>
      <c r="V170" s="135"/>
      <c r="W170" s="136">
        <f t="shared" si="10"/>
        <v>8086</v>
      </c>
      <c r="X170" s="145" t="s">
        <v>302</v>
      </c>
      <c r="Y170" s="138"/>
      <c r="Z170" s="138"/>
      <c r="AA170" s="138"/>
      <c r="AB170" s="139"/>
      <c r="AC170" s="147"/>
      <c r="AD170" s="147"/>
      <c r="AE170" s="147"/>
      <c r="AG170" s="147"/>
      <c r="AH170" s="92"/>
    </row>
    <row r="171" spans="2:34" ht="40.5" customHeight="1">
      <c r="B171" s="127">
        <v>160</v>
      </c>
      <c r="C171" s="128" t="s">
        <v>299</v>
      </c>
      <c r="D171" s="129" t="s">
        <v>285</v>
      </c>
      <c r="E171" s="129" t="s">
        <v>300</v>
      </c>
      <c r="F171" s="129" t="s">
        <v>301</v>
      </c>
      <c r="G171" s="128" t="s">
        <v>163</v>
      </c>
      <c r="H171" s="128"/>
      <c r="I171" s="128" t="s">
        <v>299</v>
      </c>
      <c r="J171" s="128" t="s">
        <v>167</v>
      </c>
      <c r="K171" s="128" t="s">
        <v>2264</v>
      </c>
      <c r="L171" s="130">
        <v>0</v>
      </c>
      <c r="M171" s="130">
        <v>0</v>
      </c>
      <c r="N171" s="131">
        <f t="shared" si="8"/>
        <v>0</v>
      </c>
      <c r="O171" s="128" t="s">
        <v>2312</v>
      </c>
      <c r="P171" s="144">
        <v>20160</v>
      </c>
      <c r="Q171" s="133">
        <v>0</v>
      </c>
      <c r="R171" s="134">
        <v>2240</v>
      </c>
      <c r="S171" s="134">
        <f t="shared" si="9"/>
        <v>22400</v>
      </c>
      <c r="T171" s="132">
        <v>20160</v>
      </c>
      <c r="U171" s="135">
        <v>0</v>
      </c>
      <c r="V171" s="135"/>
      <c r="W171" s="136">
        <f t="shared" si="10"/>
        <v>20160</v>
      </c>
      <c r="X171" s="145" t="s">
        <v>302</v>
      </c>
      <c r="Y171" s="138"/>
      <c r="Z171" s="138"/>
      <c r="AA171" s="138"/>
      <c r="AB171" s="139"/>
      <c r="AC171" s="147"/>
      <c r="AD171" s="147"/>
      <c r="AE171" s="147"/>
      <c r="AG171" s="147"/>
      <c r="AH171" s="92"/>
    </row>
    <row r="172" spans="2:34" ht="40.5" customHeight="1">
      <c r="B172" s="127">
        <v>161</v>
      </c>
      <c r="C172" s="128" t="s">
        <v>299</v>
      </c>
      <c r="D172" s="129" t="s">
        <v>285</v>
      </c>
      <c r="E172" s="129" t="s">
        <v>300</v>
      </c>
      <c r="F172" s="129" t="s">
        <v>301</v>
      </c>
      <c r="G172" s="128" t="s">
        <v>163</v>
      </c>
      <c r="H172" s="128"/>
      <c r="I172" s="128" t="s">
        <v>299</v>
      </c>
      <c r="J172" s="128" t="s">
        <v>152</v>
      </c>
      <c r="K172" s="128" t="s">
        <v>2265</v>
      </c>
      <c r="L172" s="130">
        <v>0</v>
      </c>
      <c r="M172" s="130">
        <v>0</v>
      </c>
      <c r="N172" s="131">
        <f t="shared" si="8"/>
        <v>0</v>
      </c>
      <c r="O172" s="128" t="s">
        <v>2312</v>
      </c>
      <c r="P172" s="144">
        <v>17752</v>
      </c>
      <c r="Q172" s="133">
        <v>0</v>
      </c>
      <c r="R172" s="134">
        <v>1973.1100000000006</v>
      </c>
      <c r="S172" s="134">
        <f t="shared" si="9"/>
        <v>19725.11</v>
      </c>
      <c r="T172" s="132">
        <v>17752</v>
      </c>
      <c r="U172" s="135">
        <v>0</v>
      </c>
      <c r="V172" s="135"/>
      <c r="W172" s="136">
        <f t="shared" si="10"/>
        <v>17752</v>
      </c>
      <c r="X172" s="145" t="s">
        <v>302</v>
      </c>
      <c r="Y172" s="138"/>
      <c r="Z172" s="138"/>
      <c r="AA172" s="138"/>
      <c r="AB172" s="139"/>
      <c r="AC172" s="147"/>
      <c r="AD172" s="147"/>
      <c r="AE172" s="147"/>
      <c r="AG172" s="147"/>
      <c r="AH172" s="92"/>
    </row>
    <row r="173" spans="2:34" ht="40.5" customHeight="1">
      <c r="B173" s="127">
        <v>162</v>
      </c>
      <c r="C173" s="128" t="s">
        <v>299</v>
      </c>
      <c r="D173" s="129" t="s">
        <v>285</v>
      </c>
      <c r="E173" s="129" t="s">
        <v>300</v>
      </c>
      <c r="F173" s="129" t="s">
        <v>301</v>
      </c>
      <c r="G173" s="128" t="s">
        <v>163</v>
      </c>
      <c r="H173" s="128"/>
      <c r="I173" s="128" t="s">
        <v>299</v>
      </c>
      <c r="J173" s="128" t="s">
        <v>156</v>
      </c>
      <c r="K173" s="128" t="s">
        <v>2264</v>
      </c>
      <c r="L173" s="130">
        <v>0</v>
      </c>
      <c r="M173" s="130">
        <v>0</v>
      </c>
      <c r="N173" s="131">
        <f t="shared" si="8"/>
        <v>0</v>
      </c>
      <c r="O173" s="128" t="s">
        <v>2312</v>
      </c>
      <c r="P173" s="144">
        <v>4590</v>
      </c>
      <c r="Q173" s="133">
        <v>0</v>
      </c>
      <c r="R173" s="134">
        <v>510.80000000000018</v>
      </c>
      <c r="S173" s="134">
        <f t="shared" si="9"/>
        <v>5100.8</v>
      </c>
      <c r="T173" s="132">
        <v>4590</v>
      </c>
      <c r="U173" s="135">
        <v>0</v>
      </c>
      <c r="V173" s="135"/>
      <c r="W173" s="136">
        <f t="shared" si="10"/>
        <v>4590</v>
      </c>
      <c r="X173" s="145" t="s">
        <v>302</v>
      </c>
      <c r="Y173" s="138"/>
      <c r="Z173" s="138"/>
      <c r="AA173" s="138"/>
      <c r="AB173" s="139"/>
      <c r="AC173" s="147"/>
      <c r="AD173" s="147"/>
      <c r="AE173" s="147"/>
      <c r="AG173" s="147"/>
      <c r="AH173" s="92"/>
    </row>
    <row r="174" spans="2:34" ht="40.5" customHeight="1">
      <c r="B174" s="127">
        <v>163</v>
      </c>
      <c r="C174" s="128" t="s">
        <v>299</v>
      </c>
      <c r="D174" s="129" t="s">
        <v>285</v>
      </c>
      <c r="E174" s="129" t="s">
        <v>300</v>
      </c>
      <c r="F174" s="129" t="s">
        <v>301</v>
      </c>
      <c r="G174" s="128" t="s">
        <v>163</v>
      </c>
      <c r="H174" s="128"/>
      <c r="I174" s="128" t="s">
        <v>299</v>
      </c>
      <c r="J174" s="128" t="s">
        <v>200</v>
      </c>
      <c r="K174" s="128" t="s">
        <v>2265</v>
      </c>
      <c r="L174" s="130">
        <v>0</v>
      </c>
      <c r="M174" s="130">
        <v>0</v>
      </c>
      <c r="N174" s="131">
        <f t="shared" si="8"/>
        <v>0</v>
      </c>
      <c r="O174" s="128" t="s">
        <v>2312</v>
      </c>
      <c r="P174" s="144">
        <v>35583</v>
      </c>
      <c r="Q174" s="133">
        <v>0</v>
      </c>
      <c r="R174" s="134">
        <v>3954</v>
      </c>
      <c r="S174" s="134">
        <f t="shared" si="9"/>
        <v>39537</v>
      </c>
      <c r="T174" s="132">
        <v>35583</v>
      </c>
      <c r="U174" s="135">
        <v>0</v>
      </c>
      <c r="V174" s="135"/>
      <c r="W174" s="136">
        <f t="shared" si="10"/>
        <v>35583</v>
      </c>
      <c r="X174" s="145" t="s">
        <v>302</v>
      </c>
      <c r="Y174" s="138"/>
      <c r="Z174" s="138"/>
      <c r="AA174" s="138"/>
      <c r="AB174" s="139"/>
      <c r="AC174" s="147"/>
      <c r="AD174" s="147"/>
      <c r="AE174" s="147"/>
      <c r="AG174" s="147"/>
      <c r="AH174" s="92"/>
    </row>
    <row r="175" spans="2:34" ht="40.5" customHeight="1">
      <c r="B175" s="127">
        <v>164</v>
      </c>
      <c r="C175" s="128" t="s">
        <v>299</v>
      </c>
      <c r="D175" s="129" t="s">
        <v>285</v>
      </c>
      <c r="E175" s="129" t="s">
        <v>300</v>
      </c>
      <c r="F175" s="129" t="s">
        <v>301</v>
      </c>
      <c r="G175" s="128" t="s">
        <v>163</v>
      </c>
      <c r="H175" s="128"/>
      <c r="I175" s="128" t="s">
        <v>299</v>
      </c>
      <c r="J175" s="128" t="s">
        <v>169</v>
      </c>
      <c r="K175" s="128" t="s">
        <v>2264</v>
      </c>
      <c r="L175" s="130">
        <v>0</v>
      </c>
      <c r="M175" s="130">
        <v>0</v>
      </c>
      <c r="N175" s="131">
        <f t="shared" si="8"/>
        <v>0</v>
      </c>
      <c r="O175" s="128" t="s">
        <v>2312</v>
      </c>
      <c r="P175" s="144">
        <v>6538</v>
      </c>
      <c r="Q175" s="133">
        <v>0</v>
      </c>
      <c r="R175" s="134">
        <v>726.69999999999982</v>
      </c>
      <c r="S175" s="134">
        <f t="shared" si="9"/>
        <v>7264.7</v>
      </c>
      <c r="T175" s="132">
        <v>6538</v>
      </c>
      <c r="U175" s="135">
        <v>0</v>
      </c>
      <c r="V175" s="135"/>
      <c r="W175" s="136">
        <f t="shared" si="10"/>
        <v>6538</v>
      </c>
      <c r="X175" s="145" t="s">
        <v>302</v>
      </c>
      <c r="Y175" s="138"/>
      <c r="Z175" s="138"/>
      <c r="AA175" s="138"/>
      <c r="AB175" s="139"/>
      <c r="AC175" s="147"/>
      <c r="AD175" s="147"/>
      <c r="AE175" s="147"/>
      <c r="AG175" s="147"/>
      <c r="AH175" s="92"/>
    </row>
    <row r="176" spans="2:34" ht="40.5" customHeight="1">
      <c r="B176" s="127">
        <v>165</v>
      </c>
      <c r="C176" s="128" t="s">
        <v>299</v>
      </c>
      <c r="D176" s="129" t="s">
        <v>285</v>
      </c>
      <c r="E176" s="129" t="s">
        <v>300</v>
      </c>
      <c r="F176" s="129" t="s">
        <v>301</v>
      </c>
      <c r="G176" s="128" t="s">
        <v>163</v>
      </c>
      <c r="H176" s="128"/>
      <c r="I176" s="128" t="s">
        <v>299</v>
      </c>
      <c r="J176" s="128" t="s">
        <v>192</v>
      </c>
      <c r="K176" s="128" t="s">
        <v>2265</v>
      </c>
      <c r="L176" s="130">
        <v>0</v>
      </c>
      <c r="M176" s="130">
        <v>0</v>
      </c>
      <c r="N176" s="131">
        <f t="shared" si="8"/>
        <v>0</v>
      </c>
      <c r="O176" s="128" t="s">
        <v>2312</v>
      </c>
      <c r="P176" s="144">
        <v>10800</v>
      </c>
      <c r="Q176" s="133">
        <v>0</v>
      </c>
      <c r="R176" s="134">
        <v>1200</v>
      </c>
      <c r="S176" s="134">
        <f t="shared" si="9"/>
        <v>12000</v>
      </c>
      <c r="T176" s="132">
        <v>10800</v>
      </c>
      <c r="U176" s="135">
        <v>0</v>
      </c>
      <c r="V176" s="135"/>
      <c r="W176" s="136">
        <f t="shared" si="10"/>
        <v>10800</v>
      </c>
      <c r="X176" s="145" t="s">
        <v>302</v>
      </c>
      <c r="Y176" s="138"/>
      <c r="Z176" s="138"/>
      <c r="AA176" s="138"/>
      <c r="AB176" s="139"/>
      <c r="AC176" s="147"/>
      <c r="AD176" s="147"/>
      <c r="AE176" s="147"/>
      <c r="AG176" s="147"/>
      <c r="AH176" s="92"/>
    </row>
    <row r="177" spans="2:34" ht="40.5" customHeight="1">
      <c r="B177" s="127">
        <v>166</v>
      </c>
      <c r="C177" s="128" t="s">
        <v>303</v>
      </c>
      <c r="D177" s="129" t="s">
        <v>295</v>
      </c>
      <c r="E177" s="129" t="s">
        <v>179</v>
      </c>
      <c r="F177" s="129" t="s">
        <v>304</v>
      </c>
      <c r="G177" s="128" t="s">
        <v>163</v>
      </c>
      <c r="H177" s="128"/>
      <c r="I177" s="128" t="s">
        <v>303</v>
      </c>
      <c r="J177" s="128" t="s">
        <v>169</v>
      </c>
      <c r="K177" s="128" t="s">
        <v>2264</v>
      </c>
      <c r="L177" s="130">
        <v>10</v>
      </c>
      <c r="M177" s="130">
        <v>3</v>
      </c>
      <c r="N177" s="131">
        <f t="shared" si="8"/>
        <v>13</v>
      </c>
      <c r="O177" s="128" t="s">
        <v>2312</v>
      </c>
      <c r="P177" s="144">
        <v>26152</v>
      </c>
      <c r="Q177" s="133">
        <v>0</v>
      </c>
      <c r="R177" s="134">
        <v>2906.7999999999993</v>
      </c>
      <c r="S177" s="134">
        <f t="shared" si="9"/>
        <v>29058.799999999999</v>
      </c>
      <c r="T177" s="132">
        <v>26152</v>
      </c>
      <c r="U177" s="135">
        <v>0</v>
      </c>
      <c r="V177" s="135"/>
      <c r="W177" s="136">
        <f t="shared" si="10"/>
        <v>26152</v>
      </c>
      <c r="X177" s="145" t="s">
        <v>305</v>
      </c>
      <c r="Y177" s="138"/>
      <c r="Z177" s="138"/>
      <c r="AA177" s="138"/>
      <c r="AB177" s="139"/>
      <c r="AC177" s="147"/>
      <c r="AD177" s="147"/>
      <c r="AE177" s="147"/>
      <c r="AG177" s="147"/>
      <c r="AH177" s="92"/>
    </row>
    <row r="178" spans="2:34" ht="40.5" customHeight="1">
      <c r="B178" s="127">
        <v>167</v>
      </c>
      <c r="C178" s="128" t="s">
        <v>303</v>
      </c>
      <c r="D178" s="129" t="s">
        <v>295</v>
      </c>
      <c r="E178" s="129" t="s">
        <v>179</v>
      </c>
      <c r="F178" s="129" t="s">
        <v>304</v>
      </c>
      <c r="G178" s="128" t="s">
        <v>163</v>
      </c>
      <c r="H178" s="128"/>
      <c r="I178" s="128" t="s">
        <v>303</v>
      </c>
      <c r="J178" s="128" t="s">
        <v>167</v>
      </c>
      <c r="K178" s="128" t="s">
        <v>2264</v>
      </c>
      <c r="L178" s="130">
        <v>0</v>
      </c>
      <c r="M178" s="130">
        <v>0</v>
      </c>
      <c r="N178" s="131">
        <f t="shared" si="8"/>
        <v>0</v>
      </c>
      <c r="O178" s="128" t="s">
        <v>2312</v>
      </c>
      <c r="P178" s="144">
        <v>40320</v>
      </c>
      <c r="Q178" s="133">
        <v>0</v>
      </c>
      <c r="R178" s="134">
        <v>4480</v>
      </c>
      <c r="S178" s="134">
        <f t="shared" si="9"/>
        <v>44800</v>
      </c>
      <c r="T178" s="132">
        <v>40320</v>
      </c>
      <c r="U178" s="135">
        <v>0</v>
      </c>
      <c r="V178" s="135"/>
      <c r="W178" s="136">
        <f t="shared" si="10"/>
        <v>40320</v>
      </c>
      <c r="X178" s="145" t="s">
        <v>305</v>
      </c>
      <c r="Y178" s="138"/>
      <c r="Z178" s="138"/>
      <c r="AA178" s="138"/>
      <c r="AB178" s="139"/>
      <c r="AC178" s="147"/>
      <c r="AD178" s="147"/>
      <c r="AE178" s="147"/>
      <c r="AG178" s="147"/>
      <c r="AH178" s="92"/>
    </row>
    <row r="179" spans="2:34" ht="40.5" customHeight="1">
      <c r="B179" s="127">
        <v>168</v>
      </c>
      <c r="C179" s="128" t="s">
        <v>303</v>
      </c>
      <c r="D179" s="129" t="s">
        <v>295</v>
      </c>
      <c r="E179" s="129" t="s">
        <v>179</v>
      </c>
      <c r="F179" s="129" t="s">
        <v>304</v>
      </c>
      <c r="G179" s="128" t="s">
        <v>163</v>
      </c>
      <c r="H179" s="128"/>
      <c r="I179" s="128" t="s">
        <v>303</v>
      </c>
      <c r="J179" s="128" t="s">
        <v>184</v>
      </c>
      <c r="K179" s="128" t="s">
        <v>2265</v>
      </c>
      <c r="L179" s="130">
        <v>0</v>
      </c>
      <c r="M179" s="130">
        <v>0</v>
      </c>
      <c r="N179" s="131">
        <f t="shared" si="8"/>
        <v>0</v>
      </c>
      <c r="O179" s="128" t="s">
        <v>2312</v>
      </c>
      <c r="P179" s="144">
        <v>11700</v>
      </c>
      <c r="Q179" s="133">
        <v>0</v>
      </c>
      <c r="R179" s="134">
        <v>1300</v>
      </c>
      <c r="S179" s="134">
        <f t="shared" si="9"/>
        <v>13000</v>
      </c>
      <c r="T179" s="132">
        <v>11700</v>
      </c>
      <c r="U179" s="135">
        <v>0</v>
      </c>
      <c r="V179" s="135"/>
      <c r="W179" s="136">
        <f t="shared" si="10"/>
        <v>11700</v>
      </c>
      <c r="X179" s="145" t="s">
        <v>305</v>
      </c>
      <c r="Y179" s="138"/>
      <c r="Z179" s="138"/>
      <c r="AA179" s="138"/>
      <c r="AB179" s="139"/>
      <c r="AC179" s="147"/>
      <c r="AD179" s="147"/>
      <c r="AE179" s="147"/>
      <c r="AG179" s="147"/>
      <c r="AH179" s="92"/>
    </row>
    <row r="180" spans="2:34" ht="40.5" customHeight="1">
      <c r="B180" s="127">
        <v>169</v>
      </c>
      <c r="C180" s="128" t="s">
        <v>303</v>
      </c>
      <c r="D180" s="129" t="s">
        <v>295</v>
      </c>
      <c r="E180" s="129" t="s">
        <v>179</v>
      </c>
      <c r="F180" s="129" t="s">
        <v>304</v>
      </c>
      <c r="G180" s="128" t="s">
        <v>163</v>
      </c>
      <c r="H180" s="128"/>
      <c r="I180" s="128" t="s">
        <v>303</v>
      </c>
      <c r="J180" s="128" t="s">
        <v>156</v>
      </c>
      <c r="K180" s="128" t="s">
        <v>2264</v>
      </c>
      <c r="L180" s="130">
        <v>0</v>
      </c>
      <c r="M180" s="130">
        <v>0</v>
      </c>
      <c r="N180" s="131">
        <f t="shared" si="8"/>
        <v>0</v>
      </c>
      <c r="O180" s="128" t="s">
        <v>2312</v>
      </c>
      <c r="P180" s="144">
        <v>22953</v>
      </c>
      <c r="Q180" s="133">
        <v>0</v>
      </c>
      <c r="R180" s="134">
        <v>2551</v>
      </c>
      <c r="S180" s="134">
        <f t="shared" si="9"/>
        <v>25504</v>
      </c>
      <c r="T180" s="132">
        <v>22953</v>
      </c>
      <c r="U180" s="135">
        <v>0</v>
      </c>
      <c r="V180" s="135"/>
      <c r="W180" s="136">
        <f t="shared" si="10"/>
        <v>22953</v>
      </c>
      <c r="X180" s="145" t="s">
        <v>305</v>
      </c>
      <c r="Y180" s="138"/>
      <c r="Z180" s="138"/>
      <c r="AA180" s="138"/>
      <c r="AB180" s="139"/>
      <c r="AC180" s="147"/>
      <c r="AD180" s="147"/>
      <c r="AE180" s="147"/>
      <c r="AG180" s="147"/>
      <c r="AH180" s="92"/>
    </row>
    <row r="181" spans="2:34" ht="40.5" customHeight="1">
      <c r="B181" s="127">
        <v>170</v>
      </c>
      <c r="C181" s="128" t="s">
        <v>303</v>
      </c>
      <c r="D181" s="129" t="s">
        <v>295</v>
      </c>
      <c r="E181" s="129" t="s">
        <v>179</v>
      </c>
      <c r="F181" s="129" t="s">
        <v>304</v>
      </c>
      <c r="G181" s="128" t="s">
        <v>163</v>
      </c>
      <c r="H181" s="128"/>
      <c r="I181" s="128" t="s">
        <v>303</v>
      </c>
      <c r="J181" s="128" t="s">
        <v>212</v>
      </c>
      <c r="K181" s="128" t="s">
        <v>2265</v>
      </c>
      <c r="L181" s="130">
        <v>0</v>
      </c>
      <c r="M181" s="130">
        <v>0</v>
      </c>
      <c r="N181" s="131">
        <f t="shared" si="8"/>
        <v>0</v>
      </c>
      <c r="O181" s="128" t="s">
        <v>2312</v>
      </c>
      <c r="P181" s="144">
        <v>13653</v>
      </c>
      <c r="Q181" s="133">
        <v>0</v>
      </c>
      <c r="R181" s="134">
        <v>1517.0599999999995</v>
      </c>
      <c r="S181" s="134">
        <f t="shared" si="9"/>
        <v>15170.06</v>
      </c>
      <c r="T181" s="132">
        <v>13653</v>
      </c>
      <c r="U181" s="135">
        <v>0</v>
      </c>
      <c r="V181" s="135"/>
      <c r="W181" s="136">
        <f t="shared" si="10"/>
        <v>13653</v>
      </c>
      <c r="X181" s="145" t="s">
        <v>305</v>
      </c>
      <c r="Y181" s="138"/>
      <c r="Z181" s="138"/>
      <c r="AA181" s="138"/>
      <c r="AB181" s="139"/>
      <c r="AC181" s="147"/>
      <c r="AD181" s="147"/>
      <c r="AE181" s="147"/>
      <c r="AG181" s="147"/>
      <c r="AH181" s="92"/>
    </row>
    <row r="182" spans="2:34" ht="40.5" customHeight="1">
      <c r="B182" s="127">
        <v>171</v>
      </c>
      <c r="C182" s="128" t="s">
        <v>303</v>
      </c>
      <c r="D182" s="129" t="s">
        <v>295</v>
      </c>
      <c r="E182" s="129" t="s">
        <v>179</v>
      </c>
      <c r="F182" s="129" t="s">
        <v>304</v>
      </c>
      <c r="G182" s="128" t="s">
        <v>163</v>
      </c>
      <c r="H182" s="128"/>
      <c r="I182" s="128" t="s">
        <v>303</v>
      </c>
      <c r="J182" s="128" t="s">
        <v>200</v>
      </c>
      <c r="K182" s="128" t="s">
        <v>2265</v>
      </c>
      <c r="L182" s="130">
        <v>0</v>
      </c>
      <c r="M182" s="130">
        <v>0</v>
      </c>
      <c r="N182" s="131">
        <f t="shared" si="8"/>
        <v>0</v>
      </c>
      <c r="O182" s="128" t="s">
        <v>2312</v>
      </c>
      <c r="P182" s="144">
        <v>35583</v>
      </c>
      <c r="Q182" s="133">
        <v>0</v>
      </c>
      <c r="R182" s="134">
        <v>3954</v>
      </c>
      <c r="S182" s="134">
        <f t="shared" si="9"/>
        <v>39537</v>
      </c>
      <c r="T182" s="132">
        <v>35583</v>
      </c>
      <c r="U182" s="135">
        <v>0</v>
      </c>
      <c r="V182" s="135"/>
      <c r="W182" s="136">
        <f t="shared" si="10"/>
        <v>35583</v>
      </c>
      <c r="X182" s="145" t="s">
        <v>305</v>
      </c>
      <c r="Y182" s="138"/>
      <c r="Z182" s="138"/>
      <c r="AA182" s="138"/>
      <c r="AB182" s="139"/>
      <c r="AC182" s="147"/>
      <c r="AD182" s="147"/>
      <c r="AE182" s="147"/>
      <c r="AG182" s="147"/>
      <c r="AH182" s="92"/>
    </row>
    <row r="183" spans="2:34" ht="40.5" customHeight="1">
      <c r="B183" s="127">
        <v>172</v>
      </c>
      <c r="C183" s="128" t="s">
        <v>306</v>
      </c>
      <c r="D183" s="129" t="s">
        <v>307</v>
      </c>
      <c r="E183" s="129" t="s">
        <v>307</v>
      </c>
      <c r="F183" s="129" t="s">
        <v>308</v>
      </c>
      <c r="G183" s="128" t="s">
        <v>151</v>
      </c>
      <c r="H183" s="128"/>
      <c r="I183" s="128" t="s">
        <v>309</v>
      </c>
      <c r="J183" s="128" t="s">
        <v>159</v>
      </c>
      <c r="K183" s="128" t="s">
        <v>2264</v>
      </c>
      <c r="L183" s="130">
        <v>12</v>
      </c>
      <c r="M183" s="130">
        <v>4</v>
      </c>
      <c r="N183" s="131">
        <f t="shared" si="8"/>
        <v>16</v>
      </c>
      <c r="O183" s="128" t="s">
        <v>2312</v>
      </c>
      <c r="P183" s="144">
        <v>3510</v>
      </c>
      <c r="Q183" s="133">
        <v>0</v>
      </c>
      <c r="R183" s="134">
        <v>390</v>
      </c>
      <c r="S183" s="134">
        <f t="shared" si="9"/>
        <v>3900</v>
      </c>
      <c r="T183" s="132">
        <v>3510</v>
      </c>
      <c r="U183" s="135">
        <v>0</v>
      </c>
      <c r="V183" s="135"/>
      <c r="W183" s="136">
        <f t="shared" si="10"/>
        <v>3510</v>
      </c>
      <c r="X183" s="145" t="s">
        <v>310</v>
      </c>
      <c r="Y183" s="138"/>
      <c r="Z183" s="138"/>
      <c r="AA183" s="138"/>
      <c r="AB183" s="139"/>
      <c r="AC183" s="147"/>
      <c r="AD183" s="147"/>
      <c r="AE183" s="147"/>
      <c r="AG183" s="147"/>
      <c r="AH183" s="92"/>
    </row>
    <row r="184" spans="2:34" ht="40.5" customHeight="1">
      <c r="B184" s="127">
        <v>173</v>
      </c>
      <c r="C184" s="128" t="s">
        <v>306</v>
      </c>
      <c r="D184" s="129" t="s">
        <v>307</v>
      </c>
      <c r="E184" s="129" t="s">
        <v>307</v>
      </c>
      <c r="F184" s="129" t="s">
        <v>308</v>
      </c>
      <c r="G184" s="128" t="s">
        <v>151</v>
      </c>
      <c r="H184" s="128"/>
      <c r="I184" s="128" t="s">
        <v>309</v>
      </c>
      <c r="J184" s="128" t="s">
        <v>157</v>
      </c>
      <c r="K184" s="128" t="s">
        <v>2264</v>
      </c>
      <c r="L184" s="130">
        <v>0</v>
      </c>
      <c r="M184" s="130">
        <v>0</v>
      </c>
      <c r="N184" s="131">
        <f t="shared" si="8"/>
        <v>0</v>
      </c>
      <c r="O184" s="128" t="s">
        <v>2312</v>
      </c>
      <c r="P184" s="144">
        <v>26460</v>
      </c>
      <c r="Q184" s="133">
        <v>0</v>
      </c>
      <c r="R184" s="134">
        <v>2940</v>
      </c>
      <c r="S184" s="134">
        <f t="shared" si="9"/>
        <v>29400</v>
      </c>
      <c r="T184" s="132">
        <v>26460</v>
      </c>
      <c r="U184" s="135">
        <v>0</v>
      </c>
      <c r="V184" s="135"/>
      <c r="W184" s="136">
        <f t="shared" si="10"/>
        <v>26460</v>
      </c>
      <c r="X184" s="145" t="s">
        <v>310</v>
      </c>
      <c r="Y184" s="138"/>
      <c r="Z184" s="138"/>
      <c r="AA184" s="138"/>
      <c r="AB184" s="139"/>
      <c r="AC184" s="147"/>
      <c r="AD184" s="147"/>
      <c r="AE184" s="147"/>
      <c r="AG184" s="147"/>
      <c r="AH184" s="92"/>
    </row>
    <row r="185" spans="2:34" ht="40.5" customHeight="1">
      <c r="B185" s="127">
        <v>174</v>
      </c>
      <c r="C185" s="128" t="s">
        <v>306</v>
      </c>
      <c r="D185" s="129" t="s">
        <v>307</v>
      </c>
      <c r="E185" s="129" t="s">
        <v>307</v>
      </c>
      <c r="F185" s="129" t="s">
        <v>308</v>
      </c>
      <c r="G185" s="128" t="s">
        <v>151</v>
      </c>
      <c r="H185" s="128"/>
      <c r="I185" s="128" t="s">
        <v>309</v>
      </c>
      <c r="J185" s="128" t="s">
        <v>156</v>
      </c>
      <c r="K185" s="128" t="s">
        <v>2264</v>
      </c>
      <c r="L185" s="130">
        <v>0</v>
      </c>
      <c r="M185" s="130">
        <v>0</v>
      </c>
      <c r="N185" s="131">
        <f t="shared" si="8"/>
        <v>0</v>
      </c>
      <c r="O185" s="128" t="s">
        <v>2312</v>
      </c>
      <c r="P185" s="144">
        <v>17640</v>
      </c>
      <c r="Q185" s="133">
        <v>0</v>
      </c>
      <c r="R185" s="134">
        <v>1960</v>
      </c>
      <c r="S185" s="134">
        <f t="shared" si="9"/>
        <v>19600</v>
      </c>
      <c r="T185" s="132">
        <v>17640</v>
      </c>
      <c r="U185" s="135">
        <v>0</v>
      </c>
      <c r="V185" s="135"/>
      <c r="W185" s="136">
        <f t="shared" si="10"/>
        <v>17640</v>
      </c>
      <c r="X185" s="145" t="s">
        <v>310</v>
      </c>
      <c r="Y185" s="138"/>
      <c r="Z185" s="138"/>
      <c r="AA185" s="138"/>
      <c r="AB185" s="139"/>
      <c r="AC185" s="147"/>
      <c r="AD185" s="147"/>
      <c r="AE185" s="147"/>
      <c r="AG185" s="147"/>
      <c r="AH185" s="92"/>
    </row>
    <row r="186" spans="2:34" ht="40.5" customHeight="1">
      <c r="B186" s="127">
        <v>175</v>
      </c>
      <c r="C186" s="128" t="s">
        <v>306</v>
      </c>
      <c r="D186" s="129" t="s">
        <v>307</v>
      </c>
      <c r="E186" s="129" t="s">
        <v>307</v>
      </c>
      <c r="F186" s="129" t="s">
        <v>308</v>
      </c>
      <c r="G186" s="128" t="s">
        <v>151</v>
      </c>
      <c r="H186" s="128"/>
      <c r="I186" s="128" t="s">
        <v>309</v>
      </c>
      <c r="J186" s="128" t="s">
        <v>177</v>
      </c>
      <c r="K186" s="128" t="s">
        <v>2265</v>
      </c>
      <c r="L186" s="130">
        <v>0</v>
      </c>
      <c r="M186" s="130">
        <v>0</v>
      </c>
      <c r="N186" s="131">
        <f t="shared" si="8"/>
        <v>0</v>
      </c>
      <c r="O186" s="128" t="s">
        <v>2312</v>
      </c>
      <c r="P186" s="144">
        <v>4528</v>
      </c>
      <c r="Q186" s="133">
        <v>0</v>
      </c>
      <c r="R186" s="134">
        <v>504</v>
      </c>
      <c r="S186" s="134">
        <f t="shared" si="9"/>
        <v>5032</v>
      </c>
      <c r="T186" s="132">
        <v>4528</v>
      </c>
      <c r="U186" s="135">
        <v>0</v>
      </c>
      <c r="V186" s="135"/>
      <c r="W186" s="136">
        <f t="shared" si="10"/>
        <v>4528</v>
      </c>
      <c r="X186" s="145" t="s">
        <v>310</v>
      </c>
      <c r="Y186" s="138"/>
      <c r="Z186" s="138"/>
      <c r="AA186" s="138"/>
      <c r="AB186" s="139"/>
      <c r="AC186" s="147"/>
      <c r="AD186" s="147"/>
      <c r="AE186" s="147"/>
      <c r="AG186" s="147"/>
      <c r="AH186" s="92"/>
    </row>
    <row r="187" spans="2:34" ht="40.5" customHeight="1">
      <c r="B187" s="127">
        <v>176</v>
      </c>
      <c r="C187" s="128" t="s">
        <v>306</v>
      </c>
      <c r="D187" s="129" t="s">
        <v>307</v>
      </c>
      <c r="E187" s="129" t="s">
        <v>307</v>
      </c>
      <c r="F187" s="129" t="s">
        <v>308</v>
      </c>
      <c r="G187" s="128" t="s">
        <v>151</v>
      </c>
      <c r="H187" s="128"/>
      <c r="I187" s="128" t="s">
        <v>309</v>
      </c>
      <c r="J187" s="128" t="s">
        <v>152</v>
      </c>
      <c r="K187" s="128" t="s">
        <v>2265</v>
      </c>
      <c r="L187" s="130">
        <v>0</v>
      </c>
      <c r="M187" s="130">
        <v>0</v>
      </c>
      <c r="N187" s="131">
        <f t="shared" si="8"/>
        <v>0</v>
      </c>
      <c r="O187" s="128" t="s">
        <v>2312</v>
      </c>
      <c r="P187" s="144">
        <v>160200</v>
      </c>
      <c r="Q187" s="133">
        <v>0</v>
      </c>
      <c r="R187" s="134">
        <v>17800</v>
      </c>
      <c r="S187" s="134">
        <f t="shared" si="9"/>
        <v>178000</v>
      </c>
      <c r="T187" s="132">
        <v>160200</v>
      </c>
      <c r="U187" s="135">
        <v>0</v>
      </c>
      <c r="V187" s="135"/>
      <c r="W187" s="136">
        <f t="shared" si="10"/>
        <v>160200</v>
      </c>
      <c r="X187" s="145" t="s">
        <v>310</v>
      </c>
      <c r="Y187" s="138"/>
      <c r="Z187" s="138"/>
      <c r="AA187" s="138"/>
      <c r="AB187" s="139"/>
      <c r="AC187" s="147"/>
      <c r="AD187" s="147"/>
      <c r="AE187" s="147"/>
      <c r="AG187" s="147"/>
      <c r="AH187" s="92"/>
    </row>
    <row r="188" spans="2:34" ht="40.5" customHeight="1">
      <c r="B188" s="127">
        <v>177</v>
      </c>
      <c r="C188" s="128" t="s">
        <v>306</v>
      </c>
      <c r="D188" s="129" t="s">
        <v>307</v>
      </c>
      <c r="E188" s="129" t="s">
        <v>307</v>
      </c>
      <c r="F188" s="129" t="s">
        <v>308</v>
      </c>
      <c r="G188" s="128" t="s">
        <v>151</v>
      </c>
      <c r="H188" s="128"/>
      <c r="I188" s="128" t="s">
        <v>309</v>
      </c>
      <c r="J188" s="128" t="s">
        <v>152</v>
      </c>
      <c r="K188" s="128" t="s">
        <v>2265</v>
      </c>
      <c r="L188" s="130">
        <v>0</v>
      </c>
      <c r="M188" s="130">
        <v>0</v>
      </c>
      <c r="N188" s="131">
        <f t="shared" si="8"/>
        <v>0</v>
      </c>
      <c r="O188" s="128" t="s">
        <v>2312</v>
      </c>
      <c r="P188" s="144">
        <v>12816</v>
      </c>
      <c r="Q188" s="133">
        <v>0</v>
      </c>
      <c r="R188" s="134">
        <v>1424</v>
      </c>
      <c r="S188" s="134">
        <f t="shared" si="9"/>
        <v>14240</v>
      </c>
      <c r="T188" s="132">
        <v>12816</v>
      </c>
      <c r="U188" s="135">
        <v>0</v>
      </c>
      <c r="V188" s="135"/>
      <c r="W188" s="136">
        <f t="shared" si="10"/>
        <v>12816</v>
      </c>
      <c r="X188" s="145" t="s">
        <v>310</v>
      </c>
      <c r="Y188" s="138"/>
      <c r="Z188" s="138"/>
      <c r="AA188" s="138"/>
      <c r="AB188" s="139"/>
      <c r="AC188" s="147"/>
      <c r="AD188" s="147"/>
      <c r="AE188" s="147"/>
      <c r="AG188" s="147"/>
      <c r="AH188" s="92"/>
    </row>
    <row r="189" spans="2:34" ht="40.5" customHeight="1">
      <c r="B189" s="127">
        <v>178</v>
      </c>
      <c r="C189" s="128" t="s">
        <v>311</v>
      </c>
      <c r="D189" s="129" t="s">
        <v>295</v>
      </c>
      <c r="E189" s="129" t="s">
        <v>312</v>
      </c>
      <c r="F189" s="129" t="s">
        <v>313</v>
      </c>
      <c r="G189" s="128" t="s">
        <v>151</v>
      </c>
      <c r="H189" s="128"/>
      <c r="I189" s="128" t="s">
        <v>314</v>
      </c>
      <c r="J189" s="128" t="s">
        <v>177</v>
      </c>
      <c r="K189" s="128" t="s">
        <v>2265</v>
      </c>
      <c r="L189" s="130">
        <v>2</v>
      </c>
      <c r="M189" s="130">
        <v>3</v>
      </c>
      <c r="N189" s="131">
        <f t="shared" si="8"/>
        <v>5</v>
      </c>
      <c r="O189" s="128" t="s">
        <v>2312</v>
      </c>
      <c r="P189" s="144">
        <v>18115</v>
      </c>
      <c r="Q189" s="133">
        <v>0</v>
      </c>
      <c r="R189" s="134">
        <v>2013</v>
      </c>
      <c r="S189" s="134">
        <f t="shared" si="9"/>
        <v>20128</v>
      </c>
      <c r="T189" s="132">
        <v>18115</v>
      </c>
      <c r="U189" s="135">
        <v>0</v>
      </c>
      <c r="V189" s="135"/>
      <c r="W189" s="136">
        <f t="shared" si="10"/>
        <v>18115</v>
      </c>
      <c r="X189" s="145" t="s">
        <v>315</v>
      </c>
      <c r="Y189" s="138"/>
      <c r="Z189" s="138"/>
      <c r="AA189" s="138"/>
      <c r="AB189" s="139"/>
      <c r="AC189" s="147"/>
      <c r="AD189" s="147"/>
      <c r="AE189" s="147"/>
      <c r="AG189" s="147"/>
      <c r="AH189" s="92"/>
    </row>
    <row r="190" spans="2:34" ht="40.5" customHeight="1">
      <c r="B190" s="127">
        <v>179</v>
      </c>
      <c r="C190" s="128" t="s">
        <v>311</v>
      </c>
      <c r="D190" s="129" t="s">
        <v>295</v>
      </c>
      <c r="E190" s="129" t="s">
        <v>312</v>
      </c>
      <c r="F190" s="129" t="s">
        <v>313</v>
      </c>
      <c r="G190" s="128" t="s">
        <v>151</v>
      </c>
      <c r="H190" s="128"/>
      <c r="I190" s="128" t="s">
        <v>314</v>
      </c>
      <c r="J190" s="128" t="s">
        <v>152</v>
      </c>
      <c r="K190" s="128" t="s">
        <v>2265</v>
      </c>
      <c r="L190" s="130">
        <v>0</v>
      </c>
      <c r="M190" s="130">
        <v>0</v>
      </c>
      <c r="N190" s="131">
        <f t="shared" si="8"/>
        <v>0</v>
      </c>
      <c r="O190" s="128" t="s">
        <v>2312</v>
      </c>
      <c r="P190" s="144">
        <v>40050</v>
      </c>
      <c r="Q190" s="133">
        <v>0</v>
      </c>
      <c r="R190" s="134">
        <v>4450</v>
      </c>
      <c r="S190" s="134">
        <f t="shared" si="9"/>
        <v>44500</v>
      </c>
      <c r="T190" s="132">
        <v>40050</v>
      </c>
      <c r="U190" s="135">
        <v>0</v>
      </c>
      <c r="V190" s="135"/>
      <c r="W190" s="136">
        <f t="shared" si="10"/>
        <v>40050</v>
      </c>
      <c r="X190" s="145" t="s">
        <v>315</v>
      </c>
      <c r="Y190" s="138"/>
      <c r="Z190" s="138"/>
      <c r="AA190" s="138"/>
      <c r="AB190" s="139"/>
      <c r="AC190" s="147"/>
      <c r="AD190" s="147"/>
      <c r="AE190" s="147"/>
      <c r="AG190" s="147"/>
      <c r="AH190" s="92"/>
    </row>
    <row r="191" spans="2:34" ht="40.5" customHeight="1">
      <c r="B191" s="127">
        <v>180</v>
      </c>
      <c r="C191" s="128" t="s">
        <v>316</v>
      </c>
      <c r="D191" s="129" t="s">
        <v>307</v>
      </c>
      <c r="E191" s="129" t="s">
        <v>317</v>
      </c>
      <c r="F191" s="129" t="s">
        <v>318</v>
      </c>
      <c r="G191" s="128" t="s">
        <v>319</v>
      </c>
      <c r="H191" s="128"/>
      <c r="I191" s="128" t="s">
        <v>320</v>
      </c>
      <c r="J191" s="128" t="s">
        <v>176</v>
      </c>
      <c r="K191" s="128" t="s">
        <v>2265</v>
      </c>
      <c r="L191" s="130">
        <v>15</v>
      </c>
      <c r="M191" s="130">
        <v>14</v>
      </c>
      <c r="N191" s="131">
        <f t="shared" si="8"/>
        <v>29</v>
      </c>
      <c r="O191" s="128" t="s">
        <v>2312</v>
      </c>
      <c r="P191" s="144">
        <v>42498</v>
      </c>
      <c r="Q191" s="133">
        <v>0</v>
      </c>
      <c r="R191" s="144">
        <v>4722</v>
      </c>
      <c r="S191" s="134">
        <f t="shared" si="9"/>
        <v>47220</v>
      </c>
      <c r="T191" s="132">
        <v>42498</v>
      </c>
      <c r="U191" s="135">
        <v>0</v>
      </c>
      <c r="V191" s="135"/>
      <c r="W191" s="136">
        <f t="shared" si="10"/>
        <v>42498</v>
      </c>
      <c r="X191" s="145" t="s">
        <v>321</v>
      </c>
      <c r="Y191" s="138"/>
      <c r="Z191" s="138"/>
      <c r="AA191" s="138"/>
      <c r="AB191" s="139"/>
      <c r="AC191" s="147"/>
      <c r="AD191" s="147"/>
      <c r="AE191" s="147"/>
      <c r="AG191" s="147"/>
      <c r="AH191" s="92"/>
    </row>
    <row r="192" spans="2:34" ht="40.5" customHeight="1">
      <c r="B192" s="127">
        <v>181</v>
      </c>
      <c r="C192" s="128" t="s">
        <v>316</v>
      </c>
      <c r="D192" s="129" t="s">
        <v>307</v>
      </c>
      <c r="E192" s="129" t="s">
        <v>317</v>
      </c>
      <c r="F192" s="129" t="s">
        <v>318</v>
      </c>
      <c r="G192" s="128" t="s">
        <v>319</v>
      </c>
      <c r="H192" s="128"/>
      <c r="I192" s="128" t="s">
        <v>320</v>
      </c>
      <c r="J192" s="128" t="s">
        <v>176</v>
      </c>
      <c r="K192" s="128" t="s">
        <v>2265</v>
      </c>
      <c r="L192" s="130">
        <v>0</v>
      </c>
      <c r="M192" s="130">
        <v>0</v>
      </c>
      <c r="N192" s="131">
        <f t="shared" si="8"/>
        <v>0</v>
      </c>
      <c r="O192" s="128" t="s">
        <v>2312</v>
      </c>
      <c r="P192" s="144">
        <v>95715</v>
      </c>
      <c r="Q192" s="133">
        <v>0</v>
      </c>
      <c r="R192" s="144">
        <v>10636</v>
      </c>
      <c r="S192" s="134">
        <f t="shared" si="9"/>
        <v>106351</v>
      </c>
      <c r="T192" s="140">
        <v>95715</v>
      </c>
      <c r="U192" s="135">
        <v>0</v>
      </c>
      <c r="V192" s="135"/>
      <c r="W192" s="136">
        <f t="shared" si="10"/>
        <v>95715</v>
      </c>
      <c r="X192" s="145" t="s">
        <v>321</v>
      </c>
      <c r="Y192" s="138"/>
      <c r="Z192" s="138"/>
      <c r="AA192" s="138"/>
      <c r="AB192" s="139"/>
      <c r="AC192" s="147"/>
      <c r="AD192" s="147"/>
      <c r="AE192" s="147"/>
      <c r="AG192" s="147"/>
      <c r="AH192" s="92"/>
    </row>
    <row r="193" spans="2:34" ht="40.5" customHeight="1">
      <c r="B193" s="127">
        <v>182</v>
      </c>
      <c r="C193" s="128" t="s">
        <v>316</v>
      </c>
      <c r="D193" s="129" t="s">
        <v>307</v>
      </c>
      <c r="E193" s="129" t="s">
        <v>317</v>
      </c>
      <c r="F193" s="129" t="s">
        <v>318</v>
      </c>
      <c r="G193" s="128" t="s">
        <v>319</v>
      </c>
      <c r="H193" s="128"/>
      <c r="I193" s="128" t="s">
        <v>320</v>
      </c>
      <c r="J193" s="128" t="s">
        <v>176</v>
      </c>
      <c r="K193" s="128" t="s">
        <v>2265</v>
      </c>
      <c r="L193" s="130">
        <v>0</v>
      </c>
      <c r="M193" s="130">
        <v>0</v>
      </c>
      <c r="N193" s="131">
        <f t="shared" si="8"/>
        <v>0</v>
      </c>
      <c r="O193" s="128" t="s">
        <v>2312</v>
      </c>
      <c r="P193" s="144">
        <v>45900</v>
      </c>
      <c r="Q193" s="133">
        <v>0</v>
      </c>
      <c r="R193" s="144">
        <v>5100</v>
      </c>
      <c r="S193" s="134">
        <f t="shared" si="9"/>
        <v>51000</v>
      </c>
      <c r="T193" s="140">
        <v>45900</v>
      </c>
      <c r="U193" s="135">
        <v>0</v>
      </c>
      <c r="V193" s="135"/>
      <c r="W193" s="136">
        <f t="shared" si="10"/>
        <v>45900</v>
      </c>
      <c r="X193" s="145" t="s">
        <v>321</v>
      </c>
      <c r="Y193" s="138"/>
      <c r="Z193" s="138"/>
      <c r="AA193" s="138"/>
      <c r="AB193" s="139"/>
      <c r="AC193" s="147"/>
      <c r="AD193" s="147"/>
      <c r="AE193" s="147"/>
      <c r="AG193" s="147"/>
      <c r="AH193" s="92"/>
    </row>
    <row r="194" spans="2:34" ht="40.5" customHeight="1">
      <c r="B194" s="127">
        <v>183</v>
      </c>
      <c r="C194" s="128" t="s">
        <v>316</v>
      </c>
      <c r="D194" s="129" t="s">
        <v>307</v>
      </c>
      <c r="E194" s="129" t="s">
        <v>317</v>
      </c>
      <c r="F194" s="129" t="s">
        <v>318</v>
      </c>
      <c r="G194" s="128" t="s">
        <v>319</v>
      </c>
      <c r="H194" s="128"/>
      <c r="I194" s="128" t="s">
        <v>320</v>
      </c>
      <c r="J194" s="128" t="s">
        <v>200</v>
      </c>
      <c r="K194" s="128" t="s">
        <v>2264</v>
      </c>
      <c r="L194" s="130">
        <v>0</v>
      </c>
      <c r="M194" s="130">
        <v>0</v>
      </c>
      <c r="N194" s="131">
        <f t="shared" si="8"/>
        <v>0</v>
      </c>
      <c r="O194" s="128" t="s">
        <v>2312</v>
      </c>
      <c r="P194" s="144">
        <v>5147</v>
      </c>
      <c r="Q194" s="133">
        <v>0</v>
      </c>
      <c r="R194" s="144">
        <v>571.89000000000033</v>
      </c>
      <c r="S194" s="134">
        <f t="shared" si="9"/>
        <v>5718.89</v>
      </c>
      <c r="T194" s="140">
        <v>5147</v>
      </c>
      <c r="U194" s="135">
        <v>0</v>
      </c>
      <c r="V194" s="135"/>
      <c r="W194" s="136">
        <f t="shared" si="10"/>
        <v>5147</v>
      </c>
      <c r="X194" s="145" t="s">
        <v>321</v>
      </c>
      <c r="Y194" s="138"/>
      <c r="Z194" s="138"/>
      <c r="AA194" s="138"/>
      <c r="AB194" s="139"/>
      <c r="AC194" s="147"/>
      <c r="AD194" s="147"/>
      <c r="AE194" s="147"/>
      <c r="AG194" s="147"/>
      <c r="AH194" s="92"/>
    </row>
    <row r="195" spans="2:34" ht="40.5" customHeight="1">
      <c r="B195" s="127">
        <v>184</v>
      </c>
      <c r="C195" s="128" t="s">
        <v>316</v>
      </c>
      <c r="D195" s="129" t="s">
        <v>307</v>
      </c>
      <c r="E195" s="129" t="s">
        <v>317</v>
      </c>
      <c r="F195" s="129" t="s">
        <v>318</v>
      </c>
      <c r="G195" s="128" t="s">
        <v>319</v>
      </c>
      <c r="H195" s="128"/>
      <c r="I195" s="128" t="s">
        <v>320</v>
      </c>
      <c r="J195" s="128" t="s">
        <v>156</v>
      </c>
      <c r="K195" s="128" t="s">
        <v>2264</v>
      </c>
      <c r="L195" s="130">
        <v>0</v>
      </c>
      <c r="M195" s="130">
        <v>0</v>
      </c>
      <c r="N195" s="131">
        <f t="shared" si="8"/>
        <v>0</v>
      </c>
      <c r="O195" s="128" t="s">
        <v>2312</v>
      </c>
      <c r="P195" s="144">
        <v>39262</v>
      </c>
      <c r="Q195" s="133">
        <v>0</v>
      </c>
      <c r="R195" s="144">
        <v>13827.199999999997</v>
      </c>
      <c r="S195" s="134">
        <f t="shared" si="9"/>
        <v>53089.2</v>
      </c>
      <c r="T195" s="140">
        <v>39262</v>
      </c>
      <c r="U195" s="135">
        <v>0</v>
      </c>
      <c r="V195" s="135"/>
      <c r="W195" s="136">
        <f t="shared" si="10"/>
        <v>39262</v>
      </c>
      <c r="X195" s="145" t="s">
        <v>321</v>
      </c>
      <c r="Y195" s="138"/>
      <c r="Z195" s="138"/>
      <c r="AA195" s="138"/>
      <c r="AB195" s="139"/>
      <c r="AC195" s="147"/>
      <c r="AD195" s="147"/>
      <c r="AE195" s="147"/>
      <c r="AG195" s="147"/>
      <c r="AH195" s="92"/>
    </row>
    <row r="196" spans="2:34" ht="40.5" customHeight="1">
      <c r="B196" s="127">
        <v>185</v>
      </c>
      <c r="C196" s="128" t="s">
        <v>322</v>
      </c>
      <c r="D196" s="129" t="s">
        <v>323</v>
      </c>
      <c r="E196" s="129" t="s">
        <v>324</v>
      </c>
      <c r="F196" s="129" t="s">
        <v>325</v>
      </c>
      <c r="G196" s="128" t="s">
        <v>326</v>
      </c>
      <c r="H196" s="128"/>
      <c r="I196" s="128" t="s">
        <v>327</v>
      </c>
      <c r="J196" s="128" t="s">
        <v>328</v>
      </c>
      <c r="K196" s="128" t="s">
        <v>2265</v>
      </c>
      <c r="L196" s="130">
        <v>11</v>
      </c>
      <c r="M196" s="130">
        <v>5</v>
      </c>
      <c r="N196" s="131">
        <f t="shared" si="8"/>
        <v>16</v>
      </c>
      <c r="O196" s="128" t="s">
        <v>2312</v>
      </c>
      <c r="P196" s="144">
        <v>18736</v>
      </c>
      <c r="Q196" s="133">
        <v>0</v>
      </c>
      <c r="R196" s="144">
        <v>2082</v>
      </c>
      <c r="S196" s="134">
        <f t="shared" si="9"/>
        <v>20818</v>
      </c>
      <c r="T196" s="140">
        <v>18736</v>
      </c>
      <c r="U196" s="135">
        <v>0</v>
      </c>
      <c r="V196" s="135"/>
      <c r="W196" s="136">
        <f t="shared" si="10"/>
        <v>18736</v>
      </c>
      <c r="X196" s="145" t="s">
        <v>329</v>
      </c>
      <c r="Y196" s="138"/>
      <c r="Z196" s="138"/>
      <c r="AA196" s="138"/>
      <c r="AB196" s="139"/>
      <c r="AC196" s="147"/>
      <c r="AD196" s="147"/>
      <c r="AE196" s="147"/>
      <c r="AG196" s="147"/>
      <c r="AH196" s="92"/>
    </row>
    <row r="197" spans="2:34" ht="40.5" customHeight="1">
      <c r="B197" s="127">
        <v>186</v>
      </c>
      <c r="C197" s="128" t="s">
        <v>322</v>
      </c>
      <c r="D197" s="129" t="s">
        <v>323</v>
      </c>
      <c r="E197" s="129" t="s">
        <v>324</v>
      </c>
      <c r="F197" s="129" t="s">
        <v>325</v>
      </c>
      <c r="G197" s="128" t="s">
        <v>326</v>
      </c>
      <c r="H197" s="128"/>
      <c r="I197" s="128" t="s">
        <v>327</v>
      </c>
      <c r="J197" s="128" t="s">
        <v>156</v>
      </c>
      <c r="K197" s="128" t="s">
        <v>2264</v>
      </c>
      <c r="L197" s="130">
        <v>0</v>
      </c>
      <c r="M197" s="130">
        <v>0</v>
      </c>
      <c r="N197" s="131">
        <f t="shared" si="8"/>
        <v>0</v>
      </c>
      <c r="O197" s="128" t="s">
        <v>2312</v>
      </c>
      <c r="P197" s="144">
        <v>18148</v>
      </c>
      <c r="Q197" s="133">
        <v>0</v>
      </c>
      <c r="R197" s="144">
        <v>3072</v>
      </c>
      <c r="S197" s="134">
        <f t="shared" si="9"/>
        <v>21220</v>
      </c>
      <c r="T197" s="132">
        <v>18148</v>
      </c>
      <c r="U197" s="135">
        <v>0</v>
      </c>
      <c r="V197" s="135"/>
      <c r="W197" s="136">
        <f t="shared" si="10"/>
        <v>18148</v>
      </c>
      <c r="X197" s="145" t="s">
        <v>329</v>
      </c>
      <c r="Y197" s="138"/>
      <c r="Z197" s="138"/>
      <c r="AA197" s="138"/>
      <c r="AB197" s="139"/>
      <c r="AC197" s="147"/>
      <c r="AD197" s="147"/>
      <c r="AE197" s="147"/>
      <c r="AG197" s="147"/>
      <c r="AH197" s="92"/>
    </row>
    <row r="198" spans="2:34" ht="40.5" customHeight="1">
      <c r="B198" s="127">
        <v>187</v>
      </c>
      <c r="C198" s="128" t="s">
        <v>322</v>
      </c>
      <c r="D198" s="129" t="s">
        <v>323</v>
      </c>
      <c r="E198" s="129" t="s">
        <v>324</v>
      </c>
      <c r="F198" s="129" t="s">
        <v>325</v>
      </c>
      <c r="G198" s="128" t="s">
        <v>326</v>
      </c>
      <c r="H198" s="128"/>
      <c r="I198" s="128" t="s">
        <v>327</v>
      </c>
      <c r="J198" s="128" t="s">
        <v>330</v>
      </c>
      <c r="K198" s="128" t="s">
        <v>2265</v>
      </c>
      <c r="L198" s="130">
        <v>0</v>
      </c>
      <c r="M198" s="130">
        <v>0</v>
      </c>
      <c r="N198" s="131">
        <f t="shared" si="8"/>
        <v>0</v>
      </c>
      <c r="O198" s="128" t="s">
        <v>2312</v>
      </c>
      <c r="P198" s="144">
        <v>32508</v>
      </c>
      <c r="Q198" s="133">
        <v>0</v>
      </c>
      <c r="R198" s="144">
        <v>10242</v>
      </c>
      <c r="S198" s="134">
        <f t="shared" si="9"/>
        <v>42750</v>
      </c>
      <c r="T198" s="132">
        <v>32508</v>
      </c>
      <c r="U198" s="135">
        <v>0</v>
      </c>
      <c r="V198" s="135"/>
      <c r="W198" s="136">
        <f t="shared" si="10"/>
        <v>32508</v>
      </c>
      <c r="X198" s="145" t="s">
        <v>329</v>
      </c>
      <c r="Y198" s="138"/>
      <c r="Z198" s="138"/>
      <c r="AA198" s="138"/>
      <c r="AB198" s="139"/>
      <c r="AC198" s="147"/>
      <c r="AD198" s="147"/>
      <c r="AE198" s="147"/>
      <c r="AG198" s="147"/>
      <c r="AH198" s="92"/>
    </row>
    <row r="199" spans="2:34" ht="40.5" customHeight="1">
      <c r="B199" s="127">
        <v>188</v>
      </c>
      <c r="C199" s="128" t="s">
        <v>322</v>
      </c>
      <c r="D199" s="129" t="s">
        <v>323</v>
      </c>
      <c r="E199" s="129" t="s">
        <v>324</v>
      </c>
      <c r="F199" s="129" t="s">
        <v>325</v>
      </c>
      <c r="G199" s="128" t="s">
        <v>326</v>
      </c>
      <c r="H199" s="128"/>
      <c r="I199" s="128" t="s">
        <v>327</v>
      </c>
      <c r="J199" s="128" t="s">
        <v>288</v>
      </c>
      <c r="K199" s="128" t="s">
        <v>2265</v>
      </c>
      <c r="L199" s="130">
        <v>0</v>
      </c>
      <c r="M199" s="130">
        <v>0</v>
      </c>
      <c r="N199" s="131">
        <f t="shared" si="8"/>
        <v>0</v>
      </c>
      <c r="O199" s="128" t="s">
        <v>2312</v>
      </c>
      <c r="P199" s="144">
        <v>8959</v>
      </c>
      <c r="Q199" s="133">
        <v>0</v>
      </c>
      <c r="R199" s="144">
        <v>996</v>
      </c>
      <c r="S199" s="134">
        <f t="shared" si="9"/>
        <v>9955</v>
      </c>
      <c r="T199" s="132">
        <v>8959</v>
      </c>
      <c r="U199" s="135">
        <v>0</v>
      </c>
      <c r="V199" s="135"/>
      <c r="W199" s="136">
        <f t="shared" si="10"/>
        <v>8959</v>
      </c>
      <c r="X199" s="145" t="s">
        <v>329</v>
      </c>
      <c r="Y199" s="138"/>
      <c r="Z199" s="138"/>
      <c r="AA199" s="138"/>
      <c r="AB199" s="139"/>
      <c r="AC199" s="147"/>
      <c r="AD199" s="147"/>
      <c r="AE199" s="147"/>
      <c r="AG199" s="147"/>
      <c r="AH199" s="92"/>
    </row>
    <row r="200" spans="2:34" ht="40.5" customHeight="1">
      <c r="B200" s="127">
        <v>189</v>
      </c>
      <c r="C200" s="128" t="s">
        <v>322</v>
      </c>
      <c r="D200" s="129" t="s">
        <v>323</v>
      </c>
      <c r="E200" s="129" t="s">
        <v>324</v>
      </c>
      <c r="F200" s="129" t="s">
        <v>325</v>
      </c>
      <c r="G200" s="128" t="s">
        <v>326</v>
      </c>
      <c r="H200" s="128"/>
      <c r="I200" s="128" t="s">
        <v>327</v>
      </c>
      <c r="J200" s="128" t="s">
        <v>328</v>
      </c>
      <c r="K200" s="128" t="s">
        <v>2265</v>
      </c>
      <c r="L200" s="130">
        <v>0</v>
      </c>
      <c r="M200" s="130">
        <v>0</v>
      </c>
      <c r="N200" s="131">
        <f t="shared" si="8"/>
        <v>0</v>
      </c>
      <c r="O200" s="128" t="s">
        <v>2312</v>
      </c>
      <c r="P200" s="144">
        <v>24777</v>
      </c>
      <c r="Q200" s="133">
        <v>0</v>
      </c>
      <c r="R200" s="144">
        <v>2753</v>
      </c>
      <c r="S200" s="134">
        <f t="shared" si="9"/>
        <v>27530</v>
      </c>
      <c r="T200" s="132">
        <v>24777</v>
      </c>
      <c r="U200" s="135">
        <v>0</v>
      </c>
      <c r="V200" s="135"/>
      <c r="W200" s="136">
        <f t="shared" si="10"/>
        <v>24777</v>
      </c>
      <c r="X200" s="145" t="s">
        <v>329</v>
      </c>
      <c r="Y200" s="138"/>
      <c r="Z200" s="138"/>
      <c r="AA200" s="138"/>
      <c r="AB200" s="139"/>
      <c r="AC200" s="147"/>
      <c r="AD200" s="147"/>
      <c r="AE200" s="147"/>
      <c r="AG200" s="147"/>
      <c r="AH200" s="92"/>
    </row>
    <row r="201" spans="2:34" ht="40.5" customHeight="1">
      <c r="B201" s="127">
        <v>190</v>
      </c>
      <c r="C201" s="128" t="s">
        <v>322</v>
      </c>
      <c r="D201" s="129" t="s">
        <v>323</v>
      </c>
      <c r="E201" s="129" t="s">
        <v>324</v>
      </c>
      <c r="F201" s="129" t="s">
        <v>325</v>
      </c>
      <c r="G201" s="128" t="s">
        <v>326</v>
      </c>
      <c r="H201" s="128"/>
      <c r="I201" s="128" t="s">
        <v>327</v>
      </c>
      <c r="J201" s="128" t="s">
        <v>331</v>
      </c>
      <c r="K201" s="128" t="s">
        <v>2265</v>
      </c>
      <c r="L201" s="130">
        <v>0</v>
      </c>
      <c r="M201" s="130">
        <v>0</v>
      </c>
      <c r="N201" s="131">
        <f t="shared" si="8"/>
        <v>0</v>
      </c>
      <c r="O201" s="128" t="s">
        <v>2312</v>
      </c>
      <c r="P201" s="144">
        <v>25275</v>
      </c>
      <c r="Q201" s="133">
        <v>0</v>
      </c>
      <c r="R201" s="144">
        <v>2809</v>
      </c>
      <c r="S201" s="134">
        <f t="shared" si="9"/>
        <v>28084</v>
      </c>
      <c r="T201" s="132">
        <v>25275</v>
      </c>
      <c r="U201" s="135">
        <v>0</v>
      </c>
      <c r="V201" s="135"/>
      <c r="W201" s="136">
        <f t="shared" si="10"/>
        <v>25275</v>
      </c>
      <c r="X201" s="145" t="s">
        <v>329</v>
      </c>
      <c r="Y201" s="138"/>
      <c r="Z201" s="138"/>
      <c r="AA201" s="138"/>
      <c r="AB201" s="139"/>
      <c r="AC201" s="147"/>
      <c r="AD201" s="147"/>
      <c r="AE201" s="147"/>
      <c r="AG201" s="147"/>
      <c r="AH201" s="92"/>
    </row>
    <row r="202" spans="2:34" ht="40.5" customHeight="1">
      <c r="B202" s="127">
        <v>191</v>
      </c>
      <c r="C202" s="128" t="s">
        <v>332</v>
      </c>
      <c r="D202" s="129" t="s">
        <v>262</v>
      </c>
      <c r="E202" s="129" t="s">
        <v>285</v>
      </c>
      <c r="F202" s="129" t="s">
        <v>333</v>
      </c>
      <c r="G202" s="128" t="s">
        <v>326</v>
      </c>
      <c r="H202" s="128"/>
      <c r="I202" s="128" t="s">
        <v>334</v>
      </c>
      <c r="J202" s="128" t="s">
        <v>156</v>
      </c>
      <c r="K202" s="128" t="s">
        <v>2264</v>
      </c>
      <c r="L202" s="130">
        <v>16</v>
      </c>
      <c r="M202" s="130">
        <v>0</v>
      </c>
      <c r="N202" s="131">
        <f t="shared" si="8"/>
        <v>16</v>
      </c>
      <c r="O202" s="128" t="s">
        <v>2312</v>
      </c>
      <c r="P202" s="144">
        <v>127036</v>
      </c>
      <c r="Q202" s="133">
        <v>0</v>
      </c>
      <c r="R202" s="144">
        <v>21504</v>
      </c>
      <c r="S202" s="134">
        <f t="shared" si="9"/>
        <v>148540</v>
      </c>
      <c r="T202" s="132">
        <v>127036</v>
      </c>
      <c r="U202" s="135">
        <v>0</v>
      </c>
      <c r="V202" s="135"/>
      <c r="W202" s="136">
        <f t="shared" si="10"/>
        <v>127036</v>
      </c>
      <c r="X202" s="145" t="s">
        <v>335</v>
      </c>
      <c r="Y202" s="138"/>
      <c r="Z202" s="138"/>
      <c r="AA202" s="138"/>
      <c r="AB202" s="139"/>
      <c r="AC202" s="147"/>
      <c r="AD202" s="147"/>
      <c r="AE202" s="147"/>
      <c r="AG202" s="147"/>
      <c r="AH202" s="92"/>
    </row>
    <row r="203" spans="2:34" ht="40.5" customHeight="1">
      <c r="B203" s="127">
        <v>192</v>
      </c>
      <c r="C203" s="128" t="s">
        <v>332</v>
      </c>
      <c r="D203" s="129" t="s">
        <v>262</v>
      </c>
      <c r="E203" s="129" t="s">
        <v>285</v>
      </c>
      <c r="F203" s="129" t="s">
        <v>333</v>
      </c>
      <c r="G203" s="128" t="s">
        <v>326</v>
      </c>
      <c r="H203" s="128"/>
      <c r="I203" s="128" t="s">
        <v>334</v>
      </c>
      <c r="J203" s="128" t="s">
        <v>328</v>
      </c>
      <c r="K203" s="128" t="s">
        <v>2265</v>
      </c>
      <c r="L203" s="130">
        <v>0</v>
      </c>
      <c r="M203" s="130">
        <v>0</v>
      </c>
      <c r="N203" s="131">
        <f t="shared" si="8"/>
        <v>0</v>
      </c>
      <c r="O203" s="128" t="s">
        <v>2312</v>
      </c>
      <c r="P203" s="144">
        <v>18736</v>
      </c>
      <c r="Q203" s="133">
        <v>0</v>
      </c>
      <c r="R203" s="144">
        <v>2082</v>
      </c>
      <c r="S203" s="134">
        <f t="shared" si="9"/>
        <v>20818</v>
      </c>
      <c r="T203" s="132">
        <v>18736</v>
      </c>
      <c r="U203" s="135">
        <v>0</v>
      </c>
      <c r="V203" s="135"/>
      <c r="W203" s="136">
        <f t="shared" si="10"/>
        <v>18736</v>
      </c>
      <c r="X203" s="145" t="s">
        <v>335</v>
      </c>
      <c r="Y203" s="138"/>
      <c r="Z203" s="138"/>
      <c r="AA203" s="138"/>
      <c r="AB203" s="139"/>
      <c r="AC203" s="147"/>
      <c r="AD203" s="147"/>
      <c r="AE203" s="147"/>
      <c r="AG203" s="147"/>
      <c r="AH203" s="92"/>
    </row>
    <row r="204" spans="2:34" ht="40.5" customHeight="1">
      <c r="B204" s="127">
        <v>193</v>
      </c>
      <c r="C204" s="128" t="s">
        <v>336</v>
      </c>
      <c r="D204" s="129" t="s">
        <v>253</v>
      </c>
      <c r="E204" s="129" t="s">
        <v>337</v>
      </c>
      <c r="F204" s="129" t="s">
        <v>338</v>
      </c>
      <c r="G204" s="128" t="s">
        <v>339</v>
      </c>
      <c r="H204" s="128"/>
      <c r="I204" s="128" t="s">
        <v>340</v>
      </c>
      <c r="J204" s="128" t="s">
        <v>152</v>
      </c>
      <c r="K204" s="128" t="s">
        <v>2265</v>
      </c>
      <c r="L204" s="130">
        <v>8</v>
      </c>
      <c r="M204" s="130">
        <v>9</v>
      </c>
      <c r="N204" s="131">
        <f t="shared" ref="N204:N267" si="11">+M204+L204</f>
        <v>17</v>
      </c>
      <c r="O204" s="128" t="s">
        <v>2312</v>
      </c>
      <c r="P204" s="144">
        <v>14944</v>
      </c>
      <c r="Q204" s="133">
        <v>0</v>
      </c>
      <c r="R204" s="144">
        <v>2560</v>
      </c>
      <c r="S204" s="134">
        <f t="shared" si="9"/>
        <v>17504</v>
      </c>
      <c r="T204" s="132">
        <v>14944</v>
      </c>
      <c r="U204" s="135">
        <v>0</v>
      </c>
      <c r="V204" s="135"/>
      <c r="W204" s="136">
        <f t="shared" si="10"/>
        <v>14944</v>
      </c>
      <c r="X204" s="145" t="s">
        <v>341</v>
      </c>
      <c r="Y204" s="138"/>
      <c r="Z204" s="138"/>
      <c r="AA204" s="138"/>
      <c r="AB204" s="139"/>
      <c r="AC204" s="147"/>
      <c r="AD204" s="147"/>
      <c r="AE204" s="147"/>
      <c r="AG204" s="147"/>
      <c r="AH204" s="92"/>
    </row>
    <row r="205" spans="2:34" ht="40.5" customHeight="1">
      <c r="B205" s="127">
        <v>194</v>
      </c>
      <c r="C205" s="128" t="s">
        <v>336</v>
      </c>
      <c r="D205" s="129" t="s">
        <v>253</v>
      </c>
      <c r="E205" s="129" t="s">
        <v>337</v>
      </c>
      <c r="F205" s="129" t="s">
        <v>338</v>
      </c>
      <c r="G205" s="128" t="s">
        <v>339</v>
      </c>
      <c r="H205" s="128"/>
      <c r="I205" s="128" t="s">
        <v>340</v>
      </c>
      <c r="J205" s="128" t="s">
        <v>152</v>
      </c>
      <c r="K205" s="128" t="s">
        <v>2265</v>
      </c>
      <c r="L205" s="130">
        <v>0</v>
      </c>
      <c r="M205" s="130">
        <v>0</v>
      </c>
      <c r="N205" s="131">
        <f t="shared" si="11"/>
        <v>0</v>
      </c>
      <c r="O205" s="128" t="s">
        <v>2312</v>
      </c>
      <c r="P205" s="144">
        <v>61083</v>
      </c>
      <c r="Q205" s="133">
        <v>0</v>
      </c>
      <c r="R205" s="144">
        <v>13833</v>
      </c>
      <c r="S205" s="134">
        <f t="shared" ref="S205:S268" si="12">+P205+R205</f>
        <v>74916</v>
      </c>
      <c r="T205" s="132">
        <v>61083</v>
      </c>
      <c r="U205" s="135">
        <v>0</v>
      </c>
      <c r="V205" s="135"/>
      <c r="W205" s="136">
        <f t="shared" ref="W205:W268" si="13">+T205+U205+V205</f>
        <v>61083</v>
      </c>
      <c r="X205" s="145" t="s">
        <v>341</v>
      </c>
      <c r="Y205" s="138"/>
      <c r="Z205" s="138"/>
      <c r="AA205" s="138"/>
      <c r="AB205" s="139"/>
      <c r="AC205" s="147"/>
      <c r="AD205" s="147"/>
      <c r="AE205" s="147"/>
      <c r="AG205" s="147"/>
      <c r="AH205" s="92"/>
    </row>
    <row r="206" spans="2:34" ht="40.5" customHeight="1">
      <c r="B206" s="127">
        <v>195</v>
      </c>
      <c r="C206" s="128" t="s">
        <v>336</v>
      </c>
      <c r="D206" s="129" t="s">
        <v>253</v>
      </c>
      <c r="E206" s="129" t="s">
        <v>337</v>
      </c>
      <c r="F206" s="129" t="s">
        <v>338</v>
      </c>
      <c r="G206" s="128" t="s">
        <v>339</v>
      </c>
      <c r="H206" s="128"/>
      <c r="I206" s="128" t="s">
        <v>340</v>
      </c>
      <c r="J206" s="128" t="s">
        <v>155</v>
      </c>
      <c r="K206" s="128" t="s">
        <v>2265</v>
      </c>
      <c r="L206" s="130">
        <v>0</v>
      </c>
      <c r="M206" s="130">
        <v>0</v>
      </c>
      <c r="N206" s="131">
        <f t="shared" si="11"/>
        <v>0</v>
      </c>
      <c r="O206" s="128" t="s">
        <v>2312</v>
      </c>
      <c r="P206" s="144">
        <v>13095</v>
      </c>
      <c r="Q206" s="133">
        <v>0</v>
      </c>
      <c r="R206" s="144">
        <v>1455</v>
      </c>
      <c r="S206" s="134">
        <f t="shared" si="12"/>
        <v>14550</v>
      </c>
      <c r="T206" s="132">
        <v>13095</v>
      </c>
      <c r="U206" s="135">
        <v>0</v>
      </c>
      <c r="V206" s="135"/>
      <c r="W206" s="136">
        <f t="shared" si="13"/>
        <v>13095</v>
      </c>
      <c r="X206" s="145" t="s">
        <v>341</v>
      </c>
      <c r="Y206" s="138"/>
      <c r="Z206" s="138"/>
      <c r="AA206" s="138"/>
      <c r="AB206" s="139"/>
      <c r="AC206" s="147"/>
      <c r="AD206" s="147"/>
      <c r="AE206" s="147"/>
      <c r="AG206" s="147"/>
      <c r="AH206" s="92"/>
    </row>
    <row r="207" spans="2:34" ht="40.5" customHeight="1">
      <c r="B207" s="127">
        <v>196</v>
      </c>
      <c r="C207" s="128" t="s">
        <v>336</v>
      </c>
      <c r="D207" s="129" t="s">
        <v>253</v>
      </c>
      <c r="E207" s="129" t="s">
        <v>337</v>
      </c>
      <c r="F207" s="129" t="s">
        <v>338</v>
      </c>
      <c r="G207" s="128" t="s">
        <v>339</v>
      </c>
      <c r="H207" s="128"/>
      <c r="I207" s="128" t="s">
        <v>340</v>
      </c>
      <c r="J207" s="128" t="s">
        <v>288</v>
      </c>
      <c r="K207" s="128" t="s">
        <v>2265</v>
      </c>
      <c r="L207" s="130">
        <v>0</v>
      </c>
      <c r="M207" s="130">
        <v>0</v>
      </c>
      <c r="N207" s="131">
        <f t="shared" si="11"/>
        <v>0</v>
      </c>
      <c r="O207" s="128" t="s">
        <v>2312</v>
      </c>
      <c r="P207" s="144">
        <v>11500</v>
      </c>
      <c r="Q207" s="133">
        <v>0</v>
      </c>
      <c r="R207" s="144">
        <v>1500</v>
      </c>
      <c r="S207" s="134">
        <f t="shared" si="12"/>
        <v>13000</v>
      </c>
      <c r="T207" s="132">
        <v>11500</v>
      </c>
      <c r="U207" s="135">
        <v>0</v>
      </c>
      <c r="V207" s="135"/>
      <c r="W207" s="136">
        <f t="shared" si="13"/>
        <v>11500</v>
      </c>
      <c r="X207" s="145" t="s">
        <v>341</v>
      </c>
      <c r="Y207" s="138"/>
      <c r="Z207" s="138"/>
      <c r="AA207" s="138"/>
      <c r="AB207" s="139"/>
      <c r="AC207" s="147"/>
      <c r="AD207" s="147"/>
      <c r="AE207" s="147"/>
      <c r="AG207" s="147"/>
      <c r="AH207" s="92"/>
    </row>
    <row r="208" spans="2:34" ht="40.5" customHeight="1">
      <c r="B208" s="127">
        <v>197</v>
      </c>
      <c r="C208" s="128" t="s">
        <v>336</v>
      </c>
      <c r="D208" s="129" t="s">
        <v>253</v>
      </c>
      <c r="E208" s="129" t="s">
        <v>337</v>
      </c>
      <c r="F208" s="129" t="s">
        <v>338</v>
      </c>
      <c r="G208" s="128" t="s">
        <v>339</v>
      </c>
      <c r="H208" s="128"/>
      <c r="I208" s="128" t="s">
        <v>340</v>
      </c>
      <c r="J208" s="128" t="s">
        <v>200</v>
      </c>
      <c r="K208" s="128" t="s">
        <v>2264</v>
      </c>
      <c r="L208" s="130">
        <v>0</v>
      </c>
      <c r="M208" s="130">
        <v>0</v>
      </c>
      <c r="N208" s="131">
        <f t="shared" si="11"/>
        <v>0</v>
      </c>
      <c r="O208" s="128" t="s">
        <v>2312</v>
      </c>
      <c r="P208" s="144">
        <v>13464</v>
      </c>
      <c r="Q208" s="133">
        <v>0</v>
      </c>
      <c r="R208" s="144">
        <v>3582</v>
      </c>
      <c r="S208" s="134">
        <f t="shared" si="12"/>
        <v>17046</v>
      </c>
      <c r="T208" s="132">
        <v>13464</v>
      </c>
      <c r="U208" s="135">
        <v>0</v>
      </c>
      <c r="V208" s="135"/>
      <c r="W208" s="136">
        <f t="shared" si="13"/>
        <v>13464</v>
      </c>
      <c r="X208" s="145" t="s">
        <v>341</v>
      </c>
      <c r="Y208" s="138"/>
      <c r="Z208" s="138"/>
      <c r="AA208" s="138"/>
      <c r="AB208" s="139"/>
      <c r="AC208" s="147"/>
      <c r="AD208" s="147"/>
      <c r="AE208" s="147"/>
      <c r="AG208" s="147"/>
      <c r="AH208" s="92"/>
    </row>
    <row r="209" spans="2:34" ht="40.5" customHeight="1">
      <c r="B209" s="127">
        <v>198</v>
      </c>
      <c r="C209" s="128" t="s">
        <v>336</v>
      </c>
      <c r="D209" s="129" t="s">
        <v>253</v>
      </c>
      <c r="E209" s="129" t="s">
        <v>337</v>
      </c>
      <c r="F209" s="129" t="s">
        <v>338</v>
      </c>
      <c r="G209" s="128" t="s">
        <v>339</v>
      </c>
      <c r="H209" s="128"/>
      <c r="I209" s="128" t="s">
        <v>340</v>
      </c>
      <c r="J209" s="128" t="s">
        <v>176</v>
      </c>
      <c r="K209" s="128" t="s">
        <v>2265</v>
      </c>
      <c r="L209" s="130">
        <v>0</v>
      </c>
      <c r="M209" s="130">
        <v>0</v>
      </c>
      <c r="N209" s="131">
        <f t="shared" si="11"/>
        <v>0</v>
      </c>
      <c r="O209" s="128" t="s">
        <v>2312</v>
      </c>
      <c r="P209" s="144">
        <v>26530</v>
      </c>
      <c r="Q209" s="133">
        <v>0</v>
      </c>
      <c r="R209" s="144">
        <v>2948</v>
      </c>
      <c r="S209" s="134">
        <f t="shared" si="12"/>
        <v>29478</v>
      </c>
      <c r="T209" s="132">
        <v>26530</v>
      </c>
      <c r="U209" s="135">
        <v>0</v>
      </c>
      <c r="V209" s="135"/>
      <c r="W209" s="136">
        <f t="shared" si="13"/>
        <v>26530</v>
      </c>
      <c r="X209" s="145" t="s">
        <v>341</v>
      </c>
      <c r="Y209" s="138"/>
      <c r="Z209" s="138"/>
      <c r="AA209" s="138"/>
      <c r="AB209" s="139"/>
      <c r="AC209" s="147"/>
      <c r="AD209" s="147"/>
      <c r="AE209" s="147"/>
      <c r="AG209" s="147"/>
      <c r="AH209" s="92"/>
    </row>
    <row r="210" spans="2:34" ht="40.5" customHeight="1">
      <c r="B210" s="127">
        <v>199</v>
      </c>
      <c r="C210" s="128" t="s">
        <v>342</v>
      </c>
      <c r="D210" s="129" t="s">
        <v>253</v>
      </c>
      <c r="E210" s="129" t="s">
        <v>219</v>
      </c>
      <c r="F210" s="129" t="s">
        <v>343</v>
      </c>
      <c r="G210" s="128"/>
      <c r="H210" s="129" t="s">
        <v>197</v>
      </c>
      <c r="I210" s="128" t="s">
        <v>344</v>
      </c>
      <c r="J210" s="128" t="s">
        <v>176</v>
      </c>
      <c r="K210" s="128" t="s">
        <v>2265</v>
      </c>
      <c r="L210" s="130">
        <v>10</v>
      </c>
      <c r="M210" s="130">
        <v>3</v>
      </c>
      <c r="N210" s="131">
        <f t="shared" si="11"/>
        <v>13</v>
      </c>
      <c r="O210" s="128" t="s">
        <v>2312</v>
      </c>
      <c r="P210" s="144">
        <v>27347</v>
      </c>
      <c r="Q210" s="133">
        <v>0</v>
      </c>
      <c r="R210" s="144">
        <v>3039</v>
      </c>
      <c r="S210" s="134">
        <f t="shared" si="12"/>
        <v>30386</v>
      </c>
      <c r="T210" s="132">
        <v>27347</v>
      </c>
      <c r="U210" s="135">
        <v>0</v>
      </c>
      <c r="V210" s="135"/>
      <c r="W210" s="136">
        <f t="shared" si="13"/>
        <v>27347</v>
      </c>
      <c r="X210" s="145" t="s">
        <v>345</v>
      </c>
      <c r="Y210" s="138"/>
      <c r="Z210" s="138"/>
      <c r="AA210" s="138"/>
      <c r="AB210" s="139"/>
      <c r="AC210" s="147"/>
      <c r="AD210" s="147"/>
      <c r="AE210" s="147"/>
      <c r="AG210" s="147"/>
      <c r="AH210" s="92"/>
    </row>
    <row r="211" spans="2:34" ht="40.5" customHeight="1">
      <c r="B211" s="127">
        <v>200</v>
      </c>
      <c r="C211" s="128" t="s">
        <v>342</v>
      </c>
      <c r="D211" s="129" t="s">
        <v>253</v>
      </c>
      <c r="E211" s="129" t="s">
        <v>219</v>
      </c>
      <c r="F211" s="129" t="s">
        <v>343</v>
      </c>
      <c r="G211" s="128"/>
      <c r="H211" s="129" t="s">
        <v>197</v>
      </c>
      <c r="I211" s="128" t="s">
        <v>344</v>
      </c>
      <c r="J211" s="128" t="s">
        <v>156</v>
      </c>
      <c r="K211" s="128" t="s">
        <v>2264</v>
      </c>
      <c r="L211" s="130">
        <v>0</v>
      </c>
      <c r="M211" s="130">
        <v>0</v>
      </c>
      <c r="N211" s="131">
        <f t="shared" si="11"/>
        <v>0</v>
      </c>
      <c r="O211" s="128" t="s">
        <v>2312</v>
      </c>
      <c r="P211" s="144">
        <v>34896</v>
      </c>
      <c r="Q211" s="133">
        <v>0</v>
      </c>
      <c r="R211" s="144">
        <v>12288</v>
      </c>
      <c r="S211" s="134">
        <f t="shared" si="12"/>
        <v>47184</v>
      </c>
      <c r="T211" s="132">
        <v>34896</v>
      </c>
      <c r="U211" s="135">
        <v>0</v>
      </c>
      <c r="V211" s="135"/>
      <c r="W211" s="136">
        <f t="shared" si="13"/>
        <v>34896</v>
      </c>
      <c r="X211" s="145" t="s">
        <v>345</v>
      </c>
      <c r="Y211" s="138"/>
      <c r="Z211" s="138"/>
      <c r="AA211" s="138"/>
      <c r="AB211" s="139"/>
      <c r="AC211" s="147"/>
      <c r="AD211" s="147"/>
      <c r="AE211" s="147"/>
      <c r="AG211" s="147"/>
      <c r="AH211" s="92"/>
    </row>
    <row r="212" spans="2:34" ht="40.5" customHeight="1">
      <c r="B212" s="127">
        <v>201</v>
      </c>
      <c r="C212" s="128" t="s">
        <v>342</v>
      </c>
      <c r="D212" s="129" t="s">
        <v>253</v>
      </c>
      <c r="E212" s="129" t="s">
        <v>219</v>
      </c>
      <c r="F212" s="129" t="s">
        <v>343</v>
      </c>
      <c r="G212" s="128"/>
      <c r="H212" s="129" t="s">
        <v>197</v>
      </c>
      <c r="I212" s="128" t="s">
        <v>344</v>
      </c>
      <c r="J212" s="128" t="s">
        <v>152</v>
      </c>
      <c r="K212" s="128" t="s">
        <v>2265</v>
      </c>
      <c r="L212" s="130">
        <v>0</v>
      </c>
      <c r="M212" s="130">
        <v>0</v>
      </c>
      <c r="N212" s="131">
        <f t="shared" si="11"/>
        <v>0</v>
      </c>
      <c r="O212" s="128" t="s">
        <v>2312</v>
      </c>
      <c r="P212" s="144">
        <v>20361</v>
      </c>
      <c r="Q212" s="133">
        <v>0</v>
      </c>
      <c r="R212" s="144">
        <v>4611</v>
      </c>
      <c r="S212" s="134">
        <f t="shared" si="12"/>
        <v>24972</v>
      </c>
      <c r="T212" s="132">
        <v>20361</v>
      </c>
      <c r="U212" s="135">
        <v>0</v>
      </c>
      <c r="V212" s="135"/>
      <c r="W212" s="136">
        <f t="shared" si="13"/>
        <v>20361</v>
      </c>
      <c r="X212" s="145" t="s">
        <v>345</v>
      </c>
      <c r="Y212" s="138"/>
      <c r="Z212" s="138"/>
      <c r="AA212" s="138"/>
      <c r="AB212" s="139"/>
      <c r="AC212" s="147"/>
      <c r="AD212" s="147"/>
      <c r="AE212" s="147"/>
      <c r="AG212" s="147"/>
      <c r="AH212" s="92"/>
    </row>
    <row r="213" spans="2:34" ht="40.5" customHeight="1">
      <c r="B213" s="127">
        <v>202</v>
      </c>
      <c r="C213" s="128" t="s">
        <v>346</v>
      </c>
      <c r="D213" s="129" t="s">
        <v>347</v>
      </c>
      <c r="E213" s="129" t="s">
        <v>348</v>
      </c>
      <c r="F213" s="129" t="s">
        <v>349</v>
      </c>
      <c r="G213" s="128" t="s">
        <v>339</v>
      </c>
      <c r="H213" s="128"/>
      <c r="I213" s="128" t="s">
        <v>346</v>
      </c>
      <c r="J213" s="128" t="s">
        <v>152</v>
      </c>
      <c r="K213" s="128" t="s">
        <v>2265</v>
      </c>
      <c r="L213" s="130">
        <v>5</v>
      </c>
      <c r="M213" s="130">
        <v>7</v>
      </c>
      <c r="N213" s="131">
        <f t="shared" si="11"/>
        <v>12</v>
      </c>
      <c r="O213" s="128" t="s">
        <v>2312</v>
      </c>
      <c r="P213" s="144">
        <v>40722</v>
      </c>
      <c r="Q213" s="133">
        <v>0</v>
      </c>
      <c r="R213" s="144">
        <v>9222</v>
      </c>
      <c r="S213" s="134">
        <f t="shared" si="12"/>
        <v>49944</v>
      </c>
      <c r="T213" s="132">
        <v>40722</v>
      </c>
      <c r="U213" s="135">
        <v>0</v>
      </c>
      <c r="V213" s="135"/>
      <c r="W213" s="136">
        <f t="shared" si="13"/>
        <v>40722</v>
      </c>
      <c r="X213" s="145" t="s">
        <v>350</v>
      </c>
      <c r="Y213" s="138"/>
      <c r="Z213" s="138"/>
      <c r="AA213" s="138"/>
      <c r="AB213" s="139"/>
      <c r="AC213" s="147"/>
      <c r="AD213" s="147"/>
      <c r="AE213" s="147"/>
      <c r="AG213" s="147"/>
      <c r="AH213" s="92"/>
    </row>
    <row r="214" spans="2:34" ht="40.5" customHeight="1">
      <c r="B214" s="127">
        <v>203</v>
      </c>
      <c r="C214" s="128" t="s">
        <v>346</v>
      </c>
      <c r="D214" s="129" t="s">
        <v>347</v>
      </c>
      <c r="E214" s="129" t="s">
        <v>348</v>
      </c>
      <c r="F214" s="129" t="s">
        <v>349</v>
      </c>
      <c r="G214" s="128" t="s">
        <v>339</v>
      </c>
      <c r="H214" s="128"/>
      <c r="I214" s="128" t="s">
        <v>346</v>
      </c>
      <c r="J214" s="128" t="s">
        <v>200</v>
      </c>
      <c r="K214" s="128" t="s">
        <v>2264</v>
      </c>
      <c r="L214" s="130">
        <v>0</v>
      </c>
      <c r="M214" s="130">
        <v>0</v>
      </c>
      <c r="N214" s="131">
        <f t="shared" si="11"/>
        <v>0</v>
      </c>
      <c r="O214" s="128" t="s">
        <v>2312</v>
      </c>
      <c r="P214" s="144">
        <v>4488</v>
      </c>
      <c r="Q214" s="133">
        <v>0</v>
      </c>
      <c r="R214" s="144">
        <v>1194</v>
      </c>
      <c r="S214" s="134">
        <f t="shared" si="12"/>
        <v>5682</v>
      </c>
      <c r="T214" s="132">
        <v>4488</v>
      </c>
      <c r="U214" s="135">
        <v>0</v>
      </c>
      <c r="V214" s="135"/>
      <c r="W214" s="136">
        <f t="shared" si="13"/>
        <v>4488</v>
      </c>
      <c r="X214" s="145" t="s">
        <v>350</v>
      </c>
      <c r="Y214" s="138"/>
      <c r="Z214" s="138"/>
      <c r="AA214" s="138"/>
      <c r="AB214" s="139"/>
      <c r="AC214" s="147"/>
      <c r="AD214" s="147"/>
      <c r="AE214" s="147"/>
      <c r="AG214" s="147"/>
      <c r="AH214" s="92"/>
    </row>
    <row r="215" spans="2:34" ht="40.5" customHeight="1">
      <c r="B215" s="127">
        <v>204</v>
      </c>
      <c r="C215" s="128" t="s">
        <v>346</v>
      </c>
      <c r="D215" s="129" t="s">
        <v>347</v>
      </c>
      <c r="E215" s="129" t="s">
        <v>348</v>
      </c>
      <c r="F215" s="129" t="s">
        <v>349</v>
      </c>
      <c r="G215" s="128" t="s">
        <v>339</v>
      </c>
      <c r="H215" s="128"/>
      <c r="I215" s="128" t="s">
        <v>346</v>
      </c>
      <c r="J215" s="128" t="s">
        <v>156</v>
      </c>
      <c r="K215" s="128" t="s">
        <v>2264</v>
      </c>
      <c r="L215" s="130">
        <v>0</v>
      </c>
      <c r="M215" s="130">
        <v>0</v>
      </c>
      <c r="N215" s="131">
        <f t="shared" si="11"/>
        <v>0</v>
      </c>
      <c r="O215" s="128" t="s">
        <v>2312</v>
      </c>
      <c r="P215" s="144">
        <v>14918</v>
      </c>
      <c r="Q215" s="133">
        <v>0</v>
      </c>
      <c r="R215" s="144">
        <v>2709</v>
      </c>
      <c r="S215" s="134">
        <f t="shared" si="12"/>
        <v>17627</v>
      </c>
      <c r="T215" s="132">
        <v>14918</v>
      </c>
      <c r="U215" s="135">
        <v>0</v>
      </c>
      <c r="V215" s="135"/>
      <c r="W215" s="136">
        <f t="shared" si="13"/>
        <v>14918</v>
      </c>
      <c r="X215" s="145" t="s">
        <v>350</v>
      </c>
      <c r="Y215" s="138"/>
      <c r="Z215" s="138"/>
      <c r="AA215" s="138"/>
      <c r="AB215" s="139"/>
      <c r="AC215" s="147"/>
      <c r="AD215" s="147"/>
      <c r="AE215" s="147"/>
      <c r="AG215" s="147"/>
      <c r="AH215" s="92"/>
    </row>
    <row r="216" spans="2:34" ht="40.5" customHeight="1">
      <c r="B216" s="127">
        <v>205</v>
      </c>
      <c r="C216" s="128" t="s">
        <v>346</v>
      </c>
      <c r="D216" s="129" t="s">
        <v>347</v>
      </c>
      <c r="E216" s="129" t="s">
        <v>348</v>
      </c>
      <c r="F216" s="129" t="s">
        <v>349</v>
      </c>
      <c r="G216" s="128" t="s">
        <v>339</v>
      </c>
      <c r="H216" s="128"/>
      <c r="I216" s="128" t="s">
        <v>346</v>
      </c>
      <c r="J216" s="128" t="s">
        <v>155</v>
      </c>
      <c r="K216" s="128" t="s">
        <v>2265</v>
      </c>
      <c r="L216" s="130">
        <v>0</v>
      </c>
      <c r="M216" s="130">
        <v>0</v>
      </c>
      <c r="N216" s="131">
        <f t="shared" si="11"/>
        <v>0</v>
      </c>
      <c r="O216" s="128" t="s">
        <v>2312</v>
      </c>
      <c r="P216" s="144">
        <v>17460</v>
      </c>
      <c r="Q216" s="133">
        <v>0</v>
      </c>
      <c r="R216" s="144">
        <v>1940</v>
      </c>
      <c r="S216" s="134">
        <f t="shared" si="12"/>
        <v>19400</v>
      </c>
      <c r="T216" s="132">
        <v>17460</v>
      </c>
      <c r="U216" s="135">
        <v>0</v>
      </c>
      <c r="V216" s="135"/>
      <c r="W216" s="136">
        <f t="shared" si="13"/>
        <v>17460</v>
      </c>
      <c r="X216" s="145" t="s">
        <v>350</v>
      </c>
      <c r="Y216" s="138"/>
      <c r="Z216" s="138"/>
      <c r="AA216" s="138"/>
      <c r="AB216" s="139"/>
      <c r="AC216" s="147"/>
      <c r="AD216" s="147"/>
      <c r="AE216" s="147"/>
      <c r="AG216" s="147"/>
      <c r="AH216" s="92"/>
    </row>
    <row r="217" spans="2:34" ht="40.5" customHeight="1">
      <c r="B217" s="127">
        <v>206</v>
      </c>
      <c r="C217" s="128" t="s">
        <v>351</v>
      </c>
      <c r="D217" s="129" t="s">
        <v>348</v>
      </c>
      <c r="E217" s="129" t="s">
        <v>352</v>
      </c>
      <c r="F217" s="129" t="s">
        <v>291</v>
      </c>
      <c r="G217" s="128"/>
      <c r="H217" s="129" t="s">
        <v>197</v>
      </c>
      <c r="I217" s="128" t="s">
        <v>353</v>
      </c>
      <c r="J217" s="128" t="s">
        <v>156</v>
      </c>
      <c r="K217" s="128" t="s">
        <v>2264</v>
      </c>
      <c r="L217" s="130">
        <v>8</v>
      </c>
      <c r="M217" s="130">
        <v>15</v>
      </c>
      <c r="N217" s="131">
        <f t="shared" si="11"/>
        <v>23</v>
      </c>
      <c r="O217" s="128" t="s">
        <v>2312</v>
      </c>
      <c r="P217" s="144">
        <v>4362</v>
      </c>
      <c r="Q217" s="133">
        <v>0</v>
      </c>
      <c r="R217" s="144">
        <v>1536</v>
      </c>
      <c r="S217" s="134">
        <f t="shared" si="12"/>
        <v>5898</v>
      </c>
      <c r="T217" s="132">
        <v>4362</v>
      </c>
      <c r="U217" s="135">
        <v>0</v>
      </c>
      <c r="V217" s="135"/>
      <c r="W217" s="136">
        <f t="shared" si="13"/>
        <v>4362</v>
      </c>
      <c r="X217" s="145" t="s">
        <v>354</v>
      </c>
      <c r="Y217" s="138"/>
      <c r="Z217" s="138"/>
      <c r="AA217" s="138"/>
      <c r="AB217" s="139"/>
      <c r="AC217" s="147"/>
      <c r="AD217" s="147"/>
      <c r="AE217" s="147"/>
      <c r="AG217" s="147"/>
      <c r="AH217" s="92"/>
    </row>
    <row r="218" spans="2:34" ht="40.5" customHeight="1">
      <c r="B218" s="127">
        <v>207</v>
      </c>
      <c r="C218" s="128" t="s">
        <v>351</v>
      </c>
      <c r="D218" s="129" t="s">
        <v>348</v>
      </c>
      <c r="E218" s="129" t="s">
        <v>352</v>
      </c>
      <c r="F218" s="129" t="s">
        <v>291</v>
      </c>
      <c r="G218" s="128"/>
      <c r="H218" s="129" t="s">
        <v>197</v>
      </c>
      <c r="I218" s="128" t="s">
        <v>353</v>
      </c>
      <c r="J218" s="128" t="s">
        <v>176</v>
      </c>
      <c r="K218" s="128" t="s">
        <v>2265</v>
      </c>
      <c r="L218" s="130">
        <v>0</v>
      </c>
      <c r="M218" s="130">
        <v>0</v>
      </c>
      <c r="N218" s="131">
        <f t="shared" si="11"/>
        <v>0</v>
      </c>
      <c r="O218" s="128" t="s">
        <v>2312</v>
      </c>
      <c r="P218" s="144">
        <v>41021</v>
      </c>
      <c r="Q218" s="133">
        <v>0</v>
      </c>
      <c r="R218" s="144">
        <v>4558</v>
      </c>
      <c r="S218" s="134">
        <f t="shared" si="12"/>
        <v>45579</v>
      </c>
      <c r="T218" s="132">
        <v>41021</v>
      </c>
      <c r="U218" s="135">
        <v>0</v>
      </c>
      <c r="V218" s="135"/>
      <c r="W218" s="136">
        <f t="shared" si="13"/>
        <v>41021</v>
      </c>
      <c r="X218" s="145" t="s">
        <v>354</v>
      </c>
      <c r="Y218" s="138"/>
      <c r="Z218" s="138"/>
      <c r="AA218" s="138"/>
      <c r="AB218" s="139"/>
      <c r="AC218" s="147"/>
      <c r="AD218" s="147"/>
      <c r="AE218" s="147"/>
      <c r="AG218" s="147"/>
      <c r="AH218" s="92"/>
    </row>
    <row r="219" spans="2:34" ht="40.5" customHeight="1">
      <c r="B219" s="127">
        <v>208</v>
      </c>
      <c r="C219" s="128" t="s">
        <v>351</v>
      </c>
      <c r="D219" s="129" t="s">
        <v>348</v>
      </c>
      <c r="E219" s="129" t="s">
        <v>352</v>
      </c>
      <c r="F219" s="129" t="s">
        <v>291</v>
      </c>
      <c r="G219" s="128"/>
      <c r="H219" s="129" t="s">
        <v>197</v>
      </c>
      <c r="I219" s="128" t="s">
        <v>353</v>
      </c>
      <c r="J219" s="128" t="s">
        <v>176</v>
      </c>
      <c r="K219" s="128" t="s">
        <v>2265</v>
      </c>
      <c r="L219" s="130">
        <v>0</v>
      </c>
      <c r="M219" s="130">
        <v>0</v>
      </c>
      <c r="N219" s="131">
        <f t="shared" si="11"/>
        <v>0</v>
      </c>
      <c r="O219" s="128" t="s">
        <v>2312</v>
      </c>
      <c r="P219" s="144">
        <v>63180</v>
      </c>
      <c r="Q219" s="133">
        <v>0</v>
      </c>
      <c r="R219" s="144">
        <v>7020</v>
      </c>
      <c r="S219" s="134">
        <f t="shared" si="12"/>
        <v>70200</v>
      </c>
      <c r="T219" s="132">
        <v>63180</v>
      </c>
      <c r="U219" s="135">
        <v>0</v>
      </c>
      <c r="V219" s="135"/>
      <c r="W219" s="136">
        <f t="shared" si="13"/>
        <v>63180</v>
      </c>
      <c r="X219" s="145" t="s">
        <v>354</v>
      </c>
      <c r="Y219" s="138"/>
      <c r="Z219" s="138"/>
      <c r="AA219" s="138"/>
      <c r="AB219" s="139"/>
      <c r="AC219" s="147"/>
      <c r="AD219" s="147"/>
      <c r="AE219" s="147"/>
      <c r="AG219" s="147"/>
      <c r="AH219" s="92"/>
    </row>
    <row r="220" spans="2:34" ht="40.5" customHeight="1">
      <c r="B220" s="127">
        <v>209</v>
      </c>
      <c r="C220" s="128" t="s">
        <v>351</v>
      </c>
      <c r="D220" s="129" t="s">
        <v>348</v>
      </c>
      <c r="E220" s="129" t="s">
        <v>352</v>
      </c>
      <c r="F220" s="129" t="s">
        <v>291</v>
      </c>
      <c r="G220" s="128"/>
      <c r="H220" s="129" t="s">
        <v>197</v>
      </c>
      <c r="I220" s="128" t="s">
        <v>353</v>
      </c>
      <c r="J220" s="128" t="s">
        <v>200</v>
      </c>
      <c r="K220" s="128" t="s">
        <v>2264</v>
      </c>
      <c r="L220" s="130">
        <v>0</v>
      </c>
      <c r="M220" s="130">
        <v>0</v>
      </c>
      <c r="N220" s="131">
        <f t="shared" si="11"/>
        <v>0</v>
      </c>
      <c r="O220" s="128" t="s">
        <v>2312</v>
      </c>
      <c r="P220" s="144">
        <v>13518</v>
      </c>
      <c r="Q220" s="133">
        <v>0</v>
      </c>
      <c r="R220" s="144">
        <v>1503</v>
      </c>
      <c r="S220" s="134">
        <f t="shared" si="12"/>
        <v>15021</v>
      </c>
      <c r="T220" s="132">
        <v>13518</v>
      </c>
      <c r="U220" s="135">
        <v>0</v>
      </c>
      <c r="V220" s="135"/>
      <c r="W220" s="136">
        <f t="shared" si="13"/>
        <v>13518</v>
      </c>
      <c r="X220" s="145" t="s">
        <v>354</v>
      </c>
      <c r="Y220" s="138"/>
      <c r="Z220" s="138"/>
      <c r="AA220" s="138"/>
      <c r="AB220" s="139"/>
      <c r="AC220" s="147"/>
      <c r="AD220" s="147"/>
      <c r="AE220" s="147"/>
      <c r="AG220" s="147"/>
      <c r="AH220" s="92"/>
    </row>
    <row r="221" spans="2:34" ht="40.5" customHeight="1">
      <c r="B221" s="127">
        <v>210</v>
      </c>
      <c r="C221" s="128" t="s">
        <v>351</v>
      </c>
      <c r="D221" s="129" t="s">
        <v>348</v>
      </c>
      <c r="E221" s="129" t="s">
        <v>352</v>
      </c>
      <c r="F221" s="129" t="s">
        <v>291</v>
      </c>
      <c r="G221" s="128"/>
      <c r="H221" s="129" t="s">
        <v>197</v>
      </c>
      <c r="I221" s="128" t="s">
        <v>353</v>
      </c>
      <c r="J221" s="128" t="s">
        <v>176</v>
      </c>
      <c r="K221" s="128" t="s">
        <v>2265</v>
      </c>
      <c r="L221" s="130">
        <v>0</v>
      </c>
      <c r="M221" s="130">
        <v>0</v>
      </c>
      <c r="N221" s="131">
        <f t="shared" si="11"/>
        <v>0</v>
      </c>
      <c r="O221" s="128" t="s">
        <v>2312</v>
      </c>
      <c r="P221" s="144">
        <v>29160</v>
      </c>
      <c r="Q221" s="133">
        <v>0</v>
      </c>
      <c r="R221" s="144">
        <v>3240</v>
      </c>
      <c r="S221" s="134">
        <f t="shared" si="12"/>
        <v>32400</v>
      </c>
      <c r="T221" s="132">
        <v>29160</v>
      </c>
      <c r="U221" s="135">
        <v>0</v>
      </c>
      <c r="V221" s="135"/>
      <c r="W221" s="136">
        <f t="shared" si="13"/>
        <v>29160</v>
      </c>
      <c r="X221" s="145" t="s">
        <v>354</v>
      </c>
      <c r="Y221" s="138"/>
      <c r="Z221" s="138"/>
      <c r="AA221" s="138"/>
      <c r="AB221" s="139"/>
      <c r="AC221" s="147"/>
      <c r="AD221" s="147"/>
      <c r="AE221" s="147"/>
      <c r="AG221" s="147"/>
      <c r="AH221" s="92"/>
    </row>
    <row r="222" spans="2:34" ht="40.5" customHeight="1">
      <c r="B222" s="127">
        <v>211</v>
      </c>
      <c r="C222" s="128" t="s">
        <v>351</v>
      </c>
      <c r="D222" s="129" t="s">
        <v>348</v>
      </c>
      <c r="E222" s="129" t="s">
        <v>352</v>
      </c>
      <c r="F222" s="129" t="s">
        <v>291</v>
      </c>
      <c r="G222" s="128"/>
      <c r="H222" s="129" t="s">
        <v>197</v>
      </c>
      <c r="I222" s="128" t="s">
        <v>353</v>
      </c>
      <c r="J222" s="128" t="s">
        <v>176</v>
      </c>
      <c r="K222" s="128" t="s">
        <v>2265</v>
      </c>
      <c r="L222" s="130">
        <v>0</v>
      </c>
      <c r="M222" s="130">
        <v>0</v>
      </c>
      <c r="N222" s="131">
        <f t="shared" si="11"/>
        <v>0</v>
      </c>
      <c r="O222" s="128" t="s">
        <v>2312</v>
      </c>
      <c r="P222" s="144">
        <v>35910</v>
      </c>
      <c r="Q222" s="133">
        <v>0</v>
      </c>
      <c r="R222" s="144">
        <v>3990</v>
      </c>
      <c r="S222" s="134">
        <f t="shared" si="12"/>
        <v>39900</v>
      </c>
      <c r="T222" s="132">
        <v>35910</v>
      </c>
      <c r="U222" s="135">
        <v>0</v>
      </c>
      <c r="V222" s="135"/>
      <c r="W222" s="136">
        <f t="shared" si="13"/>
        <v>35910</v>
      </c>
      <c r="X222" s="145" t="s">
        <v>354</v>
      </c>
      <c r="Y222" s="138"/>
      <c r="Z222" s="138"/>
      <c r="AA222" s="138"/>
      <c r="AB222" s="139"/>
      <c r="AC222" s="147"/>
      <c r="AD222" s="147"/>
      <c r="AE222" s="147"/>
      <c r="AG222" s="147"/>
      <c r="AH222" s="92"/>
    </row>
    <row r="223" spans="2:34" ht="40.5" customHeight="1">
      <c r="B223" s="127">
        <v>212</v>
      </c>
      <c r="C223" s="128" t="s">
        <v>355</v>
      </c>
      <c r="D223" s="129" t="s">
        <v>285</v>
      </c>
      <c r="E223" s="129" t="s">
        <v>285</v>
      </c>
      <c r="F223" s="129" t="s">
        <v>356</v>
      </c>
      <c r="G223" s="128" t="s">
        <v>326</v>
      </c>
      <c r="H223" s="128"/>
      <c r="I223" s="128" t="s">
        <v>357</v>
      </c>
      <c r="J223" s="128" t="s">
        <v>157</v>
      </c>
      <c r="K223" s="128" t="s">
        <v>2264</v>
      </c>
      <c r="L223" s="130">
        <v>5</v>
      </c>
      <c r="M223" s="130">
        <v>4</v>
      </c>
      <c r="N223" s="131">
        <f t="shared" si="11"/>
        <v>9</v>
      </c>
      <c r="O223" s="128" t="s">
        <v>2312</v>
      </c>
      <c r="P223" s="144">
        <v>7510</v>
      </c>
      <c r="Q223" s="133">
        <v>0</v>
      </c>
      <c r="R223" s="144">
        <v>1707</v>
      </c>
      <c r="S223" s="134">
        <f t="shared" si="12"/>
        <v>9217</v>
      </c>
      <c r="T223" s="132">
        <v>7510</v>
      </c>
      <c r="U223" s="135">
        <v>0</v>
      </c>
      <c r="V223" s="135"/>
      <c r="W223" s="136">
        <f t="shared" si="13"/>
        <v>7510</v>
      </c>
      <c r="X223" s="145" t="s">
        <v>358</v>
      </c>
      <c r="Y223" s="138"/>
      <c r="Z223" s="138"/>
      <c r="AA223" s="138"/>
      <c r="AB223" s="139"/>
      <c r="AC223" s="147"/>
      <c r="AD223" s="147"/>
      <c r="AE223" s="147"/>
      <c r="AG223" s="147"/>
      <c r="AH223" s="92"/>
    </row>
    <row r="224" spans="2:34" ht="40.5" customHeight="1">
      <c r="B224" s="127">
        <v>213</v>
      </c>
      <c r="C224" s="128" t="s">
        <v>355</v>
      </c>
      <c r="D224" s="129" t="s">
        <v>285</v>
      </c>
      <c r="E224" s="129" t="s">
        <v>285</v>
      </c>
      <c r="F224" s="129" t="s">
        <v>356</v>
      </c>
      <c r="G224" s="128" t="s">
        <v>326</v>
      </c>
      <c r="H224" s="128"/>
      <c r="I224" s="128" t="s">
        <v>357</v>
      </c>
      <c r="J224" s="128" t="s">
        <v>331</v>
      </c>
      <c r="K224" s="128" t="s">
        <v>2265</v>
      </c>
      <c r="L224" s="130">
        <v>0</v>
      </c>
      <c r="M224" s="130">
        <v>0</v>
      </c>
      <c r="N224" s="131">
        <f t="shared" si="11"/>
        <v>0</v>
      </c>
      <c r="O224" s="128" t="s">
        <v>2312</v>
      </c>
      <c r="P224" s="144">
        <v>18956</v>
      </c>
      <c r="Q224" s="133">
        <v>0</v>
      </c>
      <c r="R224" s="144">
        <v>2107</v>
      </c>
      <c r="S224" s="134">
        <f t="shared" si="12"/>
        <v>21063</v>
      </c>
      <c r="T224" s="132">
        <v>18956</v>
      </c>
      <c r="U224" s="135">
        <v>0</v>
      </c>
      <c r="V224" s="135"/>
      <c r="W224" s="136">
        <f t="shared" si="13"/>
        <v>18956</v>
      </c>
      <c r="X224" s="145" t="s">
        <v>358</v>
      </c>
      <c r="Y224" s="138"/>
      <c r="Z224" s="138"/>
      <c r="AA224" s="138"/>
      <c r="AB224" s="139"/>
      <c r="AC224" s="147"/>
      <c r="AD224" s="147"/>
      <c r="AE224" s="147"/>
      <c r="AG224" s="147"/>
      <c r="AH224" s="92"/>
    </row>
    <row r="225" spans="2:34" ht="40.5" customHeight="1">
      <c r="B225" s="127">
        <v>214</v>
      </c>
      <c r="C225" s="128" t="s">
        <v>355</v>
      </c>
      <c r="D225" s="129" t="s">
        <v>285</v>
      </c>
      <c r="E225" s="129" t="s">
        <v>285</v>
      </c>
      <c r="F225" s="129" t="s">
        <v>356</v>
      </c>
      <c r="G225" s="128" t="s">
        <v>326</v>
      </c>
      <c r="H225" s="128"/>
      <c r="I225" s="128" t="s">
        <v>357</v>
      </c>
      <c r="J225" s="128" t="s">
        <v>156</v>
      </c>
      <c r="K225" s="128" t="s">
        <v>2264</v>
      </c>
      <c r="L225" s="130">
        <v>0</v>
      </c>
      <c r="M225" s="130">
        <v>0</v>
      </c>
      <c r="N225" s="131">
        <f t="shared" si="11"/>
        <v>0</v>
      </c>
      <c r="O225" s="128" t="s">
        <v>2312</v>
      </c>
      <c r="P225" s="144">
        <v>45370</v>
      </c>
      <c r="Q225" s="133">
        <v>0</v>
      </c>
      <c r="R225" s="144">
        <v>7680</v>
      </c>
      <c r="S225" s="134">
        <f t="shared" si="12"/>
        <v>53050</v>
      </c>
      <c r="T225" s="132">
        <v>45370</v>
      </c>
      <c r="U225" s="135">
        <v>0</v>
      </c>
      <c r="V225" s="135"/>
      <c r="W225" s="136">
        <f t="shared" si="13"/>
        <v>45370</v>
      </c>
      <c r="X225" s="145" t="s">
        <v>358</v>
      </c>
      <c r="Y225" s="138"/>
      <c r="Z225" s="138"/>
      <c r="AA225" s="138"/>
      <c r="AB225" s="139"/>
      <c r="AC225" s="147"/>
      <c r="AD225" s="147"/>
      <c r="AE225" s="147"/>
      <c r="AG225" s="147"/>
      <c r="AH225" s="92"/>
    </row>
    <row r="226" spans="2:34" ht="40.5" customHeight="1">
      <c r="B226" s="127">
        <v>215</v>
      </c>
      <c r="C226" s="128" t="s">
        <v>359</v>
      </c>
      <c r="D226" s="129" t="s">
        <v>360</v>
      </c>
      <c r="E226" s="129" t="s">
        <v>285</v>
      </c>
      <c r="F226" s="129" t="s">
        <v>361</v>
      </c>
      <c r="G226" s="128" t="s">
        <v>326</v>
      </c>
      <c r="H226" s="128"/>
      <c r="I226" s="128" t="s">
        <v>362</v>
      </c>
      <c r="J226" s="128" t="s">
        <v>328</v>
      </c>
      <c r="K226" s="128" t="s">
        <v>2265</v>
      </c>
      <c r="L226" s="130">
        <v>11</v>
      </c>
      <c r="M226" s="130">
        <v>6</v>
      </c>
      <c r="N226" s="131">
        <f t="shared" si="11"/>
        <v>17</v>
      </c>
      <c r="O226" s="128" t="s">
        <v>2312</v>
      </c>
      <c r="P226" s="144">
        <v>18736</v>
      </c>
      <c r="Q226" s="133">
        <v>0</v>
      </c>
      <c r="R226" s="144">
        <v>2082</v>
      </c>
      <c r="S226" s="134">
        <f t="shared" si="12"/>
        <v>20818</v>
      </c>
      <c r="T226" s="132">
        <v>18736</v>
      </c>
      <c r="U226" s="135">
        <v>0</v>
      </c>
      <c r="V226" s="135"/>
      <c r="W226" s="136">
        <f t="shared" si="13"/>
        <v>18736</v>
      </c>
      <c r="X226" s="145" t="s">
        <v>363</v>
      </c>
      <c r="Y226" s="138"/>
      <c r="Z226" s="138"/>
      <c r="AA226" s="138"/>
      <c r="AB226" s="139"/>
      <c r="AC226" s="147"/>
      <c r="AD226" s="147"/>
      <c r="AE226" s="147"/>
      <c r="AG226" s="147"/>
      <c r="AH226" s="92"/>
    </row>
    <row r="227" spans="2:34" ht="40.5" customHeight="1">
      <c r="B227" s="127">
        <v>216</v>
      </c>
      <c r="C227" s="128" t="s">
        <v>359</v>
      </c>
      <c r="D227" s="129" t="s">
        <v>360</v>
      </c>
      <c r="E227" s="129" t="s">
        <v>285</v>
      </c>
      <c r="F227" s="129" t="s">
        <v>361</v>
      </c>
      <c r="G227" s="128" t="s">
        <v>326</v>
      </c>
      <c r="H227" s="128"/>
      <c r="I227" s="128" t="s">
        <v>362</v>
      </c>
      <c r="J227" s="128" t="s">
        <v>331</v>
      </c>
      <c r="K227" s="128" t="s">
        <v>2265</v>
      </c>
      <c r="L227" s="130">
        <v>0</v>
      </c>
      <c r="M227" s="130">
        <v>0</v>
      </c>
      <c r="N227" s="131">
        <f t="shared" si="11"/>
        <v>0</v>
      </c>
      <c r="O227" s="128" t="s">
        <v>2312</v>
      </c>
      <c r="P227" s="144">
        <v>6318</v>
      </c>
      <c r="Q227" s="133">
        <v>0</v>
      </c>
      <c r="R227" s="144">
        <v>703</v>
      </c>
      <c r="S227" s="134">
        <f t="shared" si="12"/>
        <v>7021</v>
      </c>
      <c r="T227" s="132">
        <v>6318</v>
      </c>
      <c r="U227" s="135">
        <v>0</v>
      </c>
      <c r="V227" s="135"/>
      <c r="W227" s="136">
        <f t="shared" si="13"/>
        <v>6318</v>
      </c>
      <c r="X227" s="145" t="s">
        <v>363</v>
      </c>
      <c r="Y227" s="138"/>
      <c r="Z227" s="138"/>
      <c r="AA227" s="138"/>
      <c r="AB227" s="139"/>
      <c r="AC227" s="147"/>
      <c r="AD227" s="147"/>
      <c r="AE227" s="147"/>
      <c r="AG227" s="147"/>
      <c r="AH227" s="92"/>
    </row>
    <row r="228" spans="2:34" ht="40.5" customHeight="1">
      <c r="B228" s="127">
        <v>217</v>
      </c>
      <c r="C228" s="128" t="s">
        <v>359</v>
      </c>
      <c r="D228" s="129" t="s">
        <v>360</v>
      </c>
      <c r="E228" s="129" t="s">
        <v>285</v>
      </c>
      <c r="F228" s="129" t="s">
        <v>361</v>
      </c>
      <c r="G228" s="128" t="s">
        <v>326</v>
      </c>
      <c r="H228" s="128"/>
      <c r="I228" s="128" t="s">
        <v>362</v>
      </c>
      <c r="J228" s="128" t="s">
        <v>328</v>
      </c>
      <c r="K228" s="128" t="s">
        <v>2265</v>
      </c>
      <c r="L228" s="130">
        <v>0</v>
      </c>
      <c r="M228" s="130">
        <v>0</v>
      </c>
      <c r="N228" s="131">
        <f t="shared" si="11"/>
        <v>0</v>
      </c>
      <c r="O228" s="128" t="s">
        <v>2312</v>
      </c>
      <c r="P228" s="144">
        <v>49554</v>
      </c>
      <c r="Q228" s="133">
        <v>0</v>
      </c>
      <c r="R228" s="144">
        <v>5506</v>
      </c>
      <c r="S228" s="134">
        <f t="shared" si="12"/>
        <v>55060</v>
      </c>
      <c r="T228" s="132">
        <v>49554</v>
      </c>
      <c r="U228" s="135">
        <v>0</v>
      </c>
      <c r="V228" s="135"/>
      <c r="W228" s="136">
        <f t="shared" si="13"/>
        <v>49554</v>
      </c>
      <c r="X228" s="145" t="s">
        <v>363</v>
      </c>
      <c r="Y228" s="138"/>
      <c r="Z228" s="138"/>
      <c r="AA228" s="138"/>
      <c r="AB228" s="139"/>
      <c r="AC228" s="147"/>
      <c r="AD228" s="147"/>
      <c r="AE228" s="147"/>
      <c r="AG228" s="147"/>
      <c r="AH228" s="92"/>
    </row>
    <row r="229" spans="2:34" ht="40.5" customHeight="1">
      <c r="B229" s="127">
        <v>218</v>
      </c>
      <c r="C229" s="128" t="s">
        <v>359</v>
      </c>
      <c r="D229" s="129" t="s">
        <v>360</v>
      </c>
      <c r="E229" s="129" t="s">
        <v>285</v>
      </c>
      <c r="F229" s="129" t="s">
        <v>361</v>
      </c>
      <c r="G229" s="128" t="s">
        <v>326</v>
      </c>
      <c r="H229" s="128"/>
      <c r="I229" s="128" t="s">
        <v>362</v>
      </c>
      <c r="J229" s="128" t="s">
        <v>330</v>
      </c>
      <c r="K229" s="128" t="s">
        <v>2265</v>
      </c>
      <c r="L229" s="130">
        <v>0</v>
      </c>
      <c r="M229" s="130">
        <v>0</v>
      </c>
      <c r="N229" s="131">
        <f t="shared" si="11"/>
        <v>0</v>
      </c>
      <c r="O229" s="128" t="s">
        <v>2312</v>
      </c>
      <c r="P229" s="144">
        <v>27090</v>
      </c>
      <c r="Q229" s="133">
        <v>0</v>
      </c>
      <c r="R229" s="144">
        <v>8535</v>
      </c>
      <c r="S229" s="134">
        <f t="shared" si="12"/>
        <v>35625</v>
      </c>
      <c r="T229" s="132">
        <v>27090</v>
      </c>
      <c r="U229" s="135">
        <v>0</v>
      </c>
      <c r="V229" s="135"/>
      <c r="W229" s="136">
        <f t="shared" si="13"/>
        <v>27090</v>
      </c>
      <c r="X229" s="145" t="s">
        <v>363</v>
      </c>
      <c r="Y229" s="138"/>
      <c r="Z229" s="138"/>
      <c r="AA229" s="138"/>
      <c r="AB229" s="139"/>
      <c r="AC229" s="147"/>
      <c r="AD229" s="147"/>
      <c r="AE229" s="147"/>
      <c r="AG229" s="147"/>
      <c r="AH229" s="92"/>
    </row>
    <row r="230" spans="2:34" ht="40.5" customHeight="1">
      <c r="B230" s="127">
        <v>219</v>
      </c>
      <c r="C230" s="128" t="s">
        <v>359</v>
      </c>
      <c r="D230" s="129" t="s">
        <v>360</v>
      </c>
      <c r="E230" s="129" t="s">
        <v>285</v>
      </c>
      <c r="F230" s="129" t="s">
        <v>361</v>
      </c>
      <c r="G230" s="128" t="s">
        <v>326</v>
      </c>
      <c r="H230" s="128"/>
      <c r="I230" s="128" t="s">
        <v>362</v>
      </c>
      <c r="J230" s="128" t="s">
        <v>156</v>
      </c>
      <c r="K230" s="128" t="s">
        <v>2264</v>
      </c>
      <c r="L230" s="130">
        <v>0</v>
      </c>
      <c r="M230" s="130">
        <v>0</v>
      </c>
      <c r="N230" s="131">
        <f t="shared" si="11"/>
        <v>0</v>
      </c>
      <c r="O230" s="128" t="s">
        <v>2312</v>
      </c>
      <c r="P230" s="144">
        <v>54444</v>
      </c>
      <c r="Q230" s="133">
        <v>0</v>
      </c>
      <c r="R230" s="144">
        <v>9216</v>
      </c>
      <c r="S230" s="134">
        <f t="shared" si="12"/>
        <v>63660</v>
      </c>
      <c r="T230" s="132">
        <v>54444</v>
      </c>
      <c r="U230" s="135">
        <v>0</v>
      </c>
      <c r="V230" s="135"/>
      <c r="W230" s="136">
        <f t="shared" si="13"/>
        <v>54444</v>
      </c>
      <c r="X230" s="145" t="s">
        <v>363</v>
      </c>
      <c r="Y230" s="138"/>
      <c r="Z230" s="138"/>
      <c r="AA230" s="138"/>
      <c r="AB230" s="139"/>
      <c r="AC230" s="147"/>
      <c r="AD230" s="147"/>
      <c r="AE230" s="147"/>
      <c r="AG230" s="147"/>
      <c r="AH230" s="92"/>
    </row>
    <row r="231" spans="2:34" ht="40.5" customHeight="1">
      <c r="B231" s="127">
        <v>220</v>
      </c>
      <c r="C231" s="128" t="s">
        <v>359</v>
      </c>
      <c r="D231" s="129" t="s">
        <v>360</v>
      </c>
      <c r="E231" s="129" t="s">
        <v>285</v>
      </c>
      <c r="F231" s="129" t="s">
        <v>361</v>
      </c>
      <c r="G231" s="128" t="s">
        <v>326</v>
      </c>
      <c r="H231" s="128"/>
      <c r="I231" s="128" t="s">
        <v>362</v>
      </c>
      <c r="J231" s="128" t="s">
        <v>288</v>
      </c>
      <c r="K231" s="128" t="s">
        <v>2265</v>
      </c>
      <c r="L231" s="130">
        <v>0</v>
      </c>
      <c r="M231" s="130">
        <v>0</v>
      </c>
      <c r="N231" s="131">
        <f t="shared" si="11"/>
        <v>0</v>
      </c>
      <c r="O231" s="128" t="s">
        <v>2312</v>
      </c>
      <c r="P231" s="144">
        <v>8959</v>
      </c>
      <c r="Q231" s="133">
        <v>0</v>
      </c>
      <c r="R231" s="144">
        <v>996</v>
      </c>
      <c r="S231" s="134">
        <f t="shared" si="12"/>
        <v>9955</v>
      </c>
      <c r="T231" s="132">
        <v>8959</v>
      </c>
      <c r="U231" s="135">
        <v>0</v>
      </c>
      <c r="V231" s="135"/>
      <c r="W231" s="136">
        <f t="shared" si="13"/>
        <v>8959</v>
      </c>
      <c r="X231" s="145" t="s">
        <v>363</v>
      </c>
      <c r="Y231" s="138"/>
      <c r="Z231" s="138"/>
      <c r="AA231" s="138"/>
      <c r="AB231" s="139"/>
      <c r="AC231" s="147"/>
      <c r="AD231" s="147"/>
      <c r="AE231" s="147"/>
      <c r="AG231" s="147"/>
      <c r="AH231" s="92"/>
    </row>
    <row r="232" spans="2:34" ht="40.5" customHeight="1">
      <c r="B232" s="127">
        <v>221</v>
      </c>
      <c r="C232" s="128" t="s">
        <v>364</v>
      </c>
      <c r="D232" s="129" t="s">
        <v>285</v>
      </c>
      <c r="E232" s="129" t="s">
        <v>365</v>
      </c>
      <c r="F232" s="129" t="s">
        <v>366</v>
      </c>
      <c r="G232" s="128" t="s">
        <v>339</v>
      </c>
      <c r="H232" s="128"/>
      <c r="I232" s="128" t="s">
        <v>367</v>
      </c>
      <c r="J232" s="128" t="s">
        <v>155</v>
      </c>
      <c r="K232" s="128" t="s">
        <v>2265</v>
      </c>
      <c r="L232" s="130">
        <v>7</v>
      </c>
      <c r="M232" s="130">
        <v>8</v>
      </c>
      <c r="N232" s="131">
        <f t="shared" si="11"/>
        <v>15</v>
      </c>
      <c r="O232" s="128" t="s">
        <v>2312</v>
      </c>
      <c r="P232" s="144">
        <v>30555</v>
      </c>
      <c r="Q232" s="133">
        <v>0</v>
      </c>
      <c r="R232" s="144">
        <v>3395</v>
      </c>
      <c r="S232" s="134">
        <f t="shared" si="12"/>
        <v>33950</v>
      </c>
      <c r="T232" s="132">
        <v>30555</v>
      </c>
      <c r="U232" s="135">
        <v>0</v>
      </c>
      <c r="V232" s="135"/>
      <c r="W232" s="136">
        <f t="shared" si="13"/>
        <v>30555</v>
      </c>
      <c r="X232" s="145" t="s">
        <v>368</v>
      </c>
      <c r="Y232" s="138"/>
      <c r="Z232" s="138"/>
      <c r="AA232" s="138"/>
      <c r="AB232" s="139"/>
      <c r="AC232" s="147"/>
      <c r="AD232" s="147"/>
      <c r="AE232" s="147"/>
      <c r="AG232" s="147"/>
      <c r="AH232" s="92"/>
    </row>
    <row r="233" spans="2:34" ht="40.5" customHeight="1">
      <c r="B233" s="127">
        <v>222</v>
      </c>
      <c r="C233" s="128" t="s">
        <v>364</v>
      </c>
      <c r="D233" s="129" t="s">
        <v>285</v>
      </c>
      <c r="E233" s="129" t="s">
        <v>365</v>
      </c>
      <c r="F233" s="129" t="s">
        <v>366</v>
      </c>
      <c r="G233" s="128" t="s">
        <v>339</v>
      </c>
      <c r="H233" s="128"/>
      <c r="I233" s="128" t="s">
        <v>367</v>
      </c>
      <c r="J233" s="128" t="s">
        <v>156</v>
      </c>
      <c r="K233" s="128" t="s">
        <v>2264</v>
      </c>
      <c r="L233" s="130">
        <v>0</v>
      </c>
      <c r="M233" s="130">
        <v>0</v>
      </c>
      <c r="N233" s="131">
        <f t="shared" si="11"/>
        <v>0</v>
      </c>
      <c r="O233" s="128" t="s">
        <v>2312</v>
      </c>
      <c r="P233" s="144">
        <v>59672</v>
      </c>
      <c r="Q233" s="133">
        <v>0</v>
      </c>
      <c r="R233" s="144">
        <v>10836</v>
      </c>
      <c r="S233" s="134">
        <f t="shared" si="12"/>
        <v>70508</v>
      </c>
      <c r="T233" s="132">
        <v>59672</v>
      </c>
      <c r="U233" s="135">
        <v>0</v>
      </c>
      <c r="V233" s="135"/>
      <c r="W233" s="136">
        <f t="shared" si="13"/>
        <v>59672</v>
      </c>
      <c r="X233" s="145" t="s">
        <v>368</v>
      </c>
      <c r="Y233" s="138"/>
      <c r="Z233" s="138"/>
      <c r="AA233" s="138"/>
      <c r="AB233" s="139"/>
      <c r="AC233" s="147"/>
      <c r="AD233" s="147"/>
      <c r="AE233" s="147"/>
      <c r="AG233" s="147"/>
      <c r="AH233" s="92"/>
    </row>
    <row r="234" spans="2:34" ht="40.5" customHeight="1">
      <c r="B234" s="127">
        <v>223</v>
      </c>
      <c r="C234" s="128" t="s">
        <v>364</v>
      </c>
      <c r="D234" s="129" t="s">
        <v>285</v>
      </c>
      <c r="E234" s="129" t="s">
        <v>365</v>
      </c>
      <c r="F234" s="129" t="s">
        <v>366</v>
      </c>
      <c r="G234" s="128" t="s">
        <v>339</v>
      </c>
      <c r="H234" s="128"/>
      <c r="I234" s="128" t="s">
        <v>367</v>
      </c>
      <c r="J234" s="128" t="s">
        <v>152</v>
      </c>
      <c r="K234" s="128" t="s">
        <v>2265</v>
      </c>
      <c r="L234" s="130">
        <v>0</v>
      </c>
      <c r="M234" s="130">
        <v>0</v>
      </c>
      <c r="N234" s="131">
        <f t="shared" si="11"/>
        <v>0</v>
      </c>
      <c r="O234" s="128" t="s">
        <v>2312</v>
      </c>
      <c r="P234" s="144">
        <v>33935</v>
      </c>
      <c r="Q234" s="133">
        <v>0</v>
      </c>
      <c r="R234" s="144">
        <v>7685</v>
      </c>
      <c r="S234" s="134">
        <f t="shared" si="12"/>
        <v>41620</v>
      </c>
      <c r="T234" s="132">
        <v>33935</v>
      </c>
      <c r="U234" s="135">
        <v>0</v>
      </c>
      <c r="V234" s="135"/>
      <c r="W234" s="136">
        <f t="shared" si="13"/>
        <v>33935</v>
      </c>
      <c r="X234" s="145" t="s">
        <v>368</v>
      </c>
      <c r="Y234" s="138"/>
      <c r="Z234" s="138"/>
      <c r="AA234" s="138"/>
      <c r="AB234" s="139"/>
      <c r="AC234" s="147"/>
      <c r="AD234" s="147"/>
      <c r="AE234" s="147"/>
      <c r="AG234" s="147"/>
      <c r="AH234" s="92"/>
    </row>
    <row r="235" spans="2:34" ht="40.5" customHeight="1">
      <c r="B235" s="127">
        <v>224</v>
      </c>
      <c r="C235" s="128" t="s">
        <v>369</v>
      </c>
      <c r="D235" s="129" t="s">
        <v>307</v>
      </c>
      <c r="E235" s="129" t="s">
        <v>285</v>
      </c>
      <c r="F235" s="129" t="s">
        <v>370</v>
      </c>
      <c r="G235" s="128" t="s">
        <v>339</v>
      </c>
      <c r="H235" s="128"/>
      <c r="I235" s="128" t="s">
        <v>371</v>
      </c>
      <c r="J235" s="128" t="s">
        <v>156</v>
      </c>
      <c r="K235" s="128" t="s">
        <v>2264</v>
      </c>
      <c r="L235" s="130">
        <v>4</v>
      </c>
      <c r="M235" s="130">
        <v>3</v>
      </c>
      <c r="N235" s="131">
        <f t="shared" si="11"/>
        <v>7</v>
      </c>
      <c r="O235" s="128" t="s">
        <v>2312</v>
      </c>
      <c r="P235" s="144">
        <v>4362</v>
      </c>
      <c r="Q235" s="133">
        <v>0</v>
      </c>
      <c r="R235" s="144">
        <v>1536</v>
      </c>
      <c r="S235" s="134">
        <f t="shared" si="12"/>
        <v>5898</v>
      </c>
      <c r="T235" s="132">
        <v>4362</v>
      </c>
      <c r="U235" s="135">
        <v>0</v>
      </c>
      <c r="V235" s="135"/>
      <c r="W235" s="136">
        <f t="shared" si="13"/>
        <v>4362</v>
      </c>
      <c r="X235" s="145" t="s">
        <v>372</v>
      </c>
      <c r="Y235" s="138"/>
      <c r="Z235" s="138"/>
      <c r="AA235" s="138"/>
      <c r="AB235" s="139"/>
      <c r="AC235" s="147"/>
      <c r="AD235" s="147"/>
      <c r="AE235" s="147"/>
      <c r="AG235" s="147"/>
      <c r="AH235" s="92"/>
    </row>
    <row r="236" spans="2:34" ht="40.5" customHeight="1">
      <c r="B236" s="127">
        <v>225</v>
      </c>
      <c r="C236" s="128" t="s">
        <v>369</v>
      </c>
      <c r="D236" s="129" t="s">
        <v>307</v>
      </c>
      <c r="E236" s="129" t="s">
        <v>285</v>
      </c>
      <c r="F236" s="129" t="s">
        <v>370</v>
      </c>
      <c r="G236" s="128" t="s">
        <v>339</v>
      </c>
      <c r="H236" s="128"/>
      <c r="I236" s="128" t="s">
        <v>371</v>
      </c>
      <c r="J236" s="128" t="s">
        <v>156</v>
      </c>
      <c r="K236" s="128" t="s">
        <v>2264</v>
      </c>
      <c r="L236" s="130">
        <v>0</v>
      </c>
      <c r="M236" s="130">
        <v>0</v>
      </c>
      <c r="N236" s="131">
        <f t="shared" si="11"/>
        <v>0</v>
      </c>
      <c r="O236" s="128" t="s">
        <v>2312</v>
      </c>
      <c r="P236" s="144">
        <v>14918</v>
      </c>
      <c r="Q236" s="133">
        <v>0</v>
      </c>
      <c r="R236" s="144">
        <v>2709</v>
      </c>
      <c r="S236" s="134">
        <f t="shared" si="12"/>
        <v>17627</v>
      </c>
      <c r="T236" s="132">
        <v>14918</v>
      </c>
      <c r="U236" s="135">
        <v>0</v>
      </c>
      <c r="V236" s="135"/>
      <c r="W236" s="136">
        <f t="shared" si="13"/>
        <v>14918</v>
      </c>
      <c r="X236" s="145" t="s">
        <v>372</v>
      </c>
      <c r="Y236" s="138"/>
      <c r="Z236" s="138"/>
      <c r="AA236" s="138"/>
      <c r="AB236" s="139"/>
      <c r="AC236" s="147"/>
      <c r="AD236" s="147"/>
      <c r="AE236" s="147"/>
      <c r="AG236" s="147"/>
      <c r="AH236" s="92"/>
    </row>
    <row r="237" spans="2:34" ht="40.5" customHeight="1">
      <c r="B237" s="127">
        <v>226</v>
      </c>
      <c r="C237" s="128" t="s">
        <v>369</v>
      </c>
      <c r="D237" s="129" t="s">
        <v>307</v>
      </c>
      <c r="E237" s="129" t="s">
        <v>285</v>
      </c>
      <c r="F237" s="129" t="s">
        <v>370</v>
      </c>
      <c r="G237" s="128" t="s">
        <v>339</v>
      </c>
      <c r="H237" s="128"/>
      <c r="I237" s="128" t="s">
        <v>371</v>
      </c>
      <c r="J237" s="128" t="s">
        <v>200</v>
      </c>
      <c r="K237" s="128" t="s">
        <v>2264</v>
      </c>
      <c r="L237" s="130">
        <v>0</v>
      </c>
      <c r="M237" s="130">
        <v>0</v>
      </c>
      <c r="N237" s="131">
        <f t="shared" si="11"/>
        <v>0</v>
      </c>
      <c r="O237" s="128" t="s">
        <v>2312</v>
      </c>
      <c r="P237" s="144">
        <v>15668</v>
      </c>
      <c r="Q237" s="133">
        <v>0</v>
      </c>
      <c r="R237" s="144">
        <v>1741</v>
      </c>
      <c r="S237" s="134">
        <f t="shared" si="12"/>
        <v>17409</v>
      </c>
      <c r="T237" s="132">
        <v>15668</v>
      </c>
      <c r="U237" s="135">
        <v>0</v>
      </c>
      <c r="V237" s="135"/>
      <c r="W237" s="136">
        <f t="shared" si="13"/>
        <v>15668</v>
      </c>
      <c r="X237" s="145" t="s">
        <v>372</v>
      </c>
      <c r="Y237" s="138"/>
      <c r="Z237" s="138"/>
      <c r="AA237" s="138"/>
      <c r="AB237" s="139"/>
      <c r="AC237" s="147"/>
      <c r="AD237" s="147"/>
      <c r="AE237" s="147"/>
      <c r="AG237" s="147"/>
      <c r="AH237" s="92"/>
    </row>
    <row r="238" spans="2:34" ht="40.5" customHeight="1">
      <c r="B238" s="127">
        <v>227</v>
      </c>
      <c r="C238" s="128" t="s">
        <v>369</v>
      </c>
      <c r="D238" s="129" t="s">
        <v>307</v>
      </c>
      <c r="E238" s="129" t="s">
        <v>285</v>
      </c>
      <c r="F238" s="129" t="s">
        <v>370</v>
      </c>
      <c r="G238" s="128" t="s">
        <v>339</v>
      </c>
      <c r="H238" s="128"/>
      <c r="I238" s="128" t="s">
        <v>371</v>
      </c>
      <c r="J238" s="128" t="s">
        <v>373</v>
      </c>
      <c r="K238" s="128" t="s">
        <v>2265</v>
      </c>
      <c r="L238" s="130">
        <v>0</v>
      </c>
      <c r="M238" s="130">
        <v>0</v>
      </c>
      <c r="N238" s="131">
        <f t="shared" si="11"/>
        <v>0</v>
      </c>
      <c r="O238" s="128" t="s">
        <v>2312</v>
      </c>
      <c r="P238" s="144">
        <v>26370</v>
      </c>
      <c r="Q238" s="133">
        <v>0</v>
      </c>
      <c r="R238" s="144">
        <v>2930</v>
      </c>
      <c r="S238" s="134">
        <f t="shared" si="12"/>
        <v>29300</v>
      </c>
      <c r="T238" s="132">
        <v>26370</v>
      </c>
      <c r="U238" s="135">
        <v>0</v>
      </c>
      <c r="V238" s="135"/>
      <c r="W238" s="136">
        <f t="shared" si="13"/>
        <v>26370</v>
      </c>
      <c r="X238" s="145" t="s">
        <v>372</v>
      </c>
      <c r="Y238" s="138"/>
      <c r="Z238" s="138"/>
      <c r="AA238" s="138"/>
      <c r="AB238" s="139"/>
      <c r="AC238" s="147"/>
      <c r="AD238" s="147"/>
      <c r="AE238" s="147"/>
      <c r="AG238" s="147"/>
      <c r="AH238" s="92"/>
    </row>
    <row r="239" spans="2:34" ht="40.5" customHeight="1">
      <c r="B239" s="127">
        <v>228</v>
      </c>
      <c r="C239" s="128" t="s">
        <v>369</v>
      </c>
      <c r="D239" s="129" t="s">
        <v>307</v>
      </c>
      <c r="E239" s="129" t="s">
        <v>285</v>
      </c>
      <c r="F239" s="129" t="s">
        <v>370</v>
      </c>
      <c r="G239" s="128" t="s">
        <v>339</v>
      </c>
      <c r="H239" s="128"/>
      <c r="I239" s="128" t="s">
        <v>371</v>
      </c>
      <c r="J239" s="128" t="s">
        <v>152</v>
      </c>
      <c r="K239" s="128" t="s">
        <v>2265</v>
      </c>
      <c r="L239" s="130">
        <v>0</v>
      </c>
      <c r="M239" s="130">
        <v>0</v>
      </c>
      <c r="N239" s="131">
        <f t="shared" si="11"/>
        <v>0</v>
      </c>
      <c r="O239" s="128" t="s">
        <v>2312</v>
      </c>
      <c r="P239" s="144">
        <v>14944</v>
      </c>
      <c r="Q239" s="133">
        <v>0</v>
      </c>
      <c r="R239" s="144">
        <v>2560</v>
      </c>
      <c r="S239" s="134">
        <f t="shared" si="12"/>
        <v>17504</v>
      </c>
      <c r="T239" s="132">
        <v>14944</v>
      </c>
      <c r="U239" s="135">
        <v>0</v>
      </c>
      <c r="V239" s="135"/>
      <c r="W239" s="136">
        <f t="shared" si="13"/>
        <v>14944</v>
      </c>
      <c r="X239" s="145" t="s">
        <v>372</v>
      </c>
      <c r="Y239" s="138"/>
      <c r="Z239" s="138"/>
      <c r="AA239" s="138"/>
      <c r="AB239" s="139"/>
      <c r="AC239" s="147"/>
      <c r="AD239" s="147"/>
      <c r="AE239" s="147"/>
      <c r="AG239" s="147"/>
      <c r="AH239" s="92"/>
    </row>
    <row r="240" spans="2:34" ht="40.5" customHeight="1">
      <c r="B240" s="127">
        <v>229</v>
      </c>
      <c r="C240" s="128" t="s">
        <v>369</v>
      </c>
      <c r="D240" s="129" t="s">
        <v>307</v>
      </c>
      <c r="E240" s="129" t="s">
        <v>285</v>
      </c>
      <c r="F240" s="129" t="s">
        <v>370</v>
      </c>
      <c r="G240" s="128" t="s">
        <v>339</v>
      </c>
      <c r="H240" s="128"/>
      <c r="I240" s="128" t="s">
        <v>371</v>
      </c>
      <c r="J240" s="128" t="s">
        <v>152</v>
      </c>
      <c r="K240" s="128" t="s">
        <v>2265</v>
      </c>
      <c r="L240" s="130">
        <v>0</v>
      </c>
      <c r="M240" s="130">
        <v>0</v>
      </c>
      <c r="N240" s="131">
        <f t="shared" si="11"/>
        <v>0</v>
      </c>
      <c r="O240" s="128" t="s">
        <v>2312</v>
      </c>
      <c r="P240" s="144">
        <v>6787</v>
      </c>
      <c r="Q240" s="133">
        <v>0</v>
      </c>
      <c r="R240" s="144">
        <v>1537</v>
      </c>
      <c r="S240" s="134">
        <f t="shared" si="12"/>
        <v>8324</v>
      </c>
      <c r="T240" s="132">
        <v>6787</v>
      </c>
      <c r="U240" s="135">
        <v>0</v>
      </c>
      <c r="V240" s="135"/>
      <c r="W240" s="136">
        <f t="shared" si="13"/>
        <v>6787</v>
      </c>
      <c r="X240" s="145" t="s">
        <v>372</v>
      </c>
      <c r="Y240" s="138"/>
      <c r="Z240" s="138"/>
      <c r="AA240" s="138"/>
      <c r="AB240" s="139"/>
      <c r="AC240" s="147"/>
      <c r="AD240" s="147"/>
      <c r="AE240" s="147"/>
      <c r="AG240" s="147"/>
      <c r="AH240" s="92"/>
    </row>
    <row r="241" spans="2:34" ht="40.5" customHeight="1">
      <c r="B241" s="127">
        <v>230</v>
      </c>
      <c r="C241" s="128" t="s">
        <v>369</v>
      </c>
      <c r="D241" s="129" t="s">
        <v>307</v>
      </c>
      <c r="E241" s="129" t="s">
        <v>285</v>
      </c>
      <c r="F241" s="129" t="s">
        <v>370</v>
      </c>
      <c r="G241" s="128" t="s">
        <v>339</v>
      </c>
      <c r="H241" s="128"/>
      <c r="I241" s="128" t="s">
        <v>371</v>
      </c>
      <c r="J241" s="128" t="s">
        <v>200</v>
      </c>
      <c r="K241" s="128" t="s">
        <v>2264</v>
      </c>
      <c r="L241" s="130">
        <v>0</v>
      </c>
      <c r="M241" s="130">
        <v>0</v>
      </c>
      <c r="N241" s="131">
        <f t="shared" si="11"/>
        <v>0</v>
      </c>
      <c r="O241" s="128" t="s">
        <v>2312</v>
      </c>
      <c r="P241" s="144">
        <v>4488</v>
      </c>
      <c r="Q241" s="133">
        <v>0</v>
      </c>
      <c r="R241" s="144">
        <v>1194</v>
      </c>
      <c r="S241" s="134">
        <f t="shared" si="12"/>
        <v>5682</v>
      </c>
      <c r="T241" s="132">
        <v>4488</v>
      </c>
      <c r="U241" s="135">
        <v>0</v>
      </c>
      <c r="V241" s="135"/>
      <c r="W241" s="136">
        <f t="shared" si="13"/>
        <v>4488</v>
      </c>
      <c r="X241" s="145" t="s">
        <v>372</v>
      </c>
      <c r="Y241" s="138"/>
      <c r="Z241" s="138"/>
      <c r="AA241" s="138"/>
      <c r="AB241" s="139"/>
      <c r="AC241" s="147"/>
      <c r="AD241" s="147"/>
      <c r="AE241" s="147"/>
      <c r="AG241" s="147"/>
      <c r="AH241" s="92"/>
    </row>
    <row r="242" spans="2:34" ht="40.5" customHeight="1">
      <c r="B242" s="127">
        <v>231</v>
      </c>
      <c r="C242" s="128" t="s">
        <v>374</v>
      </c>
      <c r="D242" s="129" t="s">
        <v>253</v>
      </c>
      <c r="E242" s="129" t="s">
        <v>375</v>
      </c>
      <c r="F242" s="129" t="s">
        <v>376</v>
      </c>
      <c r="G242" s="128" t="s">
        <v>339</v>
      </c>
      <c r="H242" s="128"/>
      <c r="I242" s="128" t="s">
        <v>377</v>
      </c>
      <c r="J242" s="128" t="s">
        <v>152</v>
      </c>
      <c r="K242" s="128" t="s">
        <v>2265</v>
      </c>
      <c r="L242" s="130">
        <v>16</v>
      </c>
      <c r="M242" s="130">
        <v>10</v>
      </c>
      <c r="N242" s="131">
        <f t="shared" si="11"/>
        <v>26</v>
      </c>
      <c r="O242" s="128" t="s">
        <v>2313</v>
      </c>
      <c r="P242" s="144">
        <v>104052</v>
      </c>
      <c r="Q242" s="133">
        <v>0</v>
      </c>
      <c r="R242" s="144">
        <v>16260</v>
      </c>
      <c r="S242" s="134">
        <f t="shared" si="12"/>
        <v>120312</v>
      </c>
      <c r="T242" s="132">
        <v>104052</v>
      </c>
      <c r="U242" s="135">
        <v>0</v>
      </c>
      <c r="V242" s="135"/>
      <c r="W242" s="136">
        <f t="shared" si="13"/>
        <v>104052</v>
      </c>
      <c r="X242" s="145" t="s">
        <v>378</v>
      </c>
      <c r="Y242" s="138"/>
      <c r="Z242" s="138"/>
      <c r="AA242" s="138"/>
      <c r="AB242" s="139"/>
      <c r="AC242" s="147"/>
      <c r="AD242" s="147"/>
      <c r="AE242" s="147"/>
      <c r="AG242" s="147"/>
      <c r="AH242" s="92"/>
    </row>
    <row r="243" spans="2:34" ht="40.5" customHeight="1">
      <c r="B243" s="127">
        <v>232</v>
      </c>
      <c r="C243" s="128" t="s">
        <v>374</v>
      </c>
      <c r="D243" s="129" t="s">
        <v>253</v>
      </c>
      <c r="E243" s="129" t="s">
        <v>375</v>
      </c>
      <c r="F243" s="129" t="s">
        <v>376</v>
      </c>
      <c r="G243" s="128" t="s">
        <v>339</v>
      </c>
      <c r="H243" s="128"/>
      <c r="I243" s="128" t="s">
        <v>377</v>
      </c>
      <c r="J243" s="128" t="s">
        <v>152</v>
      </c>
      <c r="K243" s="128" t="s">
        <v>2265</v>
      </c>
      <c r="L243" s="130">
        <v>0</v>
      </c>
      <c r="M243" s="130">
        <v>0</v>
      </c>
      <c r="N243" s="131">
        <f t="shared" si="11"/>
        <v>0</v>
      </c>
      <c r="O243" s="128" t="s">
        <v>2313</v>
      </c>
      <c r="P243" s="144">
        <v>40722</v>
      </c>
      <c r="Q243" s="133">
        <v>0</v>
      </c>
      <c r="R243" s="144">
        <v>9222</v>
      </c>
      <c r="S243" s="134">
        <f t="shared" si="12"/>
        <v>49944</v>
      </c>
      <c r="T243" s="132">
        <v>40722</v>
      </c>
      <c r="U243" s="135">
        <v>0</v>
      </c>
      <c r="V243" s="135"/>
      <c r="W243" s="136">
        <f t="shared" si="13"/>
        <v>40722</v>
      </c>
      <c r="X243" s="145" t="s">
        <v>378</v>
      </c>
      <c r="Y243" s="138"/>
      <c r="Z243" s="138"/>
      <c r="AA243" s="138"/>
      <c r="AB243" s="139"/>
      <c r="AC243" s="147"/>
      <c r="AD243" s="147"/>
      <c r="AE243" s="147"/>
      <c r="AG243" s="147"/>
      <c r="AH243" s="92"/>
    </row>
    <row r="244" spans="2:34" ht="40.5" customHeight="1">
      <c r="B244" s="127">
        <v>233</v>
      </c>
      <c r="C244" s="128" t="s">
        <v>374</v>
      </c>
      <c r="D244" s="129" t="s">
        <v>253</v>
      </c>
      <c r="E244" s="129" t="s">
        <v>375</v>
      </c>
      <c r="F244" s="129" t="s">
        <v>376</v>
      </c>
      <c r="G244" s="128" t="s">
        <v>339</v>
      </c>
      <c r="H244" s="128"/>
      <c r="I244" s="128" t="s">
        <v>377</v>
      </c>
      <c r="J244" s="128" t="s">
        <v>156</v>
      </c>
      <c r="K244" s="128" t="s">
        <v>2264</v>
      </c>
      <c r="L244" s="130">
        <v>0</v>
      </c>
      <c r="M244" s="130">
        <v>0</v>
      </c>
      <c r="N244" s="131">
        <f t="shared" si="11"/>
        <v>0</v>
      </c>
      <c r="O244" s="128" t="s">
        <v>2313</v>
      </c>
      <c r="P244" s="144">
        <v>134262</v>
      </c>
      <c r="Q244" s="133">
        <v>0</v>
      </c>
      <c r="R244" s="144">
        <v>24381</v>
      </c>
      <c r="S244" s="134">
        <f t="shared" si="12"/>
        <v>158643</v>
      </c>
      <c r="T244" s="132">
        <v>134262</v>
      </c>
      <c r="U244" s="135">
        <v>0</v>
      </c>
      <c r="V244" s="135"/>
      <c r="W244" s="136">
        <f t="shared" si="13"/>
        <v>134262</v>
      </c>
      <c r="X244" s="145" t="s">
        <v>378</v>
      </c>
      <c r="Y244" s="138"/>
      <c r="Z244" s="138"/>
      <c r="AA244" s="138"/>
      <c r="AB244" s="139"/>
      <c r="AC244" s="147"/>
      <c r="AD244" s="147"/>
      <c r="AE244" s="147"/>
      <c r="AG244" s="147"/>
      <c r="AH244" s="92"/>
    </row>
    <row r="245" spans="2:34" ht="40.5" customHeight="1">
      <c r="B245" s="127">
        <v>234</v>
      </c>
      <c r="C245" s="128" t="s">
        <v>374</v>
      </c>
      <c r="D245" s="129" t="s">
        <v>253</v>
      </c>
      <c r="E245" s="129" t="s">
        <v>375</v>
      </c>
      <c r="F245" s="129" t="s">
        <v>376</v>
      </c>
      <c r="G245" s="128" t="s">
        <v>339</v>
      </c>
      <c r="H245" s="128"/>
      <c r="I245" s="128" t="s">
        <v>377</v>
      </c>
      <c r="J245" s="128" t="s">
        <v>152</v>
      </c>
      <c r="K245" s="128" t="s">
        <v>2265</v>
      </c>
      <c r="L245" s="130">
        <v>0</v>
      </c>
      <c r="M245" s="130">
        <v>0</v>
      </c>
      <c r="N245" s="131">
        <f t="shared" si="11"/>
        <v>0</v>
      </c>
      <c r="O245" s="128" t="s">
        <v>2313</v>
      </c>
      <c r="P245" s="144">
        <v>14944</v>
      </c>
      <c r="Q245" s="133">
        <v>0</v>
      </c>
      <c r="R245" s="144">
        <v>2560</v>
      </c>
      <c r="S245" s="134">
        <f t="shared" si="12"/>
        <v>17504</v>
      </c>
      <c r="T245" s="132">
        <v>14944</v>
      </c>
      <c r="U245" s="135">
        <v>0</v>
      </c>
      <c r="V245" s="135"/>
      <c r="W245" s="136">
        <f t="shared" si="13"/>
        <v>14944</v>
      </c>
      <c r="X245" s="145" t="s">
        <v>378</v>
      </c>
      <c r="Y245" s="138"/>
      <c r="Z245" s="138"/>
      <c r="AA245" s="138"/>
      <c r="AB245" s="139"/>
      <c r="AC245" s="147"/>
      <c r="AD245" s="147"/>
      <c r="AE245" s="147"/>
      <c r="AG245" s="147"/>
      <c r="AH245" s="92"/>
    </row>
    <row r="246" spans="2:34" ht="40.5" customHeight="1">
      <c r="B246" s="127">
        <v>235</v>
      </c>
      <c r="C246" s="128" t="s">
        <v>374</v>
      </c>
      <c r="D246" s="129" t="s">
        <v>253</v>
      </c>
      <c r="E246" s="129" t="s">
        <v>375</v>
      </c>
      <c r="F246" s="129" t="s">
        <v>376</v>
      </c>
      <c r="G246" s="128" t="s">
        <v>339</v>
      </c>
      <c r="H246" s="128"/>
      <c r="I246" s="128" t="s">
        <v>377</v>
      </c>
      <c r="J246" s="128" t="s">
        <v>176</v>
      </c>
      <c r="K246" s="128" t="s">
        <v>2265</v>
      </c>
      <c r="L246" s="130">
        <v>0</v>
      </c>
      <c r="M246" s="130">
        <v>0</v>
      </c>
      <c r="N246" s="131">
        <f t="shared" si="11"/>
        <v>0</v>
      </c>
      <c r="O246" s="128" t="s">
        <v>2313</v>
      </c>
      <c r="P246" s="144">
        <v>106120</v>
      </c>
      <c r="Q246" s="133">
        <v>0</v>
      </c>
      <c r="R246" s="144">
        <v>11792</v>
      </c>
      <c r="S246" s="134">
        <f t="shared" si="12"/>
        <v>117912</v>
      </c>
      <c r="T246" s="132">
        <v>106120</v>
      </c>
      <c r="U246" s="135">
        <v>0</v>
      </c>
      <c r="V246" s="135"/>
      <c r="W246" s="136">
        <f t="shared" si="13"/>
        <v>106120</v>
      </c>
      <c r="X246" s="145" t="s">
        <v>378</v>
      </c>
      <c r="Y246" s="138"/>
      <c r="Z246" s="138"/>
      <c r="AA246" s="138"/>
      <c r="AB246" s="139"/>
      <c r="AC246" s="147"/>
      <c r="AD246" s="147"/>
      <c r="AE246" s="147"/>
      <c r="AG246" s="147"/>
      <c r="AH246" s="92"/>
    </row>
    <row r="247" spans="2:34" ht="40.5" customHeight="1">
      <c r="B247" s="127">
        <v>236</v>
      </c>
      <c r="C247" s="128" t="s">
        <v>379</v>
      </c>
      <c r="D247" s="129" t="s">
        <v>380</v>
      </c>
      <c r="E247" s="129" t="s">
        <v>253</v>
      </c>
      <c r="F247" s="129" t="s">
        <v>381</v>
      </c>
      <c r="G247" s="128"/>
      <c r="H247" s="129" t="s">
        <v>197</v>
      </c>
      <c r="I247" s="128" t="s">
        <v>382</v>
      </c>
      <c r="J247" s="128" t="s">
        <v>156</v>
      </c>
      <c r="K247" s="128" t="s">
        <v>2264</v>
      </c>
      <c r="L247" s="130">
        <v>35</v>
      </c>
      <c r="M247" s="130">
        <v>3</v>
      </c>
      <c r="N247" s="131">
        <f t="shared" si="11"/>
        <v>38</v>
      </c>
      <c r="O247" s="128" t="s">
        <v>2312</v>
      </c>
      <c r="P247" s="144">
        <v>26172</v>
      </c>
      <c r="Q247" s="133">
        <v>0</v>
      </c>
      <c r="R247" s="144">
        <v>9216</v>
      </c>
      <c r="S247" s="134">
        <f t="shared" si="12"/>
        <v>35388</v>
      </c>
      <c r="T247" s="132">
        <v>26172</v>
      </c>
      <c r="U247" s="135">
        <v>0</v>
      </c>
      <c r="V247" s="135"/>
      <c r="W247" s="136">
        <f t="shared" si="13"/>
        <v>26172</v>
      </c>
      <c r="X247" s="145" t="s">
        <v>383</v>
      </c>
      <c r="Y247" s="138"/>
      <c r="Z247" s="138"/>
      <c r="AA247" s="138"/>
      <c r="AB247" s="139"/>
      <c r="AC247" s="147"/>
      <c r="AD247" s="147"/>
      <c r="AE247" s="147"/>
      <c r="AG247" s="147"/>
      <c r="AH247" s="92"/>
    </row>
    <row r="248" spans="2:34" ht="40.5" customHeight="1">
      <c r="B248" s="127">
        <v>237</v>
      </c>
      <c r="C248" s="128" t="s">
        <v>379</v>
      </c>
      <c r="D248" s="129" t="s">
        <v>380</v>
      </c>
      <c r="E248" s="129" t="s">
        <v>253</v>
      </c>
      <c r="F248" s="129" t="s">
        <v>381</v>
      </c>
      <c r="G248" s="128"/>
      <c r="H248" s="129" t="s">
        <v>197</v>
      </c>
      <c r="I248" s="128" t="s">
        <v>382</v>
      </c>
      <c r="J248" s="128" t="s">
        <v>200</v>
      </c>
      <c r="K248" s="128" t="s">
        <v>2264</v>
      </c>
      <c r="L248" s="130">
        <v>0</v>
      </c>
      <c r="M248" s="130">
        <v>0</v>
      </c>
      <c r="N248" s="131">
        <f t="shared" si="11"/>
        <v>0</v>
      </c>
      <c r="O248" s="128" t="s">
        <v>2312</v>
      </c>
      <c r="P248" s="144">
        <v>5147</v>
      </c>
      <c r="Q248" s="133">
        <v>0</v>
      </c>
      <c r="R248" s="144">
        <v>572</v>
      </c>
      <c r="S248" s="134">
        <f t="shared" si="12"/>
        <v>5719</v>
      </c>
      <c r="T248" s="132">
        <v>5147</v>
      </c>
      <c r="U248" s="135">
        <v>0</v>
      </c>
      <c r="V248" s="135"/>
      <c r="W248" s="136">
        <f t="shared" si="13"/>
        <v>5147</v>
      </c>
      <c r="X248" s="145" t="s">
        <v>383</v>
      </c>
      <c r="Y248" s="138"/>
      <c r="Z248" s="138"/>
      <c r="AA248" s="138"/>
      <c r="AB248" s="139"/>
      <c r="AC248" s="147"/>
      <c r="AD248" s="147"/>
      <c r="AE248" s="147"/>
      <c r="AG248" s="147"/>
      <c r="AH248" s="92"/>
    </row>
    <row r="249" spans="2:34" ht="40.5" customHeight="1">
      <c r="B249" s="127">
        <v>238</v>
      </c>
      <c r="C249" s="128" t="s">
        <v>379</v>
      </c>
      <c r="D249" s="129" t="s">
        <v>380</v>
      </c>
      <c r="E249" s="129" t="s">
        <v>253</v>
      </c>
      <c r="F249" s="129" t="s">
        <v>381</v>
      </c>
      <c r="G249" s="128"/>
      <c r="H249" s="129" t="s">
        <v>197</v>
      </c>
      <c r="I249" s="128" t="s">
        <v>382</v>
      </c>
      <c r="J249" s="128" t="s">
        <v>176</v>
      </c>
      <c r="K249" s="128" t="s">
        <v>2265</v>
      </c>
      <c r="L249" s="130">
        <v>0</v>
      </c>
      <c r="M249" s="130">
        <v>0</v>
      </c>
      <c r="N249" s="131">
        <f t="shared" si="11"/>
        <v>0</v>
      </c>
      <c r="O249" s="128" t="s">
        <v>2312</v>
      </c>
      <c r="P249" s="144">
        <v>13673</v>
      </c>
      <c r="Q249" s="133">
        <v>0</v>
      </c>
      <c r="R249" s="144">
        <v>1520</v>
      </c>
      <c r="S249" s="134">
        <f t="shared" si="12"/>
        <v>15193</v>
      </c>
      <c r="T249" s="132">
        <v>13673</v>
      </c>
      <c r="U249" s="135">
        <v>0</v>
      </c>
      <c r="V249" s="135"/>
      <c r="W249" s="136">
        <f t="shared" si="13"/>
        <v>13673</v>
      </c>
      <c r="X249" s="145" t="s">
        <v>383</v>
      </c>
      <c r="Y249" s="138"/>
      <c r="Z249" s="138"/>
      <c r="AA249" s="138"/>
      <c r="AB249" s="139"/>
      <c r="AC249" s="147"/>
      <c r="AD249" s="147"/>
      <c r="AE249" s="147"/>
      <c r="AG249" s="147"/>
      <c r="AH249" s="92"/>
    </row>
    <row r="250" spans="2:34" ht="40.5" customHeight="1">
      <c r="B250" s="127">
        <v>239</v>
      </c>
      <c r="C250" s="128" t="s">
        <v>379</v>
      </c>
      <c r="D250" s="129" t="s">
        <v>380</v>
      </c>
      <c r="E250" s="129" t="s">
        <v>253</v>
      </c>
      <c r="F250" s="129" t="s">
        <v>381</v>
      </c>
      <c r="G250" s="128"/>
      <c r="H250" s="129" t="s">
        <v>197</v>
      </c>
      <c r="I250" s="128" t="s">
        <v>382</v>
      </c>
      <c r="J250" s="128" t="s">
        <v>176</v>
      </c>
      <c r="K250" s="128" t="s">
        <v>2265</v>
      </c>
      <c r="L250" s="130">
        <v>0</v>
      </c>
      <c r="M250" s="130">
        <v>0</v>
      </c>
      <c r="N250" s="131">
        <f t="shared" si="11"/>
        <v>0</v>
      </c>
      <c r="O250" s="128" t="s">
        <v>2312</v>
      </c>
      <c r="P250" s="144">
        <v>6840</v>
      </c>
      <c r="Q250" s="133">
        <v>0</v>
      </c>
      <c r="R250" s="144">
        <v>760</v>
      </c>
      <c r="S250" s="134">
        <f t="shared" si="12"/>
        <v>7600</v>
      </c>
      <c r="T250" s="132">
        <v>6840</v>
      </c>
      <c r="U250" s="135">
        <v>0</v>
      </c>
      <c r="V250" s="135"/>
      <c r="W250" s="136">
        <f t="shared" si="13"/>
        <v>6840</v>
      </c>
      <c r="X250" s="145" t="s">
        <v>383</v>
      </c>
      <c r="Y250" s="138"/>
      <c r="Z250" s="138"/>
      <c r="AA250" s="138"/>
      <c r="AB250" s="139"/>
      <c r="AC250" s="147"/>
      <c r="AD250" s="147"/>
      <c r="AE250" s="147"/>
      <c r="AG250" s="147"/>
      <c r="AH250" s="92"/>
    </row>
    <row r="251" spans="2:34" ht="40.5" customHeight="1">
      <c r="B251" s="127">
        <v>240</v>
      </c>
      <c r="C251" s="128" t="s">
        <v>379</v>
      </c>
      <c r="D251" s="129" t="s">
        <v>380</v>
      </c>
      <c r="E251" s="129" t="s">
        <v>253</v>
      </c>
      <c r="F251" s="129" t="s">
        <v>381</v>
      </c>
      <c r="G251" s="128"/>
      <c r="H251" s="129" t="s">
        <v>197</v>
      </c>
      <c r="I251" s="128" t="s">
        <v>382</v>
      </c>
      <c r="J251" s="128" t="s">
        <v>176</v>
      </c>
      <c r="K251" s="128" t="s">
        <v>2265</v>
      </c>
      <c r="L251" s="130">
        <v>0</v>
      </c>
      <c r="M251" s="130">
        <v>0</v>
      </c>
      <c r="N251" s="131">
        <f t="shared" si="11"/>
        <v>0</v>
      </c>
      <c r="O251" s="128" t="s">
        <v>2312</v>
      </c>
      <c r="P251" s="144">
        <v>28080</v>
      </c>
      <c r="Q251" s="133">
        <v>0</v>
      </c>
      <c r="R251" s="144">
        <v>3120</v>
      </c>
      <c r="S251" s="134">
        <f t="shared" si="12"/>
        <v>31200</v>
      </c>
      <c r="T251" s="132">
        <v>28080</v>
      </c>
      <c r="U251" s="135">
        <v>0</v>
      </c>
      <c r="V251" s="135"/>
      <c r="W251" s="136">
        <f t="shared" si="13"/>
        <v>28080</v>
      </c>
      <c r="X251" s="145" t="s">
        <v>383</v>
      </c>
      <c r="Y251" s="138"/>
      <c r="Z251" s="138"/>
      <c r="AA251" s="138"/>
      <c r="AB251" s="139"/>
      <c r="AC251" s="147"/>
      <c r="AD251" s="147"/>
      <c r="AE251" s="147"/>
      <c r="AG251" s="147"/>
      <c r="AH251" s="92"/>
    </row>
    <row r="252" spans="2:34" ht="40.5" customHeight="1">
      <c r="B252" s="127">
        <v>241</v>
      </c>
      <c r="C252" s="128" t="s">
        <v>379</v>
      </c>
      <c r="D252" s="129" t="s">
        <v>380</v>
      </c>
      <c r="E252" s="129" t="s">
        <v>253</v>
      </c>
      <c r="F252" s="129" t="s">
        <v>381</v>
      </c>
      <c r="G252" s="128"/>
      <c r="H252" s="129" t="s">
        <v>197</v>
      </c>
      <c r="I252" s="128" t="s">
        <v>382</v>
      </c>
      <c r="J252" s="128" t="s">
        <v>288</v>
      </c>
      <c r="K252" s="128" t="s">
        <v>2265</v>
      </c>
      <c r="L252" s="130">
        <v>0</v>
      </c>
      <c r="M252" s="130">
        <v>0</v>
      </c>
      <c r="N252" s="131">
        <f t="shared" si="11"/>
        <v>0</v>
      </c>
      <c r="O252" s="128" t="s">
        <v>2312</v>
      </c>
      <c r="P252" s="144">
        <v>11500</v>
      </c>
      <c r="Q252" s="133">
        <v>0</v>
      </c>
      <c r="R252" s="144">
        <v>1500</v>
      </c>
      <c r="S252" s="134">
        <f t="shared" si="12"/>
        <v>13000</v>
      </c>
      <c r="T252" s="132">
        <v>11500</v>
      </c>
      <c r="U252" s="135">
        <v>0</v>
      </c>
      <c r="V252" s="135"/>
      <c r="W252" s="136">
        <f t="shared" si="13"/>
        <v>11500</v>
      </c>
      <c r="X252" s="145" t="s">
        <v>383</v>
      </c>
      <c r="Y252" s="138"/>
      <c r="Z252" s="138"/>
      <c r="AA252" s="138"/>
      <c r="AB252" s="139"/>
      <c r="AC252" s="147"/>
      <c r="AD252" s="147"/>
      <c r="AE252" s="147"/>
      <c r="AG252" s="147"/>
      <c r="AH252" s="92"/>
    </row>
    <row r="253" spans="2:34" ht="40.5" customHeight="1">
      <c r="B253" s="127">
        <v>242</v>
      </c>
      <c r="C253" s="128" t="s">
        <v>379</v>
      </c>
      <c r="D253" s="129" t="s">
        <v>380</v>
      </c>
      <c r="E253" s="129" t="s">
        <v>253</v>
      </c>
      <c r="F253" s="129" t="s">
        <v>381</v>
      </c>
      <c r="G253" s="128"/>
      <c r="H253" s="129" t="s">
        <v>197</v>
      </c>
      <c r="I253" s="128" t="s">
        <v>382</v>
      </c>
      <c r="J253" s="128" t="s">
        <v>152</v>
      </c>
      <c r="K253" s="128" t="s">
        <v>2265</v>
      </c>
      <c r="L253" s="130">
        <v>0</v>
      </c>
      <c r="M253" s="130">
        <v>0</v>
      </c>
      <c r="N253" s="131">
        <f t="shared" si="11"/>
        <v>0</v>
      </c>
      <c r="O253" s="128" t="s">
        <v>2312</v>
      </c>
      <c r="P253" s="144">
        <v>54296</v>
      </c>
      <c r="Q253" s="133">
        <v>0</v>
      </c>
      <c r="R253" s="144">
        <v>12296</v>
      </c>
      <c r="S253" s="134">
        <f t="shared" si="12"/>
        <v>66592</v>
      </c>
      <c r="T253" s="132">
        <v>54296</v>
      </c>
      <c r="U253" s="135">
        <v>0</v>
      </c>
      <c r="V253" s="135"/>
      <c r="W253" s="136">
        <f t="shared" si="13"/>
        <v>54296</v>
      </c>
      <c r="X253" s="145" t="s">
        <v>383</v>
      </c>
      <c r="Y253" s="138"/>
      <c r="Z253" s="138"/>
      <c r="AA253" s="138"/>
      <c r="AB253" s="139"/>
      <c r="AC253" s="147"/>
      <c r="AD253" s="147"/>
      <c r="AE253" s="147"/>
      <c r="AG253" s="147"/>
      <c r="AH253" s="92"/>
    </row>
    <row r="254" spans="2:34" ht="40.5" customHeight="1">
      <c r="B254" s="127">
        <v>243</v>
      </c>
      <c r="C254" s="128" t="s">
        <v>384</v>
      </c>
      <c r="D254" s="129" t="s">
        <v>229</v>
      </c>
      <c r="E254" s="129" t="s">
        <v>285</v>
      </c>
      <c r="F254" s="129" t="s">
        <v>385</v>
      </c>
      <c r="G254" s="128" t="s">
        <v>326</v>
      </c>
      <c r="H254" s="128"/>
      <c r="I254" s="128" t="s">
        <v>384</v>
      </c>
      <c r="J254" s="128" t="s">
        <v>331</v>
      </c>
      <c r="K254" s="128" t="s">
        <v>2265</v>
      </c>
      <c r="L254" s="130">
        <v>6</v>
      </c>
      <c r="M254" s="130">
        <v>5</v>
      </c>
      <c r="N254" s="131">
        <f t="shared" si="11"/>
        <v>11</v>
      </c>
      <c r="O254" s="128" t="s">
        <v>2312</v>
      </c>
      <c r="P254" s="144">
        <v>18956</v>
      </c>
      <c r="Q254" s="133">
        <v>0</v>
      </c>
      <c r="R254" s="144">
        <v>2107</v>
      </c>
      <c r="S254" s="134">
        <f t="shared" si="12"/>
        <v>21063</v>
      </c>
      <c r="T254" s="132">
        <v>18956</v>
      </c>
      <c r="U254" s="135">
        <v>0</v>
      </c>
      <c r="V254" s="135"/>
      <c r="W254" s="136">
        <f t="shared" si="13"/>
        <v>18956</v>
      </c>
      <c r="X254" s="145" t="s">
        <v>386</v>
      </c>
      <c r="Y254" s="138"/>
      <c r="Z254" s="138"/>
      <c r="AA254" s="138"/>
      <c r="AB254" s="139"/>
      <c r="AC254" s="147"/>
      <c r="AD254" s="147"/>
      <c r="AE254" s="147"/>
      <c r="AG254" s="147"/>
      <c r="AH254" s="92"/>
    </row>
    <row r="255" spans="2:34" ht="40.5" customHeight="1">
      <c r="B255" s="127">
        <v>244</v>
      </c>
      <c r="C255" s="128" t="s">
        <v>384</v>
      </c>
      <c r="D255" s="129" t="s">
        <v>229</v>
      </c>
      <c r="E255" s="129" t="s">
        <v>285</v>
      </c>
      <c r="F255" s="129" t="s">
        <v>385</v>
      </c>
      <c r="G255" s="128" t="s">
        <v>326</v>
      </c>
      <c r="H255" s="128"/>
      <c r="I255" s="128" t="s">
        <v>384</v>
      </c>
      <c r="J255" s="128" t="s">
        <v>157</v>
      </c>
      <c r="K255" s="128" t="s">
        <v>2264</v>
      </c>
      <c r="L255" s="130">
        <v>0</v>
      </c>
      <c r="M255" s="130">
        <v>0</v>
      </c>
      <c r="N255" s="131">
        <f t="shared" si="11"/>
        <v>0</v>
      </c>
      <c r="O255" s="128" t="s">
        <v>2312</v>
      </c>
      <c r="P255" s="144">
        <v>30040</v>
      </c>
      <c r="Q255" s="133">
        <v>0</v>
      </c>
      <c r="R255" s="144">
        <v>6828</v>
      </c>
      <c r="S255" s="134">
        <f t="shared" si="12"/>
        <v>36868</v>
      </c>
      <c r="T255" s="132">
        <v>30040</v>
      </c>
      <c r="U255" s="135">
        <v>0</v>
      </c>
      <c r="V255" s="135"/>
      <c r="W255" s="136">
        <f t="shared" si="13"/>
        <v>30040</v>
      </c>
      <c r="X255" s="145" t="s">
        <v>386</v>
      </c>
      <c r="Y255" s="138"/>
      <c r="Z255" s="138"/>
      <c r="AA255" s="138"/>
      <c r="AB255" s="139"/>
      <c r="AC255" s="147"/>
      <c r="AD255" s="147"/>
      <c r="AE255" s="147"/>
      <c r="AG255" s="147"/>
      <c r="AH255" s="92"/>
    </row>
    <row r="256" spans="2:34" ht="40.5" customHeight="1">
      <c r="B256" s="127">
        <v>245</v>
      </c>
      <c r="C256" s="128" t="s">
        <v>384</v>
      </c>
      <c r="D256" s="129" t="s">
        <v>229</v>
      </c>
      <c r="E256" s="129" t="s">
        <v>285</v>
      </c>
      <c r="F256" s="129" t="s">
        <v>385</v>
      </c>
      <c r="G256" s="128" t="s">
        <v>326</v>
      </c>
      <c r="H256" s="128"/>
      <c r="I256" s="128" t="s">
        <v>384</v>
      </c>
      <c r="J256" s="128" t="s">
        <v>156</v>
      </c>
      <c r="K256" s="128" t="s">
        <v>2264</v>
      </c>
      <c r="L256" s="130">
        <v>0</v>
      </c>
      <c r="M256" s="130">
        <v>0</v>
      </c>
      <c r="N256" s="131">
        <f t="shared" si="11"/>
        <v>0</v>
      </c>
      <c r="O256" s="128" t="s">
        <v>2312</v>
      </c>
      <c r="P256" s="144">
        <v>27222</v>
      </c>
      <c r="Q256" s="133">
        <v>0</v>
      </c>
      <c r="R256" s="144">
        <v>4608</v>
      </c>
      <c r="S256" s="134">
        <f t="shared" si="12"/>
        <v>31830</v>
      </c>
      <c r="T256" s="132">
        <v>27222</v>
      </c>
      <c r="U256" s="135">
        <v>0</v>
      </c>
      <c r="V256" s="135"/>
      <c r="W256" s="136">
        <f t="shared" si="13"/>
        <v>27222</v>
      </c>
      <c r="X256" s="145" t="s">
        <v>386</v>
      </c>
      <c r="Y256" s="138"/>
      <c r="Z256" s="138"/>
      <c r="AA256" s="138"/>
      <c r="AB256" s="139"/>
      <c r="AC256" s="147"/>
      <c r="AD256" s="147"/>
      <c r="AE256" s="147"/>
      <c r="AG256" s="147"/>
      <c r="AH256" s="92"/>
    </row>
    <row r="257" spans="2:34" ht="40.5" customHeight="1">
      <c r="B257" s="127">
        <v>246</v>
      </c>
      <c r="C257" s="128" t="s">
        <v>384</v>
      </c>
      <c r="D257" s="129" t="s">
        <v>229</v>
      </c>
      <c r="E257" s="129" t="s">
        <v>285</v>
      </c>
      <c r="F257" s="129" t="s">
        <v>385</v>
      </c>
      <c r="G257" s="128" t="s">
        <v>326</v>
      </c>
      <c r="H257" s="128"/>
      <c r="I257" s="128" t="s">
        <v>384</v>
      </c>
      <c r="J257" s="128" t="s">
        <v>328</v>
      </c>
      <c r="K257" s="128" t="s">
        <v>2265</v>
      </c>
      <c r="L257" s="130">
        <v>0</v>
      </c>
      <c r="M257" s="130">
        <v>0</v>
      </c>
      <c r="N257" s="131">
        <f t="shared" si="11"/>
        <v>0</v>
      </c>
      <c r="O257" s="128" t="s">
        <v>2312</v>
      </c>
      <c r="P257" s="144">
        <v>9368</v>
      </c>
      <c r="Q257" s="133">
        <v>0</v>
      </c>
      <c r="R257" s="144">
        <v>1041</v>
      </c>
      <c r="S257" s="134">
        <f t="shared" si="12"/>
        <v>10409</v>
      </c>
      <c r="T257" s="132">
        <v>9368</v>
      </c>
      <c r="U257" s="135">
        <v>0</v>
      </c>
      <c r="V257" s="135"/>
      <c r="W257" s="136">
        <f t="shared" si="13"/>
        <v>9368</v>
      </c>
      <c r="X257" s="145" t="s">
        <v>386</v>
      </c>
      <c r="Y257" s="138"/>
      <c r="Z257" s="138"/>
      <c r="AA257" s="138"/>
      <c r="AB257" s="139"/>
      <c r="AC257" s="147"/>
      <c r="AD257" s="147"/>
      <c r="AE257" s="147"/>
      <c r="AG257" s="147"/>
      <c r="AH257" s="92"/>
    </row>
    <row r="258" spans="2:34" ht="40.5" customHeight="1">
      <c r="B258" s="127">
        <v>247</v>
      </c>
      <c r="C258" s="128" t="s">
        <v>387</v>
      </c>
      <c r="D258" s="129" t="s">
        <v>285</v>
      </c>
      <c r="E258" s="129" t="s">
        <v>388</v>
      </c>
      <c r="F258" s="129" t="s">
        <v>389</v>
      </c>
      <c r="G258" s="128"/>
      <c r="H258" s="129" t="s">
        <v>197</v>
      </c>
      <c r="I258" s="128" t="s">
        <v>390</v>
      </c>
      <c r="J258" s="128" t="s">
        <v>156</v>
      </c>
      <c r="K258" s="128" t="s">
        <v>2264</v>
      </c>
      <c r="L258" s="130">
        <v>8</v>
      </c>
      <c r="M258" s="130">
        <v>6</v>
      </c>
      <c r="N258" s="131">
        <f t="shared" si="11"/>
        <v>14</v>
      </c>
      <c r="O258" s="128" t="s">
        <v>2312</v>
      </c>
      <c r="P258" s="144">
        <v>4362</v>
      </c>
      <c r="Q258" s="133">
        <v>0</v>
      </c>
      <c r="R258" s="144">
        <v>1536</v>
      </c>
      <c r="S258" s="134">
        <f t="shared" si="12"/>
        <v>5898</v>
      </c>
      <c r="T258" s="132">
        <v>4362</v>
      </c>
      <c r="U258" s="135">
        <v>0</v>
      </c>
      <c r="V258" s="135"/>
      <c r="W258" s="136">
        <f t="shared" si="13"/>
        <v>4362</v>
      </c>
      <c r="X258" s="145" t="s">
        <v>391</v>
      </c>
      <c r="Y258" s="138"/>
      <c r="Z258" s="138"/>
      <c r="AA258" s="138"/>
      <c r="AB258" s="139"/>
      <c r="AC258" s="147"/>
      <c r="AD258" s="147"/>
      <c r="AE258" s="147"/>
      <c r="AG258" s="147"/>
      <c r="AH258" s="92"/>
    </row>
    <row r="259" spans="2:34" ht="40.5" customHeight="1">
      <c r="B259" s="127">
        <v>248</v>
      </c>
      <c r="C259" s="128" t="s">
        <v>387</v>
      </c>
      <c r="D259" s="129" t="s">
        <v>285</v>
      </c>
      <c r="E259" s="129" t="s">
        <v>388</v>
      </c>
      <c r="F259" s="129" t="s">
        <v>389</v>
      </c>
      <c r="G259" s="128"/>
      <c r="H259" s="129" t="s">
        <v>197</v>
      </c>
      <c r="I259" s="128" t="s">
        <v>390</v>
      </c>
      <c r="J259" s="128" t="s">
        <v>176</v>
      </c>
      <c r="K259" s="128" t="s">
        <v>2265</v>
      </c>
      <c r="L259" s="130">
        <v>0</v>
      </c>
      <c r="M259" s="130">
        <v>0</v>
      </c>
      <c r="N259" s="131">
        <f t="shared" si="11"/>
        <v>0</v>
      </c>
      <c r="O259" s="128" t="s">
        <v>2312</v>
      </c>
      <c r="P259" s="144">
        <v>3240</v>
      </c>
      <c r="Q259" s="133">
        <v>0</v>
      </c>
      <c r="R259" s="144">
        <v>360</v>
      </c>
      <c r="S259" s="134">
        <f t="shared" si="12"/>
        <v>3600</v>
      </c>
      <c r="T259" s="132">
        <v>3240</v>
      </c>
      <c r="U259" s="135">
        <v>0</v>
      </c>
      <c r="V259" s="135"/>
      <c r="W259" s="136">
        <f t="shared" si="13"/>
        <v>3240</v>
      </c>
      <c r="X259" s="145" t="s">
        <v>391</v>
      </c>
      <c r="Y259" s="138"/>
      <c r="Z259" s="138"/>
      <c r="AA259" s="138"/>
      <c r="AB259" s="139"/>
      <c r="AC259" s="147"/>
      <c r="AD259" s="147"/>
      <c r="AE259" s="147"/>
      <c r="AG259" s="147"/>
      <c r="AH259" s="92"/>
    </row>
    <row r="260" spans="2:34" ht="40.5" customHeight="1">
      <c r="B260" s="127">
        <v>249</v>
      </c>
      <c r="C260" s="128" t="s">
        <v>387</v>
      </c>
      <c r="D260" s="129" t="s">
        <v>285</v>
      </c>
      <c r="E260" s="129" t="s">
        <v>388</v>
      </c>
      <c r="F260" s="129" t="s">
        <v>389</v>
      </c>
      <c r="G260" s="128"/>
      <c r="H260" s="129" t="s">
        <v>197</v>
      </c>
      <c r="I260" s="128" t="s">
        <v>390</v>
      </c>
      <c r="J260" s="128" t="s">
        <v>176</v>
      </c>
      <c r="K260" s="128" t="s">
        <v>2265</v>
      </c>
      <c r="L260" s="130">
        <v>0</v>
      </c>
      <c r="M260" s="130">
        <v>0</v>
      </c>
      <c r="N260" s="131">
        <f t="shared" si="11"/>
        <v>0</v>
      </c>
      <c r="O260" s="128" t="s">
        <v>2312</v>
      </c>
      <c r="P260" s="144">
        <v>3420</v>
      </c>
      <c r="Q260" s="133">
        <v>0</v>
      </c>
      <c r="R260" s="144">
        <v>380</v>
      </c>
      <c r="S260" s="134">
        <f t="shared" si="12"/>
        <v>3800</v>
      </c>
      <c r="T260" s="132">
        <v>3420</v>
      </c>
      <c r="U260" s="135">
        <v>0</v>
      </c>
      <c r="V260" s="135"/>
      <c r="W260" s="136">
        <f t="shared" si="13"/>
        <v>3420</v>
      </c>
      <c r="X260" s="145" t="s">
        <v>391</v>
      </c>
      <c r="Y260" s="138"/>
      <c r="Z260" s="138"/>
      <c r="AA260" s="138"/>
      <c r="AB260" s="139"/>
      <c r="AC260" s="147"/>
      <c r="AD260" s="147"/>
      <c r="AE260" s="147"/>
      <c r="AG260" s="147"/>
      <c r="AH260" s="92"/>
    </row>
    <row r="261" spans="2:34" ht="40.5" customHeight="1">
      <c r="B261" s="127">
        <v>250</v>
      </c>
      <c r="C261" s="128" t="s">
        <v>387</v>
      </c>
      <c r="D261" s="129" t="s">
        <v>285</v>
      </c>
      <c r="E261" s="129" t="s">
        <v>388</v>
      </c>
      <c r="F261" s="129" t="s">
        <v>389</v>
      </c>
      <c r="G261" s="128"/>
      <c r="H261" s="129" t="s">
        <v>197</v>
      </c>
      <c r="I261" s="128" t="s">
        <v>390</v>
      </c>
      <c r="J261" s="128" t="s">
        <v>176</v>
      </c>
      <c r="K261" s="128" t="s">
        <v>2265</v>
      </c>
      <c r="L261" s="130">
        <v>0</v>
      </c>
      <c r="M261" s="130">
        <v>0</v>
      </c>
      <c r="N261" s="131">
        <f t="shared" si="11"/>
        <v>0</v>
      </c>
      <c r="O261" s="128" t="s">
        <v>2312</v>
      </c>
      <c r="P261" s="144">
        <v>27347</v>
      </c>
      <c r="Q261" s="133">
        <v>0</v>
      </c>
      <c r="R261" s="144">
        <v>3039</v>
      </c>
      <c r="S261" s="134">
        <f t="shared" si="12"/>
        <v>30386</v>
      </c>
      <c r="T261" s="132">
        <v>27347</v>
      </c>
      <c r="U261" s="135">
        <v>0</v>
      </c>
      <c r="V261" s="135"/>
      <c r="W261" s="136">
        <f t="shared" si="13"/>
        <v>27347</v>
      </c>
      <c r="X261" s="145" t="s">
        <v>391</v>
      </c>
      <c r="Y261" s="138"/>
      <c r="Z261" s="138"/>
      <c r="AA261" s="138"/>
      <c r="AB261" s="139"/>
      <c r="AC261" s="147"/>
      <c r="AD261" s="147"/>
      <c r="AE261" s="147"/>
      <c r="AG261" s="147"/>
      <c r="AH261" s="92"/>
    </row>
    <row r="262" spans="2:34" ht="40.5" customHeight="1">
      <c r="B262" s="127">
        <v>251</v>
      </c>
      <c r="C262" s="128" t="s">
        <v>387</v>
      </c>
      <c r="D262" s="129" t="s">
        <v>285</v>
      </c>
      <c r="E262" s="129" t="s">
        <v>388</v>
      </c>
      <c r="F262" s="129" t="s">
        <v>389</v>
      </c>
      <c r="G262" s="128"/>
      <c r="H262" s="129" t="s">
        <v>197</v>
      </c>
      <c r="I262" s="128" t="s">
        <v>390</v>
      </c>
      <c r="J262" s="128" t="s">
        <v>200</v>
      </c>
      <c r="K262" s="128" t="s">
        <v>2264</v>
      </c>
      <c r="L262" s="130">
        <v>0</v>
      </c>
      <c r="M262" s="130">
        <v>0</v>
      </c>
      <c r="N262" s="131">
        <f t="shared" si="11"/>
        <v>0</v>
      </c>
      <c r="O262" s="128" t="s">
        <v>2312</v>
      </c>
      <c r="P262" s="144">
        <v>47101</v>
      </c>
      <c r="Q262" s="133">
        <v>0</v>
      </c>
      <c r="R262" s="144">
        <v>5234</v>
      </c>
      <c r="S262" s="134">
        <f t="shared" si="12"/>
        <v>52335</v>
      </c>
      <c r="T262" s="132">
        <v>47101</v>
      </c>
      <c r="U262" s="135">
        <v>0</v>
      </c>
      <c r="V262" s="135"/>
      <c r="W262" s="136">
        <f t="shared" si="13"/>
        <v>47101</v>
      </c>
      <c r="X262" s="145" t="s">
        <v>391</v>
      </c>
      <c r="Y262" s="138"/>
      <c r="Z262" s="138"/>
      <c r="AA262" s="138"/>
      <c r="AB262" s="139"/>
      <c r="AC262" s="147"/>
      <c r="AD262" s="147"/>
      <c r="AE262" s="147"/>
      <c r="AG262" s="147"/>
      <c r="AH262" s="92"/>
    </row>
    <row r="263" spans="2:34" ht="40.5" customHeight="1">
      <c r="B263" s="127">
        <v>252</v>
      </c>
      <c r="C263" s="128" t="s">
        <v>387</v>
      </c>
      <c r="D263" s="129" t="s">
        <v>285</v>
      </c>
      <c r="E263" s="129" t="s">
        <v>388</v>
      </c>
      <c r="F263" s="129" t="s">
        <v>389</v>
      </c>
      <c r="G263" s="128"/>
      <c r="H263" s="129" t="s">
        <v>197</v>
      </c>
      <c r="I263" s="128" t="s">
        <v>390</v>
      </c>
      <c r="J263" s="128" t="s">
        <v>288</v>
      </c>
      <c r="K263" s="128" t="s">
        <v>2265</v>
      </c>
      <c r="L263" s="130">
        <v>0</v>
      </c>
      <c r="M263" s="130">
        <v>0</v>
      </c>
      <c r="N263" s="131">
        <f t="shared" si="11"/>
        <v>0</v>
      </c>
      <c r="O263" s="128" t="s">
        <v>2312</v>
      </c>
      <c r="P263" s="144">
        <v>11500</v>
      </c>
      <c r="Q263" s="133">
        <v>0</v>
      </c>
      <c r="R263" s="144">
        <v>1500</v>
      </c>
      <c r="S263" s="134">
        <f t="shared" si="12"/>
        <v>13000</v>
      </c>
      <c r="T263" s="132">
        <v>11500</v>
      </c>
      <c r="U263" s="135">
        <v>0</v>
      </c>
      <c r="V263" s="135"/>
      <c r="W263" s="136">
        <f t="shared" si="13"/>
        <v>11500</v>
      </c>
      <c r="X263" s="145" t="s">
        <v>391</v>
      </c>
      <c r="Y263" s="138"/>
      <c r="Z263" s="138"/>
      <c r="AA263" s="138"/>
      <c r="AB263" s="139"/>
      <c r="AC263" s="147"/>
      <c r="AD263" s="147"/>
      <c r="AE263" s="147"/>
      <c r="AG263" s="147"/>
      <c r="AH263" s="92"/>
    </row>
    <row r="264" spans="2:34" ht="40.5" customHeight="1">
      <c r="B264" s="127">
        <v>253</v>
      </c>
      <c r="C264" s="128" t="s">
        <v>387</v>
      </c>
      <c r="D264" s="129" t="s">
        <v>285</v>
      </c>
      <c r="E264" s="129" t="s">
        <v>388</v>
      </c>
      <c r="F264" s="129" t="s">
        <v>389</v>
      </c>
      <c r="G264" s="128"/>
      <c r="H264" s="129" t="s">
        <v>197</v>
      </c>
      <c r="I264" s="128" t="s">
        <v>390</v>
      </c>
      <c r="J264" s="128" t="s">
        <v>152</v>
      </c>
      <c r="K264" s="128" t="s">
        <v>2265</v>
      </c>
      <c r="L264" s="130">
        <v>0</v>
      </c>
      <c r="M264" s="130">
        <v>0</v>
      </c>
      <c r="N264" s="131">
        <f t="shared" si="11"/>
        <v>0</v>
      </c>
      <c r="O264" s="128" t="s">
        <v>2312</v>
      </c>
      <c r="P264" s="144">
        <v>13574</v>
      </c>
      <c r="Q264" s="133">
        <v>0</v>
      </c>
      <c r="R264" s="144">
        <v>3074</v>
      </c>
      <c r="S264" s="134">
        <f t="shared" si="12"/>
        <v>16648</v>
      </c>
      <c r="T264" s="132">
        <v>2963</v>
      </c>
      <c r="U264" s="135">
        <v>0</v>
      </c>
      <c r="V264" s="135"/>
      <c r="W264" s="136">
        <f t="shared" si="13"/>
        <v>2963</v>
      </c>
      <c r="X264" s="145" t="s">
        <v>391</v>
      </c>
      <c r="Y264" s="138"/>
      <c r="Z264" s="138"/>
      <c r="AA264" s="138"/>
      <c r="AB264" s="139"/>
      <c r="AC264" s="147"/>
      <c r="AD264" s="147"/>
      <c r="AE264" s="147"/>
      <c r="AG264" s="147"/>
      <c r="AH264" s="92"/>
    </row>
    <row r="265" spans="2:34" ht="40.5" customHeight="1">
      <c r="B265" s="127">
        <v>254</v>
      </c>
      <c r="C265" s="128" t="s">
        <v>387</v>
      </c>
      <c r="D265" s="129" t="s">
        <v>285</v>
      </c>
      <c r="E265" s="129" t="s">
        <v>388</v>
      </c>
      <c r="F265" s="129" t="s">
        <v>389</v>
      </c>
      <c r="G265" s="128"/>
      <c r="H265" s="129" t="s">
        <v>197</v>
      </c>
      <c r="I265" s="128" t="s">
        <v>390</v>
      </c>
      <c r="J265" s="128" t="s">
        <v>200</v>
      </c>
      <c r="K265" s="128" t="s">
        <v>2264</v>
      </c>
      <c r="L265" s="130">
        <v>0</v>
      </c>
      <c r="M265" s="130">
        <v>0</v>
      </c>
      <c r="N265" s="131">
        <f t="shared" si="11"/>
        <v>0</v>
      </c>
      <c r="O265" s="128" t="s">
        <v>2312</v>
      </c>
      <c r="P265" s="144">
        <v>2963</v>
      </c>
      <c r="Q265" s="133">
        <v>0</v>
      </c>
      <c r="R265" s="144">
        <v>330</v>
      </c>
      <c r="S265" s="134">
        <f t="shared" si="12"/>
        <v>3293</v>
      </c>
      <c r="T265" s="132">
        <v>13574</v>
      </c>
      <c r="U265" s="135">
        <v>0</v>
      </c>
      <c r="V265" s="135"/>
      <c r="W265" s="136">
        <f t="shared" si="13"/>
        <v>13574</v>
      </c>
      <c r="X265" s="145" t="s">
        <v>391</v>
      </c>
      <c r="Y265" s="138"/>
      <c r="Z265" s="138"/>
      <c r="AA265" s="138"/>
      <c r="AB265" s="139"/>
      <c r="AC265" s="147"/>
      <c r="AD265" s="147"/>
      <c r="AE265" s="147"/>
      <c r="AG265" s="147"/>
      <c r="AH265" s="92"/>
    </row>
    <row r="266" spans="2:34" ht="40.5" customHeight="1">
      <c r="B266" s="127">
        <v>255</v>
      </c>
      <c r="C266" s="128" t="s">
        <v>392</v>
      </c>
      <c r="D266" s="129" t="s">
        <v>393</v>
      </c>
      <c r="E266" s="129" t="s">
        <v>285</v>
      </c>
      <c r="F266" s="129" t="s">
        <v>394</v>
      </c>
      <c r="G266" s="128" t="s">
        <v>339</v>
      </c>
      <c r="H266" s="128"/>
      <c r="I266" s="128" t="s">
        <v>395</v>
      </c>
      <c r="J266" s="128" t="s">
        <v>156</v>
      </c>
      <c r="K266" s="128" t="s">
        <v>2264</v>
      </c>
      <c r="L266" s="130">
        <v>6</v>
      </c>
      <c r="M266" s="130">
        <v>4</v>
      </c>
      <c r="N266" s="131">
        <f t="shared" si="11"/>
        <v>10</v>
      </c>
      <c r="O266" s="128" t="s">
        <v>2312</v>
      </c>
      <c r="P266" s="144">
        <v>29836</v>
      </c>
      <c r="Q266" s="133">
        <v>0</v>
      </c>
      <c r="R266" s="144">
        <v>5418</v>
      </c>
      <c r="S266" s="134">
        <f t="shared" si="12"/>
        <v>35254</v>
      </c>
      <c r="T266" s="132">
        <v>29836</v>
      </c>
      <c r="U266" s="135">
        <v>0</v>
      </c>
      <c r="V266" s="135"/>
      <c r="W266" s="136">
        <f t="shared" si="13"/>
        <v>29836</v>
      </c>
      <c r="X266" s="145" t="s">
        <v>396</v>
      </c>
      <c r="Y266" s="138"/>
      <c r="Z266" s="138"/>
      <c r="AA266" s="138"/>
      <c r="AB266" s="139"/>
      <c r="AC266" s="147"/>
      <c r="AD266" s="147"/>
      <c r="AE266" s="147"/>
      <c r="AG266" s="147"/>
      <c r="AH266" s="92"/>
    </row>
    <row r="267" spans="2:34" ht="40.5" customHeight="1">
      <c r="B267" s="127">
        <v>256</v>
      </c>
      <c r="C267" s="128" t="s">
        <v>392</v>
      </c>
      <c r="D267" s="129" t="s">
        <v>393</v>
      </c>
      <c r="E267" s="129" t="s">
        <v>285</v>
      </c>
      <c r="F267" s="129" t="s">
        <v>394</v>
      </c>
      <c r="G267" s="128" t="s">
        <v>339</v>
      </c>
      <c r="H267" s="128"/>
      <c r="I267" s="128" t="s">
        <v>395</v>
      </c>
      <c r="J267" s="128" t="s">
        <v>152</v>
      </c>
      <c r="K267" s="128" t="s">
        <v>2265</v>
      </c>
      <c r="L267" s="130">
        <v>0</v>
      </c>
      <c r="M267" s="130">
        <v>0</v>
      </c>
      <c r="N267" s="131">
        <f t="shared" si="11"/>
        <v>0</v>
      </c>
      <c r="O267" s="128" t="s">
        <v>2312</v>
      </c>
      <c r="P267" s="144">
        <v>6787</v>
      </c>
      <c r="Q267" s="133">
        <v>0</v>
      </c>
      <c r="R267" s="144">
        <v>1537</v>
      </c>
      <c r="S267" s="134">
        <f t="shared" si="12"/>
        <v>8324</v>
      </c>
      <c r="T267" s="132">
        <v>6787</v>
      </c>
      <c r="U267" s="135">
        <v>0</v>
      </c>
      <c r="V267" s="135"/>
      <c r="W267" s="136">
        <f t="shared" si="13"/>
        <v>6787</v>
      </c>
      <c r="X267" s="145" t="s">
        <v>396</v>
      </c>
      <c r="Y267" s="138"/>
      <c r="Z267" s="138"/>
      <c r="AA267" s="138"/>
      <c r="AB267" s="139"/>
      <c r="AC267" s="147"/>
      <c r="AD267" s="147"/>
      <c r="AE267" s="147"/>
      <c r="AG267" s="147"/>
      <c r="AH267" s="92"/>
    </row>
    <row r="268" spans="2:34" ht="40.5" customHeight="1">
      <c r="B268" s="127">
        <v>257</v>
      </c>
      <c r="C268" s="128" t="s">
        <v>392</v>
      </c>
      <c r="D268" s="129" t="s">
        <v>393</v>
      </c>
      <c r="E268" s="129" t="s">
        <v>285</v>
      </c>
      <c r="F268" s="129" t="s">
        <v>394</v>
      </c>
      <c r="G268" s="128" t="s">
        <v>339</v>
      </c>
      <c r="H268" s="128"/>
      <c r="I268" s="128" t="s">
        <v>395</v>
      </c>
      <c r="J268" s="128" t="s">
        <v>373</v>
      </c>
      <c r="K268" s="128" t="s">
        <v>2265</v>
      </c>
      <c r="L268" s="130">
        <v>0</v>
      </c>
      <c r="M268" s="130">
        <v>0</v>
      </c>
      <c r="N268" s="131">
        <f t="shared" ref="N268:N331" si="14">+M268+L268</f>
        <v>0</v>
      </c>
      <c r="O268" s="128" t="s">
        <v>2312</v>
      </c>
      <c r="P268" s="144">
        <v>26370</v>
      </c>
      <c r="Q268" s="133">
        <v>0</v>
      </c>
      <c r="R268" s="144">
        <v>2930</v>
      </c>
      <c r="S268" s="134">
        <f t="shared" si="12"/>
        <v>29300</v>
      </c>
      <c r="T268" s="132">
        <v>26370</v>
      </c>
      <c r="U268" s="135">
        <v>0</v>
      </c>
      <c r="V268" s="135"/>
      <c r="W268" s="136">
        <f t="shared" si="13"/>
        <v>26370</v>
      </c>
      <c r="X268" s="145" t="s">
        <v>396</v>
      </c>
      <c r="Y268" s="138"/>
      <c r="Z268" s="138"/>
      <c r="AA268" s="138"/>
      <c r="AB268" s="139"/>
      <c r="AC268" s="147"/>
      <c r="AD268" s="147"/>
      <c r="AE268" s="147"/>
      <c r="AG268" s="147"/>
      <c r="AH268" s="92"/>
    </row>
    <row r="269" spans="2:34" ht="40.5" customHeight="1">
      <c r="B269" s="127">
        <v>258</v>
      </c>
      <c r="C269" s="128" t="s">
        <v>392</v>
      </c>
      <c r="D269" s="129" t="s">
        <v>393</v>
      </c>
      <c r="E269" s="129" t="s">
        <v>285</v>
      </c>
      <c r="F269" s="129" t="s">
        <v>394</v>
      </c>
      <c r="G269" s="128" t="s">
        <v>339</v>
      </c>
      <c r="H269" s="128"/>
      <c r="I269" s="128" t="s">
        <v>395</v>
      </c>
      <c r="J269" s="128" t="s">
        <v>152</v>
      </c>
      <c r="K269" s="128" t="s">
        <v>2265</v>
      </c>
      <c r="L269" s="130">
        <v>0</v>
      </c>
      <c r="M269" s="130">
        <v>0</v>
      </c>
      <c r="N269" s="131">
        <f t="shared" si="14"/>
        <v>0</v>
      </c>
      <c r="O269" s="128" t="s">
        <v>2312</v>
      </c>
      <c r="P269" s="144">
        <v>14944</v>
      </c>
      <c r="Q269" s="133">
        <v>0</v>
      </c>
      <c r="R269" s="144">
        <v>2560</v>
      </c>
      <c r="S269" s="134">
        <f t="shared" ref="S269:S332" si="15">+P269+R269</f>
        <v>17504</v>
      </c>
      <c r="T269" s="132">
        <v>14944</v>
      </c>
      <c r="U269" s="135">
        <v>0</v>
      </c>
      <c r="V269" s="135"/>
      <c r="W269" s="136">
        <f t="shared" ref="W269:W332" si="16">+T269+U269+V269</f>
        <v>14944</v>
      </c>
      <c r="X269" s="145" t="s">
        <v>396</v>
      </c>
      <c r="Y269" s="138"/>
      <c r="Z269" s="138"/>
      <c r="AA269" s="138"/>
      <c r="AB269" s="139"/>
      <c r="AC269" s="147"/>
      <c r="AD269" s="147"/>
      <c r="AE269" s="147"/>
      <c r="AG269" s="147"/>
      <c r="AH269" s="92"/>
    </row>
    <row r="270" spans="2:34" ht="40.5" customHeight="1">
      <c r="B270" s="127">
        <v>259</v>
      </c>
      <c r="C270" s="128" t="s">
        <v>392</v>
      </c>
      <c r="D270" s="129" t="s">
        <v>393</v>
      </c>
      <c r="E270" s="129" t="s">
        <v>285</v>
      </c>
      <c r="F270" s="129" t="s">
        <v>394</v>
      </c>
      <c r="G270" s="128" t="s">
        <v>339</v>
      </c>
      <c r="H270" s="128"/>
      <c r="I270" s="128" t="s">
        <v>395</v>
      </c>
      <c r="J270" s="128" t="s">
        <v>152</v>
      </c>
      <c r="K270" s="128" t="s">
        <v>2265</v>
      </c>
      <c r="L270" s="130">
        <v>0</v>
      </c>
      <c r="M270" s="130">
        <v>0</v>
      </c>
      <c r="N270" s="131">
        <f t="shared" si="14"/>
        <v>0</v>
      </c>
      <c r="O270" s="128" t="s">
        <v>2312</v>
      </c>
      <c r="P270" s="144">
        <v>17342</v>
      </c>
      <c r="Q270" s="133">
        <v>0</v>
      </c>
      <c r="R270" s="144">
        <v>2710</v>
      </c>
      <c r="S270" s="134">
        <f t="shared" si="15"/>
        <v>20052</v>
      </c>
      <c r="T270" s="132">
        <v>17342</v>
      </c>
      <c r="U270" s="135">
        <v>0</v>
      </c>
      <c r="V270" s="135"/>
      <c r="W270" s="136">
        <f t="shared" si="16"/>
        <v>17342</v>
      </c>
      <c r="X270" s="145" t="s">
        <v>396</v>
      </c>
      <c r="Y270" s="138"/>
      <c r="Z270" s="138"/>
      <c r="AA270" s="138"/>
      <c r="AB270" s="139"/>
      <c r="AC270" s="147"/>
      <c r="AD270" s="147"/>
      <c r="AE270" s="147"/>
      <c r="AG270" s="147"/>
      <c r="AH270" s="92"/>
    </row>
    <row r="271" spans="2:34" ht="40.5" customHeight="1">
      <c r="B271" s="127">
        <v>260</v>
      </c>
      <c r="C271" s="128" t="s">
        <v>397</v>
      </c>
      <c r="D271" s="129" t="s">
        <v>285</v>
      </c>
      <c r="E271" s="129" t="s">
        <v>398</v>
      </c>
      <c r="F271" s="129" t="s">
        <v>399</v>
      </c>
      <c r="G271" s="128" t="s">
        <v>339</v>
      </c>
      <c r="H271" s="128"/>
      <c r="I271" s="128" t="s">
        <v>400</v>
      </c>
      <c r="J271" s="128" t="s">
        <v>156</v>
      </c>
      <c r="K271" s="128" t="s">
        <v>2264</v>
      </c>
      <c r="L271" s="130">
        <v>4</v>
      </c>
      <c r="M271" s="130">
        <v>5</v>
      </c>
      <c r="N271" s="131">
        <f t="shared" si="14"/>
        <v>9</v>
      </c>
      <c r="O271" s="128" t="s">
        <v>2312</v>
      </c>
      <c r="P271" s="144">
        <v>59672</v>
      </c>
      <c r="Q271" s="133">
        <v>0</v>
      </c>
      <c r="R271" s="144">
        <v>10836</v>
      </c>
      <c r="S271" s="134">
        <f t="shared" si="15"/>
        <v>70508</v>
      </c>
      <c r="T271" s="132">
        <v>59672</v>
      </c>
      <c r="U271" s="135">
        <v>0</v>
      </c>
      <c r="V271" s="135"/>
      <c r="W271" s="136">
        <f t="shared" si="16"/>
        <v>59672</v>
      </c>
      <c r="X271" s="145" t="s">
        <v>401</v>
      </c>
      <c r="Y271" s="138"/>
      <c r="Z271" s="138"/>
      <c r="AA271" s="138"/>
      <c r="AB271" s="139"/>
      <c r="AC271" s="147"/>
      <c r="AD271" s="147"/>
      <c r="AE271" s="147"/>
      <c r="AG271" s="147"/>
      <c r="AH271" s="92"/>
    </row>
    <row r="272" spans="2:34" ht="40.5" customHeight="1">
      <c r="B272" s="127">
        <v>261</v>
      </c>
      <c r="C272" s="128" t="s">
        <v>397</v>
      </c>
      <c r="D272" s="129" t="s">
        <v>285</v>
      </c>
      <c r="E272" s="129" t="s">
        <v>398</v>
      </c>
      <c r="F272" s="129" t="s">
        <v>399</v>
      </c>
      <c r="G272" s="128" t="s">
        <v>339</v>
      </c>
      <c r="H272" s="128"/>
      <c r="I272" s="128" t="s">
        <v>400</v>
      </c>
      <c r="J272" s="128" t="s">
        <v>152</v>
      </c>
      <c r="K272" s="128" t="s">
        <v>2265</v>
      </c>
      <c r="L272" s="130">
        <v>0</v>
      </c>
      <c r="M272" s="130">
        <v>0</v>
      </c>
      <c r="N272" s="131">
        <f t="shared" si="14"/>
        <v>0</v>
      </c>
      <c r="O272" s="128" t="s">
        <v>2312</v>
      </c>
      <c r="P272" s="144">
        <v>13574</v>
      </c>
      <c r="Q272" s="133">
        <v>0</v>
      </c>
      <c r="R272" s="144">
        <v>3074</v>
      </c>
      <c r="S272" s="134">
        <f t="shared" si="15"/>
        <v>16648</v>
      </c>
      <c r="T272" s="132">
        <v>13574</v>
      </c>
      <c r="U272" s="135">
        <v>0</v>
      </c>
      <c r="V272" s="135"/>
      <c r="W272" s="136">
        <f t="shared" si="16"/>
        <v>13574</v>
      </c>
      <c r="X272" s="145" t="s">
        <v>401</v>
      </c>
      <c r="Y272" s="138"/>
      <c r="Z272" s="138"/>
      <c r="AA272" s="138"/>
      <c r="AB272" s="139"/>
      <c r="AC272" s="147"/>
      <c r="AD272" s="147"/>
      <c r="AE272" s="147"/>
      <c r="AG272" s="147"/>
      <c r="AH272" s="92"/>
    </row>
    <row r="273" spans="2:34" ht="40.5" customHeight="1">
      <c r="B273" s="127">
        <v>262</v>
      </c>
      <c r="C273" s="128" t="s">
        <v>397</v>
      </c>
      <c r="D273" s="129" t="s">
        <v>285</v>
      </c>
      <c r="E273" s="129" t="s">
        <v>398</v>
      </c>
      <c r="F273" s="129" t="s">
        <v>399</v>
      </c>
      <c r="G273" s="128" t="s">
        <v>339</v>
      </c>
      <c r="H273" s="128"/>
      <c r="I273" s="128" t="s">
        <v>400</v>
      </c>
      <c r="J273" s="128" t="s">
        <v>156</v>
      </c>
      <c r="K273" s="128" t="s">
        <v>2264</v>
      </c>
      <c r="L273" s="130">
        <v>0</v>
      </c>
      <c r="M273" s="130">
        <v>0</v>
      </c>
      <c r="N273" s="131">
        <f t="shared" si="14"/>
        <v>0</v>
      </c>
      <c r="O273" s="128" t="s">
        <v>2312</v>
      </c>
      <c r="P273" s="144">
        <v>4362</v>
      </c>
      <c r="Q273" s="133">
        <v>0</v>
      </c>
      <c r="R273" s="144">
        <v>1536</v>
      </c>
      <c r="S273" s="134">
        <f t="shared" si="15"/>
        <v>5898</v>
      </c>
      <c r="T273" s="132">
        <v>4362</v>
      </c>
      <c r="U273" s="135">
        <v>0</v>
      </c>
      <c r="V273" s="135"/>
      <c r="W273" s="136">
        <f t="shared" si="16"/>
        <v>4362</v>
      </c>
      <c r="X273" s="145" t="s">
        <v>401</v>
      </c>
      <c r="Y273" s="138"/>
      <c r="Z273" s="138"/>
      <c r="AA273" s="138"/>
      <c r="AB273" s="139"/>
      <c r="AC273" s="147"/>
      <c r="AD273" s="147"/>
      <c r="AE273" s="147"/>
      <c r="AG273" s="147"/>
      <c r="AH273" s="92"/>
    </row>
    <row r="274" spans="2:34" ht="40.5" customHeight="1">
      <c r="B274" s="127">
        <v>263</v>
      </c>
      <c r="C274" s="128" t="s">
        <v>397</v>
      </c>
      <c r="D274" s="129" t="s">
        <v>285</v>
      </c>
      <c r="E274" s="129" t="s">
        <v>398</v>
      </c>
      <c r="F274" s="129" t="s">
        <v>399</v>
      </c>
      <c r="G274" s="128" t="s">
        <v>339</v>
      </c>
      <c r="H274" s="128"/>
      <c r="I274" s="128" t="s">
        <v>400</v>
      </c>
      <c r="J274" s="128" t="s">
        <v>155</v>
      </c>
      <c r="K274" s="128" t="s">
        <v>2265</v>
      </c>
      <c r="L274" s="130">
        <v>0</v>
      </c>
      <c r="M274" s="130">
        <v>0</v>
      </c>
      <c r="N274" s="131">
        <f t="shared" si="14"/>
        <v>0</v>
      </c>
      <c r="O274" s="128" t="s">
        <v>2312</v>
      </c>
      <c r="P274" s="144">
        <v>13095</v>
      </c>
      <c r="Q274" s="133">
        <v>0</v>
      </c>
      <c r="R274" s="144">
        <v>1455</v>
      </c>
      <c r="S274" s="134">
        <f t="shared" si="15"/>
        <v>14550</v>
      </c>
      <c r="T274" s="132">
        <v>13095</v>
      </c>
      <c r="U274" s="135">
        <v>0</v>
      </c>
      <c r="V274" s="135"/>
      <c r="W274" s="136">
        <f t="shared" si="16"/>
        <v>13095</v>
      </c>
      <c r="X274" s="145" t="s">
        <v>401</v>
      </c>
      <c r="Y274" s="138"/>
      <c r="Z274" s="138"/>
      <c r="AA274" s="138"/>
      <c r="AB274" s="139"/>
      <c r="AC274" s="147"/>
      <c r="AD274" s="147"/>
      <c r="AE274" s="147"/>
      <c r="AG274" s="147"/>
      <c r="AH274" s="92"/>
    </row>
    <row r="275" spans="2:34" ht="40.5" customHeight="1">
      <c r="B275" s="127">
        <v>264</v>
      </c>
      <c r="C275" s="128" t="s">
        <v>402</v>
      </c>
      <c r="D275" s="129" t="s">
        <v>148</v>
      </c>
      <c r="E275" s="129" t="s">
        <v>403</v>
      </c>
      <c r="F275" s="129" t="s">
        <v>404</v>
      </c>
      <c r="G275" s="128" t="s">
        <v>405</v>
      </c>
      <c r="H275" s="128"/>
      <c r="I275" s="128" t="s">
        <v>406</v>
      </c>
      <c r="J275" s="128" t="s">
        <v>176</v>
      </c>
      <c r="K275" s="128" t="s">
        <v>2265</v>
      </c>
      <c r="L275" s="130">
        <v>12</v>
      </c>
      <c r="M275" s="130">
        <v>12</v>
      </c>
      <c r="N275" s="131">
        <f t="shared" si="14"/>
        <v>24</v>
      </c>
      <c r="O275" s="128" t="s">
        <v>2312</v>
      </c>
      <c r="P275" s="144">
        <v>8100</v>
      </c>
      <c r="Q275" s="133">
        <v>0</v>
      </c>
      <c r="R275" s="144">
        <v>900</v>
      </c>
      <c r="S275" s="134">
        <f t="shared" si="15"/>
        <v>9000</v>
      </c>
      <c r="T275" s="132">
        <v>8100</v>
      </c>
      <c r="U275" s="135">
        <v>0</v>
      </c>
      <c r="V275" s="135"/>
      <c r="W275" s="136">
        <f t="shared" si="16"/>
        <v>8100</v>
      </c>
      <c r="X275" s="145" t="s">
        <v>407</v>
      </c>
      <c r="Y275" s="138"/>
      <c r="Z275" s="138"/>
      <c r="AA275" s="138"/>
      <c r="AB275" s="139"/>
      <c r="AC275" s="147"/>
      <c r="AD275" s="147"/>
      <c r="AE275" s="147"/>
      <c r="AG275" s="147"/>
      <c r="AH275" s="92"/>
    </row>
    <row r="276" spans="2:34" ht="40.5" customHeight="1">
      <c r="B276" s="127">
        <v>265</v>
      </c>
      <c r="C276" s="128" t="s">
        <v>402</v>
      </c>
      <c r="D276" s="129" t="s">
        <v>148</v>
      </c>
      <c r="E276" s="129" t="s">
        <v>403</v>
      </c>
      <c r="F276" s="129" t="s">
        <v>404</v>
      </c>
      <c r="G276" s="128" t="s">
        <v>405</v>
      </c>
      <c r="H276" s="128"/>
      <c r="I276" s="128" t="s">
        <v>406</v>
      </c>
      <c r="J276" s="128" t="s">
        <v>176</v>
      </c>
      <c r="K276" s="128" t="s">
        <v>2265</v>
      </c>
      <c r="L276" s="130">
        <v>0</v>
      </c>
      <c r="M276" s="130">
        <v>0</v>
      </c>
      <c r="N276" s="131">
        <f t="shared" si="14"/>
        <v>0</v>
      </c>
      <c r="O276" s="128" t="s">
        <v>2312</v>
      </c>
      <c r="P276" s="144">
        <v>13673</v>
      </c>
      <c r="Q276" s="133">
        <v>0</v>
      </c>
      <c r="R276" s="144">
        <v>1520</v>
      </c>
      <c r="S276" s="134">
        <f t="shared" si="15"/>
        <v>15193</v>
      </c>
      <c r="T276" s="132">
        <v>13673</v>
      </c>
      <c r="U276" s="135">
        <v>0</v>
      </c>
      <c r="V276" s="135"/>
      <c r="W276" s="136">
        <f t="shared" si="16"/>
        <v>13673</v>
      </c>
      <c r="X276" s="145" t="s">
        <v>407</v>
      </c>
      <c r="Y276" s="138"/>
      <c r="Z276" s="138"/>
      <c r="AA276" s="138"/>
      <c r="AB276" s="139"/>
      <c r="AC276" s="147"/>
      <c r="AD276" s="147"/>
      <c r="AE276" s="147"/>
      <c r="AG276" s="147"/>
      <c r="AH276" s="92"/>
    </row>
    <row r="277" spans="2:34" ht="40.5" customHeight="1">
      <c r="B277" s="127">
        <v>266</v>
      </c>
      <c r="C277" s="128" t="s">
        <v>402</v>
      </c>
      <c r="D277" s="129" t="s">
        <v>148</v>
      </c>
      <c r="E277" s="129" t="s">
        <v>403</v>
      </c>
      <c r="F277" s="129" t="s">
        <v>404</v>
      </c>
      <c r="G277" s="128" t="s">
        <v>405</v>
      </c>
      <c r="H277" s="128"/>
      <c r="I277" s="128" t="s">
        <v>406</v>
      </c>
      <c r="J277" s="128" t="s">
        <v>176</v>
      </c>
      <c r="K277" s="128" t="s">
        <v>2265</v>
      </c>
      <c r="L277" s="130">
        <v>0</v>
      </c>
      <c r="M277" s="130">
        <v>0</v>
      </c>
      <c r="N277" s="131">
        <f t="shared" si="14"/>
        <v>0</v>
      </c>
      <c r="O277" s="128" t="s">
        <v>2312</v>
      </c>
      <c r="P277" s="144">
        <v>7245</v>
      </c>
      <c r="Q277" s="133">
        <v>0</v>
      </c>
      <c r="R277" s="144">
        <v>805</v>
      </c>
      <c r="S277" s="134">
        <f t="shared" si="15"/>
        <v>8050</v>
      </c>
      <c r="T277" s="132">
        <v>7245</v>
      </c>
      <c r="U277" s="135">
        <v>0</v>
      </c>
      <c r="V277" s="135"/>
      <c r="W277" s="136">
        <f t="shared" si="16"/>
        <v>7245</v>
      </c>
      <c r="X277" s="145" t="s">
        <v>407</v>
      </c>
      <c r="Y277" s="138"/>
      <c r="Z277" s="138"/>
      <c r="AA277" s="138"/>
      <c r="AB277" s="139"/>
      <c r="AC277" s="147"/>
      <c r="AD277" s="147"/>
      <c r="AE277" s="147"/>
      <c r="AG277" s="147"/>
      <c r="AH277" s="92"/>
    </row>
    <row r="278" spans="2:34" ht="40.5" customHeight="1">
      <c r="B278" s="127">
        <v>267</v>
      </c>
      <c r="C278" s="128" t="s">
        <v>402</v>
      </c>
      <c r="D278" s="129" t="s">
        <v>148</v>
      </c>
      <c r="E278" s="129" t="s">
        <v>403</v>
      </c>
      <c r="F278" s="129" t="s">
        <v>404</v>
      </c>
      <c r="G278" s="128" t="s">
        <v>405</v>
      </c>
      <c r="H278" s="128"/>
      <c r="I278" s="128" t="s">
        <v>406</v>
      </c>
      <c r="J278" s="128" t="s">
        <v>176</v>
      </c>
      <c r="K278" s="128" t="s">
        <v>2265</v>
      </c>
      <c r="L278" s="130">
        <v>0</v>
      </c>
      <c r="M278" s="130">
        <v>0</v>
      </c>
      <c r="N278" s="131">
        <f t="shared" si="14"/>
        <v>0</v>
      </c>
      <c r="O278" s="128" t="s">
        <v>2312</v>
      </c>
      <c r="P278" s="144">
        <v>7074</v>
      </c>
      <c r="Q278" s="133">
        <v>0</v>
      </c>
      <c r="R278" s="144">
        <v>786</v>
      </c>
      <c r="S278" s="134">
        <f t="shared" si="15"/>
        <v>7860</v>
      </c>
      <c r="T278" s="132">
        <v>7074</v>
      </c>
      <c r="U278" s="135">
        <v>0</v>
      </c>
      <c r="V278" s="135"/>
      <c r="W278" s="136">
        <f t="shared" si="16"/>
        <v>7074</v>
      </c>
      <c r="X278" s="145" t="s">
        <v>407</v>
      </c>
      <c r="Y278" s="138"/>
      <c r="Z278" s="138"/>
      <c r="AA278" s="138"/>
      <c r="AB278" s="139"/>
      <c r="AC278" s="147"/>
      <c r="AD278" s="147"/>
      <c r="AE278" s="147"/>
      <c r="AG278" s="147"/>
      <c r="AH278" s="92"/>
    </row>
    <row r="279" spans="2:34" ht="40.5" customHeight="1">
      <c r="B279" s="127">
        <v>268</v>
      </c>
      <c r="C279" s="128" t="s">
        <v>402</v>
      </c>
      <c r="D279" s="129" t="s">
        <v>148</v>
      </c>
      <c r="E279" s="129" t="s">
        <v>403</v>
      </c>
      <c r="F279" s="129" t="s">
        <v>404</v>
      </c>
      <c r="G279" s="128" t="s">
        <v>405</v>
      </c>
      <c r="H279" s="128"/>
      <c r="I279" s="128" t="s">
        <v>406</v>
      </c>
      <c r="J279" s="128" t="s">
        <v>176</v>
      </c>
      <c r="K279" s="128" t="s">
        <v>2265</v>
      </c>
      <c r="L279" s="130">
        <v>0</v>
      </c>
      <c r="M279" s="130">
        <v>0</v>
      </c>
      <c r="N279" s="131">
        <f t="shared" si="14"/>
        <v>0</v>
      </c>
      <c r="O279" s="128" t="s">
        <v>2312</v>
      </c>
      <c r="P279" s="144">
        <v>30240</v>
      </c>
      <c r="Q279" s="133">
        <v>0</v>
      </c>
      <c r="R279" s="144">
        <v>3360</v>
      </c>
      <c r="S279" s="134">
        <f t="shared" si="15"/>
        <v>33600</v>
      </c>
      <c r="T279" s="132">
        <v>30240</v>
      </c>
      <c r="U279" s="135">
        <v>0</v>
      </c>
      <c r="V279" s="135"/>
      <c r="W279" s="136">
        <f t="shared" si="16"/>
        <v>30240</v>
      </c>
      <c r="X279" s="145" t="s">
        <v>407</v>
      </c>
      <c r="Y279" s="138"/>
      <c r="Z279" s="138"/>
      <c r="AA279" s="138"/>
      <c r="AB279" s="139"/>
      <c r="AC279" s="147"/>
      <c r="AD279" s="147"/>
      <c r="AE279" s="147"/>
      <c r="AG279" s="147"/>
      <c r="AH279" s="92"/>
    </row>
    <row r="280" spans="2:34" ht="40.5" customHeight="1">
      <c r="B280" s="127">
        <v>269</v>
      </c>
      <c r="C280" s="128" t="s">
        <v>402</v>
      </c>
      <c r="D280" s="129" t="s">
        <v>148</v>
      </c>
      <c r="E280" s="129" t="s">
        <v>403</v>
      </c>
      <c r="F280" s="129" t="s">
        <v>404</v>
      </c>
      <c r="G280" s="128" t="s">
        <v>405</v>
      </c>
      <c r="H280" s="128"/>
      <c r="I280" s="128" t="s">
        <v>406</v>
      </c>
      <c r="J280" s="128" t="s">
        <v>156</v>
      </c>
      <c r="K280" s="128" t="s">
        <v>2264</v>
      </c>
      <c r="L280" s="130">
        <v>0</v>
      </c>
      <c r="M280" s="130">
        <v>0</v>
      </c>
      <c r="N280" s="131">
        <f t="shared" si="14"/>
        <v>0</v>
      </c>
      <c r="O280" s="128" t="s">
        <v>2312</v>
      </c>
      <c r="P280" s="144">
        <v>17450</v>
      </c>
      <c r="Q280" s="133">
        <v>0</v>
      </c>
      <c r="R280" s="144">
        <v>6145.2000000000007</v>
      </c>
      <c r="S280" s="134">
        <f t="shared" si="15"/>
        <v>23595.200000000001</v>
      </c>
      <c r="T280" s="132">
        <v>17450</v>
      </c>
      <c r="U280" s="135">
        <v>0</v>
      </c>
      <c r="V280" s="135"/>
      <c r="W280" s="136">
        <f t="shared" si="16"/>
        <v>17450</v>
      </c>
      <c r="X280" s="145" t="s">
        <v>407</v>
      </c>
      <c r="Y280" s="138"/>
      <c r="Z280" s="138"/>
      <c r="AA280" s="138"/>
      <c r="AB280" s="139"/>
      <c r="AC280" s="147"/>
      <c r="AD280" s="147"/>
      <c r="AE280" s="147"/>
      <c r="AG280" s="147"/>
      <c r="AH280" s="92"/>
    </row>
    <row r="281" spans="2:34" ht="40.5" customHeight="1">
      <c r="B281" s="127">
        <v>270</v>
      </c>
      <c r="C281" s="128" t="s">
        <v>402</v>
      </c>
      <c r="D281" s="129" t="s">
        <v>148</v>
      </c>
      <c r="E281" s="129" t="s">
        <v>403</v>
      </c>
      <c r="F281" s="129" t="s">
        <v>404</v>
      </c>
      <c r="G281" s="128" t="s">
        <v>405</v>
      </c>
      <c r="H281" s="128"/>
      <c r="I281" s="128" t="s">
        <v>406</v>
      </c>
      <c r="J281" s="128" t="s">
        <v>176</v>
      </c>
      <c r="K281" s="128" t="s">
        <v>2265</v>
      </c>
      <c r="L281" s="130">
        <v>0</v>
      </c>
      <c r="M281" s="130">
        <v>0</v>
      </c>
      <c r="N281" s="131">
        <f t="shared" si="14"/>
        <v>0</v>
      </c>
      <c r="O281" s="128" t="s">
        <v>2312</v>
      </c>
      <c r="P281" s="144">
        <v>84150</v>
      </c>
      <c r="Q281" s="133">
        <v>0</v>
      </c>
      <c r="R281" s="144">
        <v>9350</v>
      </c>
      <c r="S281" s="134">
        <f t="shared" si="15"/>
        <v>93500</v>
      </c>
      <c r="T281" s="132">
        <v>84150</v>
      </c>
      <c r="U281" s="135">
        <v>0</v>
      </c>
      <c r="V281" s="135"/>
      <c r="W281" s="136">
        <f t="shared" si="16"/>
        <v>84150</v>
      </c>
      <c r="X281" s="145" t="s">
        <v>407</v>
      </c>
      <c r="Y281" s="138"/>
      <c r="Z281" s="138"/>
      <c r="AA281" s="138"/>
      <c r="AB281" s="139"/>
      <c r="AC281" s="147"/>
      <c r="AD281" s="147"/>
      <c r="AE281" s="147"/>
      <c r="AG281" s="147"/>
      <c r="AH281" s="92"/>
    </row>
    <row r="282" spans="2:34" ht="40.5" customHeight="1">
      <c r="B282" s="127">
        <v>271</v>
      </c>
      <c r="C282" s="128" t="s">
        <v>408</v>
      </c>
      <c r="D282" s="129" t="s">
        <v>179</v>
      </c>
      <c r="E282" s="129" t="s">
        <v>253</v>
      </c>
      <c r="F282" s="129" t="s">
        <v>409</v>
      </c>
      <c r="G282" s="128" t="s">
        <v>326</v>
      </c>
      <c r="H282" s="128"/>
      <c r="I282" s="128" t="s">
        <v>410</v>
      </c>
      <c r="J282" s="128" t="s">
        <v>328</v>
      </c>
      <c r="K282" s="128" t="s">
        <v>2265</v>
      </c>
      <c r="L282" s="130">
        <v>13</v>
      </c>
      <c r="M282" s="130">
        <v>4</v>
      </c>
      <c r="N282" s="131">
        <f t="shared" si="14"/>
        <v>17</v>
      </c>
      <c r="O282" s="128" t="s">
        <v>2312</v>
      </c>
      <c r="P282" s="144">
        <v>9368</v>
      </c>
      <c r="Q282" s="133">
        <v>0</v>
      </c>
      <c r="R282" s="144">
        <v>1041</v>
      </c>
      <c r="S282" s="134">
        <f t="shared" si="15"/>
        <v>10409</v>
      </c>
      <c r="T282" s="132">
        <v>9368</v>
      </c>
      <c r="U282" s="135">
        <v>0</v>
      </c>
      <c r="V282" s="135"/>
      <c r="W282" s="136">
        <f t="shared" si="16"/>
        <v>9368</v>
      </c>
      <c r="X282" s="145" t="s">
        <v>411</v>
      </c>
      <c r="Y282" s="138"/>
      <c r="Z282" s="138"/>
      <c r="AA282" s="138"/>
      <c r="AB282" s="139"/>
      <c r="AC282" s="147"/>
      <c r="AD282" s="147"/>
      <c r="AE282" s="147"/>
      <c r="AG282" s="147"/>
      <c r="AH282" s="92"/>
    </row>
    <row r="283" spans="2:34" ht="40.5" customHeight="1">
      <c r="B283" s="127">
        <v>272</v>
      </c>
      <c r="C283" s="128" t="s">
        <v>408</v>
      </c>
      <c r="D283" s="129" t="s">
        <v>179</v>
      </c>
      <c r="E283" s="129" t="s">
        <v>253</v>
      </c>
      <c r="F283" s="129" t="s">
        <v>409</v>
      </c>
      <c r="G283" s="128" t="s">
        <v>326</v>
      </c>
      <c r="H283" s="128"/>
      <c r="I283" s="128" t="s">
        <v>410</v>
      </c>
      <c r="J283" s="128" t="s">
        <v>330</v>
      </c>
      <c r="K283" s="128" t="s">
        <v>2265</v>
      </c>
      <c r="L283" s="130">
        <v>0</v>
      </c>
      <c r="M283" s="130">
        <v>0</v>
      </c>
      <c r="N283" s="131">
        <f t="shared" si="14"/>
        <v>0</v>
      </c>
      <c r="O283" s="128" t="s">
        <v>2312</v>
      </c>
      <c r="P283" s="144">
        <v>10836</v>
      </c>
      <c r="Q283" s="133">
        <v>0</v>
      </c>
      <c r="R283" s="144">
        <v>3414</v>
      </c>
      <c r="S283" s="134">
        <f t="shared" si="15"/>
        <v>14250</v>
      </c>
      <c r="T283" s="132">
        <v>10836</v>
      </c>
      <c r="U283" s="135">
        <v>0</v>
      </c>
      <c r="V283" s="135"/>
      <c r="W283" s="136">
        <f t="shared" si="16"/>
        <v>10836</v>
      </c>
      <c r="X283" s="145" t="s">
        <v>411</v>
      </c>
      <c r="Y283" s="138"/>
      <c r="Z283" s="138"/>
      <c r="AA283" s="138"/>
      <c r="AB283" s="139"/>
      <c r="AC283" s="147"/>
      <c r="AD283" s="147"/>
      <c r="AE283" s="147"/>
      <c r="AG283" s="147"/>
      <c r="AH283" s="92"/>
    </row>
    <row r="284" spans="2:34" ht="40.5" customHeight="1">
      <c r="B284" s="127">
        <v>273</v>
      </c>
      <c r="C284" s="128" t="s">
        <v>408</v>
      </c>
      <c r="D284" s="129" t="s">
        <v>179</v>
      </c>
      <c r="E284" s="129" t="s">
        <v>253</v>
      </c>
      <c r="F284" s="129" t="s">
        <v>409</v>
      </c>
      <c r="G284" s="128" t="s">
        <v>326</v>
      </c>
      <c r="H284" s="128"/>
      <c r="I284" s="128" t="s">
        <v>410</v>
      </c>
      <c r="J284" s="128" t="s">
        <v>157</v>
      </c>
      <c r="K284" s="128" t="s">
        <v>2264</v>
      </c>
      <c r="L284" s="130">
        <v>0</v>
      </c>
      <c r="M284" s="130">
        <v>0</v>
      </c>
      <c r="N284" s="131">
        <f t="shared" si="14"/>
        <v>0</v>
      </c>
      <c r="O284" s="128" t="s">
        <v>2312</v>
      </c>
      <c r="P284" s="144">
        <v>15020</v>
      </c>
      <c r="Q284" s="133">
        <v>0</v>
      </c>
      <c r="R284" s="144">
        <v>3414</v>
      </c>
      <c r="S284" s="134">
        <f t="shared" si="15"/>
        <v>18434</v>
      </c>
      <c r="T284" s="132">
        <v>15020</v>
      </c>
      <c r="U284" s="135">
        <v>0</v>
      </c>
      <c r="V284" s="135"/>
      <c r="W284" s="136">
        <f t="shared" si="16"/>
        <v>15020</v>
      </c>
      <c r="X284" s="145" t="s">
        <v>411</v>
      </c>
      <c r="Y284" s="138"/>
      <c r="Z284" s="138"/>
      <c r="AA284" s="138"/>
      <c r="AB284" s="139"/>
      <c r="AC284" s="147"/>
      <c r="AD284" s="147"/>
      <c r="AE284" s="147"/>
      <c r="AG284" s="147"/>
      <c r="AH284" s="92"/>
    </row>
    <row r="285" spans="2:34" ht="40.5" customHeight="1">
      <c r="B285" s="127">
        <v>274</v>
      </c>
      <c r="C285" s="128" t="s">
        <v>408</v>
      </c>
      <c r="D285" s="129" t="s">
        <v>179</v>
      </c>
      <c r="E285" s="129" t="s">
        <v>253</v>
      </c>
      <c r="F285" s="129" t="s">
        <v>409</v>
      </c>
      <c r="G285" s="128" t="s">
        <v>326</v>
      </c>
      <c r="H285" s="128"/>
      <c r="I285" s="128" t="s">
        <v>410</v>
      </c>
      <c r="J285" s="128" t="s">
        <v>331</v>
      </c>
      <c r="K285" s="128" t="s">
        <v>2265</v>
      </c>
      <c r="L285" s="130">
        <v>0</v>
      </c>
      <c r="M285" s="130">
        <v>0</v>
      </c>
      <c r="N285" s="131">
        <f t="shared" si="14"/>
        <v>0</v>
      </c>
      <c r="O285" s="128" t="s">
        <v>2312</v>
      </c>
      <c r="P285" s="144">
        <v>12637</v>
      </c>
      <c r="Q285" s="133">
        <v>0</v>
      </c>
      <c r="R285" s="144">
        <v>1405</v>
      </c>
      <c r="S285" s="134">
        <f t="shared" si="15"/>
        <v>14042</v>
      </c>
      <c r="T285" s="132">
        <v>12637</v>
      </c>
      <c r="U285" s="135">
        <v>0</v>
      </c>
      <c r="V285" s="135"/>
      <c r="W285" s="136">
        <f t="shared" si="16"/>
        <v>12637</v>
      </c>
      <c r="X285" s="145" t="s">
        <v>411</v>
      </c>
      <c r="Y285" s="138"/>
      <c r="Z285" s="138"/>
      <c r="AA285" s="138"/>
      <c r="AB285" s="139"/>
      <c r="AC285" s="147"/>
      <c r="AD285" s="147"/>
      <c r="AE285" s="147"/>
      <c r="AG285" s="147"/>
      <c r="AH285" s="92"/>
    </row>
    <row r="286" spans="2:34" ht="40.5" customHeight="1">
      <c r="B286" s="127">
        <v>275</v>
      </c>
      <c r="C286" s="128" t="s">
        <v>408</v>
      </c>
      <c r="D286" s="129" t="s">
        <v>179</v>
      </c>
      <c r="E286" s="129" t="s">
        <v>253</v>
      </c>
      <c r="F286" s="129" t="s">
        <v>409</v>
      </c>
      <c r="G286" s="128" t="s">
        <v>326</v>
      </c>
      <c r="H286" s="128"/>
      <c r="I286" s="128" t="s">
        <v>410</v>
      </c>
      <c r="J286" s="128" t="s">
        <v>156</v>
      </c>
      <c r="K286" s="128" t="s">
        <v>2264</v>
      </c>
      <c r="L286" s="130">
        <v>0</v>
      </c>
      <c r="M286" s="130">
        <v>0</v>
      </c>
      <c r="N286" s="131">
        <f t="shared" si="14"/>
        <v>0</v>
      </c>
      <c r="O286" s="128" t="s">
        <v>2312</v>
      </c>
      <c r="P286" s="144">
        <v>81666</v>
      </c>
      <c r="Q286" s="133">
        <v>0</v>
      </c>
      <c r="R286" s="144">
        <v>13824</v>
      </c>
      <c r="S286" s="134">
        <f t="shared" si="15"/>
        <v>95490</v>
      </c>
      <c r="T286" s="132">
        <v>81666</v>
      </c>
      <c r="U286" s="135">
        <v>0</v>
      </c>
      <c r="V286" s="135"/>
      <c r="W286" s="136">
        <f t="shared" si="16"/>
        <v>81666</v>
      </c>
      <c r="X286" s="145" t="s">
        <v>411</v>
      </c>
      <c r="Y286" s="138"/>
      <c r="Z286" s="138"/>
      <c r="AA286" s="138"/>
      <c r="AB286" s="139"/>
      <c r="AC286" s="147"/>
      <c r="AD286" s="147"/>
      <c r="AE286" s="147"/>
      <c r="AG286" s="147"/>
      <c r="AH286" s="92"/>
    </row>
    <row r="287" spans="2:34" ht="40.5" customHeight="1">
      <c r="B287" s="127">
        <v>276</v>
      </c>
      <c r="C287" s="128" t="s">
        <v>408</v>
      </c>
      <c r="D287" s="129" t="s">
        <v>179</v>
      </c>
      <c r="E287" s="129" t="s">
        <v>253</v>
      </c>
      <c r="F287" s="129" t="s">
        <v>409</v>
      </c>
      <c r="G287" s="128" t="s">
        <v>326</v>
      </c>
      <c r="H287" s="128"/>
      <c r="I287" s="128" t="s">
        <v>410</v>
      </c>
      <c r="J287" s="128" t="s">
        <v>288</v>
      </c>
      <c r="K287" s="128" t="s">
        <v>2265</v>
      </c>
      <c r="L287" s="130">
        <v>0</v>
      </c>
      <c r="M287" s="130">
        <v>0</v>
      </c>
      <c r="N287" s="131">
        <f t="shared" si="14"/>
        <v>0</v>
      </c>
      <c r="O287" s="128" t="s">
        <v>2312</v>
      </c>
      <c r="P287" s="144">
        <v>8959</v>
      </c>
      <c r="Q287" s="133">
        <v>0</v>
      </c>
      <c r="R287" s="144">
        <v>996</v>
      </c>
      <c r="S287" s="134">
        <f t="shared" si="15"/>
        <v>9955</v>
      </c>
      <c r="T287" s="132">
        <v>8959</v>
      </c>
      <c r="U287" s="135">
        <v>0</v>
      </c>
      <c r="V287" s="135"/>
      <c r="W287" s="136">
        <f t="shared" si="16"/>
        <v>8959</v>
      </c>
      <c r="X287" s="145" t="s">
        <v>411</v>
      </c>
      <c r="Y287" s="138"/>
      <c r="Z287" s="138"/>
      <c r="AA287" s="138"/>
      <c r="AB287" s="139"/>
      <c r="AC287" s="147"/>
      <c r="AD287" s="147"/>
      <c r="AE287" s="147"/>
      <c r="AG287" s="147"/>
      <c r="AH287" s="92"/>
    </row>
    <row r="288" spans="2:34" ht="40.5" customHeight="1">
      <c r="B288" s="127">
        <v>277</v>
      </c>
      <c r="C288" s="128" t="s">
        <v>412</v>
      </c>
      <c r="D288" s="129" t="s">
        <v>413</v>
      </c>
      <c r="E288" s="129" t="s">
        <v>414</v>
      </c>
      <c r="F288" s="129" t="s">
        <v>415</v>
      </c>
      <c r="G288" s="128" t="s">
        <v>339</v>
      </c>
      <c r="H288" s="128"/>
      <c r="I288" s="128" t="s">
        <v>416</v>
      </c>
      <c r="J288" s="128" t="s">
        <v>152</v>
      </c>
      <c r="K288" s="128" t="s">
        <v>2265</v>
      </c>
      <c r="L288" s="130">
        <v>12</v>
      </c>
      <c r="M288" s="130">
        <v>5</v>
      </c>
      <c r="N288" s="131">
        <f t="shared" si="14"/>
        <v>17</v>
      </c>
      <c r="O288" s="128" t="s">
        <v>2312</v>
      </c>
      <c r="P288" s="144">
        <v>33935</v>
      </c>
      <c r="Q288" s="133">
        <v>0</v>
      </c>
      <c r="R288" s="144">
        <v>7685</v>
      </c>
      <c r="S288" s="134">
        <f t="shared" si="15"/>
        <v>41620</v>
      </c>
      <c r="T288" s="132">
        <v>33935</v>
      </c>
      <c r="U288" s="135">
        <v>0</v>
      </c>
      <c r="V288" s="135"/>
      <c r="W288" s="136">
        <f t="shared" si="16"/>
        <v>33935</v>
      </c>
      <c r="X288" s="145" t="s">
        <v>417</v>
      </c>
      <c r="Y288" s="138"/>
      <c r="Z288" s="138"/>
      <c r="AA288" s="138"/>
      <c r="AB288" s="139"/>
      <c r="AC288" s="147"/>
      <c r="AD288" s="147"/>
      <c r="AE288" s="147"/>
      <c r="AG288" s="147"/>
      <c r="AH288" s="92"/>
    </row>
    <row r="289" spans="2:34" ht="40.5" customHeight="1">
      <c r="B289" s="127">
        <v>278</v>
      </c>
      <c r="C289" s="128" t="s">
        <v>412</v>
      </c>
      <c r="D289" s="129" t="s">
        <v>413</v>
      </c>
      <c r="E289" s="129" t="s">
        <v>414</v>
      </c>
      <c r="F289" s="129" t="s">
        <v>415</v>
      </c>
      <c r="G289" s="128" t="s">
        <v>339</v>
      </c>
      <c r="H289" s="128"/>
      <c r="I289" s="128" t="s">
        <v>416</v>
      </c>
      <c r="J289" s="128" t="s">
        <v>152</v>
      </c>
      <c r="K289" s="128" t="s">
        <v>2265</v>
      </c>
      <c r="L289" s="130">
        <v>0</v>
      </c>
      <c r="M289" s="130">
        <v>0</v>
      </c>
      <c r="N289" s="131">
        <f t="shared" si="14"/>
        <v>0</v>
      </c>
      <c r="O289" s="128" t="s">
        <v>2312</v>
      </c>
      <c r="P289" s="144">
        <v>48880</v>
      </c>
      <c r="Q289" s="133">
        <v>0</v>
      </c>
      <c r="R289" s="144">
        <v>5432</v>
      </c>
      <c r="S289" s="134">
        <f t="shared" si="15"/>
        <v>54312</v>
      </c>
      <c r="T289" s="132">
        <v>48880</v>
      </c>
      <c r="U289" s="135">
        <v>0</v>
      </c>
      <c r="V289" s="135"/>
      <c r="W289" s="136">
        <f t="shared" si="16"/>
        <v>48880</v>
      </c>
      <c r="X289" s="145" t="s">
        <v>417</v>
      </c>
      <c r="Y289" s="138"/>
      <c r="Z289" s="138"/>
      <c r="AA289" s="138"/>
      <c r="AB289" s="139"/>
      <c r="AC289" s="147"/>
      <c r="AD289" s="147"/>
      <c r="AE289" s="147"/>
      <c r="AG289" s="147"/>
      <c r="AH289" s="92"/>
    </row>
    <row r="290" spans="2:34" ht="40.5" customHeight="1">
      <c r="B290" s="127">
        <v>279</v>
      </c>
      <c r="C290" s="128" t="s">
        <v>412</v>
      </c>
      <c r="D290" s="129" t="s">
        <v>413</v>
      </c>
      <c r="E290" s="129" t="s">
        <v>414</v>
      </c>
      <c r="F290" s="129" t="s">
        <v>415</v>
      </c>
      <c r="G290" s="128" t="s">
        <v>339</v>
      </c>
      <c r="H290" s="128"/>
      <c r="I290" s="128" t="s">
        <v>416</v>
      </c>
      <c r="J290" s="128" t="s">
        <v>176</v>
      </c>
      <c r="K290" s="128" t="s">
        <v>2265</v>
      </c>
      <c r="L290" s="130">
        <v>0</v>
      </c>
      <c r="M290" s="130">
        <v>0</v>
      </c>
      <c r="N290" s="131">
        <f t="shared" si="14"/>
        <v>0</v>
      </c>
      <c r="O290" s="128" t="s">
        <v>2312</v>
      </c>
      <c r="P290" s="144">
        <v>53060</v>
      </c>
      <c r="Q290" s="133">
        <v>0</v>
      </c>
      <c r="R290" s="144">
        <v>5896</v>
      </c>
      <c r="S290" s="134">
        <f t="shared" si="15"/>
        <v>58956</v>
      </c>
      <c r="T290" s="132">
        <v>53060</v>
      </c>
      <c r="U290" s="135">
        <v>0</v>
      </c>
      <c r="V290" s="135"/>
      <c r="W290" s="136">
        <f t="shared" si="16"/>
        <v>53060</v>
      </c>
      <c r="X290" s="145" t="s">
        <v>417</v>
      </c>
      <c r="Y290" s="138"/>
      <c r="Z290" s="138"/>
      <c r="AA290" s="138"/>
      <c r="AB290" s="139"/>
      <c r="AC290" s="147"/>
      <c r="AD290" s="147"/>
      <c r="AE290" s="147"/>
      <c r="AG290" s="147"/>
      <c r="AH290" s="92"/>
    </row>
    <row r="291" spans="2:34" ht="40.5" customHeight="1">
      <c r="B291" s="127">
        <v>280</v>
      </c>
      <c r="C291" s="128" t="s">
        <v>412</v>
      </c>
      <c r="D291" s="129" t="s">
        <v>413</v>
      </c>
      <c r="E291" s="129" t="s">
        <v>414</v>
      </c>
      <c r="F291" s="129" t="s">
        <v>415</v>
      </c>
      <c r="G291" s="128" t="s">
        <v>339</v>
      </c>
      <c r="H291" s="128"/>
      <c r="I291" s="128" t="s">
        <v>416</v>
      </c>
      <c r="J291" s="128" t="s">
        <v>155</v>
      </c>
      <c r="K291" s="128" t="s">
        <v>2265</v>
      </c>
      <c r="L291" s="130">
        <v>0</v>
      </c>
      <c r="M291" s="130">
        <v>0</v>
      </c>
      <c r="N291" s="131">
        <f t="shared" si="14"/>
        <v>0</v>
      </c>
      <c r="O291" s="128" t="s">
        <v>2312</v>
      </c>
      <c r="P291" s="144">
        <v>8730</v>
      </c>
      <c r="Q291" s="133">
        <v>0</v>
      </c>
      <c r="R291" s="144">
        <v>970</v>
      </c>
      <c r="S291" s="134">
        <f t="shared" si="15"/>
        <v>9700</v>
      </c>
      <c r="T291" s="132">
        <v>8730</v>
      </c>
      <c r="U291" s="135">
        <v>0</v>
      </c>
      <c r="V291" s="135"/>
      <c r="W291" s="136">
        <f t="shared" si="16"/>
        <v>8730</v>
      </c>
      <c r="X291" s="145" t="s">
        <v>417</v>
      </c>
      <c r="Y291" s="138"/>
      <c r="Z291" s="138"/>
      <c r="AA291" s="138"/>
      <c r="AB291" s="139"/>
      <c r="AC291" s="147"/>
      <c r="AD291" s="147"/>
      <c r="AE291" s="147"/>
      <c r="AG291" s="147"/>
      <c r="AH291" s="92"/>
    </row>
    <row r="292" spans="2:34" ht="40.5" customHeight="1">
      <c r="B292" s="127">
        <v>281</v>
      </c>
      <c r="C292" s="128" t="s">
        <v>412</v>
      </c>
      <c r="D292" s="129" t="s">
        <v>413</v>
      </c>
      <c r="E292" s="129" t="s">
        <v>414</v>
      </c>
      <c r="F292" s="129" t="s">
        <v>415</v>
      </c>
      <c r="G292" s="128" t="s">
        <v>339</v>
      </c>
      <c r="H292" s="128"/>
      <c r="I292" s="128" t="s">
        <v>416</v>
      </c>
      <c r="J292" s="128" t="s">
        <v>288</v>
      </c>
      <c r="K292" s="128" t="s">
        <v>2265</v>
      </c>
      <c r="L292" s="130">
        <v>0</v>
      </c>
      <c r="M292" s="130">
        <v>0</v>
      </c>
      <c r="N292" s="131">
        <f t="shared" si="14"/>
        <v>0</v>
      </c>
      <c r="O292" s="128" t="s">
        <v>2312</v>
      </c>
      <c r="P292" s="144">
        <v>11500</v>
      </c>
      <c r="Q292" s="133">
        <v>0</v>
      </c>
      <c r="R292" s="144">
        <v>1500</v>
      </c>
      <c r="S292" s="134">
        <f t="shared" si="15"/>
        <v>13000</v>
      </c>
      <c r="T292" s="132">
        <v>11500</v>
      </c>
      <c r="U292" s="135">
        <v>0</v>
      </c>
      <c r="V292" s="135"/>
      <c r="W292" s="136">
        <f t="shared" si="16"/>
        <v>11500</v>
      </c>
      <c r="X292" s="145" t="s">
        <v>417</v>
      </c>
      <c r="Y292" s="138"/>
      <c r="Z292" s="138"/>
      <c r="AA292" s="138"/>
      <c r="AB292" s="139"/>
      <c r="AC292" s="147"/>
      <c r="AD292" s="147"/>
      <c r="AE292" s="147"/>
      <c r="AG292" s="147"/>
      <c r="AH292" s="92"/>
    </row>
    <row r="293" spans="2:34" ht="40.5" customHeight="1">
      <c r="B293" s="127">
        <v>282</v>
      </c>
      <c r="C293" s="128" t="s">
        <v>412</v>
      </c>
      <c r="D293" s="129" t="s">
        <v>413</v>
      </c>
      <c r="E293" s="129" t="s">
        <v>414</v>
      </c>
      <c r="F293" s="129" t="s">
        <v>415</v>
      </c>
      <c r="G293" s="128" t="s">
        <v>339</v>
      </c>
      <c r="H293" s="128"/>
      <c r="I293" s="128" t="s">
        <v>416</v>
      </c>
      <c r="J293" s="128" t="s">
        <v>156</v>
      </c>
      <c r="K293" s="128" t="s">
        <v>2264</v>
      </c>
      <c r="L293" s="130">
        <v>0</v>
      </c>
      <c r="M293" s="130">
        <v>0</v>
      </c>
      <c r="N293" s="131">
        <f t="shared" si="14"/>
        <v>0</v>
      </c>
      <c r="O293" s="128" t="s">
        <v>2312</v>
      </c>
      <c r="P293" s="144">
        <v>29836</v>
      </c>
      <c r="Q293" s="133">
        <v>0</v>
      </c>
      <c r="R293" s="144">
        <v>5418</v>
      </c>
      <c r="S293" s="134">
        <f t="shared" si="15"/>
        <v>35254</v>
      </c>
      <c r="T293" s="132">
        <v>29836</v>
      </c>
      <c r="U293" s="135">
        <v>0</v>
      </c>
      <c r="V293" s="135"/>
      <c r="W293" s="136">
        <f t="shared" si="16"/>
        <v>29836</v>
      </c>
      <c r="X293" s="145" t="s">
        <v>417</v>
      </c>
      <c r="Y293" s="138"/>
      <c r="Z293" s="138"/>
      <c r="AA293" s="138"/>
      <c r="AB293" s="139"/>
      <c r="AC293" s="147"/>
      <c r="AD293" s="147"/>
      <c r="AE293" s="147"/>
      <c r="AG293" s="147"/>
      <c r="AH293" s="92"/>
    </row>
    <row r="294" spans="2:34" ht="40.5" customHeight="1">
      <c r="B294" s="127">
        <v>283</v>
      </c>
      <c r="C294" s="128" t="s">
        <v>418</v>
      </c>
      <c r="D294" s="129" t="s">
        <v>419</v>
      </c>
      <c r="E294" s="129"/>
      <c r="F294" s="129" t="s">
        <v>420</v>
      </c>
      <c r="G294" s="128" t="s">
        <v>339</v>
      </c>
      <c r="H294" s="128"/>
      <c r="I294" s="128" t="s">
        <v>421</v>
      </c>
      <c r="J294" s="128" t="s">
        <v>155</v>
      </c>
      <c r="K294" s="128" t="s">
        <v>2265</v>
      </c>
      <c r="L294" s="130">
        <v>15</v>
      </c>
      <c r="M294" s="130">
        <v>2</v>
      </c>
      <c r="N294" s="131">
        <f t="shared" si="14"/>
        <v>17</v>
      </c>
      <c r="O294" s="128" t="s">
        <v>2312</v>
      </c>
      <c r="P294" s="144">
        <v>34920</v>
      </c>
      <c r="Q294" s="133">
        <v>0</v>
      </c>
      <c r="R294" s="144">
        <v>3880</v>
      </c>
      <c r="S294" s="134">
        <f t="shared" si="15"/>
        <v>38800</v>
      </c>
      <c r="T294" s="132">
        <v>34920</v>
      </c>
      <c r="U294" s="135">
        <v>0</v>
      </c>
      <c r="V294" s="135"/>
      <c r="W294" s="136">
        <f t="shared" si="16"/>
        <v>34920</v>
      </c>
      <c r="X294" s="145" t="s">
        <v>422</v>
      </c>
      <c r="Y294" s="138"/>
      <c r="Z294" s="138"/>
      <c r="AA294" s="138"/>
      <c r="AB294" s="139"/>
      <c r="AC294" s="147"/>
      <c r="AD294" s="147"/>
      <c r="AE294" s="147"/>
      <c r="AG294" s="147"/>
      <c r="AH294" s="92"/>
    </row>
    <row r="295" spans="2:34" ht="40.5" customHeight="1">
      <c r="B295" s="127">
        <v>284</v>
      </c>
      <c r="C295" s="128" t="s">
        <v>418</v>
      </c>
      <c r="D295" s="129" t="s">
        <v>419</v>
      </c>
      <c r="E295" s="129"/>
      <c r="F295" s="129" t="s">
        <v>420</v>
      </c>
      <c r="G295" s="128" t="s">
        <v>339</v>
      </c>
      <c r="H295" s="128"/>
      <c r="I295" s="128" t="s">
        <v>421</v>
      </c>
      <c r="J295" s="128" t="s">
        <v>156</v>
      </c>
      <c r="K295" s="128" t="s">
        <v>2264</v>
      </c>
      <c r="L295" s="130">
        <v>0</v>
      </c>
      <c r="M295" s="130">
        <v>0</v>
      </c>
      <c r="N295" s="131">
        <f t="shared" si="14"/>
        <v>0</v>
      </c>
      <c r="O295" s="128" t="s">
        <v>2312</v>
      </c>
      <c r="P295" s="144">
        <v>29836</v>
      </c>
      <c r="Q295" s="133">
        <v>0</v>
      </c>
      <c r="R295" s="144">
        <v>5418</v>
      </c>
      <c r="S295" s="134">
        <f t="shared" si="15"/>
        <v>35254</v>
      </c>
      <c r="T295" s="132">
        <v>29836</v>
      </c>
      <c r="U295" s="135">
        <v>0</v>
      </c>
      <c r="V295" s="135"/>
      <c r="W295" s="136">
        <f t="shared" si="16"/>
        <v>29836</v>
      </c>
      <c r="X295" s="145" t="s">
        <v>422</v>
      </c>
      <c r="Y295" s="138"/>
      <c r="Z295" s="138"/>
      <c r="AA295" s="138"/>
      <c r="AB295" s="139"/>
      <c r="AC295" s="147"/>
      <c r="AD295" s="147"/>
      <c r="AE295" s="147"/>
      <c r="AG295" s="147"/>
      <c r="AH295" s="92"/>
    </row>
    <row r="296" spans="2:34" ht="40.5" customHeight="1">
      <c r="B296" s="127">
        <v>285</v>
      </c>
      <c r="C296" s="128" t="s">
        <v>418</v>
      </c>
      <c r="D296" s="129" t="s">
        <v>419</v>
      </c>
      <c r="E296" s="129"/>
      <c r="F296" s="129" t="s">
        <v>420</v>
      </c>
      <c r="G296" s="128" t="s">
        <v>339</v>
      </c>
      <c r="H296" s="128"/>
      <c r="I296" s="128" t="s">
        <v>421</v>
      </c>
      <c r="J296" s="128" t="s">
        <v>152</v>
      </c>
      <c r="K296" s="128" t="s">
        <v>2265</v>
      </c>
      <c r="L296" s="130">
        <v>0</v>
      </c>
      <c r="M296" s="130">
        <v>0</v>
      </c>
      <c r="N296" s="131">
        <f t="shared" si="14"/>
        <v>0</v>
      </c>
      <c r="O296" s="128" t="s">
        <v>2312</v>
      </c>
      <c r="P296" s="144">
        <v>47509</v>
      </c>
      <c r="Q296" s="133">
        <v>0</v>
      </c>
      <c r="R296" s="144">
        <v>10759</v>
      </c>
      <c r="S296" s="134">
        <f t="shared" si="15"/>
        <v>58268</v>
      </c>
      <c r="T296" s="132">
        <v>47509</v>
      </c>
      <c r="U296" s="135">
        <v>0</v>
      </c>
      <c r="V296" s="135"/>
      <c r="W296" s="136">
        <f t="shared" si="16"/>
        <v>47509</v>
      </c>
      <c r="X296" s="145" t="s">
        <v>422</v>
      </c>
      <c r="Y296" s="138"/>
      <c r="Z296" s="138"/>
      <c r="AA296" s="138"/>
      <c r="AB296" s="139"/>
      <c r="AC296" s="147"/>
      <c r="AD296" s="147"/>
      <c r="AE296" s="147"/>
      <c r="AG296" s="147"/>
      <c r="AH296" s="92"/>
    </row>
    <row r="297" spans="2:34" ht="40.5" customHeight="1">
      <c r="B297" s="127">
        <v>286</v>
      </c>
      <c r="C297" s="128" t="s">
        <v>423</v>
      </c>
      <c r="D297" s="129" t="s">
        <v>380</v>
      </c>
      <c r="E297" s="129" t="s">
        <v>424</v>
      </c>
      <c r="F297" s="129" t="s">
        <v>425</v>
      </c>
      <c r="G297" s="128"/>
      <c r="H297" s="129" t="s">
        <v>197</v>
      </c>
      <c r="I297" s="128" t="s">
        <v>426</v>
      </c>
      <c r="J297" s="128" t="s">
        <v>155</v>
      </c>
      <c r="K297" s="128" t="s">
        <v>2265</v>
      </c>
      <c r="L297" s="130">
        <v>17</v>
      </c>
      <c r="M297" s="130">
        <v>7</v>
      </c>
      <c r="N297" s="131">
        <f t="shared" si="14"/>
        <v>24</v>
      </c>
      <c r="O297" s="128" t="s">
        <v>2312</v>
      </c>
      <c r="P297" s="144">
        <v>4365</v>
      </c>
      <c r="Q297" s="133">
        <v>0</v>
      </c>
      <c r="R297" s="144">
        <v>485</v>
      </c>
      <c r="S297" s="134">
        <f t="shared" si="15"/>
        <v>4850</v>
      </c>
      <c r="T297" s="132">
        <v>4365</v>
      </c>
      <c r="U297" s="135">
        <v>0</v>
      </c>
      <c r="V297" s="135"/>
      <c r="W297" s="136">
        <f t="shared" si="16"/>
        <v>4365</v>
      </c>
      <c r="X297" s="145" t="s">
        <v>427</v>
      </c>
      <c r="Y297" s="138"/>
      <c r="Z297" s="138"/>
      <c r="AA297" s="138"/>
      <c r="AB297" s="139"/>
      <c r="AC297" s="147"/>
      <c r="AD297" s="147"/>
      <c r="AE297" s="147"/>
      <c r="AG297" s="147"/>
      <c r="AH297" s="92"/>
    </row>
    <row r="298" spans="2:34" ht="40.5" customHeight="1">
      <c r="B298" s="127">
        <v>287</v>
      </c>
      <c r="C298" s="128" t="s">
        <v>423</v>
      </c>
      <c r="D298" s="129" t="s">
        <v>380</v>
      </c>
      <c r="E298" s="129" t="s">
        <v>424</v>
      </c>
      <c r="F298" s="129" t="s">
        <v>425</v>
      </c>
      <c r="G298" s="128"/>
      <c r="H298" s="129" t="s">
        <v>197</v>
      </c>
      <c r="I298" s="128" t="s">
        <v>426</v>
      </c>
      <c r="J298" s="128" t="s">
        <v>200</v>
      </c>
      <c r="K298" s="128" t="s">
        <v>2264</v>
      </c>
      <c r="L298" s="130">
        <v>0</v>
      </c>
      <c r="M298" s="130">
        <v>0</v>
      </c>
      <c r="N298" s="131">
        <f t="shared" si="14"/>
        <v>0</v>
      </c>
      <c r="O298" s="128" t="s">
        <v>2312</v>
      </c>
      <c r="P298" s="144">
        <v>11852</v>
      </c>
      <c r="Q298" s="133">
        <v>0</v>
      </c>
      <c r="R298" s="144">
        <v>1320</v>
      </c>
      <c r="S298" s="134">
        <f t="shared" si="15"/>
        <v>13172</v>
      </c>
      <c r="T298" s="132">
        <v>11852</v>
      </c>
      <c r="U298" s="135">
        <v>0</v>
      </c>
      <c r="V298" s="135"/>
      <c r="W298" s="136">
        <f t="shared" si="16"/>
        <v>11852</v>
      </c>
      <c r="X298" s="145" t="s">
        <v>427</v>
      </c>
      <c r="Y298" s="138"/>
      <c r="Z298" s="138"/>
      <c r="AA298" s="138"/>
      <c r="AB298" s="139"/>
      <c r="AC298" s="147"/>
      <c r="AD298" s="147"/>
      <c r="AE298" s="147"/>
      <c r="AG298" s="147"/>
      <c r="AH298" s="92"/>
    </row>
    <row r="299" spans="2:34" ht="40.5" customHeight="1">
      <c r="B299" s="127">
        <v>288</v>
      </c>
      <c r="C299" s="128" t="s">
        <v>423</v>
      </c>
      <c r="D299" s="129" t="s">
        <v>380</v>
      </c>
      <c r="E299" s="129" t="s">
        <v>424</v>
      </c>
      <c r="F299" s="129" t="s">
        <v>425</v>
      </c>
      <c r="G299" s="128"/>
      <c r="H299" s="129" t="s">
        <v>197</v>
      </c>
      <c r="I299" s="128" t="s">
        <v>426</v>
      </c>
      <c r="J299" s="128" t="s">
        <v>152</v>
      </c>
      <c r="K299" s="128" t="s">
        <v>2265</v>
      </c>
      <c r="L299" s="130">
        <v>0</v>
      </c>
      <c r="M299" s="130">
        <v>0</v>
      </c>
      <c r="N299" s="131">
        <f t="shared" si="14"/>
        <v>0</v>
      </c>
      <c r="O299" s="128" t="s">
        <v>2312</v>
      </c>
      <c r="P299" s="144">
        <v>81444</v>
      </c>
      <c r="Q299" s="133">
        <v>0</v>
      </c>
      <c r="R299" s="144">
        <v>18444</v>
      </c>
      <c r="S299" s="134">
        <f t="shared" si="15"/>
        <v>99888</v>
      </c>
      <c r="T299" s="132">
        <v>81444</v>
      </c>
      <c r="U299" s="135">
        <v>0</v>
      </c>
      <c r="V299" s="135"/>
      <c r="W299" s="136">
        <f t="shared" si="16"/>
        <v>81444</v>
      </c>
      <c r="X299" s="145" t="s">
        <v>427</v>
      </c>
      <c r="Y299" s="138"/>
      <c r="Z299" s="138"/>
      <c r="AA299" s="138"/>
      <c r="AB299" s="139"/>
      <c r="AC299" s="147"/>
      <c r="AD299" s="147"/>
      <c r="AE299" s="147"/>
      <c r="AG299" s="147"/>
      <c r="AH299" s="92"/>
    </row>
    <row r="300" spans="2:34" ht="40.5" customHeight="1">
      <c r="B300" s="127">
        <v>289</v>
      </c>
      <c r="C300" s="128" t="s">
        <v>428</v>
      </c>
      <c r="D300" s="129" t="s">
        <v>285</v>
      </c>
      <c r="E300" s="129" t="s">
        <v>429</v>
      </c>
      <c r="F300" s="129" t="s">
        <v>430</v>
      </c>
      <c r="G300" s="128" t="s">
        <v>326</v>
      </c>
      <c r="H300" s="128"/>
      <c r="I300" s="128" t="s">
        <v>431</v>
      </c>
      <c r="J300" s="128" t="s">
        <v>328</v>
      </c>
      <c r="K300" s="128" t="s">
        <v>2265</v>
      </c>
      <c r="L300" s="130">
        <v>5</v>
      </c>
      <c r="M300" s="130">
        <v>4</v>
      </c>
      <c r="N300" s="131">
        <f t="shared" si="14"/>
        <v>9</v>
      </c>
      <c r="O300" s="128" t="s">
        <v>2312</v>
      </c>
      <c r="P300" s="144">
        <v>9368</v>
      </c>
      <c r="Q300" s="133">
        <v>0</v>
      </c>
      <c r="R300" s="144">
        <v>1041</v>
      </c>
      <c r="S300" s="134">
        <f t="shared" si="15"/>
        <v>10409</v>
      </c>
      <c r="T300" s="132">
        <v>9368</v>
      </c>
      <c r="U300" s="135">
        <v>0</v>
      </c>
      <c r="V300" s="135"/>
      <c r="W300" s="136">
        <f t="shared" si="16"/>
        <v>9368</v>
      </c>
      <c r="X300" s="145" t="s">
        <v>432</v>
      </c>
      <c r="Y300" s="138"/>
      <c r="Z300" s="138"/>
      <c r="AA300" s="138"/>
      <c r="AB300" s="139"/>
      <c r="AC300" s="147"/>
      <c r="AD300" s="147"/>
      <c r="AE300" s="147"/>
      <c r="AG300" s="147"/>
      <c r="AH300" s="92"/>
    </row>
    <row r="301" spans="2:34" ht="40.5" customHeight="1">
      <c r="B301" s="127">
        <v>290</v>
      </c>
      <c r="C301" s="128" t="s">
        <v>428</v>
      </c>
      <c r="D301" s="129" t="s">
        <v>285</v>
      </c>
      <c r="E301" s="129" t="s">
        <v>429</v>
      </c>
      <c r="F301" s="129" t="s">
        <v>430</v>
      </c>
      <c r="G301" s="128" t="s">
        <v>326</v>
      </c>
      <c r="H301" s="128"/>
      <c r="I301" s="128" t="s">
        <v>431</v>
      </c>
      <c r="J301" s="128" t="s">
        <v>331</v>
      </c>
      <c r="K301" s="128" t="s">
        <v>2265</v>
      </c>
      <c r="L301" s="130">
        <v>0</v>
      </c>
      <c r="M301" s="130">
        <v>0</v>
      </c>
      <c r="N301" s="131">
        <f t="shared" si="14"/>
        <v>0</v>
      </c>
      <c r="O301" s="128" t="s">
        <v>2312</v>
      </c>
      <c r="P301" s="144">
        <v>25275</v>
      </c>
      <c r="Q301" s="133">
        <v>0</v>
      </c>
      <c r="R301" s="144">
        <v>2809</v>
      </c>
      <c r="S301" s="134">
        <f t="shared" si="15"/>
        <v>28084</v>
      </c>
      <c r="T301" s="132">
        <v>25275</v>
      </c>
      <c r="U301" s="135">
        <v>0</v>
      </c>
      <c r="V301" s="135"/>
      <c r="W301" s="136">
        <f t="shared" si="16"/>
        <v>25275</v>
      </c>
      <c r="X301" s="145" t="s">
        <v>432</v>
      </c>
      <c r="Y301" s="138"/>
      <c r="Z301" s="138"/>
      <c r="AA301" s="138"/>
      <c r="AB301" s="139"/>
      <c r="AC301" s="147"/>
      <c r="AD301" s="147"/>
      <c r="AE301" s="147"/>
      <c r="AG301" s="147"/>
      <c r="AH301" s="92"/>
    </row>
    <row r="302" spans="2:34" ht="40.5" customHeight="1">
      <c r="B302" s="127">
        <v>291</v>
      </c>
      <c r="C302" s="128" t="s">
        <v>428</v>
      </c>
      <c r="D302" s="129" t="s">
        <v>285</v>
      </c>
      <c r="E302" s="129" t="s">
        <v>429</v>
      </c>
      <c r="F302" s="129" t="s">
        <v>430</v>
      </c>
      <c r="G302" s="128" t="s">
        <v>326</v>
      </c>
      <c r="H302" s="128"/>
      <c r="I302" s="128" t="s">
        <v>431</v>
      </c>
      <c r="J302" s="128" t="s">
        <v>330</v>
      </c>
      <c r="K302" s="128" t="s">
        <v>2265</v>
      </c>
      <c r="L302" s="130">
        <v>0</v>
      </c>
      <c r="M302" s="130">
        <v>0</v>
      </c>
      <c r="N302" s="131">
        <f t="shared" si="14"/>
        <v>0</v>
      </c>
      <c r="O302" s="128" t="s">
        <v>2312</v>
      </c>
      <c r="P302" s="144">
        <v>16254</v>
      </c>
      <c r="Q302" s="133">
        <v>0</v>
      </c>
      <c r="R302" s="144">
        <v>5121</v>
      </c>
      <c r="S302" s="134">
        <f t="shared" si="15"/>
        <v>21375</v>
      </c>
      <c r="T302" s="132">
        <v>16254</v>
      </c>
      <c r="U302" s="135">
        <v>0</v>
      </c>
      <c r="V302" s="135"/>
      <c r="W302" s="136">
        <f t="shared" si="16"/>
        <v>16254</v>
      </c>
      <c r="X302" s="145" t="s">
        <v>432</v>
      </c>
      <c r="Y302" s="138"/>
      <c r="Z302" s="138"/>
      <c r="AA302" s="138"/>
      <c r="AB302" s="139"/>
      <c r="AC302" s="147"/>
      <c r="AD302" s="147"/>
      <c r="AE302" s="147"/>
      <c r="AG302" s="147"/>
      <c r="AH302" s="92"/>
    </row>
    <row r="303" spans="2:34" ht="40.5" customHeight="1">
      <c r="B303" s="127">
        <v>292</v>
      </c>
      <c r="C303" s="128" t="s">
        <v>428</v>
      </c>
      <c r="D303" s="129" t="s">
        <v>285</v>
      </c>
      <c r="E303" s="129" t="s">
        <v>429</v>
      </c>
      <c r="F303" s="129" t="s">
        <v>430</v>
      </c>
      <c r="G303" s="128" t="s">
        <v>326</v>
      </c>
      <c r="H303" s="128"/>
      <c r="I303" s="128" t="s">
        <v>431</v>
      </c>
      <c r="J303" s="128" t="s">
        <v>156</v>
      </c>
      <c r="K303" s="128" t="s">
        <v>2264</v>
      </c>
      <c r="L303" s="130">
        <v>0</v>
      </c>
      <c r="M303" s="130">
        <v>0</v>
      </c>
      <c r="N303" s="131">
        <f t="shared" si="14"/>
        <v>0</v>
      </c>
      <c r="O303" s="128" t="s">
        <v>2312</v>
      </c>
      <c r="P303" s="144">
        <v>9074</v>
      </c>
      <c r="Q303" s="133">
        <v>0</v>
      </c>
      <c r="R303" s="144">
        <v>1536</v>
      </c>
      <c r="S303" s="134">
        <f t="shared" si="15"/>
        <v>10610</v>
      </c>
      <c r="T303" s="132">
        <v>9074</v>
      </c>
      <c r="U303" s="135">
        <v>0</v>
      </c>
      <c r="V303" s="135"/>
      <c r="W303" s="136">
        <f t="shared" si="16"/>
        <v>9074</v>
      </c>
      <c r="X303" s="145" t="s">
        <v>432</v>
      </c>
      <c r="Y303" s="138"/>
      <c r="Z303" s="138"/>
      <c r="AA303" s="138"/>
      <c r="AB303" s="139"/>
      <c r="AC303" s="147"/>
      <c r="AD303" s="147"/>
      <c r="AE303" s="147"/>
      <c r="AG303" s="147"/>
      <c r="AH303" s="92"/>
    </row>
    <row r="304" spans="2:34" ht="40.5" customHeight="1">
      <c r="B304" s="127">
        <v>293</v>
      </c>
      <c r="C304" s="128" t="s">
        <v>433</v>
      </c>
      <c r="D304" s="129" t="s">
        <v>179</v>
      </c>
      <c r="E304" s="129" t="s">
        <v>365</v>
      </c>
      <c r="F304" s="129" t="s">
        <v>398</v>
      </c>
      <c r="G304" s="128"/>
      <c r="H304" s="129" t="s">
        <v>197</v>
      </c>
      <c r="I304" s="128" t="s">
        <v>434</v>
      </c>
      <c r="J304" s="128" t="s">
        <v>176</v>
      </c>
      <c r="K304" s="128" t="s">
        <v>2265</v>
      </c>
      <c r="L304" s="130">
        <v>16</v>
      </c>
      <c r="M304" s="130">
        <v>5</v>
      </c>
      <c r="N304" s="131">
        <f t="shared" si="14"/>
        <v>21</v>
      </c>
      <c r="O304" s="128" t="s">
        <v>2312</v>
      </c>
      <c r="P304" s="144">
        <v>5130</v>
      </c>
      <c r="Q304" s="133">
        <v>0</v>
      </c>
      <c r="R304" s="144">
        <v>570</v>
      </c>
      <c r="S304" s="134">
        <f t="shared" si="15"/>
        <v>5700</v>
      </c>
      <c r="T304" s="132">
        <v>5130</v>
      </c>
      <c r="U304" s="135">
        <v>0</v>
      </c>
      <c r="V304" s="135"/>
      <c r="W304" s="136">
        <f t="shared" si="16"/>
        <v>5130</v>
      </c>
      <c r="X304" s="145" t="s">
        <v>435</v>
      </c>
      <c r="Y304" s="138"/>
      <c r="Z304" s="138"/>
      <c r="AA304" s="138"/>
      <c r="AB304" s="139"/>
      <c r="AC304" s="147"/>
      <c r="AD304" s="147"/>
      <c r="AE304" s="147"/>
      <c r="AG304" s="147"/>
      <c r="AH304" s="92"/>
    </row>
    <row r="305" spans="2:34" ht="40.5" customHeight="1">
      <c r="B305" s="127">
        <v>294</v>
      </c>
      <c r="C305" s="128" t="s">
        <v>433</v>
      </c>
      <c r="D305" s="129" t="s">
        <v>179</v>
      </c>
      <c r="E305" s="129" t="s">
        <v>365</v>
      </c>
      <c r="F305" s="129" t="s">
        <v>398</v>
      </c>
      <c r="G305" s="128"/>
      <c r="H305" s="129" t="s">
        <v>197</v>
      </c>
      <c r="I305" s="128" t="s">
        <v>434</v>
      </c>
      <c r="J305" s="128" t="s">
        <v>176</v>
      </c>
      <c r="K305" s="128" t="s">
        <v>2265</v>
      </c>
      <c r="L305" s="130">
        <v>0</v>
      </c>
      <c r="M305" s="130">
        <v>0</v>
      </c>
      <c r="N305" s="131">
        <f t="shared" si="14"/>
        <v>0</v>
      </c>
      <c r="O305" s="128" t="s">
        <v>2312</v>
      </c>
      <c r="P305" s="144">
        <v>4860</v>
      </c>
      <c r="Q305" s="133">
        <v>0</v>
      </c>
      <c r="R305" s="144">
        <v>540</v>
      </c>
      <c r="S305" s="134">
        <f t="shared" si="15"/>
        <v>5400</v>
      </c>
      <c r="T305" s="132">
        <v>4860</v>
      </c>
      <c r="U305" s="135">
        <v>0</v>
      </c>
      <c r="V305" s="135"/>
      <c r="W305" s="136">
        <f t="shared" si="16"/>
        <v>4860</v>
      </c>
      <c r="X305" s="145" t="s">
        <v>435</v>
      </c>
      <c r="Y305" s="138"/>
      <c r="Z305" s="138"/>
      <c r="AA305" s="138"/>
      <c r="AB305" s="139"/>
      <c r="AC305" s="147"/>
      <c r="AD305" s="147"/>
      <c r="AE305" s="147"/>
      <c r="AG305" s="147"/>
      <c r="AH305" s="92"/>
    </row>
    <row r="306" spans="2:34" ht="40.5" customHeight="1">
      <c r="B306" s="127">
        <v>295</v>
      </c>
      <c r="C306" s="128" t="s">
        <v>433</v>
      </c>
      <c r="D306" s="129" t="s">
        <v>179</v>
      </c>
      <c r="E306" s="129" t="s">
        <v>365</v>
      </c>
      <c r="F306" s="129" t="s">
        <v>398</v>
      </c>
      <c r="G306" s="128"/>
      <c r="H306" s="129" t="s">
        <v>197</v>
      </c>
      <c r="I306" s="128" t="s">
        <v>434</v>
      </c>
      <c r="J306" s="128" t="s">
        <v>200</v>
      </c>
      <c r="K306" s="128" t="s">
        <v>2264</v>
      </c>
      <c r="L306" s="130">
        <v>0</v>
      </c>
      <c r="M306" s="130">
        <v>0</v>
      </c>
      <c r="N306" s="131">
        <f t="shared" si="14"/>
        <v>0</v>
      </c>
      <c r="O306" s="128" t="s">
        <v>2312</v>
      </c>
      <c r="P306" s="144">
        <v>25735</v>
      </c>
      <c r="Q306" s="133">
        <v>0</v>
      </c>
      <c r="R306" s="144">
        <v>2860</v>
      </c>
      <c r="S306" s="134">
        <f t="shared" si="15"/>
        <v>28595</v>
      </c>
      <c r="T306" s="132">
        <v>25735</v>
      </c>
      <c r="U306" s="135">
        <v>0</v>
      </c>
      <c r="V306" s="135"/>
      <c r="W306" s="136">
        <f t="shared" si="16"/>
        <v>25735</v>
      </c>
      <c r="X306" s="145" t="s">
        <v>435</v>
      </c>
      <c r="Y306" s="138"/>
      <c r="Z306" s="138"/>
      <c r="AA306" s="138"/>
      <c r="AB306" s="139"/>
      <c r="AC306" s="147"/>
      <c r="AD306" s="147"/>
      <c r="AE306" s="147"/>
      <c r="AG306" s="147"/>
      <c r="AH306" s="92"/>
    </row>
    <row r="307" spans="2:34" ht="40.5" customHeight="1">
      <c r="B307" s="127">
        <v>296</v>
      </c>
      <c r="C307" s="128" t="s">
        <v>433</v>
      </c>
      <c r="D307" s="129" t="s">
        <v>179</v>
      </c>
      <c r="E307" s="129" t="s">
        <v>365</v>
      </c>
      <c r="F307" s="129" t="s">
        <v>398</v>
      </c>
      <c r="G307" s="128"/>
      <c r="H307" s="129" t="s">
        <v>197</v>
      </c>
      <c r="I307" s="128" t="s">
        <v>434</v>
      </c>
      <c r="J307" s="128" t="s">
        <v>200</v>
      </c>
      <c r="K307" s="128" t="s">
        <v>2264</v>
      </c>
      <c r="L307" s="130">
        <v>0</v>
      </c>
      <c r="M307" s="130">
        <v>0</v>
      </c>
      <c r="N307" s="131">
        <f t="shared" si="14"/>
        <v>0</v>
      </c>
      <c r="O307" s="128" t="s">
        <v>2312</v>
      </c>
      <c r="P307" s="144">
        <v>8889</v>
      </c>
      <c r="Q307" s="133">
        <v>0</v>
      </c>
      <c r="R307" s="144">
        <v>990</v>
      </c>
      <c r="S307" s="134">
        <f t="shared" si="15"/>
        <v>9879</v>
      </c>
      <c r="T307" s="132">
        <v>8889</v>
      </c>
      <c r="U307" s="135">
        <v>0</v>
      </c>
      <c r="V307" s="135"/>
      <c r="W307" s="136">
        <f t="shared" si="16"/>
        <v>8889</v>
      </c>
      <c r="X307" s="145" t="s">
        <v>435</v>
      </c>
      <c r="Y307" s="138"/>
      <c r="Z307" s="138"/>
      <c r="AA307" s="138"/>
      <c r="AB307" s="139"/>
      <c r="AC307" s="147"/>
      <c r="AD307" s="147"/>
      <c r="AE307" s="147"/>
      <c r="AG307" s="147"/>
      <c r="AH307" s="92"/>
    </row>
    <row r="308" spans="2:34" ht="40.5" customHeight="1">
      <c r="B308" s="127">
        <v>297</v>
      </c>
      <c r="C308" s="128" t="s">
        <v>433</v>
      </c>
      <c r="D308" s="129" t="s">
        <v>179</v>
      </c>
      <c r="E308" s="129" t="s">
        <v>365</v>
      </c>
      <c r="F308" s="129" t="s">
        <v>398</v>
      </c>
      <c r="G308" s="128"/>
      <c r="H308" s="129" t="s">
        <v>197</v>
      </c>
      <c r="I308" s="128" t="s">
        <v>434</v>
      </c>
      <c r="J308" s="128" t="s">
        <v>200</v>
      </c>
      <c r="K308" s="128" t="s">
        <v>2264</v>
      </c>
      <c r="L308" s="130">
        <v>0</v>
      </c>
      <c r="M308" s="130">
        <v>0</v>
      </c>
      <c r="N308" s="131">
        <f t="shared" si="14"/>
        <v>0</v>
      </c>
      <c r="O308" s="128" t="s">
        <v>2312</v>
      </c>
      <c r="P308" s="144">
        <v>27037</v>
      </c>
      <c r="Q308" s="133">
        <v>0</v>
      </c>
      <c r="R308" s="144">
        <v>3005</v>
      </c>
      <c r="S308" s="134">
        <f t="shared" si="15"/>
        <v>30042</v>
      </c>
      <c r="T308" s="132">
        <v>27037</v>
      </c>
      <c r="U308" s="135">
        <v>0</v>
      </c>
      <c r="V308" s="135"/>
      <c r="W308" s="136">
        <f t="shared" si="16"/>
        <v>27037</v>
      </c>
      <c r="X308" s="145" t="s">
        <v>435</v>
      </c>
      <c r="Y308" s="138"/>
      <c r="Z308" s="138"/>
      <c r="AA308" s="138"/>
      <c r="AB308" s="139"/>
      <c r="AC308" s="147"/>
      <c r="AD308" s="147"/>
      <c r="AE308" s="147"/>
      <c r="AG308" s="147"/>
      <c r="AH308" s="92"/>
    </row>
    <row r="309" spans="2:34" ht="40.5" customHeight="1">
      <c r="B309" s="127">
        <v>298</v>
      </c>
      <c r="C309" s="128" t="s">
        <v>433</v>
      </c>
      <c r="D309" s="129" t="s">
        <v>179</v>
      </c>
      <c r="E309" s="129" t="s">
        <v>365</v>
      </c>
      <c r="F309" s="129" t="s">
        <v>398</v>
      </c>
      <c r="G309" s="128"/>
      <c r="H309" s="129" t="s">
        <v>197</v>
      </c>
      <c r="I309" s="128" t="s">
        <v>434</v>
      </c>
      <c r="J309" s="128" t="s">
        <v>155</v>
      </c>
      <c r="K309" s="128" t="s">
        <v>2265</v>
      </c>
      <c r="L309" s="130">
        <v>0</v>
      </c>
      <c r="M309" s="130">
        <v>0</v>
      </c>
      <c r="N309" s="131">
        <f t="shared" si="14"/>
        <v>0</v>
      </c>
      <c r="O309" s="128" t="s">
        <v>2312</v>
      </c>
      <c r="P309" s="144">
        <v>13095</v>
      </c>
      <c r="Q309" s="133">
        <v>0</v>
      </c>
      <c r="R309" s="144">
        <v>1455</v>
      </c>
      <c r="S309" s="134">
        <f t="shared" si="15"/>
        <v>14550</v>
      </c>
      <c r="T309" s="132">
        <v>13095</v>
      </c>
      <c r="U309" s="135">
        <v>0</v>
      </c>
      <c r="V309" s="135"/>
      <c r="W309" s="136">
        <f t="shared" si="16"/>
        <v>13095</v>
      </c>
      <c r="X309" s="145" t="s">
        <v>435</v>
      </c>
      <c r="Y309" s="138"/>
      <c r="Z309" s="138"/>
      <c r="AA309" s="138"/>
      <c r="AB309" s="139"/>
      <c r="AC309" s="147"/>
      <c r="AD309" s="147"/>
      <c r="AE309" s="147"/>
      <c r="AG309" s="147"/>
      <c r="AH309" s="92"/>
    </row>
    <row r="310" spans="2:34" ht="40.5" customHeight="1">
      <c r="B310" s="127">
        <v>299</v>
      </c>
      <c r="C310" s="128" t="s">
        <v>433</v>
      </c>
      <c r="D310" s="129" t="s">
        <v>179</v>
      </c>
      <c r="E310" s="129" t="s">
        <v>365</v>
      </c>
      <c r="F310" s="129" t="s">
        <v>398</v>
      </c>
      <c r="G310" s="128"/>
      <c r="H310" s="129" t="s">
        <v>197</v>
      </c>
      <c r="I310" s="128" t="s">
        <v>434</v>
      </c>
      <c r="J310" s="128" t="s">
        <v>156</v>
      </c>
      <c r="K310" s="128" t="s">
        <v>2264</v>
      </c>
      <c r="L310" s="130">
        <v>0</v>
      </c>
      <c r="M310" s="130">
        <v>0</v>
      </c>
      <c r="N310" s="131">
        <f t="shared" si="14"/>
        <v>0</v>
      </c>
      <c r="O310" s="128" t="s">
        <v>2312</v>
      </c>
      <c r="P310" s="144">
        <v>4362</v>
      </c>
      <c r="Q310" s="133">
        <v>0</v>
      </c>
      <c r="R310" s="144">
        <v>1536</v>
      </c>
      <c r="S310" s="134">
        <f t="shared" si="15"/>
        <v>5898</v>
      </c>
      <c r="T310" s="132">
        <v>4362</v>
      </c>
      <c r="U310" s="135">
        <v>0</v>
      </c>
      <c r="V310" s="135"/>
      <c r="W310" s="136">
        <f t="shared" si="16"/>
        <v>4362</v>
      </c>
      <c r="X310" s="145" t="s">
        <v>435</v>
      </c>
      <c r="Y310" s="138"/>
      <c r="Z310" s="138"/>
      <c r="AA310" s="138"/>
      <c r="AB310" s="139"/>
      <c r="AC310" s="147"/>
      <c r="AD310" s="147"/>
      <c r="AE310" s="147"/>
      <c r="AG310" s="147"/>
      <c r="AH310" s="92"/>
    </row>
    <row r="311" spans="2:34" ht="40.5" customHeight="1">
      <c r="B311" s="127">
        <v>300</v>
      </c>
      <c r="C311" s="128" t="s">
        <v>433</v>
      </c>
      <c r="D311" s="129" t="s">
        <v>179</v>
      </c>
      <c r="E311" s="129" t="s">
        <v>365</v>
      </c>
      <c r="F311" s="129" t="s">
        <v>398</v>
      </c>
      <c r="G311" s="128"/>
      <c r="H311" s="129" t="s">
        <v>197</v>
      </c>
      <c r="I311" s="128" t="s">
        <v>434</v>
      </c>
      <c r="J311" s="128" t="s">
        <v>176</v>
      </c>
      <c r="K311" s="128" t="s">
        <v>2265</v>
      </c>
      <c r="L311" s="130">
        <v>0</v>
      </c>
      <c r="M311" s="130">
        <v>0</v>
      </c>
      <c r="N311" s="131">
        <f t="shared" si="14"/>
        <v>0</v>
      </c>
      <c r="O311" s="128" t="s">
        <v>2312</v>
      </c>
      <c r="P311" s="144">
        <v>21060</v>
      </c>
      <c r="Q311" s="133">
        <v>0</v>
      </c>
      <c r="R311" s="144">
        <v>2340</v>
      </c>
      <c r="S311" s="134">
        <f t="shared" si="15"/>
        <v>23400</v>
      </c>
      <c r="T311" s="132">
        <v>21060</v>
      </c>
      <c r="U311" s="135">
        <v>0</v>
      </c>
      <c r="V311" s="135"/>
      <c r="W311" s="136">
        <f t="shared" si="16"/>
        <v>21060</v>
      </c>
      <c r="X311" s="145" t="s">
        <v>435</v>
      </c>
      <c r="Y311" s="138"/>
      <c r="Z311" s="138"/>
      <c r="AA311" s="138"/>
      <c r="AB311" s="139"/>
      <c r="AC311" s="147"/>
      <c r="AD311" s="147"/>
      <c r="AE311" s="147"/>
      <c r="AG311" s="147"/>
      <c r="AH311" s="92"/>
    </row>
    <row r="312" spans="2:34" ht="40.5" customHeight="1">
      <c r="B312" s="127">
        <v>301</v>
      </c>
      <c r="C312" s="128" t="s">
        <v>433</v>
      </c>
      <c r="D312" s="129" t="s">
        <v>179</v>
      </c>
      <c r="E312" s="129" t="s">
        <v>365</v>
      </c>
      <c r="F312" s="129" t="s">
        <v>398</v>
      </c>
      <c r="G312" s="128"/>
      <c r="H312" s="129" t="s">
        <v>197</v>
      </c>
      <c r="I312" s="128" t="s">
        <v>434</v>
      </c>
      <c r="J312" s="128" t="s">
        <v>176</v>
      </c>
      <c r="K312" s="128" t="s">
        <v>2265</v>
      </c>
      <c r="L312" s="130">
        <v>0</v>
      </c>
      <c r="M312" s="130">
        <v>0</v>
      </c>
      <c r="N312" s="131">
        <f t="shared" si="14"/>
        <v>0</v>
      </c>
      <c r="O312" s="128" t="s">
        <v>2312</v>
      </c>
      <c r="P312" s="144">
        <v>13673</v>
      </c>
      <c r="Q312" s="133">
        <v>0</v>
      </c>
      <c r="R312" s="144">
        <v>1520</v>
      </c>
      <c r="S312" s="134">
        <f t="shared" si="15"/>
        <v>15193</v>
      </c>
      <c r="T312" s="132">
        <v>13673</v>
      </c>
      <c r="U312" s="135">
        <v>0</v>
      </c>
      <c r="V312" s="135"/>
      <c r="W312" s="136">
        <f t="shared" si="16"/>
        <v>13673</v>
      </c>
      <c r="X312" s="145" t="s">
        <v>435</v>
      </c>
      <c r="Y312" s="138"/>
      <c r="Z312" s="138"/>
      <c r="AA312" s="138"/>
      <c r="AB312" s="139"/>
      <c r="AC312" s="147"/>
      <c r="AD312" s="147"/>
      <c r="AE312" s="147"/>
      <c r="AG312" s="147"/>
      <c r="AH312" s="92"/>
    </row>
    <row r="313" spans="2:34" ht="40.5" customHeight="1">
      <c r="B313" s="127">
        <v>302</v>
      </c>
      <c r="C313" s="128" t="s">
        <v>436</v>
      </c>
      <c r="D313" s="129" t="s">
        <v>437</v>
      </c>
      <c r="E313" s="129" t="s">
        <v>438</v>
      </c>
      <c r="F313" s="129" t="s">
        <v>229</v>
      </c>
      <c r="G313" s="128" t="s">
        <v>405</v>
      </c>
      <c r="H313" s="128"/>
      <c r="I313" s="128" t="s">
        <v>439</v>
      </c>
      <c r="J313" s="128" t="s">
        <v>176</v>
      </c>
      <c r="K313" s="128" t="s">
        <v>2265</v>
      </c>
      <c r="L313" s="130">
        <v>13</v>
      </c>
      <c r="M313" s="130">
        <v>2</v>
      </c>
      <c r="N313" s="131">
        <f t="shared" si="14"/>
        <v>15</v>
      </c>
      <c r="O313" s="128" t="s">
        <v>2312</v>
      </c>
      <c r="P313" s="144">
        <v>30240</v>
      </c>
      <c r="Q313" s="133">
        <v>0</v>
      </c>
      <c r="R313" s="144">
        <v>3360</v>
      </c>
      <c r="S313" s="134">
        <f t="shared" si="15"/>
        <v>33600</v>
      </c>
      <c r="T313" s="132">
        <v>30240</v>
      </c>
      <c r="U313" s="135">
        <v>0</v>
      </c>
      <c r="V313" s="135"/>
      <c r="W313" s="136">
        <f t="shared" si="16"/>
        <v>30240</v>
      </c>
      <c r="X313" s="145" t="s">
        <v>440</v>
      </c>
      <c r="Y313" s="138"/>
      <c r="Z313" s="138"/>
      <c r="AA313" s="138"/>
      <c r="AB313" s="139"/>
      <c r="AC313" s="147"/>
      <c r="AD313" s="147"/>
      <c r="AE313" s="147"/>
      <c r="AG313" s="147"/>
      <c r="AH313" s="92"/>
    </row>
    <row r="314" spans="2:34" ht="40.5" customHeight="1">
      <c r="B314" s="127">
        <v>303</v>
      </c>
      <c r="C314" s="128" t="s">
        <v>436</v>
      </c>
      <c r="D314" s="129" t="s">
        <v>437</v>
      </c>
      <c r="E314" s="129" t="s">
        <v>438</v>
      </c>
      <c r="F314" s="129" t="s">
        <v>229</v>
      </c>
      <c r="G314" s="128" t="s">
        <v>405</v>
      </c>
      <c r="H314" s="128"/>
      <c r="I314" s="128" t="s">
        <v>439</v>
      </c>
      <c r="J314" s="128" t="s">
        <v>176</v>
      </c>
      <c r="K314" s="128" t="s">
        <v>2265</v>
      </c>
      <c r="L314" s="130">
        <v>0</v>
      </c>
      <c r="M314" s="130">
        <v>0</v>
      </c>
      <c r="N314" s="131">
        <f t="shared" si="14"/>
        <v>0</v>
      </c>
      <c r="O314" s="128" t="s">
        <v>2312</v>
      </c>
      <c r="P314" s="144">
        <v>8100</v>
      </c>
      <c r="Q314" s="133">
        <v>0</v>
      </c>
      <c r="R314" s="144">
        <v>900</v>
      </c>
      <c r="S314" s="134">
        <f t="shared" si="15"/>
        <v>9000</v>
      </c>
      <c r="T314" s="132">
        <v>8100</v>
      </c>
      <c r="U314" s="135">
        <v>0</v>
      </c>
      <c r="V314" s="135"/>
      <c r="W314" s="136">
        <f t="shared" si="16"/>
        <v>8100</v>
      </c>
      <c r="X314" s="145" t="s">
        <v>440</v>
      </c>
      <c r="Y314" s="138"/>
      <c r="Z314" s="138"/>
      <c r="AA314" s="138"/>
      <c r="AB314" s="139"/>
      <c r="AC314" s="147"/>
      <c r="AD314" s="147"/>
      <c r="AE314" s="147"/>
      <c r="AG314" s="147"/>
      <c r="AH314" s="92"/>
    </row>
    <row r="315" spans="2:34" ht="40.5" customHeight="1">
      <c r="B315" s="127">
        <v>304</v>
      </c>
      <c r="C315" s="128" t="s">
        <v>436</v>
      </c>
      <c r="D315" s="129" t="s">
        <v>437</v>
      </c>
      <c r="E315" s="129" t="s">
        <v>438</v>
      </c>
      <c r="F315" s="129" t="s">
        <v>229</v>
      </c>
      <c r="G315" s="128" t="s">
        <v>405</v>
      </c>
      <c r="H315" s="128"/>
      <c r="I315" s="128" t="s">
        <v>439</v>
      </c>
      <c r="J315" s="128" t="s">
        <v>176</v>
      </c>
      <c r="K315" s="128" t="s">
        <v>2265</v>
      </c>
      <c r="L315" s="130">
        <v>0</v>
      </c>
      <c r="M315" s="130">
        <v>0</v>
      </c>
      <c r="N315" s="131">
        <f t="shared" si="14"/>
        <v>0</v>
      </c>
      <c r="O315" s="128" t="s">
        <v>2312</v>
      </c>
      <c r="P315" s="144">
        <v>5175</v>
      </c>
      <c r="Q315" s="133">
        <v>0</v>
      </c>
      <c r="R315" s="144">
        <v>575</v>
      </c>
      <c r="S315" s="134">
        <f t="shared" si="15"/>
        <v>5750</v>
      </c>
      <c r="T315" s="132">
        <v>5147</v>
      </c>
      <c r="U315" s="135">
        <v>0</v>
      </c>
      <c r="V315" s="135"/>
      <c r="W315" s="136">
        <f t="shared" si="16"/>
        <v>5147</v>
      </c>
      <c r="X315" s="145" t="s">
        <v>440</v>
      </c>
      <c r="Y315" s="138"/>
      <c r="Z315" s="138"/>
      <c r="AA315" s="138"/>
      <c r="AB315" s="139"/>
      <c r="AC315" s="147"/>
      <c r="AD315" s="147"/>
      <c r="AE315" s="147"/>
      <c r="AG315" s="147"/>
      <c r="AH315" s="92"/>
    </row>
    <row r="316" spans="2:34" ht="40.5" customHeight="1">
      <c r="B316" s="127">
        <v>305</v>
      </c>
      <c r="C316" s="128" t="s">
        <v>436</v>
      </c>
      <c r="D316" s="129" t="s">
        <v>437</v>
      </c>
      <c r="E316" s="129" t="s">
        <v>438</v>
      </c>
      <c r="F316" s="129" t="s">
        <v>229</v>
      </c>
      <c r="G316" s="128" t="s">
        <v>405</v>
      </c>
      <c r="H316" s="128"/>
      <c r="I316" s="128" t="s">
        <v>439</v>
      </c>
      <c r="J316" s="128" t="s">
        <v>152</v>
      </c>
      <c r="K316" s="128" t="s">
        <v>2265</v>
      </c>
      <c r="L316" s="130">
        <v>0</v>
      </c>
      <c r="M316" s="130">
        <v>0</v>
      </c>
      <c r="N316" s="131">
        <f t="shared" si="14"/>
        <v>0</v>
      </c>
      <c r="O316" s="128" t="s">
        <v>2312</v>
      </c>
      <c r="P316" s="144">
        <v>6787</v>
      </c>
      <c r="Q316" s="133">
        <v>0</v>
      </c>
      <c r="R316" s="144">
        <v>1537</v>
      </c>
      <c r="S316" s="134">
        <f t="shared" si="15"/>
        <v>8324</v>
      </c>
      <c r="T316" s="132">
        <v>6787</v>
      </c>
      <c r="U316" s="135">
        <v>0</v>
      </c>
      <c r="V316" s="135"/>
      <c r="W316" s="136">
        <f t="shared" si="16"/>
        <v>6787</v>
      </c>
      <c r="X316" s="145" t="s">
        <v>440</v>
      </c>
      <c r="Y316" s="138"/>
      <c r="Z316" s="138"/>
      <c r="AA316" s="138"/>
      <c r="AB316" s="139"/>
      <c r="AC316" s="147"/>
      <c r="AD316" s="147"/>
      <c r="AE316" s="147"/>
      <c r="AG316" s="147"/>
      <c r="AH316" s="92"/>
    </row>
    <row r="317" spans="2:34" ht="40.5" customHeight="1">
      <c r="B317" s="127">
        <v>306</v>
      </c>
      <c r="C317" s="128" t="s">
        <v>436</v>
      </c>
      <c r="D317" s="129" t="s">
        <v>437</v>
      </c>
      <c r="E317" s="129" t="s">
        <v>438</v>
      </c>
      <c r="F317" s="129" t="s">
        <v>229</v>
      </c>
      <c r="G317" s="128" t="s">
        <v>405</v>
      </c>
      <c r="H317" s="128"/>
      <c r="I317" s="128" t="s">
        <v>439</v>
      </c>
      <c r="J317" s="128" t="s">
        <v>156</v>
      </c>
      <c r="K317" s="128" t="s">
        <v>2264</v>
      </c>
      <c r="L317" s="130">
        <v>0</v>
      </c>
      <c r="M317" s="130">
        <v>0</v>
      </c>
      <c r="N317" s="131">
        <f t="shared" si="14"/>
        <v>0</v>
      </c>
      <c r="O317" s="128" t="s">
        <v>2312</v>
      </c>
      <c r="P317" s="144">
        <v>21812</v>
      </c>
      <c r="Q317" s="133">
        <v>0</v>
      </c>
      <c r="R317" s="144">
        <v>7682</v>
      </c>
      <c r="S317" s="134">
        <f t="shared" si="15"/>
        <v>29494</v>
      </c>
      <c r="T317" s="132">
        <v>21812</v>
      </c>
      <c r="U317" s="135">
        <v>0</v>
      </c>
      <c r="V317" s="135"/>
      <c r="W317" s="136">
        <f t="shared" si="16"/>
        <v>21812</v>
      </c>
      <c r="X317" s="145" t="s">
        <v>440</v>
      </c>
      <c r="Y317" s="138"/>
      <c r="Z317" s="138"/>
      <c r="AA317" s="138"/>
      <c r="AB317" s="139"/>
      <c r="AC317" s="147"/>
      <c r="AD317" s="147"/>
      <c r="AE317" s="147"/>
      <c r="AG317" s="147"/>
      <c r="AH317" s="92"/>
    </row>
    <row r="318" spans="2:34" ht="40.5" customHeight="1">
      <c r="B318" s="127">
        <v>307</v>
      </c>
      <c r="C318" s="128" t="s">
        <v>436</v>
      </c>
      <c r="D318" s="129" t="s">
        <v>437</v>
      </c>
      <c r="E318" s="129" t="s">
        <v>438</v>
      </c>
      <c r="F318" s="129" t="s">
        <v>229</v>
      </c>
      <c r="G318" s="128" t="s">
        <v>405</v>
      </c>
      <c r="H318" s="128"/>
      <c r="I318" s="128" t="s">
        <v>439</v>
      </c>
      <c r="J318" s="128" t="s">
        <v>200</v>
      </c>
      <c r="K318" s="128" t="s">
        <v>2264</v>
      </c>
      <c r="L318" s="130">
        <v>0</v>
      </c>
      <c r="M318" s="130">
        <v>0</v>
      </c>
      <c r="N318" s="131">
        <f t="shared" si="14"/>
        <v>0</v>
      </c>
      <c r="O318" s="128" t="s">
        <v>2312</v>
      </c>
      <c r="P318" s="144">
        <v>5147</v>
      </c>
      <c r="Q318" s="133">
        <v>0</v>
      </c>
      <c r="R318" s="144">
        <v>571.89000000000033</v>
      </c>
      <c r="S318" s="134">
        <f t="shared" si="15"/>
        <v>5718.89</v>
      </c>
      <c r="T318" s="132">
        <v>5175</v>
      </c>
      <c r="U318" s="135">
        <v>0</v>
      </c>
      <c r="V318" s="135"/>
      <c r="W318" s="136">
        <f t="shared" si="16"/>
        <v>5175</v>
      </c>
      <c r="X318" s="145" t="s">
        <v>440</v>
      </c>
      <c r="Y318" s="138"/>
      <c r="Z318" s="138"/>
      <c r="AA318" s="138"/>
      <c r="AB318" s="139"/>
      <c r="AC318" s="147"/>
      <c r="AD318" s="147"/>
      <c r="AE318" s="147"/>
      <c r="AG318" s="147"/>
      <c r="AH318" s="92"/>
    </row>
    <row r="319" spans="2:34" ht="40.5" customHeight="1">
      <c r="B319" s="127">
        <v>308</v>
      </c>
      <c r="C319" s="128" t="s">
        <v>436</v>
      </c>
      <c r="D319" s="129" t="s">
        <v>437</v>
      </c>
      <c r="E319" s="129" t="s">
        <v>438</v>
      </c>
      <c r="F319" s="129" t="s">
        <v>229</v>
      </c>
      <c r="G319" s="128" t="s">
        <v>405</v>
      </c>
      <c r="H319" s="128"/>
      <c r="I319" s="128" t="s">
        <v>439</v>
      </c>
      <c r="J319" s="128" t="s">
        <v>176</v>
      </c>
      <c r="K319" s="128" t="s">
        <v>2265</v>
      </c>
      <c r="L319" s="130">
        <v>0</v>
      </c>
      <c r="M319" s="130">
        <v>0</v>
      </c>
      <c r="N319" s="131">
        <f t="shared" si="14"/>
        <v>0</v>
      </c>
      <c r="O319" s="128" t="s">
        <v>2312</v>
      </c>
      <c r="P319" s="144">
        <v>15300</v>
      </c>
      <c r="Q319" s="133">
        <v>0</v>
      </c>
      <c r="R319" s="144">
        <v>1700</v>
      </c>
      <c r="S319" s="134">
        <f t="shared" si="15"/>
        <v>17000</v>
      </c>
      <c r="T319" s="132">
        <v>15300</v>
      </c>
      <c r="U319" s="135">
        <v>0</v>
      </c>
      <c r="V319" s="135"/>
      <c r="W319" s="136">
        <f t="shared" si="16"/>
        <v>15300</v>
      </c>
      <c r="X319" s="145" t="s">
        <v>440</v>
      </c>
      <c r="Y319" s="138"/>
      <c r="Z319" s="138"/>
      <c r="AA319" s="138"/>
      <c r="AB319" s="139"/>
      <c r="AC319" s="147"/>
      <c r="AD319" s="147"/>
      <c r="AE319" s="147"/>
      <c r="AG319" s="147"/>
      <c r="AH319" s="92"/>
    </row>
    <row r="320" spans="2:34" ht="40.5" customHeight="1">
      <c r="B320" s="127">
        <v>309</v>
      </c>
      <c r="C320" s="128" t="s">
        <v>436</v>
      </c>
      <c r="D320" s="129" t="s">
        <v>437</v>
      </c>
      <c r="E320" s="129" t="s">
        <v>438</v>
      </c>
      <c r="F320" s="129" t="s">
        <v>229</v>
      </c>
      <c r="G320" s="128" t="s">
        <v>405</v>
      </c>
      <c r="H320" s="128"/>
      <c r="I320" s="128" t="s">
        <v>439</v>
      </c>
      <c r="J320" s="128" t="s">
        <v>176</v>
      </c>
      <c r="K320" s="128" t="s">
        <v>2265</v>
      </c>
      <c r="L320" s="130">
        <v>0</v>
      </c>
      <c r="M320" s="130">
        <v>0</v>
      </c>
      <c r="N320" s="131">
        <f t="shared" si="14"/>
        <v>0</v>
      </c>
      <c r="O320" s="128" t="s">
        <v>2312</v>
      </c>
      <c r="P320" s="144">
        <v>13673</v>
      </c>
      <c r="Q320" s="133">
        <v>0</v>
      </c>
      <c r="R320" s="144">
        <v>1520</v>
      </c>
      <c r="S320" s="134">
        <f t="shared" si="15"/>
        <v>15193</v>
      </c>
      <c r="T320" s="132">
        <v>13673</v>
      </c>
      <c r="U320" s="135">
        <v>0</v>
      </c>
      <c r="V320" s="135"/>
      <c r="W320" s="136">
        <f t="shared" si="16"/>
        <v>13673</v>
      </c>
      <c r="X320" s="145" t="s">
        <v>440</v>
      </c>
      <c r="Y320" s="138"/>
      <c r="Z320" s="138"/>
      <c r="AA320" s="138"/>
      <c r="AB320" s="139"/>
      <c r="AC320" s="147"/>
      <c r="AD320" s="147"/>
      <c r="AE320" s="147"/>
      <c r="AG320" s="147"/>
      <c r="AH320" s="92"/>
    </row>
    <row r="321" spans="2:34" ht="40.5" customHeight="1">
      <c r="B321" s="127">
        <v>310</v>
      </c>
      <c r="C321" s="128" t="s">
        <v>441</v>
      </c>
      <c r="D321" s="129" t="s">
        <v>253</v>
      </c>
      <c r="E321" s="129" t="s">
        <v>442</v>
      </c>
      <c r="F321" s="129" t="s">
        <v>443</v>
      </c>
      <c r="G321" s="128" t="s">
        <v>339</v>
      </c>
      <c r="H321" s="128"/>
      <c r="I321" s="128" t="s">
        <v>444</v>
      </c>
      <c r="J321" s="128" t="s">
        <v>152</v>
      </c>
      <c r="K321" s="128" t="s">
        <v>2265</v>
      </c>
      <c r="L321" s="130">
        <v>12</v>
      </c>
      <c r="M321" s="130">
        <v>0</v>
      </c>
      <c r="N321" s="131">
        <f t="shared" si="14"/>
        <v>12</v>
      </c>
      <c r="O321" s="128" t="s">
        <v>2312</v>
      </c>
      <c r="P321" s="144">
        <v>48880</v>
      </c>
      <c r="Q321" s="133">
        <v>0</v>
      </c>
      <c r="R321" s="144">
        <v>5432</v>
      </c>
      <c r="S321" s="134">
        <f t="shared" si="15"/>
        <v>54312</v>
      </c>
      <c r="T321" s="132">
        <v>48880</v>
      </c>
      <c r="U321" s="135">
        <v>0</v>
      </c>
      <c r="V321" s="135"/>
      <c r="W321" s="136">
        <f t="shared" si="16"/>
        <v>48880</v>
      </c>
      <c r="X321" s="145" t="s">
        <v>445</v>
      </c>
      <c r="Y321" s="138"/>
      <c r="Z321" s="138"/>
      <c r="AA321" s="138"/>
      <c r="AB321" s="139"/>
      <c r="AC321" s="147"/>
      <c r="AD321" s="147"/>
      <c r="AE321" s="147"/>
      <c r="AG321" s="147"/>
      <c r="AH321" s="92"/>
    </row>
    <row r="322" spans="2:34" ht="40.5" customHeight="1">
      <c r="B322" s="127">
        <v>311</v>
      </c>
      <c r="C322" s="128" t="s">
        <v>441</v>
      </c>
      <c r="D322" s="129" t="s">
        <v>253</v>
      </c>
      <c r="E322" s="129" t="s">
        <v>442</v>
      </c>
      <c r="F322" s="129" t="s">
        <v>443</v>
      </c>
      <c r="G322" s="128" t="s">
        <v>339</v>
      </c>
      <c r="H322" s="128"/>
      <c r="I322" s="128" t="s">
        <v>444</v>
      </c>
      <c r="J322" s="128" t="s">
        <v>152</v>
      </c>
      <c r="K322" s="128" t="s">
        <v>2265</v>
      </c>
      <c r="L322" s="130">
        <v>0</v>
      </c>
      <c r="M322" s="130">
        <v>0</v>
      </c>
      <c r="N322" s="131">
        <f t="shared" si="14"/>
        <v>0</v>
      </c>
      <c r="O322" s="128" t="s">
        <v>2312</v>
      </c>
      <c r="P322" s="144">
        <v>40722</v>
      </c>
      <c r="Q322" s="133">
        <v>0</v>
      </c>
      <c r="R322" s="144">
        <v>9222</v>
      </c>
      <c r="S322" s="134">
        <f t="shared" si="15"/>
        <v>49944</v>
      </c>
      <c r="T322" s="132">
        <v>40722</v>
      </c>
      <c r="U322" s="135">
        <v>0</v>
      </c>
      <c r="V322" s="135"/>
      <c r="W322" s="136">
        <f t="shared" si="16"/>
        <v>40722</v>
      </c>
      <c r="X322" s="145" t="s">
        <v>445</v>
      </c>
      <c r="Y322" s="138"/>
      <c r="Z322" s="138"/>
      <c r="AA322" s="138"/>
      <c r="AB322" s="139"/>
      <c r="AC322" s="147"/>
      <c r="AD322" s="147"/>
      <c r="AE322" s="147"/>
      <c r="AG322" s="147"/>
      <c r="AH322" s="92"/>
    </row>
    <row r="323" spans="2:34" ht="40.5" customHeight="1">
      <c r="B323" s="127">
        <v>312</v>
      </c>
      <c r="C323" s="128" t="s">
        <v>441</v>
      </c>
      <c r="D323" s="129" t="s">
        <v>253</v>
      </c>
      <c r="E323" s="129" t="s">
        <v>442</v>
      </c>
      <c r="F323" s="129" t="s">
        <v>443</v>
      </c>
      <c r="G323" s="128" t="s">
        <v>339</v>
      </c>
      <c r="H323" s="128"/>
      <c r="I323" s="128" t="s">
        <v>444</v>
      </c>
      <c r="J323" s="128" t="s">
        <v>155</v>
      </c>
      <c r="K323" s="128" t="s">
        <v>2265</v>
      </c>
      <c r="L323" s="130">
        <v>0</v>
      </c>
      <c r="M323" s="130">
        <v>0</v>
      </c>
      <c r="N323" s="131">
        <f t="shared" si="14"/>
        <v>0</v>
      </c>
      <c r="O323" s="128" t="s">
        <v>2312</v>
      </c>
      <c r="P323" s="144">
        <v>4365</v>
      </c>
      <c r="Q323" s="133">
        <v>0</v>
      </c>
      <c r="R323" s="144">
        <v>485</v>
      </c>
      <c r="S323" s="134">
        <f t="shared" si="15"/>
        <v>4850</v>
      </c>
      <c r="T323" s="132">
        <v>4365</v>
      </c>
      <c r="U323" s="135">
        <v>0</v>
      </c>
      <c r="V323" s="135"/>
      <c r="W323" s="136">
        <f t="shared" si="16"/>
        <v>4365</v>
      </c>
      <c r="X323" s="145" t="s">
        <v>445</v>
      </c>
      <c r="Y323" s="138"/>
      <c r="Z323" s="138"/>
      <c r="AA323" s="138"/>
      <c r="AB323" s="139"/>
      <c r="AC323" s="147"/>
      <c r="AD323" s="147"/>
      <c r="AE323" s="147"/>
      <c r="AG323" s="147"/>
      <c r="AH323" s="92"/>
    </row>
    <row r="324" spans="2:34" ht="40.5" customHeight="1">
      <c r="B324" s="127">
        <v>313</v>
      </c>
      <c r="C324" s="128" t="s">
        <v>441</v>
      </c>
      <c r="D324" s="129" t="s">
        <v>253</v>
      </c>
      <c r="E324" s="129" t="s">
        <v>442</v>
      </c>
      <c r="F324" s="129" t="s">
        <v>443</v>
      </c>
      <c r="G324" s="128" t="s">
        <v>339</v>
      </c>
      <c r="H324" s="128"/>
      <c r="I324" s="128" t="s">
        <v>444</v>
      </c>
      <c r="J324" s="128" t="s">
        <v>156</v>
      </c>
      <c r="K324" s="128" t="s">
        <v>2264</v>
      </c>
      <c r="L324" s="130">
        <v>0</v>
      </c>
      <c r="M324" s="130">
        <v>0</v>
      </c>
      <c r="N324" s="131">
        <f t="shared" si="14"/>
        <v>0</v>
      </c>
      <c r="O324" s="128" t="s">
        <v>2312</v>
      </c>
      <c r="P324" s="144">
        <v>29836</v>
      </c>
      <c r="Q324" s="133">
        <v>0</v>
      </c>
      <c r="R324" s="144">
        <v>5418</v>
      </c>
      <c r="S324" s="134">
        <f t="shared" si="15"/>
        <v>35254</v>
      </c>
      <c r="T324" s="132">
        <v>29836</v>
      </c>
      <c r="U324" s="135">
        <v>0</v>
      </c>
      <c r="V324" s="135"/>
      <c r="W324" s="136">
        <f t="shared" si="16"/>
        <v>29836</v>
      </c>
      <c r="X324" s="145" t="s">
        <v>445</v>
      </c>
      <c r="Y324" s="138"/>
      <c r="Z324" s="138"/>
      <c r="AA324" s="138"/>
      <c r="AB324" s="139"/>
      <c r="AC324" s="147"/>
      <c r="AD324" s="147"/>
      <c r="AE324" s="147"/>
      <c r="AG324" s="147"/>
      <c r="AH324" s="92"/>
    </row>
    <row r="325" spans="2:34" ht="40.5" customHeight="1">
      <c r="B325" s="127">
        <v>314</v>
      </c>
      <c r="C325" s="128" t="s">
        <v>446</v>
      </c>
      <c r="D325" s="129" t="s">
        <v>447</v>
      </c>
      <c r="E325" s="129" t="s">
        <v>398</v>
      </c>
      <c r="F325" s="129" t="s">
        <v>448</v>
      </c>
      <c r="G325" s="128" t="s">
        <v>339</v>
      </c>
      <c r="H325" s="128"/>
      <c r="I325" s="128" t="s">
        <v>449</v>
      </c>
      <c r="J325" s="128" t="s">
        <v>155</v>
      </c>
      <c r="K325" s="128" t="s">
        <v>2265</v>
      </c>
      <c r="L325" s="130">
        <v>6</v>
      </c>
      <c r="M325" s="130">
        <v>11</v>
      </c>
      <c r="N325" s="131">
        <f t="shared" si="14"/>
        <v>17</v>
      </c>
      <c r="O325" s="128" t="s">
        <v>2312</v>
      </c>
      <c r="P325" s="144">
        <v>17460</v>
      </c>
      <c r="Q325" s="133">
        <v>0</v>
      </c>
      <c r="R325" s="144">
        <v>1940</v>
      </c>
      <c r="S325" s="134">
        <f t="shared" si="15"/>
        <v>19400</v>
      </c>
      <c r="T325" s="132">
        <v>17460</v>
      </c>
      <c r="U325" s="135">
        <v>0</v>
      </c>
      <c r="V325" s="135"/>
      <c r="W325" s="136">
        <f t="shared" si="16"/>
        <v>17460</v>
      </c>
      <c r="X325" s="145" t="s">
        <v>450</v>
      </c>
      <c r="Y325" s="138"/>
      <c r="Z325" s="138"/>
      <c r="AA325" s="138"/>
      <c r="AB325" s="139"/>
      <c r="AC325" s="147"/>
      <c r="AD325" s="147"/>
      <c r="AE325" s="147"/>
      <c r="AG325" s="147"/>
      <c r="AH325" s="92"/>
    </row>
    <row r="326" spans="2:34" ht="40.5" customHeight="1">
      <c r="B326" s="127">
        <v>315</v>
      </c>
      <c r="C326" s="128" t="s">
        <v>446</v>
      </c>
      <c r="D326" s="129" t="s">
        <v>447</v>
      </c>
      <c r="E326" s="129" t="s">
        <v>398</v>
      </c>
      <c r="F326" s="129" t="s">
        <v>448</v>
      </c>
      <c r="G326" s="128" t="s">
        <v>339</v>
      </c>
      <c r="H326" s="128"/>
      <c r="I326" s="128" t="s">
        <v>449</v>
      </c>
      <c r="J326" s="128" t="s">
        <v>156</v>
      </c>
      <c r="K326" s="128" t="s">
        <v>2264</v>
      </c>
      <c r="L326" s="130">
        <v>0</v>
      </c>
      <c r="M326" s="130">
        <v>0</v>
      </c>
      <c r="N326" s="131">
        <f t="shared" si="14"/>
        <v>0</v>
      </c>
      <c r="O326" s="128" t="s">
        <v>2312</v>
      </c>
      <c r="P326" s="144">
        <v>59672</v>
      </c>
      <c r="Q326" s="133">
        <v>0</v>
      </c>
      <c r="R326" s="144">
        <v>10836</v>
      </c>
      <c r="S326" s="134">
        <f t="shared" si="15"/>
        <v>70508</v>
      </c>
      <c r="T326" s="132">
        <v>59672</v>
      </c>
      <c r="U326" s="135">
        <v>0</v>
      </c>
      <c r="V326" s="135"/>
      <c r="W326" s="136">
        <f t="shared" si="16"/>
        <v>59672</v>
      </c>
      <c r="X326" s="145" t="s">
        <v>450</v>
      </c>
      <c r="Y326" s="138"/>
      <c r="Z326" s="138"/>
      <c r="AA326" s="138"/>
      <c r="AB326" s="139"/>
      <c r="AC326" s="147"/>
      <c r="AD326" s="147"/>
      <c r="AE326" s="147"/>
      <c r="AG326" s="147"/>
      <c r="AH326" s="92"/>
    </row>
    <row r="327" spans="2:34" ht="40.5" customHeight="1">
      <c r="B327" s="127">
        <v>316</v>
      </c>
      <c r="C327" s="128" t="s">
        <v>446</v>
      </c>
      <c r="D327" s="129" t="s">
        <v>447</v>
      </c>
      <c r="E327" s="129" t="s">
        <v>398</v>
      </c>
      <c r="F327" s="129" t="s">
        <v>448</v>
      </c>
      <c r="G327" s="128" t="s">
        <v>339</v>
      </c>
      <c r="H327" s="128"/>
      <c r="I327" s="128" t="s">
        <v>449</v>
      </c>
      <c r="J327" s="128" t="s">
        <v>152</v>
      </c>
      <c r="K327" s="128" t="s">
        <v>2265</v>
      </c>
      <c r="L327" s="130">
        <v>0</v>
      </c>
      <c r="M327" s="130">
        <v>0</v>
      </c>
      <c r="N327" s="131">
        <f t="shared" si="14"/>
        <v>0</v>
      </c>
      <c r="O327" s="128" t="s">
        <v>2312</v>
      </c>
      <c r="P327" s="144">
        <v>48880</v>
      </c>
      <c r="Q327" s="133">
        <v>0</v>
      </c>
      <c r="R327" s="144">
        <v>5432</v>
      </c>
      <c r="S327" s="134">
        <f t="shared" si="15"/>
        <v>54312</v>
      </c>
      <c r="T327" s="132">
        <v>48880</v>
      </c>
      <c r="U327" s="135">
        <v>0</v>
      </c>
      <c r="V327" s="135"/>
      <c r="W327" s="136">
        <f t="shared" si="16"/>
        <v>48880</v>
      </c>
      <c r="X327" s="145" t="s">
        <v>450</v>
      </c>
      <c r="Y327" s="138"/>
      <c r="Z327" s="138"/>
      <c r="AA327" s="138"/>
      <c r="AB327" s="139"/>
      <c r="AC327" s="147"/>
      <c r="AD327" s="147"/>
      <c r="AE327" s="147"/>
      <c r="AG327" s="147"/>
      <c r="AH327" s="92"/>
    </row>
    <row r="328" spans="2:34" ht="40.5" customHeight="1">
      <c r="B328" s="127">
        <v>317</v>
      </c>
      <c r="C328" s="128" t="s">
        <v>446</v>
      </c>
      <c r="D328" s="129" t="s">
        <v>447</v>
      </c>
      <c r="E328" s="129" t="s">
        <v>398</v>
      </c>
      <c r="F328" s="129" t="s">
        <v>448</v>
      </c>
      <c r="G328" s="128" t="s">
        <v>339</v>
      </c>
      <c r="H328" s="128"/>
      <c r="I328" s="128" t="s">
        <v>449</v>
      </c>
      <c r="J328" s="128" t="s">
        <v>152</v>
      </c>
      <c r="K328" s="128" t="s">
        <v>2265</v>
      </c>
      <c r="L328" s="130">
        <v>0</v>
      </c>
      <c r="M328" s="130">
        <v>0</v>
      </c>
      <c r="N328" s="131">
        <f t="shared" si="14"/>
        <v>0</v>
      </c>
      <c r="O328" s="128" t="s">
        <v>2312</v>
      </c>
      <c r="P328" s="144">
        <v>27148</v>
      </c>
      <c r="Q328" s="133">
        <v>0</v>
      </c>
      <c r="R328" s="144">
        <v>6148</v>
      </c>
      <c r="S328" s="134">
        <f t="shared" si="15"/>
        <v>33296</v>
      </c>
      <c r="T328" s="132">
        <v>27148</v>
      </c>
      <c r="U328" s="135">
        <v>0</v>
      </c>
      <c r="V328" s="135"/>
      <c r="W328" s="136">
        <f t="shared" si="16"/>
        <v>27148</v>
      </c>
      <c r="X328" s="145" t="s">
        <v>450</v>
      </c>
      <c r="Y328" s="138"/>
      <c r="Z328" s="138"/>
      <c r="AA328" s="138"/>
      <c r="AB328" s="139"/>
      <c r="AC328" s="147"/>
      <c r="AD328" s="147"/>
      <c r="AE328" s="147"/>
      <c r="AG328" s="147"/>
      <c r="AH328" s="92"/>
    </row>
    <row r="329" spans="2:34" ht="40.5" customHeight="1">
      <c r="B329" s="127">
        <v>318</v>
      </c>
      <c r="C329" s="128" t="s">
        <v>451</v>
      </c>
      <c r="D329" s="129" t="s">
        <v>285</v>
      </c>
      <c r="E329" s="129" t="s">
        <v>253</v>
      </c>
      <c r="F329" s="129" t="s">
        <v>452</v>
      </c>
      <c r="G329" s="128" t="s">
        <v>339</v>
      </c>
      <c r="H329" s="128"/>
      <c r="I329" s="128" t="s">
        <v>453</v>
      </c>
      <c r="J329" s="128" t="s">
        <v>152</v>
      </c>
      <c r="K329" s="128" t="s">
        <v>2265</v>
      </c>
      <c r="L329" s="130">
        <v>8</v>
      </c>
      <c r="M329" s="130">
        <v>9</v>
      </c>
      <c r="N329" s="131">
        <f t="shared" si="14"/>
        <v>17</v>
      </c>
      <c r="O329" s="128" t="s">
        <v>2312</v>
      </c>
      <c r="P329" s="144">
        <v>52026</v>
      </c>
      <c r="Q329" s="133">
        <v>0</v>
      </c>
      <c r="R329" s="144">
        <v>8130</v>
      </c>
      <c r="S329" s="134">
        <f t="shared" si="15"/>
        <v>60156</v>
      </c>
      <c r="T329" s="132">
        <v>52026</v>
      </c>
      <c r="U329" s="135">
        <v>0</v>
      </c>
      <c r="V329" s="135"/>
      <c r="W329" s="136">
        <f t="shared" si="16"/>
        <v>52026</v>
      </c>
      <c r="X329" s="145" t="s">
        <v>454</v>
      </c>
      <c r="Y329" s="138"/>
      <c r="Z329" s="138"/>
      <c r="AA329" s="138"/>
      <c r="AB329" s="139"/>
      <c r="AC329" s="147"/>
      <c r="AD329" s="147"/>
      <c r="AE329" s="147"/>
      <c r="AG329" s="147"/>
      <c r="AH329" s="92"/>
    </row>
    <row r="330" spans="2:34" ht="40.5" customHeight="1">
      <c r="B330" s="127">
        <v>319</v>
      </c>
      <c r="C330" s="128" t="s">
        <v>451</v>
      </c>
      <c r="D330" s="129" t="s">
        <v>285</v>
      </c>
      <c r="E330" s="129" t="s">
        <v>253</v>
      </c>
      <c r="F330" s="129" t="s">
        <v>452</v>
      </c>
      <c r="G330" s="128" t="s">
        <v>339</v>
      </c>
      <c r="H330" s="128"/>
      <c r="I330" s="128" t="s">
        <v>453</v>
      </c>
      <c r="J330" s="128" t="s">
        <v>152</v>
      </c>
      <c r="K330" s="128" t="s">
        <v>2265</v>
      </c>
      <c r="L330" s="130">
        <v>0</v>
      </c>
      <c r="M330" s="130">
        <v>0</v>
      </c>
      <c r="N330" s="131">
        <f t="shared" si="14"/>
        <v>0</v>
      </c>
      <c r="O330" s="128" t="s">
        <v>2312</v>
      </c>
      <c r="P330" s="144">
        <v>20361</v>
      </c>
      <c r="Q330" s="133">
        <v>0</v>
      </c>
      <c r="R330" s="144">
        <v>4611</v>
      </c>
      <c r="S330" s="134">
        <f t="shared" si="15"/>
        <v>24972</v>
      </c>
      <c r="T330" s="132">
        <v>20361</v>
      </c>
      <c r="U330" s="135">
        <v>0</v>
      </c>
      <c r="V330" s="135"/>
      <c r="W330" s="136">
        <f t="shared" si="16"/>
        <v>20361</v>
      </c>
      <c r="X330" s="145" t="s">
        <v>454</v>
      </c>
      <c r="Y330" s="138"/>
      <c r="Z330" s="138"/>
      <c r="AA330" s="138"/>
      <c r="AB330" s="139"/>
      <c r="AC330" s="147"/>
      <c r="AD330" s="147"/>
      <c r="AE330" s="147"/>
      <c r="AG330" s="147"/>
      <c r="AH330" s="92"/>
    </row>
    <row r="331" spans="2:34" ht="40.5" customHeight="1">
      <c r="B331" s="127">
        <v>320</v>
      </c>
      <c r="C331" s="128" t="s">
        <v>451</v>
      </c>
      <c r="D331" s="129" t="s">
        <v>285</v>
      </c>
      <c r="E331" s="129" t="s">
        <v>253</v>
      </c>
      <c r="F331" s="129" t="s">
        <v>452</v>
      </c>
      <c r="G331" s="128" t="s">
        <v>339</v>
      </c>
      <c r="H331" s="128"/>
      <c r="I331" s="128" t="s">
        <v>453</v>
      </c>
      <c r="J331" s="128" t="s">
        <v>156</v>
      </c>
      <c r="K331" s="128" t="s">
        <v>2264</v>
      </c>
      <c r="L331" s="130">
        <v>0</v>
      </c>
      <c r="M331" s="130">
        <v>0</v>
      </c>
      <c r="N331" s="131">
        <f t="shared" si="14"/>
        <v>0</v>
      </c>
      <c r="O331" s="128" t="s">
        <v>2312</v>
      </c>
      <c r="P331" s="144">
        <v>44754</v>
      </c>
      <c r="Q331" s="133">
        <v>0</v>
      </c>
      <c r="R331" s="144">
        <v>8127</v>
      </c>
      <c r="S331" s="134">
        <f t="shared" si="15"/>
        <v>52881</v>
      </c>
      <c r="T331" s="132">
        <v>44754</v>
      </c>
      <c r="U331" s="135">
        <v>0</v>
      </c>
      <c r="V331" s="135"/>
      <c r="W331" s="136">
        <f t="shared" si="16"/>
        <v>44754</v>
      </c>
      <c r="X331" s="145" t="s">
        <v>454</v>
      </c>
      <c r="Y331" s="138"/>
      <c r="Z331" s="138"/>
      <c r="AA331" s="138"/>
      <c r="AB331" s="139"/>
      <c r="AC331" s="147"/>
      <c r="AD331" s="147"/>
      <c r="AE331" s="147"/>
      <c r="AG331" s="147"/>
      <c r="AH331" s="92"/>
    </row>
    <row r="332" spans="2:34" ht="40.5" customHeight="1">
      <c r="B332" s="127">
        <v>321</v>
      </c>
      <c r="C332" s="128" t="s">
        <v>451</v>
      </c>
      <c r="D332" s="129" t="s">
        <v>285</v>
      </c>
      <c r="E332" s="129" t="s">
        <v>253</v>
      </c>
      <c r="F332" s="129" t="s">
        <v>452</v>
      </c>
      <c r="G332" s="128" t="s">
        <v>339</v>
      </c>
      <c r="H332" s="128"/>
      <c r="I332" s="128" t="s">
        <v>453</v>
      </c>
      <c r="J332" s="128" t="s">
        <v>155</v>
      </c>
      <c r="K332" s="128" t="s">
        <v>2265</v>
      </c>
      <c r="L332" s="130">
        <v>0</v>
      </c>
      <c r="M332" s="130">
        <v>0</v>
      </c>
      <c r="N332" s="131">
        <f t="shared" ref="N332:N395" si="17">+M332+L332</f>
        <v>0</v>
      </c>
      <c r="O332" s="128" t="s">
        <v>2312</v>
      </c>
      <c r="P332" s="144">
        <v>13095</v>
      </c>
      <c r="Q332" s="133">
        <v>0</v>
      </c>
      <c r="R332" s="144">
        <v>1455</v>
      </c>
      <c r="S332" s="134">
        <f t="shared" si="15"/>
        <v>14550</v>
      </c>
      <c r="T332" s="132">
        <v>13095</v>
      </c>
      <c r="U332" s="135">
        <v>0</v>
      </c>
      <c r="V332" s="135"/>
      <c r="W332" s="136">
        <f t="shared" si="16"/>
        <v>13095</v>
      </c>
      <c r="X332" s="145" t="s">
        <v>454</v>
      </c>
      <c r="Y332" s="138"/>
      <c r="Z332" s="138"/>
      <c r="AA332" s="138"/>
      <c r="AB332" s="139"/>
      <c r="AC332" s="147"/>
      <c r="AD332" s="147"/>
      <c r="AE332" s="147"/>
      <c r="AG332" s="147"/>
      <c r="AH332" s="92"/>
    </row>
    <row r="333" spans="2:34" ht="40.5" customHeight="1">
      <c r="B333" s="127">
        <v>322</v>
      </c>
      <c r="C333" s="128" t="s">
        <v>451</v>
      </c>
      <c r="D333" s="129" t="s">
        <v>285</v>
      </c>
      <c r="E333" s="129" t="s">
        <v>253</v>
      </c>
      <c r="F333" s="129" t="s">
        <v>452</v>
      </c>
      <c r="G333" s="128" t="s">
        <v>339</v>
      </c>
      <c r="H333" s="128"/>
      <c r="I333" s="128" t="s">
        <v>453</v>
      </c>
      <c r="J333" s="128" t="s">
        <v>455</v>
      </c>
      <c r="K333" s="128" t="s">
        <v>2265</v>
      </c>
      <c r="L333" s="130">
        <v>0</v>
      </c>
      <c r="M333" s="130">
        <v>0</v>
      </c>
      <c r="N333" s="131">
        <f t="shared" si="17"/>
        <v>0</v>
      </c>
      <c r="O333" s="128" t="s">
        <v>2312</v>
      </c>
      <c r="P333" s="144">
        <v>10840</v>
      </c>
      <c r="Q333" s="133">
        <v>0</v>
      </c>
      <c r="R333" s="144">
        <v>1205</v>
      </c>
      <c r="S333" s="134">
        <f t="shared" ref="S333:S396" si="18">+P333+R333</f>
        <v>12045</v>
      </c>
      <c r="T333" s="132">
        <v>10840</v>
      </c>
      <c r="U333" s="135">
        <v>0</v>
      </c>
      <c r="V333" s="135"/>
      <c r="W333" s="136">
        <f t="shared" ref="W333:W396" si="19">+T333+U333+V333</f>
        <v>10840</v>
      </c>
      <c r="X333" s="145" t="s">
        <v>454</v>
      </c>
      <c r="Y333" s="138"/>
      <c r="Z333" s="138"/>
      <c r="AA333" s="138"/>
      <c r="AB333" s="139"/>
      <c r="AC333" s="147"/>
      <c r="AD333" s="147"/>
      <c r="AE333" s="147"/>
      <c r="AG333" s="147"/>
      <c r="AH333" s="92"/>
    </row>
    <row r="334" spans="2:34" ht="40.5" customHeight="1">
      <c r="B334" s="127">
        <v>323</v>
      </c>
      <c r="C334" s="128" t="s">
        <v>451</v>
      </c>
      <c r="D334" s="129" t="s">
        <v>285</v>
      </c>
      <c r="E334" s="129" t="s">
        <v>253</v>
      </c>
      <c r="F334" s="129" t="s">
        <v>452</v>
      </c>
      <c r="G334" s="128" t="s">
        <v>339</v>
      </c>
      <c r="H334" s="128"/>
      <c r="I334" s="128" t="s">
        <v>453</v>
      </c>
      <c r="J334" s="128" t="s">
        <v>152</v>
      </c>
      <c r="K334" s="128" t="s">
        <v>2265</v>
      </c>
      <c r="L334" s="130">
        <v>0</v>
      </c>
      <c r="M334" s="130">
        <v>0</v>
      </c>
      <c r="N334" s="131">
        <f t="shared" si="17"/>
        <v>0</v>
      </c>
      <c r="O334" s="128" t="s">
        <v>2312</v>
      </c>
      <c r="P334" s="144">
        <v>29888</v>
      </c>
      <c r="Q334" s="133">
        <v>0</v>
      </c>
      <c r="R334" s="144">
        <v>5120</v>
      </c>
      <c r="S334" s="134">
        <f t="shared" si="18"/>
        <v>35008</v>
      </c>
      <c r="T334" s="132">
        <v>29888</v>
      </c>
      <c r="U334" s="135">
        <v>0</v>
      </c>
      <c r="V334" s="135"/>
      <c r="W334" s="136">
        <f t="shared" si="19"/>
        <v>29888</v>
      </c>
      <c r="X334" s="145" t="s">
        <v>454</v>
      </c>
      <c r="Y334" s="138"/>
      <c r="Z334" s="138"/>
      <c r="AA334" s="138"/>
      <c r="AB334" s="139"/>
      <c r="AC334" s="147"/>
      <c r="AD334" s="147"/>
      <c r="AE334" s="147"/>
      <c r="AG334" s="147"/>
      <c r="AH334" s="92"/>
    </row>
    <row r="335" spans="2:34" ht="40.5" customHeight="1">
      <c r="B335" s="127">
        <v>324</v>
      </c>
      <c r="C335" s="128" t="s">
        <v>456</v>
      </c>
      <c r="D335" s="129" t="s">
        <v>457</v>
      </c>
      <c r="E335" s="129" t="s">
        <v>307</v>
      </c>
      <c r="F335" s="129" t="s">
        <v>458</v>
      </c>
      <c r="G335" s="128" t="s">
        <v>326</v>
      </c>
      <c r="H335" s="128"/>
      <c r="I335" s="128" t="s">
        <v>456</v>
      </c>
      <c r="J335" s="128" t="s">
        <v>288</v>
      </c>
      <c r="K335" s="128" t="s">
        <v>2265</v>
      </c>
      <c r="L335" s="130">
        <v>15</v>
      </c>
      <c r="M335" s="130">
        <v>0</v>
      </c>
      <c r="N335" s="131">
        <f t="shared" si="17"/>
        <v>15</v>
      </c>
      <c r="O335" s="128" t="s">
        <v>2312</v>
      </c>
      <c r="P335" s="144">
        <v>8959</v>
      </c>
      <c r="Q335" s="133">
        <v>0</v>
      </c>
      <c r="R335" s="144">
        <v>996</v>
      </c>
      <c r="S335" s="134">
        <f t="shared" si="18"/>
        <v>9955</v>
      </c>
      <c r="T335" s="144">
        <v>8959</v>
      </c>
      <c r="U335" s="135">
        <v>0</v>
      </c>
      <c r="V335" s="135"/>
      <c r="W335" s="136">
        <f t="shared" si="19"/>
        <v>8959</v>
      </c>
      <c r="X335" s="145" t="s">
        <v>459</v>
      </c>
      <c r="Y335" s="138"/>
      <c r="Z335" s="138"/>
      <c r="AA335" s="138"/>
      <c r="AB335" s="139"/>
      <c r="AC335" s="147"/>
      <c r="AD335" s="147"/>
      <c r="AE335" s="147"/>
      <c r="AG335" s="147"/>
      <c r="AH335" s="92"/>
    </row>
    <row r="336" spans="2:34" ht="40.5" customHeight="1">
      <c r="B336" s="127">
        <v>325</v>
      </c>
      <c r="C336" s="128" t="s">
        <v>456</v>
      </c>
      <c r="D336" s="129" t="s">
        <v>457</v>
      </c>
      <c r="E336" s="129" t="s">
        <v>307</v>
      </c>
      <c r="F336" s="129" t="s">
        <v>458</v>
      </c>
      <c r="G336" s="128" t="s">
        <v>326</v>
      </c>
      <c r="H336" s="128"/>
      <c r="I336" s="128" t="s">
        <v>456</v>
      </c>
      <c r="J336" s="128" t="s">
        <v>156</v>
      </c>
      <c r="K336" s="128" t="s">
        <v>2264</v>
      </c>
      <c r="L336" s="130">
        <v>0</v>
      </c>
      <c r="M336" s="130">
        <v>0</v>
      </c>
      <c r="N336" s="131">
        <f t="shared" si="17"/>
        <v>0</v>
      </c>
      <c r="O336" s="128" t="s">
        <v>2312</v>
      </c>
      <c r="P336" s="144">
        <v>27222</v>
      </c>
      <c r="Q336" s="133">
        <v>0</v>
      </c>
      <c r="R336" s="144">
        <v>4608</v>
      </c>
      <c r="S336" s="134">
        <f t="shared" si="18"/>
        <v>31830</v>
      </c>
      <c r="T336" s="132">
        <v>27222</v>
      </c>
      <c r="U336" s="135">
        <v>0</v>
      </c>
      <c r="V336" s="135"/>
      <c r="W336" s="136">
        <f t="shared" si="19"/>
        <v>27222</v>
      </c>
      <c r="X336" s="145" t="s">
        <v>459</v>
      </c>
      <c r="Y336" s="138"/>
      <c r="Z336" s="138"/>
      <c r="AA336" s="138"/>
      <c r="AB336" s="139"/>
      <c r="AC336" s="147"/>
      <c r="AD336" s="147"/>
      <c r="AE336" s="147"/>
      <c r="AG336" s="147"/>
      <c r="AH336" s="92"/>
    </row>
    <row r="337" spans="2:34" ht="40.5" customHeight="1">
      <c r="B337" s="127">
        <v>326</v>
      </c>
      <c r="C337" s="128" t="s">
        <v>456</v>
      </c>
      <c r="D337" s="129" t="s">
        <v>457</v>
      </c>
      <c r="E337" s="129" t="s">
        <v>307</v>
      </c>
      <c r="F337" s="129" t="s">
        <v>458</v>
      </c>
      <c r="G337" s="128" t="s">
        <v>326</v>
      </c>
      <c r="H337" s="128"/>
      <c r="I337" s="128" t="s">
        <v>456</v>
      </c>
      <c r="J337" s="128" t="s">
        <v>157</v>
      </c>
      <c r="K337" s="128" t="s">
        <v>2264</v>
      </c>
      <c r="L337" s="130">
        <v>0</v>
      </c>
      <c r="M337" s="130">
        <v>0</v>
      </c>
      <c r="N337" s="131">
        <f t="shared" si="17"/>
        <v>0</v>
      </c>
      <c r="O337" s="128" t="s">
        <v>2312</v>
      </c>
      <c r="P337" s="144">
        <v>7510</v>
      </c>
      <c r="Q337" s="133">
        <v>0</v>
      </c>
      <c r="R337" s="144">
        <v>1707</v>
      </c>
      <c r="S337" s="134">
        <f t="shared" si="18"/>
        <v>9217</v>
      </c>
      <c r="T337" s="132">
        <v>7510</v>
      </c>
      <c r="U337" s="135">
        <v>0</v>
      </c>
      <c r="V337" s="135"/>
      <c r="W337" s="136">
        <f t="shared" si="19"/>
        <v>7510</v>
      </c>
      <c r="X337" s="145" t="s">
        <v>459</v>
      </c>
      <c r="Y337" s="138"/>
      <c r="Z337" s="138"/>
      <c r="AA337" s="138"/>
      <c r="AB337" s="139"/>
      <c r="AC337" s="147"/>
      <c r="AD337" s="147"/>
      <c r="AE337" s="147"/>
      <c r="AG337" s="147"/>
      <c r="AH337" s="92"/>
    </row>
    <row r="338" spans="2:34" ht="40.5" customHeight="1">
      <c r="B338" s="127">
        <v>327</v>
      </c>
      <c r="C338" s="128" t="s">
        <v>456</v>
      </c>
      <c r="D338" s="129" t="s">
        <v>457</v>
      </c>
      <c r="E338" s="129" t="s">
        <v>307</v>
      </c>
      <c r="F338" s="129" t="s">
        <v>458</v>
      </c>
      <c r="G338" s="128" t="s">
        <v>326</v>
      </c>
      <c r="H338" s="128"/>
      <c r="I338" s="128" t="s">
        <v>456</v>
      </c>
      <c r="J338" s="128" t="s">
        <v>328</v>
      </c>
      <c r="K338" s="128" t="s">
        <v>2265</v>
      </c>
      <c r="L338" s="130">
        <v>0</v>
      </c>
      <c r="M338" s="130">
        <v>0</v>
      </c>
      <c r="N338" s="131">
        <f t="shared" si="17"/>
        <v>0</v>
      </c>
      <c r="O338" s="128" t="s">
        <v>2312</v>
      </c>
      <c r="P338" s="144">
        <v>84312</v>
      </c>
      <c r="Q338" s="133">
        <v>0</v>
      </c>
      <c r="R338" s="144">
        <v>9369</v>
      </c>
      <c r="S338" s="134">
        <f t="shared" si="18"/>
        <v>93681</v>
      </c>
      <c r="T338" s="132">
        <v>84312</v>
      </c>
      <c r="U338" s="135">
        <v>0</v>
      </c>
      <c r="V338" s="135"/>
      <c r="W338" s="136">
        <f t="shared" si="19"/>
        <v>84312</v>
      </c>
      <c r="X338" s="145" t="s">
        <v>459</v>
      </c>
      <c r="Y338" s="138"/>
      <c r="Z338" s="138"/>
      <c r="AA338" s="138"/>
      <c r="AB338" s="139"/>
      <c r="AC338" s="147"/>
      <c r="AD338" s="147"/>
      <c r="AE338" s="147"/>
      <c r="AG338" s="147"/>
      <c r="AH338" s="92"/>
    </row>
    <row r="339" spans="2:34" ht="40.5" customHeight="1">
      <c r="B339" s="127">
        <v>328</v>
      </c>
      <c r="C339" s="128" t="s">
        <v>456</v>
      </c>
      <c r="D339" s="129" t="s">
        <v>457</v>
      </c>
      <c r="E339" s="129" t="s">
        <v>307</v>
      </c>
      <c r="F339" s="129" t="s">
        <v>458</v>
      </c>
      <c r="G339" s="128" t="s">
        <v>326</v>
      </c>
      <c r="H339" s="128"/>
      <c r="I339" s="128" t="s">
        <v>456</v>
      </c>
      <c r="J339" s="128" t="s">
        <v>328</v>
      </c>
      <c r="K339" s="128" t="s">
        <v>2265</v>
      </c>
      <c r="L339" s="130">
        <v>0</v>
      </c>
      <c r="M339" s="130">
        <v>0</v>
      </c>
      <c r="N339" s="131">
        <f t="shared" si="17"/>
        <v>0</v>
      </c>
      <c r="O339" s="128" t="s">
        <v>2312</v>
      </c>
      <c r="P339" s="144">
        <v>24777</v>
      </c>
      <c r="Q339" s="133">
        <v>0</v>
      </c>
      <c r="R339" s="144">
        <v>2753</v>
      </c>
      <c r="S339" s="134">
        <f t="shared" si="18"/>
        <v>27530</v>
      </c>
      <c r="T339" s="132">
        <v>24777</v>
      </c>
      <c r="U339" s="135">
        <v>0</v>
      </c>
      <c r="V339" s="135"/>
      <c r="W339" s="136">
        <f t="shared" si="19"/>
        <v>24777</v>
      </c>
      <c r="X339" s="145" t="s">
        <v>459</v>
      </c>
      <c r="Y339" s="138"/>
      <c r="Z339" s="138"/>
      <c r="AA339" s="138"/>
      <c r="AB339" s="139"/>
      <c r="AC339" s="147"/>
      <c r="AD339" s="147"/>
      <c r="AE339" s="147"/>
      <c r="AG339" s="147"/>
      <c r="AH339" s="92"/>
    </row>
    <row r="340" spans="2:34" ht="40.5" customHeight="1">
      <c r="B340" s="127">
        <v>329</v>
      </c>
      <c r="C340" s="128" t="s">
        <v>460</v>
      </c>
      <c r="D340" s="129" t="s">
        <v>461</v>
      </c>
      <c r="E340" s="129" t="s">
        <v>462</v>
      </c>
      <c r="F340" s="129" t="s">
        <v>463</v>
      </c>
      <c r="G340" s="128" t="s">
        <v>326</v>
      </c>
      <c r="H340" s="128"/>
      <c r="I340" s="128" t="s">
        <v>464</v>
      </c>
      <c r="J340" s="128" t="s">
        <v>331</v>
      </c>
      <c r="K340" s="128" t="s">
        <v>2265</v>
      </c>
      <c r="L340" s="130">
        <v>17</v>
      </c>
      <c r="M340" s="130">
        <v>0</v>
      </c>
      <c r="N340" s="131">
        <f t="shared" si="17"/>
        <v>17</v>
      </c>
      <c r="O340" s="128" t="s">
        <v>2312</v>
      </c>
      <c r="P340" s="144">
        <v>6318</v>
      </c>
      <c r="Q340" s="133">
        <v>0</v>
      </c>
      <c r="R340" s="144">
        <v>703</v>
      </c>
      <c r="S340" s="134">
        <f t="shared" si="18"/>
        <v>7021</v>
      </c>
      <c r="T340" s="132">
        <v>6318</v>
      </c>
      <c r="U340" s="135">
        <v>0</v>
      </c>
      <c r="V340" s="135"/>
      <c r="W340" s="136">
        <f t="shared" si="19"/>
        <v>6318</v>
      </c>
      <c r="X340" s="145" t="s">
        <v>465</v>
      </c>
      <c r="Y340" s="138"/>
      <c r="Z340" s="138"/>
      <c r="AA340" s="138"/>
      <c r="AB340" s="139"/>
      <c r="AC340" s="147"/>
      <c r="AD340" s="147"/>
      <c r="AE340" s="147"/>
      <c r="AG340" s="147"/>
      <c r="AH340" s="92"/>
    </row>
    <row r="341" spans="2:34" ht="40.5" customHeight="1">
      <c r="B341" s="127">
        <v>330</v>
      </c>
      <c r="C341" s="128" t="s">
        <v>460</v>
      </c>
      <c r="D341" s="129" t="s">
        <v>461</v>
      </c>
      <c r="E341" s="129" t="s">
        <v>462</v>
      </c>
      <c r="F341" s="129" t="s">
        <v>463</v>
      </c>
      <c r="G341" s="128" t="s">
        <v>326</v>
      </c>
      <c r="H341" s="128"/>
      <c r="I341" s="128" t="s">
        <v>464</v>
      </c>
      <c r="J341" s="128" t="s">
        <v>328</v>
      </c>
      <c r="K341" s="128" t="s">
        <v>2265</v>
      </c>
      <c r="L341" s="130">
        <v>0</v>
      </c>
      <c r="M341" s="130">
        <v>0</v>
      </c>
      <c r="N341" s="131">
        <f t="shared" si="17"/>
        <v>0</v>
      </c>
      <c r="O341" s="128" t="s">
        <v>2312</v>
      </c>
      <c r="P341" s="144">
        <v>37472</v>
      </c>
      <c r="Q341" s="133">
        <v>0</v>
      </c>
      <c r="R341" s="144">
        <v>4164</v>
      </c>
      <c r="S341" s="134">
        <f t="shared" si="18"/>
        <v>41636</v>
      </c>
      <c r="T341" s="132">
        <v>37472</v>
      </c>
      <c r="U341" s="135">
        <v>0</v>
      </c>
      <c r="V341" s="135"/>
      <c r="W341" s="136">
        <f t="shared" si="19"/>
        <v>37472</v>
      </c>
      <c r="X341" s="145" t="s">
        <v>465</v>
      </c>
      <c r="Y341" s="138"/>
      <c r="Z341" s="138"/>
      <c r="AA341" s="138"/>
      <c r="AB341" s="139"/>
      <c r="AC341" s="147"/>
      <c r="AD341" s="147"/>
      <c r="AE341" s="147"/>
      <c r="AG341" s="147"/>
      <c r="AH341" s="92"/>
    </row>
    <row r="342" spans="2:34" ht="40.5" customHeight="1">
      <c r="B342" s="127">
        <v>331</v>
      </c>
      <c r="C342" s="128" t="s">
        <v>460</v>
      </c>
      <c r="D342" s="129" t="s">
        <v>461</v>
      </c>
      <c r="E342" s="129" t="s">
        <v>462</v>
      </c>
      <c r="F342" s="129" t="s">
        <v>463</v>
      </c>
      <c r="G342" s="128" t="s">
        <v>326</v>
      </c>
      <c r="H342" s="128"/>
      <c r="I342" s="128" t="s">
        <v>464</v>
      </c>
      <c r="J342" s="128" t="s">
        <v>328</v>
      </c>
      <c r="K342" s="128" t="s">
        <v>2265</v>
      </c>
      <c r="L342" s="130">
        <v>0</v>
      </c>
      <c r="M342" s="130">
        <v>0</v>
      </c>
      <c r="N342" s="131">
        <f t="shared" si="17"/>
        <v>0</v>
      </c>
      <c r="O342" s="128" t="s">
        <v>2312</v>
      </c>
      <c r="P342" s="144">
        <v>24777</v>
      </c>
      <c r="Q342" s="133">
        <v>0</v>
      </c>
      <c r="R342" s="144">
        <v>2753</v>
      </c>
      <c r="S342" s="134">
        <f t="shared" si="18"/>
        <v>27530</v>
      </c>
      <c r="T342" s="132">
        <v>24777</v>
      </c>
      <c r="U342" s="135">
        <v>0</v>
      </c>
      <c r="V342" s="135"/>
      <c r="W342" s="136">
        <f t="shared" si="19"/>
        <v>24777</v>
      </c>
      <c r="X342" s="145" t="s">
        <v>465</v>
      </c>
      <c r="Y342" s="138"/>
      <c r="Z342" s="138"/>
      <c r="AA342" s="138"/>
      <c r="AB342" s="139"/>
      <c r="AC342" s="147"/>
      <c r="AD342" s="147"/>
      <c r="AE342" s="147"/>
      <c r="AG342" s="147"/>
      <c r="AH342" s="92"/>
    </row>
    <row r="343" spans="2:34" ht="40.5" customHeight="1">
      <c r="B343" s="127">
        <v>332</v>
      </c>
      <c r="C343" s="128" t="s">
        <v>460</v>
      </c>
      <c r="D343" s="129" t="s">
        <v>461</v>
      </c>
      <c r="E343" s="129" t="s">
        <v>462</v>
      </c>
      <c r="F343" s="129" t="s">
        <v>463</v>
      </c>
      <c r="G343" s="128" t="s">
        <v>326</v>
      </c>
      <c r="H343" s="128"/>
      <c r="I343" s="128" t="s">
        <v>464</v>
      </c>
      <c r="J343" s="128" t="s">
        <v>288</v>
      </c>
      <c r="K343" s="128" t="s">
        <v>2265</v>
      </c>
      <c r="L343" s="130">
        <v>0</v>
      </c>
      <c r="M343" s="130">
        <v>0</v>
      </c>
      <c r="N343" s="131">
        <f t="shared" si="17"/>
        <v>0</v>
      </c>
      <c r="O343" s="128" t="s">
        <v>2312</v>
      </c>
      <c r="P343" s="144">
        <v>8959</v>
      </c>
      <c r="Q343" s="133">
        <v>0</v>
      </c>
      <c r="R343" s="144">
        <v>996</v>
      </c>
      <c r="S343" s="134">
        <f t="shared" si="18"/>
        <v>9955</v>
      </c>
      <c r="T343" s="132">
        <v>8959</v>
      </c>
      <c r="U343" s="135">
        <v>0</v>
      </c>
      <c r="V343" s="135"/>
      <c r="W343" s="136">
        <f t="shared" si="19"/>
        <v>8959</v>
      </c>
      <c r="X343" s="145" t="s">
        <v>465</v>
      </c>
      <c r="Y343" s="138"/>
      <c r="Z343" s="138"/>
      <c r="AA343" s="138"/>
      <c r="AB343" s="139"/>
      <c r="AC343" s="147"/>
      <c r="AD343" s="147"/>
      <c r="AE343" s="147"/>
      <c r="AG343" s="147"/>
      <c r="AH343" s="92"/>
    </row>
    <row r="344" spans="2:34" ht="40.5" customHeight="1">
      <c r="B344" s="127">
        <v>333</v>
      </c>
      <c r="C344" s="128" t="s">
        <v>460</v>
      </c>
      <c r="D344" s="129" t="s">
        <v>461</v>
      </c>
      <c r="E344" s="129" t="s">
        <v>462</v>
      </c>
      <c r="F344" s="129" t="s">
        <v>463</v>
      </c>
      <c r="G344" s="128" t="s">
        <v>326</v>
      </c>
      <c r="H344" s="128"/>
      <c r="I344" s="128" t="s">
        <v>464</v>
      </c>
      <c r="J344" s="128" t="s">
        <v>156</v>
      </c>
      <c r="K344" s="128" t="s">
        <v>2264</v>
      </c>
      <c r="L344" s="130">
        <v>0</v>
      </c>
      <c r="M344" s="130">
        <v>0</v>
      </c>
      <c r="N344" s="131">
        <f t="shared" si="17"/>
        <v>0</v>
      </c>
      <c r="O344" s="128" t="s">
        <v>2312</v>
      </c>
      <c r="P344" s="144">
        <v>90740</v>
      </c>
      <c r="Q344" s="133">
        <v>0</v>
      </c>
      <c r="R344" s="144">
        <v>15360</v>
      </c>
      <c r="S344" s="134">
        <f t="shared" si="18"/>
        <v>106100</v>
      </c>
      <c r="T344" s="132">
        <v>90740</v>
      </c>
      <c r="U344" s="135">
        <v>0</v>
      </c>
      <c r="V344" s="135"/>
      <c r="W344" s="136">
        <f t="shared" si="19"/>
        <v>90740</v>
      </c>
      <c r="X344" s="145" t="s">
        <v>465</v>
      </c>
      <c r="Y344" s="138"/>
      <c r="Z344" s="138"/>
      <c r="AA344" s="138"/>
      <c r="AB344" s="139"/>
      <c r="AC344" s="147"/>
      <c r="AD344" s="147"/>
      <c r="AE344" s="147"/>
      <c r="AG344" s="147"/>
      <c r="AH344" s="92"/>
    </row>
    <row r="345" spans="2:34" ht="40.5" customHeight="1">
      <c r="B345" s="127">
        <v>334</v>
      </c>
      <c r="C345" s="128" t="s">
        <v>466</v>
      </c>
      <c r="D345" s="129" t="s">
        <v>467</v>
      </c>
      <c r="E345" s="129" t="s">
        <v>380</v>
      </c>
      <c r="F345" s="129" t="s">
        <v>468</v>
      </c>
      <c r="G345" s="128"/>
      <c r="H345" s="129" t="s">
        <v>197</v>
      </c>
      <c r="I345" s="128" t="s">
        <v>469</v>
      </c>
      <c r="J345" s="128" t="s">
        <v>176</v>
      </c>
      <c r="K345" s="128" t="s">
        <v>2265</v>
      </c>
      <c r="L345" s="130">
        <v>11</v>
      </c>
      <c r="M345" s="130">
        <v>4</v>
      </c>
      <c r="N345" s="131">
        <f t="shared" si="17"/>
        <v>15</v>
      </c>
      <c r="O345" s="128" t="s">
        <v>2312</v>
      </c>
      <c r="P345" s="144">
        <v>1710</v>
      </c>
      <c r="Q345" s="133">
        <v>0</v>
      </c>
      <c r="R345" s="144">
        <v>190</v>
      </c>
      <c r="S345" s="134">
        <f t="shared" si="18"/>
        <v>1900</v>
      </c>
      <c r="T345" s="132">
        <v>1710</v>
      </c>
      <c r="U345" s="135">
        <v>0</v>
      </c>
      <c r="V345" s="135"/>
      <c r="W345" s="136">
        <f t="shared" si="19"/>
        <v>1710</v>
      </c>
      <c r="X345" s="145" t="s">
        <v>470</v>
      </c>
      <c r="Y345" s="138"/>
      <c r="Z345" s="138"/>
      <c r="AA345" s="138"/>
      <c r="AB345" s="139"/>
      <c r="AC345" s="147"/>
      <c r="AD345" s="147"/>
      <c r="AE345" s="147"/>
      <c r="AG345" s="147"/>
      <c r="AH345" s="92"/>
    </row>
    <row r="346" spans="2:34" ht="40.5" customHeight="1">
      <c r="B346" s="127">
        <v>335</v>
      </c>
      <c r="C346" s="128" t="s">
        <v>466</v>
      </c>
      <c r="D346" s="129" t="s">
        <v>467</v>
      </c>
      <c r="E346" s="129" t="s">
        <v>380</v>
      </c>
      <c r="F346" s="129" t="s">
        <v>468</v>
      </c>
      <c r="G346" s="128"/>
      <c r="H346" s="129" t="s">
        <v>197</v>
      </c>
      <c r="I346" s="128" t="s">
        <v>469</v>
      </c>
      <c r="J346" s="128" t="s">
        <v>176</v>
      </c>
      <c r="K346" s="128" t="s">
        <v>2265</v>
      </c>
      <c r="L346" s="130">
        <v>0</v>
      </c>
      <c r="M346" s="130">
        <v>0</v>
      </c>
      <c r="N346" s="131">
        <f t="shared" si="17"/>
        <v>0</v>
      </c>
      <c r="O346" s="128" t="s">
        <v>2312</v>
      </c>
      <c r="P346" s="144">
        <v>1620</v>
      </c>
      <c r="Q346" s="133">
        <v>0</v>
      </c>
      <c r="R346" s="144">
        <v>180</v>
      </c>
      <c r="S346" s="134">
        <f t="shared" si="18"/>
        <v>1800</v>
      </c>
      <c r="T346" s="132">
        <v>1620</v>
      </c>
      <c r="U346" s="135">
        <v>0</v>
      </c>
      <c r="V346" s="135"/>
      <c r="W346" s="136">
        <f t="shared" si="19"/>
        <v>1620</v>
      </c>
      <c r="X346" s="145" t="s">
        <v>470</v>
      </c>
      <c r="Y346" s="138"/>
      <c r="Z346" s="138"/>
      <c r="AA346" s="138"/>
      <c r="AB346" s="139"/>
      <c r="AC346" s="147"/>
      <c r="AD346" s="147"/>
      <c r="AE346" s="147"/>
      <c r="AG346" s="147"/>
      <c r="AH346" s="92"/>
    </row>
    <row r="347" spans="2:34" ht="40.5" customHeight="1">
      <c r="B347" s="127">
        <v>336</v>
      </c>
      <c r="C347" s="128" t="s">
        <v>466</v>
      </c>
      <c r="D347" s="129" t="s">
        <v>467</v>
      </c>
      <c r="E347" s="129" t="s">
        <v>380</v>
      </c>
      <c r="F347" s="129" t="s">
        <v>468</v>
      </c>
      <c r="G347" s="128"/>
      <c r="H347" s="129" t="s">
        <v>197</v>
      </c>
      <c r="I347" s="128" t="s">
        <v>469</v>
      </c>
      <c r="J347" s="128" t="s">
        <v>176</v>
      </c>
      <c r="K347" s="128" t="s">
        <v>2265</v>
      </c>
      <c r="L347" s="130">
        <v>0</v>
      </c>
      <c r="M347" s="130">
        <v>0</v>
      </c>
      <c r="N347" s="131">
        <f t="shared" si="17"/>
        <v>0</v>
      </c>
      <c r="O347" s="128" t="s">
        <v>2312</v>
      </c>
      <c r="P347" s="144">
        <v>7020</v>
      </c>
      <c r="Q347" s="133">
        <v>0</v>
      </c>
      <c r="R347" s="144">
        <v>780</v>
      </c>
      <c r="S347" s="134">
        <f t="shared" si="18"/>
        <v>7800</v>
      </c>
      <c r="T347" s="132">
        <v>7020</v>
      </c>
      <c r="U347" s="135">
        <v>0</v>
      </c>
      <c r="V347" s="135"/>
      <c r="W347" s="136">
        <f t="shared" si="19"/>
        <v>7020</v>
      </c>
      <c r="X347" s="145" t="s">
        <v>470</v>
      </c>
      <c r="Y347" s="138"/>
      <c r="Z347" s="138"/>
      <c r="AA347" s="138"/>
      <c r="AB347" s="139"/>
      <c r="AC347" s="147"/>
      <c r="AD347" s="147"/>
      <c r="AE347" s="147"/>
      <c r="AG347" s="147"/>
      <c r="AH347" s="92"/>
    </row>
    <row r="348" spans="2:34" ht="40.5" customHeight="1">
      <c r="B348" s="127">
        <v>337</v>
      </c>
      <c r="C348" s="128" t="s">
        <v>466</v>
      </c>
      <c r="D348" s="129" t="s">
        <v>467</v>
      </c>
      <c r="E348" s="129" t="s">
        <v>380</v>
      </c>
      <c r="F348" s="129" t="s">
        <v>468</v>
      </c>
      <c r="G348" s="128"/>
      <c r="H348" s="129" t="s">
        <v>197</v>
      </c>
      <c r="I348" s="128" t="s">
        <v>469</v>
      </c>
      <c r="J348" s="128" t="s">
        <v>200</v>
      </c>
      <c r="K348" s="128" t="s">
        <v>2264</v>
      </c>
      <c r="L348" s="130">
        <v>0</v>
      </c>
      <c r="M348" s="130">
        <v>0</v>
      </c>
      <c r="N348" s="131">
        <f t="shared" si="17"/>
        <v>0</v>
      </c>
      <c r="O348" s="128" t="s">
        <v>2312</v>
      </c>
      <c r="P348" s="144">
        <v>8889</v>
      </c>
      <c r="Q348" s="133">
        <v>0</v>
      </c>
      <c r="R348" s="144">
        <v>990</v>
      </c>
      <c r="S348" s="134">
        <f t="shared" si="18"/>
        <v>9879</v>
      </c>
      <c r="T348" s="132">
        <v>8889</v>
      </c>
      <c r="U348" s="135">
        <v>0</v>
      </c>
      <c r="V348" s="135"/>
      <c r="W348" s="136">
        <f t="shared" si="19"/>
        <v>8889</v>
      </c>
      <c r="X348" s="145" t="s">
        <v>470</v>
      </c>
      <c r="Y348" s="138"/>
      <c r="Z348" s="138"/>
      <c r="AA348" s="138"/>
      <c r="AB348" s="139"/>
      <c r="AC348" s="147"/>
      <c r="AD348" s="147"/>
      <c r="AE348" s="147"/>
      <c r="AG348" s="147"/>
      <c r="AH348" s="92"/>
    </row>
    <row r="349" spans="2:34" ht="40.5" customHeight="1">
      <c r="B349" s="127">
        <v>338</v>
      </c>
      <c r="C349" s="128" t="s">
        <v>466</v>
      </c>
      <c r="D349" s="129" t="s">
        <v>467</v>
      </c>
      <c r="E349" s="129" t="s">
        <v>380</v>
      </c>
      <c r="F349" s="129" t="s">
        <v>468</v>
      </c>
      <c r="G349" s="128"/>
      <c r="H349" s="129" t="s">
        <v>197</v>
      </c>
      <c r="I349" s="128" t="s">
        <v>469</v>
      </c>
      <c r="J349" s="128" t="s">
        <v>200</v>
      </c>
      <c r="K349" s="128" t="s">
        <v>2264</v>
      </c>
      <c r="L349" s="130">
        <v>0</v>
      </c>
      <c r="M349" s="130">
        <v>0</v>
      </c>
      <c r="N349" s="131">
        <f t="shared" si="17"/>
        <v>0</v>
      </c>
      <c r="O349" s="128" t="s">
        <v>2312</v>
      </c>
      <c r="P349" s="144">
        <v>78502</v>
      </c>
      <c r="Q349" s="133">
        <v>0</v>
      </c>
      <c r="R349" s="144">
        <v>8723</v>
      </c>
      <c r="S349" s="134">
        <f t="shared" si="18"/>
        <v>87225</v>
      </c>
      <c r="T349" s="132">
        <v>78502</v>
      </c>
      <c r="U349" s="135">
        <v>0</v>
      </c>
      <c r="V349" s="135"/>
      <c r="W349" s="136">
        <f t="shared" si="19"/>
        <v>78502</v>
      </c>
      <c r="X349" s="145" t="s">
        <v>470</v>
      </c>
      <c r="Y349" s="138"/>
      <c r="Z349" s="138"/>
      <c r="AA349" s="138"/>
      <c r="AB349" s="139"/>
      <c r="AC349" s="147"/>
      <c r="AD349" s="147"/>
      <c r="AE349" s="147"/>
      <c r="AG349" s="147"/>
      <c r="AH349" s="92"/>
    </row>
    <row r="350" spans="2:34" ht="40.5" customHeight="1">
      <c r="B350" s="127">
        <v>339</v>
      </c>
      <c r="C350" s="128" t="s">
        <v>466</v>
      </c>
      <c r="D350" s="129" t="s">
        <v>467</v>
      </c>
      <c r="E350" s="129" t="s">
        <v>380</v>
      </c>
      <c r="F350" s="129" t="s">
        <v>468</v>
      </c>
      <c r="G350" s="128"/>
      <c r="H350" s="129" t="s">
        <v>197</v>
      </c>
      <c r="I350" s="128" t="s">
        <v>469</v>
      </c>
      <c r="J350" s="128" t="s">
        <v>200</v>
      </c>
      <c r="K350" s="128" t="s">
        <v>2264</v>
      </c>
      <c r="L350" s="130">
        <v>0</v>
      </c>
      <c r="M350" s="130">
        <v>0</v>
      </c>
      <c r="N350" s="131">
        <f t="shared" si="17"/>
        <v>0</v>
      </c>
      <c r="O350" s="128" t="s">
        <v>2312</v>
      </c>
      <c r="P350" s="144">
        <v>15441</v>
      </c>
      <c r="Q350" s="133">
        <v>0</v>
      </c>
      <c r="R350" s="144">
        <v>1716</v>
      </c>
      <c r="S350" s="134">
        <f t="shared" si="18"/>
        <v>17157</v>
      </c>
      <c r="T350" s="132">
        <v>15441</v>
      </c>
      <c r="U350" s="135">
        <v>0</v>
      </c>
      <c r="V350" s="135"/>
      <c r="W350" s="136">
        <f t="shared" si="19"/>
        <v>15441</v>
      </c>
      <c r="X350" s="145" t="s">
        <v>470</v>
      </c>
      <c r="Y350" s="138"/>
      <c r="Z350" s="138"/>
      <c r="AA350" s="138"/>
      <c r="AB350" s="139"/>
      <c r="AC350" s="147"/>
      <c r="AD350" s="147"/>
      <c r="AE350" s="147"/>
      <c r="AG350" s="147"/>
      <c r="AH350" s="92"/>
    </row>
    <row r="351" spans="2:34" ht="40.5" customHeight="1">
      <c r="B351" s="127">
        <v>340</v>
      </c>
      <c r="C351" s="128" t="s">
        <v>466</v>
      </c>
      <c r="D351" s="129" t="s">
        <v>467</v>
      </c>
      <c r="E351" s="129" t="s">
        <v>380</v>
      </c>
      <c r="F351" s="129" t="s">
        <v>468</v>
      </c>
      <c r="G351" s="128"/>
      <c r="H351" s="129" t="s">
        <v>197</v>
      </c>
      <c r="I351" s="128" t="s">
        <v>469</v>
      </c>
      <c r="J351" s="128" t="s">
        <v>156</v>
      </c>
      <c r="K351" s="128" t="s">
        <v>2264</v>
      </c>
      <c r="L351" s="130">
        <v>0</v>
      </c>
      <c r="M351" s="130">
        <v>0</v>
      </c>
      <c r="N351" s="131">
        <f t="shared" si="17"/>
        <v>0</v>
      </c>
      <c r="O351" s="128" t="s">
        <v>2312</v>
      </c>
      <c r="P351" s="144">
        <v>8724</v>
      </c>
      <c r="Q351" s="133">
        <v>0</v>
      </c>
      <c r="R351" s="144">
        <v>3072</v>
      </c>
      <c r="S351" s="134">
        <f t="shared" si="18"/>
        <v>11796</v>
      </c>
      <c r="T351" s="132">
        <v>8724</v>
      </c>
      <c r="U351" s="135">
        <v>0</v>
      </c>
      <c r="V351" s="135"/>
      <c r="W351" s="136">
        <f t="shared" si="19"/>
        <v>8724</v>
      </c>
      <c r="X351" s="145" t="s">
        <v>470</v>
      </c>
      <c r="Y351" s="138"/>
      <c r="Z351" s="138"/>
      <c r="AA351" s="138"/>
      <c r="AB351" s="139"/>
      <c r="AC351" s="147"/>
      <c r="AD351" s="147"/>
      <c r="AE351" s="147"/>
      <c r="AG351" s="147"/>
      <c r="AH351" s="92"/>
    </row>
    <row r="352" spans="2:34" ht="40.5" customHeight="1">
      <c r="B352" s="127">
        <v>341</v>
      </c>
      <c r="C352" s="128" t="s">
        <v>466</v>
      </c>
      <c r="D352" s="129" t="s">
        <v>467</v>
      </c>
      <c r="E352" s="129" t="s">
        <v>380</v>
      </c>
      <c r="F352" s="129" t="s">
        <v>468</v>
      </c>
      <c r="G352" s="128"/>
      <c r="H352" s="129" t="s">
        <v>197</v>
      </c>
      <c r="I352" s="128" t="s">
        <v>469</v>
      </c>
      <c r="J352" s="128" t="s">
        <v>155</v>
      </c>
      <c r="K352" s="128" t="s">
        <v>2265</v>
      </c>
      <c r="L352" s="130">
        <v>0</v>
      </c>
      <c r="M352" s="130">
        <v>0</v>
      </c>
      <c r="N352" s="131">
        <f t="shared" si="17"/>
        <v>0</v>
      </c>
      <c r="O352" s="128" t="s">
        <v>2312</v>
      </c>
      <c r="P352" s="144">
        <v>4365</v>
      </c>
      <c r="Q352" s="133">
        <v>0</v>
      </c>
      <c r="R352" s="144">
        <v>485</v>
      </c>
      <c r="S352" s="134">
        <f t="shared" si="18"/>
        <v>4850</v>
      </c>
      <c r="T352" s="132">
        <v>4365</v>
      </c>
      <c r="U352" s="135">
        <v>0</v>
      </c>
      <c r="V352" s="135"/>
      <c r="W352" s="136">
        <f t="shared" si="19"/>
        <v>4365</v>
      </c>
      <c r="X352" s="145" t="s">
        <v>470</v>
      </c>
      <c r="Y352" s="138"/>
      <c r="Z352" s="138"/>
      <c r="AA352" s="138"/>
      <c r="AB352" s="139"/>
      <c r="AC352" s="147"/>
      <c r="AD352" s="147"/>
      <c r="AE352" s="147"/>
      <c r="AG352" s="147"/>
      <c r="AH352" s="92"/>
    </row>
    <row r="353" spans="2:34" ht="40.5" customHeight="1">
      <c r="B353" s="127">
        <v>342</v>
      </c>
      <c r="C353" s="128" t="s">
        <v>471</v>
      </c>
      <c r="D353" s="129" t="s">
        <v>253</v>
      </c>
      <c r="E353" s="129" t="s">
        <v>424</v>
      </c>
      <c r="F353" s="129" t="s">
        <v>472</v>
      </c>
      <c r="G353" s="128"/>
      <c r="H353" s="129" t="s">
        <v>197</v>
      </c>
      <c r="I353" s="128" t="s">
        <v>473</v>
      </c>
      <c r="J353" s="128" t="s">
        <v>176</v>
      </c>
      <c r="K353" s="128" t="s">
        <v>2265</v>
      </c>
      <c r="L353" s="130">
        <v>23</v>
      </c>
      <c r="M353" s="130">
        <v>3</v>
      </c>
      <c r="N353" s="131">
        <f t="shared" si="17"/>
        <v>26</v>
      </c>
      <c r="O353" s="128" t="s">
        <v>2312</v>
      </c>
      <c r="P353" s="144">
        <v>28080</v>
      </c>
      <c r="Q353" s="133">
        <v>0</v>
      </c>
      <c r="R353" s="144">
        <v>3120</v>
      </c>
      <c r="S353" s="134">
        <f t="shared" si="18"/>
        <v>31200</v>
      </c>
      <c r="T353" s="132">
        <v>28080</v>
      </c>
      <c r="U353" s="135">
        <v>0</v>
      </c>
      <c r="V353" s="135"/>
      <c r="W353" s="136">
        <f t="shared" si="19"/>
        <v>28080</v>
      </c>
      <c r="X353" s="145" t="s">
        <v>474</v>
      </c>
      <c r="Y353" s="138"/>
      <c r="Z353" s="138"/>
      <c r="AA353" s="138"/>
      <c r="AB353" s="139"/>
      <c r="AC353" s="147"/>
      <c r="AD353" s="147"/>
      <c r="AE353" s="147"/>
      <c r="AG353" s="147"/>
      <c r="AH353" s="92"/>
    </row>
    <row r="354" spans="2:34" ht="40.5" customHeight="1">
      <c r="B354" s="127">
        <v>343</v>
      </c>
      <c r="C354" s="128" t="s">
        <v>471</v>
      </c>
      <c r="D354" s="129" t="s">
        <v>253</v>
      </c>
      <c r="E354" s="129" t="s">
        <v>424</v>
      </c>
      <c r="F354" s="129" t="s">
        <v>472</v>
      </c>
      <c r="G354" s="128"/>
      <c r="H354" s="129" t="s">
        <v>197</v>
      </c>
      <c r="I354" s="128" t="s">
        <v>473</v>
      </c>
      <c r="J354" s="128" t="s">
        <v>176</v>
      </c>
      <c r="K354" s="128" t="s">
        <v>2265</v>
      </c>
      <c r="L354" s="130">
        <v>0</v>
      </c>
      <c r="M354" s="130">
        <v>0</v>
      </c>
      <c r="N354" s="131">
        <f t="shared" si="17"/>
        <v>0</v>
      </c>
      <c r="O354" s="128" t="s">
        <v>2312</v>
      </c>
      <c r="P354" s="144">
        <v>6840</v>
      </c>
      <c r="Q354" s="133">
        <v>0</v>
      </c>
      <c r="R354" s="144">
        <v>760</v>
      </c>
      <c r="S354" s="134">
        <f t="shared" si="18"/>
        <v>7600</v>
      </c>
      <c r="T354" s="132">
        <v>6840</v>
      </c>
      <c r="U354" s="135">
        <v>0</v>
      </c>
      <c r="V354" s="135"/>
      <c r="W354" s="136">
        <f t="shared" si="19"/>
        <v>6840</v>
      </c>
      <c r="X354" s="145" t="s">
        <v>474</v>
      </c>
      <c r="Y354" s="138"/>
      <c r="Z354" s="138"/>
      <c r="AA354" s="138"/>
      <c r="AB354" s="139"/>
      <c r="AC354" s="147"/>
      <c r="AD354" s="147"/>
      <c r="AE354" s="147"/>
      <c r="AG354" s="147"/>
      <c r="AH354" s="92"/>
    </row>
    <row r="355" spans="2:34" ht="40.5" customHeight="1">
      <c r="B355" s="127">
        <v>344</v>
      </c>
      <c r="C355" s="128" t="s">
        <v>471</v>
      </c>
      <c r="D355" s="129" t="s">
        <v>253</v>
      </c>
      <c r="E355" s="129" t="s">
        <v>424</v>
      </c>
      <c r="F355" s="129" t="s">
        <v>472</v>
      </c>
      <c r="G355" s="128"/>
      <c r="H355" s="129" t="s">
        <v>197</v>
      </c>
      <c r="I355" s="128" t="s">
        <v>473</v>
      </c>
      <c r="J355" s="128" t="s">
        <v>176</v>
      </c>
      <c r="K355" s="128" t="s">
        <v>2265</v>
      </c>
      <c r="L355" s="130">
        <v>0</v>
      </c>
      <c r="M355" s="130">
        <v>0</v>
      </c>
      <c r="N355" s="131">
        <f t="shared" si="17"/>
        <v>0</v>
      </c>
      <c r="O355" s="128" t="s">
        <v>2312</v>
      </c>
      <c r="P355" s="144">
        <v>6480</v>
      </c>
      <c r="Q355" s="133">
        <v>0</v>
      </c>
      <c r="R355" s="144">
        <v>720</v>
      </c>
      <c r="S355" s="134">
        <f t="shared" si="18"/>
        <v>7200</v>
      </c>
      <c r="T355" s="132">
        <v>6480</v>
      </c>
      <c r="U355" s="135">
        <v>0</v>
      </c>
      <c r="V355" s="135"/>
      <c r="W355" s="136">
        <f t="shared" si="19"/>
        <v>6480</v>
      </c>
      <c r="X355" s="145" t="s">
        <v>474</v>
      </c>
      <c r="Y355" s="138"/>
      <c r="Z355" s="138"/>
      <c r="AA355" s="138"/>
      <c r="AB355" s="139"/>
      <c r="AC355" s="147"/>
      <c r="AD355" s="147"/>
      <c r="AE355" s="147"/>
      <c r="AG355" s="147"/>
      <c r="AH355" s="92"/>
    </row>
    <row r="356" spans="2:34" ht="40.5" customHeight="1">
      <c r="B356" s="127">
        <v>345</v>
      </c>
      <c r="C356" s="128" t="s">
        <v>471</v>
      </c>
      <c r="D356" s="129" t="s">
        <v>253</v>
      </c>
      <c r="E356" s="129" t="s">
        <v>424</v>
      </c>
      <c r="F356" s="129" t="s">
        <v>472</v>
      </c>
      <c r="G356" s="128"/>
      <c r="H356" s="129" t="s">
        <v>197</v>
      </c>
      <c r="I356" s="128" t="s">
        <v>473</v>
      </c>
      <c r="J356" s="128" t="s">
        <v>176</v>
      </c>
      <c r="K356" s="128" t="s">
        <v>2265</v>
      </c>
      <c r="L356" s="130">
        <v>0</v>
      </c>
      <c r="M356" s="130">
        <v>0</v>
      </c>
      <c r="N356" s="131">
        <f t="shared" si="17"/>
        <v>0</v>
      </c>
      <c r="O356" s="128" t="s">
        <v>2312</v>
      </c>
      <c r="P356" s="144">
        <v>13673</v>
      </c>
      <c r="Q356" s="133">
        <v>0</v>
      </c>
      <c r="R356" s="144">
        <v>1520</v>
      </c>
      <c r="S356" s="134">
        <f t="shared" si="18"/>
        <v>15193</v>
      </c>
      <c r="T356" s="132">
        <v>13673</v>
      </c>
      <c r="U356" s="135">
        <v>0</v>
      </c>
      <c r="V356" s="135"/>
      <c r="W356" s="136">
        <f t="shared" si="19"/>
        <v>13673</v>
      </c>
      <c r="X356" s="145" t="s">
        <v>474</v>
      </c>
      <c r="Y356" s="138"/>
      <c r="Z356" s="138"/>
      <c r="AA356" s="138"/>
      <c r="AB356" s="139"/>
      <c r="AC356" s="147"/>
      <c r="AD356" s="147"/>
      <c r="AE356" s="147"/>
      <c r="AG356" s="147"/>
      <c r="AH356" s="92"/>
    </row>
    <row r="357" spans="2:34" ht="40.5" customHeight="1">
      <c r="B357" s="127">
        <v>346</v>
      </c>
      <c r="C357" s="128" t="s">
        <v>471</v>
      </c>
      <c r="D357" s="129" t="s">
        <v>253</v>
      </c>
      <c r="E357" s="129" t="s">
        <v>424</v>
      </c>
      <c r="F357" s="129" t="s">
        <v>472</v>
      </c>
      <c r="G357" s="128"/>
      <c r="H357" s="129" t="s">
        <v>197</v>
      </c>
      <c r="I357" s="128" t="s">
        <v>473</v>
      </c>
      <c r="J357" s="128" t="s">
        <v>328</v>
      </c>
      <c r="K357" s="128" t="s">
        <v>2265</v>
      </c>
      <c r="L357" s="130">
        <v>0</v>
      </c>
      <c r="M357" s="130">
        <v>0</v>
      </c>
      <c r="N357" s="131">
        <f t="shared" si="17"/>
        <v>0</v>
      </c>
      <c r="O357" s="128" t="s">
        <v>2312</v>
      </c>
      <c r="P357" s="144">
        <v>49554</v>
      </c>
      <c r="Q357" s="133">
        <v>0</v>
      </c>
      <c r="R357" s="144">
        <v>5506</v>
      </c>
      <c r="S357" s="134">
        <f t="shared" si="18"/>
        <v>55060</v>
      </c>
      <c r="T357" s="132">
        <v>49554</v>
      </c>
      <c r="U357" s="135">
        <v>0</v>
      </c>
      <c r="V357" s="135"/>
      <c r="W357" s="136">
        <f t="shared" si="19"/>
        <v>49554</v>
      </c>
      <c r="X357" s="145" t="s">
        <v>474</v>
      </c>
      <c r="Y357" s="138"/>
      <c r="Z357" s="138"/>
      <c r="AA357" s="138"/>
      <c r="AB357" s="139"/>
      <c r="AC357" s="147"/>
      <c r="AD357" s="147"/>
      <c r="AE357" s="147"/>
      <c r="AG357" s="147"/>
      <c r="AH357" s="92"/>
    </row>
    <row r="358" spans="2:34" ht="40.5" customHeight="1">
      <c r="B358" s="127">
        <v>347</v>
      </c>
      <c r="C358" s="128" t="s">
        <v>471</v>
      </c>
      <c r="D358" s="129" t="s">
        <v>253</v>
      </c>
      <c r="E358" s="129" t="s">
        <v>424</v>
      </c>
      <c r="F358" s="129" t="s">
        <v>472</v>
      </c>
      <c r="G358" s="128"/>
      <c r="H358" s="129" t="s">
        <v>197</v>
      </c>
      <c r="I358" s="128" t="s">
        <v>473</v>
      </c>
      <c r="J358" s="128" t="s">
        <v>200</v>
      </c>
      <c r="K358" s="128" t="s">
        <v>2264</v>
      </c>
      <c r="L358" s="130">
        <v>0</v>
      </c>
      <c r="M358" s="130">
        <v>0</v>
      </c>
      <c r="N358" s="131">
        <f t="shared" si="17"/>
        <v>0</v>
      </c>
      <c r="O358" s="128" t="s">
        <v>2312</v>
      </c>
      <c r="P358" s="144">
        <v>8889</v>
      </c>
      <c r="Q358" s="133">
        <v>0</v>
      </c>
      <c r="R358" s="144">
        <v>990</v>
      </c>
      <c r="S358" s="134">
        <f t="shared" si="18"/>
        <v>9879</v>
      </c>
      <c r="T358" s="132">
        <v>8889</v>
      </c>
      <c r="U358" s="135">
        <v>0</v>
      </c>
      <c r="V358" s="135"/>
      <c r="W358" s="136">
        <f t="shared" si="19"/>
        <v>8889</v>
      </c>
      <c r="X358" s="145" t="s">
        <v>474</v>
      </c>
      <c r="Y358" s="138"/>
      <c r="Z358" s="138"/>
      <c r="AA358" s="138"/>
      <c r="AB358" s="139"/>
      <c r="AC358" s="147"/>
      <c r="AD358" s="147"/>
      <c r="AE358" s="147"/>
      <c r="AG358" s="147"/>
      <c r="AH358" s="92"/>
    </row>
    <row r="359" spans="2:34" ht="40.5" customHeight="1">
      <c r="B359" s="127">
        <v>348</v>
      </c>
      <c r="C359" s="128" t="s">
        <v>471</v>
      </c>
      <c r="D359" s="129" t="s">
        <v>253</v>
      </c>
      <c r="E359" s="129" t="s">
        <v>424</v>
      </c>
      <c r="F359" s="129" t="s">
        <v>472</v>
      </c>
      <c r="G359" s="128"/>
      <c r="H359" s="129" t="s">
        <v>197</v>
      </c>
      <c r="I359" s="128" t="s">
        <v>473</v>
      </c>
      <c r="J359" s="128" t="s">
        <v>200</v>
      </c>
      <c r="K359" s="128" t="s">
        <v>2264</v>
      </c>
      <c r="L359" s="130">
        <v>0</v>
      </c>
      <c r="M359" s="130">
        <v>0</v>
      </c>
      <c r="N359" s="131">
        <f t="shared" si="17"/>
        <v>0</v>
      </c>
      <c r="O359" s="128" t="s">
        <v>2312</v>
      </c>
      <c r="P359" s="144">
        <v>13518</v>
      </c>
      <c r="Q359" s="133">
        <v>0</v>
      </c>
      <c r="R359" s="144">
        <v>1503</v>
      </c>
      <c r="S359" s="134">
        <f t="shared" si="18"/>
        <v>15021</v>
      </c>
      <c r="T359" s="132">
        <v>13518</v>
      </c>
      <c r="U359" s="135">
        <v>0</v>
      </c>
      <c r="V359" s="135"/>
      <c r="W359" s="136">
        <f t="shared" si="19"/>
        <v>13518</v>
      </c>
      <c r="X359" s="145" t="s">
        <v>474</v>
      </c>
      <c r="Y359" s="138"/>
      <c r="Z359" s="138"/>
      <c r="AA359" s="138"/>
      <c r="AB359" s="139"/>
      <c r="AC359" s="147"/>
      <c r="AD359" s="147"/>
      <c r="AE359" s="147"/>
      <c r="AG359" s="147"/>
      <c r="AH359" s="92"/>
    </row>
    <row r="360" spans="2:34" ht="40.5" customHeight="1">
      <c r="B360" s="127">
        <v>349</v>
      </c>
      <c r="C360" s="128" t="s">
        <v>471</v>
      </c>
      <c r="D360" s="129" t="s">
        <v>253</v>
      </c>
      <c r="E360" s="129" t="s">
        <v>424</v>
      </c>
      <c r="F360" s="129" t="s">
        <v>472</v>
      </c>
      <c r="G360" s="128"/>
      <c r="H360" s="129" t="s">
        <v>197</v>
      </c>
      <c r="I360" s="128" t="s">
        <v>473</v>
      </c>
      <c r="J360" s="128" t="s">
        <v>156</v>
      </c>
      <c r="K360" s="128" t="s">
        <v>2264</v>
      </c>
      <c r="L360" s="130">
        <v>0</v>
      </c>
      <c r="M360" s="130">
        <v>0</v>
      </c>
      <c r="N360" s="131">
        <f t="shared" si="17"/>
        <v>0</v>
      </c>
      <c r="O360" s="128" t="s">
        <v>2312</v>
      </c>
      <c r="P360" s="144">
        <v>34896</v>
      </c>
      <c r="Q360" s="133">
        <v>0</v>
      </c>
      <c r="R360" s="144">
        <v>12288</v>
      </c>
      <c r="S360" s="134">
        <f t="shared" si="18"/>
        <v>47184</v>
      </c>
      <c r="T360" s="132">
        <v>34896</v>
      </c>
      <c r="U360" s="135">
        <v>0</v>
      </c>
      <c r="V360" s="135"/>
      <c r="W360" s="136">
        <f t="shared" si="19"/>
        <v>34896</v>
      </c>
      <c r="X360" s="145" t="s">
        <v>474</v>
      </c>
      <c r="Y360" s="138"/>
      <c r="Z360" s="138"/>
      <c r="AA360" s="138"/>
      <c r="AB360" s="139"/>
      <c r="AC360" s="147"/>
      <c r="AD360" s="147"/>
      <c r="AE360" s="147"/>
      <c r="AG360" s="147"/>
      <c r="AH360" s="92"/>
    </row>
    <row r="361" spans="2:34" ht="40.5" customHeight="1">
      <c r="B361" s="127">
        <v>350</v>
      </c>
      <c r="C361" s="128" t="s">
        <v>471</v>
      </c>
      <c r="D361" s="129" t="s">
        <v>253</v>
      </c>
      <c r="E361" s="129" t="s">
        <v>424</v>
      </c>
      <c r="F361" s="129" t="s">
        <v>472</v>
      </c>
      <c r="G361" s="128"/>
      <c r="H361" s="129" t="s">
        <v>197</v>
      </c>
      <c r="I361" s="128" t="s">
        <v>473</v>
      </c>
      <c r="J361" s="128" t="s">
        <v>200</v>
      </c>
      <c r="K361" s="128" t="s">
        <v>2264</v>
      </c>
      <c r="L361" s="130">
        <v>0</v>
      </c>
      <c r="M361" s="130">
        <v>0</v>
      </c>
      <c r="N361" s="131">
        <f t="shared" si="17"/>
        <v>0</v>
      </c>
      <c r="O361" s="128" t="s">
        <v>2312</v>
      </c>
      <c r="P361" s="144">
        <v>36029</v>
      </c>
      <c r="Q361" s="133">
        <v>0</v>
      </c>
      <c r="R361" s="144">
        <v>4004</v>
      </c>
      <c r="S361" s="134">
        <f t="shared" si="18"/>
        <v>40033</v>
      </c>
      <c r="T361" s="132">
        <v>36029</v>
      </c>
      <c r="U361" s="135">
        <v>0</v>
      </c>
      <c r="V361" s="135"/>
      <c r="W361" s="136">
        <f t="shared" si="19"/>
        <v>36029</v>
      </c>
      <c r="X361" s="145" t="s">
        <v>474</v>
      </c>
      <c r="Y361" s="138"/>
      <c r="Z361" s="138"/>
      <c r="AA361" s="138"/>
      <c r="AB361" s="139"/>
      <c r="AC361" s="147"/>
      <c r="AD361" s="147"/>
      <c r="AE361" s="147"/>
      <c r="AG361" s="147"/>
      <c r="AH361" s="92"/>
    </row>
    <row r="362" spans="2:34" ht="40.5" customHeight="1">
      <c r="B362" s="127">
        <v>351</v>
      </c>
      <c r="C362" s="128" t="s">
        <v>471</v>
      </c>
      <c r="D362" s="129" t="s">
        <v>253</v>
      </c>
      <c r="E362" s="129" t="s">
        <v>424</v>
      </c>
      <c r="F362" s="129" t="s">
        <v>472</v>
      </c>
      <c r="G362" s="128"/>
      <c r="H362" s="129" t="s">
        <v>197</v>
      </c>
      <c r="I362" s="128" t="s">
        <v>473</v>
      </c>
      <c r="J362" s="128" t="s">
        <v>288</v>
      </c>
      <c r="K362" s="128" t="s">
        <v>2265</v>
      </c>
      <c r="L362" s="130">
        <v>0</v>
      </c>
      <c r="M362" s="130">
        <v>0</v>
      </c>
      <c r="N362" s="131">
        <f t="shared" si="17"/>
        <v>0</v>
      </c>
      <c r="O362" s="128" t="s">
        <v>2312</v>
      </c>
      <c r="P362" s="144">
        <v>11500</v>
      </c>
      <c r="Q362" s="133">
        <v>0</v>
      </c>
      <c r="R362" s="144">
        <v>1500</v>
      </c>
      <c r="S362" s="134">
        <f t="shared" si="18"/>
        <v>13000</v>
      </c>
      <c r="T362" s="132">
        <v>11500</v>
      </c>
      <c r="U362" s="135">
        <v>0</v>
      </c>
      <c r="V362" s="135"/>
      <c r="W362" s="136">
        <f t="shared" si="19"/>
        <v>11500</v>
      </c>
      <c r="X362" s="145" t="s">
        <v>474</v>
      </c>
      <c r="Y362" s="138"/>
      <c r="Z362" s="138"/>
      <c r="AA362" s="138"/>
      <c r="AB362" s="139"/>
      <c r="AC362" s="147"/>
      <c r="AD362" s="147"/>
      <c r="AE362" s="147"/>
      <c r="AG362" s="147"/>
      <c r="AH362" s="92"/>
    </row>
    <row r="363" spans="2:34" ht="40.5" customHeight="1">
      <c r="B363" s="127">
        <v>352</v>
      </c>
      <c r="C363" s="128" t="s">
        <v>475</v>
      </c>
      <c r="D363" s="129" t="s">
        <v>253</v>
      </c>
      <c r="E363" s="129" t="s">
        <v>253</v>
      </c>
      <c r="F363" s="129" t="s">
        <v>476</v>
      </c>
      <c r="G363" s="128" t="s">
        <v>339</v>
      </c>
      <c r="H363" s="128"/>
      <c r="I363" s="128" t="s">
        <v>477</v>
      </c>
      <c r="J363" s="128" t="s">
        <v>156</v>
      </c>
      <c r="K363" s="128" t="s">
        <v>2264</v>
      </c>
      <c r="L363" s="130">
        <v>6</v>
      </c>
      <c r="M363" s="130">
        <v>5</v>
      </c>
      <c r="N363" s="131">
        <f t="shared" si="17"/>
        <v>11</v>
      </c>
      <c r="O363" s="128" t="s">
        <v>2312</v>
      </c>
      <c r="P363" s="144">
        <v>14918</v>
      </c>
      <c r="Q363" s="133">
        <v>0</v>
      </c>
      <c r="R363" s="144">
        <v>2709</v>
      </c>
      <c r="S363" s="134">
        <f t="shared" si="18"/>
        <v>17627</v>
      </c>
      <c r="T363" s="132">
        <v>14918</v>
      </c>
      <c r="U363" s="135">
        <v>0</v>
      </c>
      <c r="V363" s="135"/>
      <c r="W363" s="136">
        <f t="shared" si="19"/>
        <v>14918</v>
      </c>
      <c r="X363" s="145" t="s">
        <v>478</v>
      </c>
      <c r="Y363" s="138"/>
      <c r="Z363" s="138"/>
      <c r="AA363" s="138"/>
      <c r="AB363" s="139"/>
      <c r="AC363" s="147"/>
      <c r="AD363" s="147"/>
      <c r="AE363" s="147"/>
      <c r="AG363" s="147"/>
      <c r="AH363" s="92"/>
    </row>
    <row r="364" spans="2:34" ht="40.5" customHeight="1">
      <c r="B364" s="127">
        <v>353</v>
      </c>
      <c r="C364" s="128" t="s">
        <v>475</v>
      </c>
      <c r="D364" s="129" t="s">
        <v>253</v>
      </c>
      <c r="E364" s="129" t="s">
        <v>253</v>
      </c>
      <c r="F364" s="129" t="s">
        <v>476</v>
      </c>
      <c r="G364" s="128" t="s">
        <v>339</v>
      </c>
      <c r="H364" s="128"/>
      <c r="I364" s="128" t="s">
        <v>477</v>
      </c>
      <c r="J364" s="128" t="s">
        <v>176</v>
      </c>
      <c r="K364" s="128" t="s">
        <v>2265</v>
      </c>
      <c r="L364" s="130">
        <v>0</v>
      </c>
      <c r="M364" s="130">
        <v>0</v>
      </c>
      <c r="N364" s="131">
        <f t="shared" si="17"/>
        <v>0</v>
      </c>
      <c r="O364" s="128" t="s">
        <v>2312</v>
      </c>
      <c r="P364" s="144">
        <v>132650</v>
      </c>
      <c r="Q364" s="133">
        <v>0</v>
      </c>
      <c r="R364" s="144">
        <v>14740</v>
      </c>
      <c r="S364" s="134">
        <f t="shared" si="18"/>
        <v>147390</v>
      </c>
      <c r="T364" s="132">
        <v>132650</v>
      </c>
      <c r="U364" s="135">
        <v>0</v>
      </c>
      <c r="V364" s="135"/>
      <c r="W364" s="136">
        <f t="shared" si="19"/>
        <v>132650</v>
      </c>
      <c r="X364" s="145" t="s">
        <v>478</v>
      </c>
      <c r="Y364" s="138"/>
      <c r="Z364" s="138"/>
      <c r="AA364" s="138"/>
      <c r="AB364" s="139"/>
      <c r="AC364" s="147"/>
      <c r="AD364" s="147"/>
      <c r="AE364" s="147"/>
      <c r="AG364" s="147"/>
      <c r="AH364" s="92"/>
    </row>
    <row r="365" spans="2:34" ht="40.5" customHeight="1">
      <c r="B365" s="127">
        <v>354</v>
      </c>
      <c r="C365" s="128" t="s">
        <v>475</v>
      </c>
      <c r="D365" s="129" t="s">
        <v>253</v>
      </c>
      <c r="E365" s="129" t="s">
        <v>253</v>
      </c>
      <c r="F365" s="129" t="s">
        <v>476</v>
      </c>
      <c r="G365" s="128" t="s">
        <v>339</v>
      </c>
      <c r="H365" s="128"/>
      <c r="I365" s="128" t="s">
        <v>477</v>
      </c>
      <c r="J365" s="128" t="s">
        <v>155</v>
      </c>
      <c r="K365" s="128" t="s">
        <v>2265</v>
      </c>
      <c r="L365" s="130">
        <v>0</v>
      </c>
      <c r="M365" s="130">
        <v>0</v>
      </c>
      <c r="N365" s="131">
        <f t="shared" si="17"/>
        <v>0</v>
      </c>
      <c r="O365" s="128" t="s">
        <v>2312</v>
      </c>
      <c r="P365" s="144">
        <v>4365</v>
      </c>
      <c r="Q365" s="133">
        <v>0</v>
      </c>
      <c r="R365" s="144">
        <v>485</v>
      </c>
      <c r="S365" s="134">
        <f t="shared" si="18"/>
        <v>4850</v>
      </c>
      <c r="T365" s="132">
        <v>4365</v>
      </c>
      <c r="U365" s="135">
        <v>0</v>
      </c>
      <c r="V365" s="135"/>
      <c r="W365" s="136">
        <f t="shared" si="19"/>
        <v>4365</v>
      </c>
      <c r="X365" s="145" t="s">
        <v>478</v>
      </c>
      <c r="Y365" s="138"/>
      <c r="Z365" s="138"/>
      <c r="AA365" s="138"/>
      <c r="AB365" s="139"/>
      <c r="AC365" s="147"/>
      <c r="AD365" s="147"/>
      <c r="AE365" s="147"/>
      <c r="AG365" s="147"/>
      <c r="AH365" s="92"/>
    </row>
    <row r="366" spans="2:34" ht="40.5" customHeight="1">
      <c r="B366" s="127">
        <v>355</v>
      </c>
      <c r="C366" s="128" t="s">
        <v>475</v>
      </c>
      <c r="D366" s="129" t="s">
        <v>253</v>
      </c>
      <c r="E366" s="129" t="s">
        <v>253</v>
      </c>
      <c r="F366" s="129" t="s">
        <v>476</v>
      </c>
      <c r="G366" s="128" t="s">
        <v>339</v>
      </c>
      <c r="H366" s="128"/>
      <c r="I366" s="128" t="s">
        <v>477</v>
      </c>
      <c r="J366" s="128" t="s">
        <v>152</v>
      </c>
      <c r="K366" s="128" t="s">
        <v>2265</v>
      </c>
      <c r="L366" s="130">
        <v>0</v>
      </c>
      <c r="M366" s="130">
        <v>0</v>
      </c>
      <c r="N366" s="131">
        <f t="shared" si="17"/>
        <v>0</v>
      </c>
      <c r="O366" s="128" t="s">
        <v>2312</v>
      </c>
      <c r="P366" s="144">
        <v>27148</v>
      </c>
      <c r="Q366" s="133">
        <v>0</v>
      </c>
      <c r="R366" s="144">
        <v>6148</v>
      </c>
      <c r="S366" s="134">
        <f t="shared" si="18"/>
        <v>33296</v>
      </c>
      <c r="T366" s="132">
        <v>27148</v>
      </c>
      <c r="U366" s="135">
        <v>0</v>
      </c>
      <c r="V366" s="135"/>
      <c r="W366" s="136">
        <f t="shared" si="19"/>
        <v>27148</v>
      </c>
      <c r="X366" s="145" t="s">
        <v>478</v>
      </c>
      <c r="Y366" s="138"/>
      <c r="Z366" s="138"/>
      <c r="AA366" s="138"/>
      <c r="AB366" s="139"/>
      <c r="AC366" s="147"/>
      <c r="AD366" s="147"/>
      <c r="AE366" s="147"/>
      <c r="AG366" s="147"/>
      <c r="AH366" s="92"/>
    </row>
    <row r="367" spans="2:34" ht="40.5" customHeight="1">
      <c r="B367" s="127">
        <v>356</v>
      </c>
      <c r="C367" s="128" t="s">
        <v>479</v>
      </c>
      <c r="D367" s="129" t="s">
        <v>480</v>
      </c>
      <c r="E367" s="129" t="s">
        <v>481</v>
      </c>
      <c r="F367" s="129" t="s">
        <v>482</v>
      </c>
      <c r="G367" s="128" t="s">
        <v>339</v>
      </c>
      <c r="H367" s="128"/>
      <c r="I367" s="128" t="s">
        <v>483</v>
      </c>
      <c r="J367" s="128" t="s">
        <v>152</v>
      </c>
      <c r="K367" s="128" t="s">
        <v>2265</v>
      </c>
      <c r="L367" s="130">
        <v>31</v>
      </c>
      <c r="M367" s="130">
        <v>6</v>
      </c>
      <c r="N367" s="131">
        <f t="shared" si="17"/>
        <v>37</v>
      </c>
      <c r="O367" s="128" t="s">
        <v>2312</v>
      </c>
      <c r="P367" s="144">
        <v>149314</v>
      </c>
      <c r="Q367" s="133">
        <v>0</v>
      </c>
      <c r="R367" s="144">
        <v>33814</v>
      </c>
      <c r="S367" s="134">
        <f t="shared" si="18"/>
        <v>183128</v>
      </c>
      <c r="T367" s="132">
        <v>149314</v>
      </c>
      <c r="U367" s="135">
        <v>0</v>
      </c>
      <c r="V367" s="135"/>
      <c r="W367" s="136">
        <f t="shared" si="19"/>
        <v>149314</v>
      </c>
      <c r="X367" s="145" t="s">
        <v>484</v>
      </c>
      <c r="Y367" s="138"/>
      <c r="Z367" s="138"/>
      <c r="AA367" s="138"/>
      <c r="AB367" s="139"/>
      <c r="AC367" s="147"/>
      <c r="AD367" s="147"/>
      <c r="AE367" s="147"/>
      <c r="AG367" s="147"/>
      <c r="AH367" s="92"/>
    </row>
    <row r="368" spans="2:34" ht="40.5" customHeight="1">
      <c r="B368" s="127">
        <v>357</v>
      </c>
      <c r="C368" s="128" t="s">
        <v>479</v>
      </c>
      <c r="D368" s="129" t="s">
        <v>480</v>
      </c>
      <c r="E368" s="129" t="s">
        <v>481</v>
      </c>
      <c r="F368" s="129" t="s">
        <v>482</v>
      </c>
      <c r="G368" s="128" t="s">
        <v>339</v>
      </c>
      <c r="H368" s="128"/>
      <c r="I368" s="128" t="s">
        <v>483</v>
      </c>
      <c r="J368" s="128" t="s">
        <v>156</v>
      </c>
      <c r="K368" s="128" t="s">
        <v>2264</v>
      </c>
      <c r="L368" s="130">
        <v>0</v>
      </c>
      <c r="M368" s="130">
        <v>0</v>
      </c>
      <c r="N368" s="131">
        <f t="shared" si="17"/>
        <v>0</v>
      </c>
      <c r="O368" s="128" t="s">
        <v>2312</v>
      </c>
      <c r="P368" s="144">
        <v>43655</v>
      </c>
      <c r="Q368" s="133">
        <v>0</v>
      </c>
      <c r="R368" s="144">
        <v>4851</v>
      </c>
      <c r="S368" s="134">
        <f t="shared" si="18"/>
        <v>48506</v>
      </c>
      <c r="T368" s="132">
        <v>43655</v>
      </c>
      <c r="U368" s="135">
        <v>0</v>
      </c>
      <c r="V368" s="135"/>
      <c r="W368" s="136">
        <f t="shared" si="19"/>
        <v>43655</v>
      </c>
      <c r="X368" s="145" t="s">
        <v>484</v>
      </c>
      <c r="Y368" s="138"/>
      <c r="Z368" s="138"/>
      <c r="AA368" s="138"/>
      <c r="AB368" s="139"/>
      <c r="AC368" s="147"/>
      <c r="AD368" s="147"/>
      <c r="AE368" s="147"/>
      <c r="AG368" s="147"/>
      <c r="AH368" s="92"/>
    </row>
    <row r="369" spans="2:34" ht="40.5" customHeight="1">
      <c r="B369" s="127">
        <v>358</v>
      </c>
      <c r="C369" s="128" t="s">
        <v>479</v>
      </c>
      <c r="D369" s="129" t="s">
        <v>480</v>
      </c>
      <c r="E369" s="129" t="s">
        <v>481</v>
      </c>
      <c r="F369" s="129" t="s">
        <v>482</v>
      </c>
      <c r="G369" s="128" t="s">
        <v>339</v>
      </c>
      <c r="H369" s="128"/>
      <c r="I369" s="128" t="s">
        <v>483</v>
      </c>
      <c r="J369" s="128" t="s">
        <v>176</v>
      </c>
      <c r="K369" s="128" t="s">
        <v>2265</v>
      </c>
      <c r="L369" s="130">
        <v>0</v>
      </c>
      <c r="M369" s="130">
        <v>0</v>
      </c>
      <c r="N369" s="131">
        <f t="shared" si="17"/>
        <v>0</v>
      </c>
      <c r="O369" s="128" t="s">
        <v>2312</v>
      </c>
      <c r="P369" s="144">
        <v>159180</v>
      </c>
      <c r="Q369" s="133">
        <v>0</v>
      </c>
      <c r="R369" s="144">
        <v>17688</v>
      </c>
      <c r="S369" s="134">
        <f t="shared" si="18"/>
        <v>176868</v>
      </c>
      <c r="T369" s="132">
        <v>159180</v>
      </c>
      <c r="U369" s="135">
        <v>0</v>
      </c>
      <c r="V369" s="135"/>
      <c r="W369" s="136">
        <f t="shared" si="19"/>
        <v>159180</v>
      </c>
      <c r="X369" s="145" t="s">
        <v>484</v>
      </c>
      <c r="Y369" s="138"/>
      <c r="Z369" s="138"/>
      <c r="AA369" s="138"/>
      <c r="AB369" s="139"/>
      <c r="AC369" s="147"/>
      <c r="AD369" s="147"/>
      <c r="AE369" s="147"/>
      <c r="AG369" s="147"/>
      <c r="AH369" s="92"/>
    </row>
    <row r="370" spans="2:34" ht="40.5" customHeight="1">
      <c r="B370" s="127">
        <v>359</v>
      </c>
      <c r="C370" s="128" t="s">
        <v>479</v>
      </c>
      <c r="D370" s="129" t="s">
        <v>480</v>
      </c>
      <c r="E370" s="129" t="s">
        <v>481</v>
      </c>
      <c r="F370" s="129" t="s">
        <v>482</v>
      </c>
      <c r="G370" s="128" t="s">
        <v>339</v>
      </c>
      <c r="H370" s="128"/>
      <c r="I370" s="128" t="s">
        <v>483</v>
      </c>
      <c r="J370" s="128" t="s">
        <v>156</v>
      </c>
      <c r="K370" s="128" t="s">
        <v>2264</v>
      </c>
      <c r="L370" s="130">
        <v>0</v>
      </c>
      <c r="M370" s="130">
        <v>0</v>
      </c>
      <c r="N370" s="131">
        <f t="shared" si="17"/>
        <v>0</v>
      </c>
      <c r="O370" s="128" t="s">
        <v>2312</v>
      </c>
      <c r="P370" s="144">
        <v>74590</v>
      </c>
      <c r="Q370" s="133">
        <v>0</v>
      </c>
      <c r="R370" s="144">
        <v>13545</v>
      </c>
      <c r="S370" s="134">
        <f t="shared" si="18"/>
        <v>88135</v>
      </c>
      <c r="T370" s="132">
        <v>74590</v>
      </c>
      <c r="U370" s="135">
        <v>0</v>
      </c>
      <c r="V370" s="135"/>
      <c r="W370" s="136">
        <f t="shared" si="19"/>
        <v>74590</v>
      </c>
      <c r="X370" s="145" t="s">
        <v>484</v>
      </c>
      <c r="Y370" s="138"/>
      <c r="Z370" s="138"/>
      <c r="AA370" s="138"/>
      <c r="AB370" s="139"/>
      <c r="AC370" s="147"/>
      <c r="AD370" s="147"/>
      <c r="AE370" s="147"/>
      <c r="AG370" s="147"/>
      <c r="AH370" s="92"/>
    </row>
    <row r="371" spans="2:34" ht="40.5" customHeight="1">
      <c r="B371" s="127">
        <v>360</v>
      </c>
      <c r="C371" s="128" t="s">
        <v>485</v>
      </c>
      <c r="D371" s="129" t="s">
        <v>291</v>
      </c>
      <c r="E371" s="129" t="s">
        <v>486</v>
      </c>
      <c r="F371" s="129" t="s">
        <v>487</v>
      </c>
      <c r="G371" s="128" t="s">
        <v>339</v>
      </c>
      <c r="H371" s="128"/>
      <c r="I371" s="128" t="s">
        <v>488</v>
      </c>
      <c r="J371" s="128" t="s">
        <v>200</v>
      </c>
      <c r="K371" s="128" t="s">
        <v>2264</v>
      </c>
      <c r="L371" s="130">
        <v>6</v>
      </c>
      <c r="M371" s="130">
        <v>9</v>
      </c>
      <c r="N371" s="131">
        <f t="shared" si="17"/>
        <v>15</v>
      </c>
      <c r="O371" s="128" t="s">
        <v>2312</v>
      </c>
      <c r="P371" s="144">
        <v>8976</v>
      </c>
      <c r="Q371" s="133">
        <v>0</v>
      </c>
      <c r="R371" s="144">
        <v>2388</v>
      </c>
      <c r="S371" s="134">
        <f t="shared" si="18"/>
        <v>11364</v>
      </c>
      <c r="T371" s="132">
        <v>8976</v>
      </c>
      <c r="U371" s="135">
        <v>0</v>
      </c>
      <c r="V371" s="135"/>
      <c r="W371" s="136">
        <f t="shared" si="19"/>
        <v>8976</v>
      </c>
      <c r="X371" s="145" t="s">
        <v>489</v>
      </c>
      <c r="Y371" s="138"/>
      <c r="Z371" s="138"/>
      <c r="AA371" s="138"/>
      <c r="AB371" s="139"/>
      <c r="AC371" s="147"/>
      <c r="AD371" s="147"/>
      <c r="AE371" s="147"/>
      <c r="AG371" s="147"/>
      <c r="AH371" s="92"/>
    </row>
    <row r="372" spans="2:34" ht="40.5" customHeight="1">
      <c r="B372" s="127">
        <v>361</v>
      </c>
      <c r="C372" s="128" t="s">
        <v>485</v>
      </c>
      <c r="D372" s="129" t="s">
        <v>291</v>
      </c>
      <c r="E372" s="129" t="s">
        <v>486</v>
      </c>
      <c r="F372" s="129" t="s">
        <v>487</v>
      </c>
      <c r="G372" s="128" t="s">
        <v>339</v>
      </c>
      <c r="H372" s="128"/>
      <c r="I372" s="128" t="s">
        <v>488</v>
      </c>
      <c r="J372" s="128" t="s">
        <v>155</v>
      </c>
      <c r="K372" s="128" t="s">
        <v>2265</v>
      </c>
      <c r="L372" s="130">
        <v>0</v>
      </c>
      <c r="M372" s="130">
        <v>0</v>
      </c>
      <c r="N372" s="131">
        <f t="shared" si="17"/>
        <v>0</v>
      </c>
      <c r="O372" s="128" t="s">
        <v>2312</v>
      </c>
      <c r="P372" s="144">
        <v>21825</v>
      </c>
      <c r="Q372" s="133">
        <v>0</v>
      </c>
      <c r="R372" s="144">
        <v>2425</v>
      </c>
      <c r="S372" s="134">
        <f t="shared" si="18"/>
        <v>24250</v>
      </c>
      <c r="T372" s="132">
        <v>21825</v>
      </c>
      <c r="U372" s="135">
        <v>0</v>
      </c>
      <c r="V372" s="135"/>
      <c r="W372" s="136">
        <f t="shared" si="19"/>
        <v>21825</v>
      </c>
      <c r="X372" s="145" t="s">
        <v>489</v>
      </c>
      <c r="Y372" s="138"/>
      <c r="Z372" s="138"/>
      <c r="AA372" s="138"/>
      <c r="AB372" s="139"/>
      <c r="AC372" s="147"/>
      <c r="AD372" s="147"/>
      <c r="AE372" s="147"/>
      <c r="AG372" s="147"/>
      <c r="AH372" s="92"/>
    </row>
    <row r="373" spans="2:34" ht="40.5" customHeight="1">
      <c r="B373" s="127">
        <v>362</v>
      </c>
      <c r="C373" s="128" t="s">
        <v>485</v>
      </c>
      <c r="D373" s="129" t="s">
        <v>291</v>
      </c>
      <c r="E373" s="129" t="s">
        <v>486</v>
      </c>
      <c r="F373" s="129" t="s">
        <v>487</v>
      </c>
      <c r="G373" s="128" t="s">
        <v>339</v>
      </c>
      <c r="H373" s="128"/>
      <c r="I373" s="128" t="s">
        <v>488</v>
      </c>
      <c r="J373" s="128" t="s">
        <v>152</v>
      </c>
      <c r="K373" s="128" t="s">
        <v>2265</v>
      </c>
      <c r="L373" s="130">
        <v>0</v>
      </c>
      <c r="M373" s="130">
        <v>0</v>
      </c>
      <c r="N373" s="131">
        <f t="shared" si="17"/>
        <v>0</v>
      </c>
      <c r="O373" s="128" t="s">
        <v>2312</v>
      </c>
      <c r="P373" s="144">
        <v>34684</v>
      </c>
      <c r="Q373" s="133">
        <v>0</v>
      </c>
      <c r="R373" s="144">
        <v>5420</v>
      </c>
      <c r="S373" s="134">
        <f t="shared" si="18"/>
        <v>40104</v>
      </c>
      <c r="T373" s="132">
        <v>34684</v>
      </c>
      <c r="U373" s="135">
        <v>0</v>
      </c>
      <c r="V373" s="135"/>
      <c r="W373" s="136">
        <f t="shared" si="19"/>
        <v>34684</v>
      </c>
      <c r="X373" s="145" t="s">
        <v>489</v>
      </c>
      <c r="Y373" s="138"/>
      <c r="Z373" s="138"/>
      <c r="AA373" s="138"/>
      <c r="AB373" s="139"/>
      <c r="AC373" s="147"/>
      <c r="AD373" s="147"/>
      <c r="AE373" s="147"/>
      <c r="AG373" s="147"/>
      <c r="AH373" s="92"/>
    </row>
    <row r="374" spans="2:34" ht="40.5" customHeight="1">
      <c r="B374" s="127">
        <v>363</v>
      </c>
      <c r="C374" s="128" t="s">
        <v>485</v>
      </c>
      <c r="D374" s="129" t="s">
        <v>291</v>
      </c>
      <c r="E374" s="129" t="s">
        <v>486</v>
      </c>
      <c r="F374" s="129" t="s">
        <v>487</v>
      </c>
      <c r="G374" s="128" t="s">
        <v>339</v>
      </c>
      <c r="H374" s="128"/>
      <c r="I374" s="128" t="s">
        <v>488</v>
      </c>
      <c r="J374" s="128" t="s">
        <v>152</v>
      </c>
      <c r="K374" s="128" t="s">
        <v>2265</v>
      </c>
      <c r="L374" s="130">
        <v>0</v>
      </c>
      <c r="M374" s="130">
        <v>0</v>
      </c>
      <c r="N374" s="131">
        <f t="shared" si="17"/>
        <v>0</v>
      </c>
      <c r="O374" s="128" t="s">
        <v>2312</v>
      </c>
      <c r="P374" s="144">
        <v>20361</v>
      </c>
      <c r="Q374" s="133">
        <v>0</v>
      </c>
      <c r="R374" s="144">
        <v>4611</v>
      </c>
      <c r="S374" s="134">
        <f t="shared" si="18"/>
        <v>24972</v>
      </c>
      <c r="T374" s="132">
        <v>20361</v>
      </c>
      <c r="U374" s="135">
        <v>0</v>
      </c>
      <c r="V374" s="135"/>
      <c r="W374" s="136">
        <f t="shared" si="19"/>
        <v>20361</v>
      </c>
      <c r="X374" s="145" t="s">
        <v>489</v>
      </c>
      <c r="Y374" s="138"/>
      <c r="Z374" s="138"/>
      <c r="AA374" s="138"/>
      <c r="AB374" s="139"/>
      <c r="AC374" s="147"/>
      <c r="AD374" s="147"/>
      <c r="AE374" s="147"/>
      <c r="AG374" s="147"/>
      <c r="AH374" s="92"/>
    </row>
    <row r="375" spans="2:34" ht="40.5" customHeight="1">
      <c r="B375" s="127">
        <v>364</v>
      </c>
      <c r="C375" s="128" t="s">
        <v>485</v>
      </c>
      <c r="D375" s="129" t="s">
        <v>291</v>
      </c>
      <c r="E375" s="129" t="s">
        <v>486</v>
      </c>
      <c r="F375" s="129" t="s">
        <v>487</v>
      </c>
      <c r="G375" s="128" t="s">
        <v>339</v>
      </c>
      <c r="H375" s="128"/>
      <c r="I375" s="128" t="s">
        <v>488</v>
      </c>
      <c r="J375" s="128" t="s">
        <v>152</v>
      </c>
      <c r="K375" s="128" t="s">
        <v>2265</v>
      </c>
      <c r="L375" s="130">
        <v>0</v>
      </c>
      <c r="M375" s="130">
        <v>0</v>
      </c>
      <c r="N375" s="131">
        <f t="shared" si="17"/>
        <v>0</v>
      </c>
      <c r="O375" s="128" t="s">
        <v>2312</v>
      </c>
      <c r="P375" s="144">
        <v>14944</v>
      </c>
      <c r="Q375" s="133">
        <v>0</v>
      </c>
      <c r="R375" s="144">
        <v>2560</v>
      </c>
      <c r="S375" s="134">
        <f t="shared" si="18"/>
        <v>17504</v>
      </c>
      <c r="T375" s="132">
        <v>14944</v>
      </c>
      <c r="U375" s="135">
        <v>0</v>
      </c>
      <c r="V375" s="135"/>
      <c r="W375" s="136">
        <f t="shared" si="19"/>
        <v>14944</v>
      </c>
      <c r="X375" s="145" t="s">
        <v>489</v>
      </c>
      <c r="Y375" s="138"/>
      <c r="Z375" s="138"/>
      <c r="AA375" s="138"/>
      <c r="AB375" s="139"/>
      <c r="AC375" s="147"/>
      <c r="AD375" s="147"/>
      <c r="AE375" s="147"/>
      <c r="AG375" s="147"/>
      <c r="AH375" s="92"/>
    </row>
    <row r="376" spans="2:34" ht="40.5" customHeight="1">
      <c r="B376" s="127">
        <v>365</v>
      </c>
      <c r="C376" s="128" t="s">
        <v>485</v>
      </c>
      <c r="D376" s="129" t="s">
        <v>291</v>
      </c>
      <c r="E376" s="129" t="s">
        <v>486</v>
      </c>
      <c r="F376" s="129" t="s">
        <v>487</v>
      </c>
      <c r="G376" s="128" t="s">
        <v>339</v>
      </c>
      <c r="H376" s="128"/>
      <c r="I376" s="128" t="s">
        <v>488</v>
      </c>
      <c r="J376" s="128" t="s">
        <v>156</v>
      </c>
      <c r="K376" s="128" t="s">
        <v>2264</v>
      </c>
      <c r="L376" s="130">
        <v>0</v>
      </c>
      <c r="M376" s="130">
        <v>0</v>
      </c>
      <c r="N376" s="131">
        <f t="shared" si="17"/>
        <v>0</v>
      </c>
      <c r="O376" s="128" t="s">
        <v>2312</v>
      </c>
      <c r="P376" s="144">
        <v>29836</v>
      </c>
      <c r="Q376" s="133">
        <v>0</v>
      </c>
      <c r="R376" s="144">
        <v>5418</v>
      </c>
      <c r="S376" s="134">
        <f t="shared" si="18"/>
        <v>35254</v>
      </c>
      <c r="T376" s="132">
        <v>29836</v>
      </c>
      <c r="U376" s="135">
        <v>0</v>
      </c>
      <c r="V376" s="135"/>
      <c r="W376" s="136">
        <f t="shared" si="19"/>
        <v>29836</v>
      </c>
      <c r="X376" s="145" t="s">
        <v>489</v>
      </c>
      <c r="Y376" s="138"/>
      <c r="Z376" s="138"/>
      <c r="AA376" s="138"/>
      <c r="AB376" s="139"/>
      <c r="AC376" s="147"/>
      <c r="AD376" s="147"/>
      <c r="AE376" s="147"/>
      <c r="AG376" s="147"/>
      <c r="AH376" s="92"/>
    </row>
    <row r="377" spans="2:34" ht="40.5" customHeight="1">
      <c r="B377" s="127">
        <v>366</v>
      </c>
      <c r="C377" s="128" t="s">
        <v>423</v>
      </c>
      <c r="D377" s="129" t="s">
        <v>285</v>
      </c>
      <c r="E377" s="129" t="s">
        <v>490</v>
      </c>
      <c r="F377" s="129" t="s">
        <v>491</v>
      </c>
      <c r="G377" s="128" t="s">
        <v>326</v>
      </c>
      <c r="H377" s="128"/>
      <c r="I377" s="128" t="s">
        <v>492</v>
      </c>
      <c r="J377" s="128" t="s">
        <v>156</v>
      </c>
      <c r="K377" s="128" t="s">
        <v>2264</v>
      </c>
      <c r="L377" s="130">
        <v>10</v>
      </c>
      <c r="M377" s="130">
        <v>6</v>
      </c>
      <c r="N377" s="131">
        <f t="shared" si="17"/>
        <v>16</v>
      </c>
      <c r="O377" s="128" t="s">
        <v>2312</v>
      </c>
      <c r="P377" s="144">
        <v>72592</v>
      </c>
      <c r="Q377" s="133">
        <v>0</v>
      </c>
      <c r="R377" s="144">
        <v>12288</v>
      </c>
      <c r="S377" s="134">
        <f t="shared" si="18"/>
        <v>84880</v>
      </c>
      <c r="T377" s="144">
        <v>72592</v>
      </c>
      <c r="U377" s="135">
        <v>0</v>
      </c>
      <c r="V377" s="135"/>
      <c r="W377" s="136">
        <f t="shared" si="19"/>
        <v>72592</v>
      </c>
      <c r="X377" s="145" t="s">
        <v>493</v>
      </c>
      <c r="Y377" s="138"/>
      <c r="Z377" s="138"/>
      <c r="AA377" s="138"/>
      <c r="AB377" s="139"/>
      <c r="AC377" s="147"/>
      <c r="AD377" s="147"/>
      <c r="AE377" s="147"/>
      <c r="AG377" s="147"/>
      <c r="AH377" s="92"/>
    </row>
    <row r="378" spans="2:34" ht="40.5" customHeight="1">
      <c r="B378" s="127">
        <v>367</v>
      </c>
      <c r="C378" s="128" t="s">
        <v>423</v>
      </c>
      <c r="D378" s="129" t="s">
        <v>285</v>
      </c>
      <c r="E378" s="129" t="s">
        <v>490</v>
      </c>
      <c r="F378" s="129" t="s">
        <v>491</v>
      </c>
      <c r="G378" s="128" t="s">
        <v>326</v>
      </c>
      <c r="H378" s="128"/>
      <c r="I378" s="128" t="s">
        <v>492</v>
      </c>
      <c r="J378" s="128" t="s">
        <v>331</v>
      </c>
      <c r="K378" s="128" t="s">
        <v>2265</v>
      </c>
      <c r="L378" s="130">
        <v>0</v>
      </c>
      <c r="M378" s="130">
        <v>0</v>
      </c>
      <c r="N378" s="131">
        <f t="shared" si="17"/>
        <v>0</v>
      </c>
      <c r="O378" s="128" t="s">
        <v>2312</v>
      </c>
      <c r="P378" s="144">
        <v>50551</v>
      </c>
      <c r="Q378" s="133">
        <v>0</v>
      </c>
      <c r="R378" s="144">
        <v>5617</v>
      </c>
      <c r="S378" s="134">
        <f t="shared" si="18"/>
        <v>56168</v>
      </c>
      <c r="T378" s="144">
        <v>50551</v>
      </c>
      <c r="U378" s="135">
        <v>0</v>
      </c>
      <c r="V378" s="135"/>
      <c r="W378" s="136">
        <f t="shared" si="19"/>
        <v>50551</v>
      </c>
      <c r="X378" s="145" t="s">
        <v>493</v>
      </c>
      <c r="Y378" s="138"/>
      <c r="Z378" s="138"/>
      <c r="AA378" s="138"/>
      <c r="AB378" s="139"/>
      <c r="AC378" s="147"/>
      <c r="AD378" s="147"/>
      <c r="AE378" s="147"/>
      <c r="AG378" s="147"/>
      <c r="AH378" s="92"/>
    </row>
    <row r="379" spans="2:34" ht="40.5" customHeight="1">
      <c r="B379" s="127">
        <v>368</v>
      </c>
      <c r="C379" s="128" t="s">
        <v>494</v>
      </c>
      <c r="D379" s="129" t="s">
        <v>448</v>
      </c>
      <c r="E379" s="129"/>
      <c r="F379" s="129" t="s">
        <v>291</v>
      </c>
      <c r="G379" s="128" t="s">
        <v>339</v>
      </c>
      <c r="H379" s="128"/>
      <c r="I379" s="128" t="s">
        <v>495</v>
      </c>
      <c r="J379" s="128" t="s">
        <v>155</v>
      </c>
      <c r="K379" s="128" t="s">
        <v>2265</v>
      </c>
      <c r="L379" s="130">
        <v>4</v>
      </c>
      <c r="M379" s="130">
        <v>2</v>
      </c>
      <c r="N379" s="131">
        <f t="shared" si="17"/>
        <v>6</v>
      </c>
      <c r="O379" s="128" t="s">
        <v>2312</v>
      </c>
      <c r="P379" s="144">
        <v>8730</v>
      </c>
      <c r="Q379" s="133">
        <v>0</v>
      </c>
      <c r="R379" s="144">
        <v>970</v>
      </c>
      <c r="S379" s="134">
        <f t="shared" si="18"/>
        <v>9700</v>
      </c>
      <c r="T379" s="132">
        <v>8730</v>
      </c>
      <c r="U379" s="135">
        <v>0</v>
      </c>
      <c r="V379" s="135"/>
      <c r="W379" s="136">
        <f t="shared" si="19"/>
        <v>8730</v>
      </c>
      <c r="X379" s="145" t="s">
        <v>496</v>
      </c>
      <c r="Y379" s="138"/>
      <c r="Z379" s="138"/>
      <c r="AA379" s="138"/>
      <c r="AB379" s="139"/>
      <c r="AC379" s="147"/>
      <c r="AD379" s="147"/>
      <c r="AE379" s="147"/>
      <c r="AG379" s="147"/>
      <c r="AH379" s="92"/>
    </row>
    <row r="380" spans="2:34" ht="40.5" customHeight="1">
      <c r="B380" s="127">
        <v>369</v>
      </c>
      <c r="C380" s="128" t="s">
        <v>494</v>
      </c>
      <c r="D380" s="129" t="s">
        <v>448</v>
      </c>
      <c r="E380" s="129"/>
      <c r="F380" s="129" t="s">
        <v>291</v>
      </c>
      <c r="G380" s="128" t="s">
        <v>339</v>
      </c>
      <c r="H380" s="128"/>
      <c r="I380" s="128" t="s">
        <v>495</v>
      </c>
      <c r="J380" s="128" t="s">
        <v>152</v>
      </c>
      <c r="K380" s="128" t="s">
        <v>2265</v>
      </c>
      <c r="L380" s="130">
        <v>0</v>
      </c>
      <c r="M380" s="130">
        <v>0</v>
      </c>
      <c r="N380" s="131">
        <f t="shared" si="17"/>
        <v>0</v>
      </c>
      <c r="O380" s="128" t="s">
        <v>2312</v>
      </c>
      <c r="P380" s="144">
        <v>6787</v>
      </c>
      <c r="Q380" s="133">
        <v>0</v>
      </c>
      <c r="R380" s="144">
        <v>1537</v>
      </c>
      <c r="S380" s="134">
        <f t="shared" si="18"/>
        <v>8324</v>
      </c>
      <c r="T380" s="132">
        <v>6787</v>
      </c>
      <c r="U380" s="135">
        <v>0</v>
      </c>
      <c r="V380" s="135"/>
      <c r="W380" s="136">
        <f t="shared" si="19"/>
        <v>6787</v>
      </c>
      <c r="X380" s="145" t="s">
        <v>496</v>
      </c>
      <c r="Y380" s="138"/>
      <c r="Z380" s="138"/>
      <c r="AA380" s="138"/>
      <c r="AB380" s="139"/>
      <c r="AC380" s="147"/>
      <c r="AD380" s="147"/>
      <c r="AE380" s="147"/>
      <c r="AG380" s="147"/>
      <c r="AH380" s="92"/>
    </row>
    <row r="381" spans="2:34" ht="40.5" customHeight="1">
      <c r="B381" s="127">
        <v>370</v>
      </c>
      <c r="C381" s="128" t="s">
        <v>494</v>
      </c>
      <c r="D381" s="129" t="s">
        <v>448</v>
      </c>
      <c r="E381" s="129"/>
      <c r="F381" s="129" t="s">
        <v>291</v>
      </c>
      <c r="G381" s="128" t="s">
        <v>339</v>
      </c>
      <c r="H381" s="128"/>
      <c r="I381" s="128" t="s">
        <v>495</v>
      </c>
      <c r="J381" s="128" t="s">
        <v>288</v>
      </c>
      <c r="K381" s="128" t="s">
        <v>2265</v>
      </c>
      <c r="L381" s="130">
        <v>0</v>
      </c>
      <c r="M381" s="130">
        <v>0</v>
      </c>
      <c r="N381" s="131">
        <f t="shared" si="17"/>
        <v>0</v>
      </c>
      <c r="O381" s="128" t="s">
        <v>2312</v>
      </c>
      <c r="P381" s="144">
        <v>11500</v>
      </c>
      <c r="Q381" s="133">
        <v>0</v>
      </c>
      <c r="R381" s="144">
        <v>1500</v>
      </c>
      <c r="S381" s="134">
        <f t="shared" si="18"/>
        <v>13000</v>
      </c>
      <c r="T381" s="132">
        <v>11500</v>
      </c>
      <c r="U381" s="135">
        <v>0</v>
      </c>
      <c r="V381" s="135"/>
      <c r="W381" s="136">
        <f t="shared" si="19"/>
        <v>11500</v>
      </c>
      <c r="X381" s="145" t="s">
        <v>496</v>
      </c>
      <c r="Y381" s="138"/>
      <c r="Z381" s="138"/>
      <c r="AA381" s="138"/>
      <c r="AB381" s="139"/>
      <c r="AC381" s="147"/>
      <c r="AD381" s="147"/>
      <c r="AE381" s="147"/>
      <c r="AG381" s="147"/>
      <c r="AH381" s="92"/>
    </row>
    <row r="382" spans="2:34" ht="40.5" customHeight="1">
      <c r="B382" s="127">
        <v>371</v>
      </c>
      <c r="C382" s="128" t="s">
        <v>497</v>
      </c>
      <c r="D382" s="129" t="s">
        <v>498</v>
      </c>
      <c r="E382" s="129" t="s">
        <v>499</v>
      </c>
      <c r="F382" s="129" t="s">
        <v>500</v>
      </c>
      <c r="G382" s="128" t="s">
        <v>339</v>
      </c>
      <c r="H382" s="128"/>
      <c r="I382" s="128" t="s">
        <v>501</v>
      </c>
      <c r="J382" s="128" t="s">
        <v>156</v>
      </c>
      <c r="K382" s="128" t="s">
        <v>2264</v>
      </c>
      <c r="L382" s="130">
        <v>4</v>
      </c>
      <c r="M382" s="130">
        <v>3</v>
      </c>
      <c r="N382" s="131">
        <f t="shared" si="17"/>
        <v>7</v>
      </c>
      <c r="O382" s="128" t="s">
        <v>2312</v>
      </c>
      <c r="P382" s="144">
        <v>14918</v>
      </c>
      <c r="Q382" s="133">
        <v>0</v>
      </c>
      <c r="R382" s="144">
        <v>2709</v>
      </c>
      <c r="S382" s="134">
        <f t="shared" si="18"/>
        <v>17627</v>
      </c>
      <c r="T382" s="132">
        <v>14918</v>
      </c>
      <c r="U382" s="135">
        <v>0</v>
      </c>
      <c r="V382" s="135"/>
      <c r="W382" s="136">
        <f t="shared" si="19"/>
        <v>14918</v>
      </c>
      <c r="X382" s="145" t="s">
        <v>502</v>
      </c>
      <c r="Y382" s="138"/>
      <c r="Z382" s="138"/>
      <c r="AA382" s="138"/>
      <c r="AB382" s="139"/>
      <c r="AC382" s="147"/>
      <c r="AD382" s="147"/>
      <c r="AE382" s="147"/>
      <c r="AG382" s="147"/>
      <c r="AH382" s="92"/>
    </row>
    <row r="383" spans="2:34" ht="40.5" customHeight="1">
      <c r="B383" s="127">
        <v>372</v>
      </c>
      <c r="C383" s="128" t="s">
        <v>497</v>
      </c>
      <c r="D383" s="129" t="s">
        <v>498</v>
      </c>
      <c r="E383" s="129" t="s">
        <v>499</v>
      </c>
      <c r="F383" s="129" t="s">
        <v>500</v>
      </c>
      <c r="G383" s="128" t="s">
        <v>339</v>
      </c>
      <c r="H383" s="128"/>
      <c r="I383" s="128" t="s">
        <v>501</v>
      </c>
      <c r="J383" s="128" t="s">
        <v>156</v>
      </c>
      <c r="K383" s="128" t="s">
        <v>2264</v>
      </c>
      <c r="L383" s="130">
        <v>0</v>
      </c>
      <c r="M383" s="130">
        <v>0</v>
      </c>
      <c r="N383" s="131">
        <f t="shared" si="17"/>
        <v>0</v>
      </c>
      <c r="O383" s="128" t="s">
        <v>2312</v>
      </c>
      <c r="P383" s="144">
        <v>13086</v>
      </c>
      <c r="Q383" s="133">
        <v>0</v>
      </c>
      <c r="R383" s="144">
        <v>4608</v>
      </c>
      <c r="S383" s="134">
        <f t="shared" si="18"/>
        <v>17694</v>
      </c>
      <c r="T383" s="132">
        <v>13086</v>
      </c>
      <c r="U383" s="135">
        <v>0</v>
      </c>
      <c r="V383" s="135"/>
      <c r="W383" s="136">
        <f t="shared" si="19"/>
        <v>13086</v>
      </c>
      <c r="X383" s="145" t="s">
        <v>502</v>
      </c>
      <c r="Y383" s="138"/>
      <c r="Z383" s="138"/>
      <c r="AA383" s="138"/>
      <c r="AB383" s="139"/>
      <c r="AC383" s="147"/>
      <c r="AD383" s="147"/>
      <c r="AE383" s="147"/>
      <c r="AG383" s="147"/>
      <c r="AH383" s="92"/>
    </row>
    <row r="384" spans="2:34" ht="40.5" customHeight="1">
      <c r="B384" s="127">
        <v>373</v>
      </c>
      <c r="C384" s="128" t="s">
        <v>497</v>
      </c>
      <c r="D384" s="129" t="s">
        <v>498</v>
      </c>
      <c r="E384" s="129" t="s">
        <v>499</v>
      </c>
      <c r="F384" s="129" t="s">
        <v>500</v>
      </c>
      <c r="G384" s="128" t="s">
        <v>339</v>
      </c>
      <c r="H384" s="128"/>
      <c r="I384" s="128" t="s">
        <v>501</v>
      </c>
      <c r="J384" s="128" t="s">
        <v>152</v>
      </c>
      <c r="K384" s="128" t="s">
        <v>2265</v>
      </c>
      <c r="L384" s="130">
        <v>0</v>
      </c>
      <c r="M384" s="130">
        <v>0</v>
      </c>
      <c r="N384" s="131">
        <f t="shared" si="17"/>
        <v>0</v>
      </c>
      <c r="O384" s="128" t="s">
        <v>2312</v>
      </c>
      <c r="P384" s="144">
        <v>27148</v>
      </c>
      <c r="Q384" s="133">
        <v>0</v>
      </c>
      <c r="R384" s="144">
        <v>6148</v>
      </c>
      <c r="S384" s="134">
        <f t="shared" si="18"/>
        <v>33296</v>
      </c>
      <c r="T384" s="132">
        <v>27148</v>
      </c>
      <c r="U384" s="135">
        <v>0</v>
      </c>
      <c r="V384" s="135"/>
      <c r="W384" s="136">
        <f t="shared" si="19"/>
        <v>27148</v>
      </c>
      <c r="X384" s="145" t="s">
        <v>502</v>
      </c>
      <c r="Y384" s="138"/>
      <c r="Z384" s="138"/>
      <c r="AA384" s="138"/>
      <c r="AB384" s="139"/>
      <c r="AC384" s="147"/>
      <c r="AD384" s="147"/>
      <c r="AE384" s="147"/>
      <c r="AG384" s="147"/>
      <c r="AH384" s="92"/>
    </row>
    <row r="385" spans="2:34" ht="40.5" customHeight="1">
      <c r="B385" s="127">
        <v>374</v>
      </c>
      <c r="C385" s="128" t="s">
        <v>503</v>
      </c>
      <c r="D385" s="129" t="s">
        <v>285</v>
      </c>
      <c r="E385" s="129" t="s">
        <v>285</v>
      </c>
      <c r="F385" s="129" t="s">
        <v>504</v>
      </c>
      <c r="G385" s="128" t="s">
        <v>326</v>
      </c>
      <c r="H385" s="128"/>
      <c r="I385" s="128" t="s">
        <v>505</v>
      </c>
      <c r="J385" s="128" t="s">
        <v>330</v>
      </c>
      <c r="K385" s="128" t="s">
        <v>2265</v>
      </c>
      <c r="L385" s="130">
        <v>10</v>
      </c>
      <c r="M385" s="130">
        <v>5</v>
      </c>
      <c r="N385" s="131">
        <f t="shared" si="17"/>
        <v>15</v>
      </c>
      <c r="O385" s="128" t="s">
        <v>2312</v>
      </c>
      <c r="P385" s="144">
        <v>16254</v>
      </c>
      <c r="Q385" s="133">
        <v>0</v>
      </c>
      <c r="R385" s="144">
        <v>5121</v>
      </c>
      <c r="S385" s="134">
        <f t="shared" si="18"/>
        <v>21375</v>
      </c>
      <c r="T385" s="132">
        <v>16254</v>
      </c>
      <c r="U385" s="135">
        <v>0</v>
      </c>
      <c r="V385" s="135"/>
      <c r="W385" s="136">
        <f t="shared" si="19"/>
        <v>16254</v>
      </c>
      <c r="X385" s="145" t="s">
        <v>506</v>
      </c>
      <c r="Y385" s="138"/>
      <c r="Z385" s="138"/>
      <c r="AA385" s="138"/>
      <c r="AB385" s="139"/>
      <c r="AC385" s="147"/>
      <c r="AD385" s="147"/>
      <c r="AE385" s="147"/>
      <c r="AG385" s="147"/>
      <c r="AH385" s="92"/>
    </row>
    <row r="386" spans="2:34" ht="40.5" customHeight="1">
      <c r="B386" s="127">
        <v>375</v>
      </c>
      <c r="C386" s="128" t="s">
        <v>503</v>
      </c>
      <c r="D386" s="129" t="s">
        <v>285</v>
      </c>
      <c r="E386" s="129" t="s">
        <v>285</v>
      </c>
      <c r="F386" s="129" t="s">
        <v>504</v>
      </c>
      <c r="G386" s="128" t="s">
        <v>326</v>
      </c>
      <c r="H386" s="128"/>
      <c r="I386" s="128" t="s">
        <v>505</v>
      </c>
      <c r="J386" s="128" t="s">
        <v>156</v>
      </c>
      <c r="K386" s="128" t="s">
        <v>2264</v>
      </c>
      <c r="L386" s="130">
        <v>0</v>
      </c>
      <c r="M386" s="130">
        <v>0</v>
      </c>
      <c r="N386" s="131">
        <f t="shared" si="17"/>
        <v>0</v>
      </c>
      <c r="O386" s="128" t="s">
        <v>2312</v>
      </c>
      <c r="P386" s="144">
        <v>99814</v>
      </c>
      <c r="Q386" s="133">
        <v>0</v>
      </c>
      <c r="R386" s="144">
        <v>16896</v>
      </c>
      <c r="S386" s="134">
        <f t="shared" si="18"/>
        <v>116710</v>
      </c>
      <c r="T386" s="132">
        <v>99814</v>
      </c>
      <c r="U386" s="135">
        <v>0</v>
      </c>
      <c r="V386" s="135"/>
      <c r="W386" s="136">
        <f t="shared" si="19"/>
        <v>99814</v>
      </c>
      <c r="X386" s="145" t="s">
        <v>506</v>
      </c>
      <c r="Y386" s="138"/>
      <c r="Z386" s="138"/>
      <c r="AA386" s="138"/>
      <c r="AB386" s="139"/>
      <c r="AC386" s="147"/>
      <c r="AD386" s="147"/>
      <c r="AE386" s="147"/>
      <c r="AG386" s="147"/>
      <c r="AH386" s="92"/>
    </row>
    <row r="387" spans="2:34" ht="40.5" customHeight="1">
      <c r="B387" s="127">
        <v>376</v>
      </c>
      <c r="C387" s="128" t="s">
        <v>503</v>
      </c>
      <c r="D387" s="129" t="s">
        <v>285</v>
      </c>
      <c r="E387" s="129" t="s">
        <v>285</v>
      </c>
      <c r="F387" s="129" t="s">
        <v>504</v>
      </c>
      <c r="G387" s="128" t="s">
        <v>326</v>
      </c>
      <c r="H387" s="128"/>
      <c r="I387" s="128" t="s">
        <v>505</v>
      </c>
      <c r="J387" s="128" t="s">
        <v>331</v>
      </c>
      <c r="K387" s="128" t="s">
        <v>2265</v>
      </c>
      <c r="L387" s="130">
        <v>0</v>
      </c>
      <c r="M387" s="130">
        <v>0</v>
      </c>
      <c r="N387" s="131">
        <f t="shared" si="17"/>
        <v>0</v>
      </c>
      <c r="O387" s="128" t="s">
        <v>2312</v>
      </c>
      <c r="P387" s="144">
        <v>6318</v>
      </c>
      <c r="Q387" s="133">
        <v>0</v>
      </c>
      <c r="R387" s="144">
        <v>703</v>
      </c>
      <c r="S387" s="134">
        <f t="shared" si="18"/>
        <v>7021</v>
      </c>
      <c r="T387" s="132">
        <v>6318</v>
      </c>
      <c r="U387" s="135">
        <v>0</v>
      </c>
      <c r="V387" s="135"/>
      <c r="W387" s="136">
        <f t="shared" si="19"/>
        <v>6318</v>
      </c>
      <c r="X387" s="145" t="s">
        <v>506</v>
      </c>
      <c r="Y387" s="138"/>
      <c r="Z387" s="138"/>
      <c r="AA387" s="138"/>
      <c r="AB387" s="139"/>
      <c r="AC387" s="147"/>
      <c r="AD387" s="147"/>
      <c r="AE387" s="147"/>
      <c r="AG387" s="147"/>
      <c r="AH387" s="92"/>
    </row>
    <row r="388" spans="2:34" ht="40.5" customHeight="1">
      <c r="B388" s="127">
        <v>377</v>
      </c>
      <c r="C388" s="128" t="s">
        <v>507</v>
      </c>
      <c r="D388" s="129" t="s">
        <v>403</v>
      </c>
      <c r="E388" s="129" t="s">
        <v>285</v>
      </c>
      <c r="F388" s="129" t="s">
        <v>508</v>
      </c>
      <c r="G388" s="128" t="s">
        <v>339</v>
      </c>
      <c r="H388" s="128"/>
      <c r="I388" s="128" t="s">
        <v>509</v>
      </c>
      <c r="J388" s="128" t="s">
        <v>373</v>
      </c>
      <c r="K388" s="128" t="s">
        <v>2265</v>
      </c>
      <c r="L388" s="130">
        <v>5</v>
      </c>
      <c r="M388" s="130">
        <v>1</v>
      </c>
      <c r="N388" s="131">
        <f t="shared" si="17"/>
        <v>6</v>
      </c>
      <c r="O388" s="128" t="s">
        <v>2312</v>
      </c>
      <c r="P388" s="144">
        <v>26370</v>
      </c>
      <c r="Q388" s="133">
        <v>0</v>
      </c>
      <c r="R388" s="144">
        <v>2930</v>
      </c>
      <c r="S388" s="134">
        <f t="shared" si="18"/>
        <v>29300</v>
      </c>
      <c r="T388" s="132">
        <v>26370</v>
      </c>
      <c r="U388" s="135">
        <v>0</v>
      </c>
      <c r="V388" s="135"/>
      <c r="W388" s="136">
        <f t="shared" si="19"/>
        <v>26370</v>
      </c>
      <c r="X388" s="145" t="s">
        <v>510</v>
      </c>
      <c r="Y388" s="138"/>
      <c r="Z388" s="138"/>
      <c r="AA388" s="138"/>
      <c r="AB388" s="139"/>
      <c r="AC388" s="147"/>
      <c r="AD388" s="147"/>
      <c r="AE388" s="147"/>
      <c r="AG388" s="147"/>
      <c r="AH388" s="92"/>
    </row>
    <row r="389" spans="2:34" ht="40.5" customHeight="1">
      <c r="B389" s="127">
        <v>378</v>
      </c>
      <c r="C389" s="128" t="s">
        <v>511</v>
      </c>
      <c r="D389" s="129" t="s">
        <v>285</v>
      </c>
      <c r="E389" s="129" t="s">
        <v>285</v>
      </c>
      <c r="F389" s="129" t="s">
        <v>512</v>
      </c>
      <c r="G389" s="128" t="s">
        <v>339</v>
      </c>
      <c r="H389" s="128"/>
      <c r="I389" s="128" t="s">
        <v>513</v>
      </c>
      <c r="J389" s="128" t="s">
        <v>455</v>
      </c>
      <c r="K389" s="128" t="s">
        <v>2265</v>
      </c>
      <c r="L389" s="130">
        <v>5</v>
      </c>
      <c r="M389" s="130">
        <v>1</v>
      </c>
      <c r="N389" s="131">
        <f t="shared" si="17"/>
        <v>6</v>
      </c>
      <c r="O389" s="128" t="s">
        <v>2312</v>
      </c>
      <c r="P389" s="144">
        <v>3613</v>
      </c>
      <c r="Q389" s="133">
        <v>0</v>
      </c>
      <c r="R389" s="144">
        <v>402</v>
      </c>
      <c r="S389" s="134">
        <f t="shared" si="18"/>
        <v>4015</v>
      </c>
      <c r="T389" s="132">
        <v>3613</v>
      </c>
      <c r="U389" s="135">
        <v>0</v>
      </c>
      <c r="V389" s="135"/>
      <c r="W389" s="136">
        <f t="shared" si="19"/>
        <v>3613</v>
      </c>
      <c r="X389" s="145" t="s">
        <v>514</v>
      </c>
      <c r="Y389" s="138"/>
      <c r="Z389" s="138"/>
      <c r="AA389" s="138"/>
      <c r="AB389" s="139"/>
      <c r="AC389" s="147"/>
      <c r="AD389" s="147"/>
      <c r="AE389" s="147"/>
      <c r="AG389" s="147"/>
      <c r="AH389" s="92"/>
    </row>
    <row r="390" spans="2:34" ht="40.5" customHeight="1">
      <c r="B390" s="127">
        <v>379</v>
      </c>
      <c r="C390" s="128" t="s">
        <v>511</v>
      </c>
      <c r="D390" s="129" t="s">
        <v>285</v>
      </c>
      <c r="E390" s="129" t="s">
        <v>285</v>
      </c>
      <c r="F390" s="129" t="s">
        <v>512</v>
      </c>
      <c r="G390" s="128" t="s">
        <v>339</v>
      </c>
      <c r="H390" s="128"/>
      <c r="I390" s="128" t="s">
        <v>513</v>
      </c>
      <c r="J390" s="128" t="s">
        <v>156</v>
      </c>
      <c r="K390" s="128" t="s">
        <v>2264</v>
      </c>
      <c r="L390" s="130">
        <v>0</v>
      </c>
      <c r="M390" s="130">
        <v>0</v>
      </c>
      <c r="N390" s="131">
        <f t="shared" si="17"/>
        <v>0</v>
      </c>
      <c r="O390" s="128" t="s">
        <v>2312</v>
      </c>
      <c r="P390" s="144">
        <v>14918</v>
      </c>
      <c r="Q390" s="133">
        <v>0</v>
      </c>
      <c r="R390" s="144">
        <v>2709</v>
      </c>
      <c r="S390" s="134">
        <f t="shared" si="18"/>
        <v>17627</v>
      </c>
      <c r="T390" s="132">
        <v>14918</v>
      </c>
      <c r="U390" s="135">
        <v>0</v>
      </c>
      <c r="V390" s="135"/>
      <c r="W390" s="136">
        <f t="shared" si="19"/>
        <v>14918</v>
      </c>
      <c r="X390" s="145" t="s">
        <v>514</v>
      </c>
      <c r="Y390" s="138"/>
      <c r="Z390" s="138"/>
      <c r="AA390" s="138"/>
      <c r="AB390" s="139"/>
      <c r="AC390" s="147"/>
      <c r="AD390" s="147"/>
      <c r="AE390" s="147"/>
      <c r="AG390" s="147"/>
      <c r="AH390" s="92"/>
    </row>
    <row r="391" spans="2:34" ht="40.5" customHeight="1">
      <c r="B391" s="127">
        <v>380</v>
      </c>
      <c r="C391" s="128" t="s">
        <v>511</v>
      </c>
      <c r="D391" s="129" t="s">
        <v>285</v>
      </c>
      <c r="E391" s="129" t="s">
        <v>285</v>
      </c>
      <c r="F391" s="129" t="s">
        <v>512</v>
      </c>
      <c r="G391" s="128" t="s">
        <v>339</v>
      </c>
      <c r="H391" s="128"/>
      <c r="I391" s="128" t="s">
        <v>513</v>
      </c>
      <c r="J391" s="128" t="s">
        <v>156</v>
      </c>
      <c r="K391" s="128" t="s">
        <v>2264</v>
      </c>
      <c r="L391" s="130">
        <v>0</v>
      </c>
      <c r="M391" s="130">
        <v>0</v>
      </c>
      <c r="N391" s="131">
        <f t="shared" si="17"/>
        <v>0</v>
      </c>
      <c r="O391" s="128" t="s">
        <v>2312</v>
      </c>
      <c r="P391" s="144">
        <v>8724</v>
      </c>
      <c r="Q391" s="133">
        <v>0</v>
      </c>
      <c r="R391" s="144">
        <v>3072</v>
      </c>
      <c r="S391" s="134">
        <f t="shared" si="18"/>
        <v>11796</v>
      </c>
      <c r="T391" s="132">
        <v>8724</v>
      </c>
      <c r="U391" s="135">
        <v>0</v>
      </c>
      <c r="V391" s="135"/>
      <c r="W391" s="136">
        <f t="shared" si="19"/>
        <v>8724</v>
      </c>
      <c r="X391" s="145" t="s">
        <v>514</v>
      </c>
      <c r="Y391" s="138"/>
      <c r="Z391" s="138"/>
      <c r="AA391" s="138"/>
      <c r="AB391" s="139"/>
      <c r="AC391" s="147"/>
      <c r="AD391" s="147"/>
      <c r="AE391" s="147"/>
      <c r="AG391" s="147"/>
      <c r="AH391" s="92"/>
    </row>
    <row r="392" spans="2:34" ht="40.5" customHeight="1">
      <c r="B392" s="127">
        <v>381</v>
      </c>
      <c r="C392" s="128" t="s">
        <v>511</v>
      </c>
      <c r="D392" s="129" t="s">
        <v>285</v>
      </c>
      <c r="E392" s="129" t="s">
        <v>285</v>
      </c>
      <c r="F392" s="129" t="s">
        <v>512</v>
      </c>
      <c r="G392" s="128" t="s">
        <v>339</v>
      </c>
      <c r="H392" s="128"/>
      <c r="I392" s="128" t="s">
        <v>513</v>
      </c>
      <c r="J392" s="128" t="s">
        <v>200</v>
      </c>
      <c r="K392" s="128" t="s">
        <v>2264</v>
      </c>
      <c r="L392" s="130">
        <v>0</v>
      </c>
      <c r="M392" s="130">
        <v>0</v>
      </c>
      <c r="N392" s="131">
        <f t="shared" si="17"/>
        <v>0</v>
      </c>
      <c r="O392" s="128" t="s">
        <v>2312</v>
      </c>
      <c r="P392" s="144">
        <v>8976</v>
      </c>
      <c r="Q392" s="133">
        <v>0</v>
      </c>
      <c r="R392" s="144">
        <v>2388</v>
      </c>
      <c r="S392" s="134">
        <f t="shared" si="18"/>
        <v>11364</v>
      </c>
      <c r="T392" s="132">
        <v>8976</v>
      </c>
      <c r="U392" s="135">
        <v>0</v>
      </c>
      <c r="V392" s="135"/>
      <c r="W392" s="136">
        <f t="shared" si="19"/>
        <v>8976</v>
      </c>
      <c r="X392" s="145" t="s">
        <v>514</v>
      </c>
      <c r="Y392" s="138"/>
      <c r="Z392" s="138"/>
      <c r="AA392" s="138"/>
      <c r="AB392" s="139"/>
      <c r="AC392" s="147"/>
      <c r="AD392" s="147"/>
      <c r="AE392" s="147"/>
      <c r="AG392" s="147"/>
      <c r="AH392" s="92"/>
    </row>
    <row r="393" spans="2:34" ht="40.5" customHeight="1">
      <c r="B393" s="127">
        <v>382</v>
      </c>
      <c r="C393" s="128" t="s">
        <v>515</v>
      </c>
      <c r="D393" s="129" t="s">
        <v>285</v>
      </c>
      <c r="E393" s="129"/>
      <c r="F393" s="129" t="s">
        <v>229</v>
      </c>
      <c r="G393" s="128" t="s">
        <v>339</v>
      </c>
      <c r="H393" s="128"/>
      <c r="I393" s="128" t="s">
        <v>516</v>
      </c>
      <c r="J393" s="128" t="s">
        <v>152</v>
      </c>
      <c r="K393" s="128" t="s">
        <v>2265</v>
      </c>
      <c r="L393" s="130">
        <v>3</v>
      </c>
      <c r="M393" s="130">
        <v>3</v>
      </c>
      <c r="N393" s="131">
        <f t="shared" si="17"/>
        <v>6</v>
      </c>
      <c r="O393" s="128" t="s">
        <v>2312</v>
      </c>
      <c r="P393" s="144">
        <v>17342</v>
      </c>
      <c r="Q393" s="133">
        <v>0</v>
      </c>
      <c r="R393" s="144">
        <v>2710</v>
      </c>
      <c r="S393" s="134">
        <f t="shared" si="18"/>
        <v>20052</v>
      </c>
      <c r="T393" s="132">
        <v>17342</v>
      </c>
      <c r="U393" s="135">
        <v>0</v>
      </c>
      <c r="V393" s="135"/>
      <c r="W393" s="136">
        <f t="shared" si="19"/>
        <v>17342</v>
      </c>
      <c r="X393" s="145" t="s">
        <v>517</v>
      </c>
      <c r="Y393" s="138"/>
      <c r="Z393" s="138"/>
      <c r="AA393" s="138"/>
      <c r="AB393" s="139"/>
      <c r="AC393" s="147"/>
      <c r="AD393" s="147"/>
      <c r="AE393" s="147"/>
      <c r="AG393" s="147"/>
      <c r="AH393" s="92"/>
    </row>
    <row r="394" spans="2:34" ht="40.5" customHeight="1">
      <c r="B394" s="127">
        <v>383</v>
      </c>
      <c r="C394" s="128" t="s">
        <v>515</v>
      </c>
      <c r="D394" s="129" t="s">
        <v>285</v>
      </c>
      <c r="E394" s="129"/>
      <c r="F394" s="129" t="s">
        <v>229</v>
      </c>
      <c r="G394" s="128" t="s">
        <v>339</v>
      </c>
      <c r="H394" s="128"/>
      <c r="I394" s="128" t="s">
        <v>516</v>
      </c>
      <c r="J394" s="128" t="s">
        <v>152</v>
      </c>
      <c r="K394" s="128" t="s">
        <v>2265</v>
      </c>
      <c r="L394" s="130">
        <v>0</v>
      </c>
      <c r="M394" s="130">
        <v>0</v>
      </c>
      <c r="N394" s="131">
        <f t="shared" si="17"/>
        <v>0</v>
      </c>
      <c r="O394" s="128" t="s">
        <v>2312</v>
      </c>
      <c r="P394" s="144">
        <v>27148</v>
      </c>
      <c r="Q394" s="133">
        <v>0</v>
      </c>
      <c r="R394" s="144">
        <v>6148</v>
      </c>
      <c r="S394" s="134">
        <f t="shared" si="18"/>
        <v>33296</v>
      </c>
      <c r="T394" s="132">
        <v>27148</v>
      </c>
      <c r="U394" s="135">
        <v>0</v>
      </c>
      <c r="V394" s="135"/>
      <c r="W394" s="136">
        <f t="shared" si="19"/>
        <v>27148</v>
      </c>
      <c r="X394" s="145" t="s">
        <v>517</v>
      </c>
      <c r="Y394" s="138"/>
      <c r="Z394" s="138"/>
      <c r="AA394" s="138"/>
      <c r="AB394" s="139"/>
      <c r="AC394" s="147"/>
      <c r="AD394" s="147"/>
      <c r="AE394" s="147"/>
      <c r="AG394" s="147"/>
      <c r="AH394" s="92"/>
    </row>
    <row r="395" spans="2:34" ht="40.5" customHeight="1">
      <c r="B395" s="127">
        <v>384</v>
      </c>
      <c r="C395" s="128" t="s">
        <v>515</v>
      </c>
      <c r="D395" s="129" t="s">
        <v>285</v>
      </c>
      <c r="E395" s="129"/>
      <c r="F395" s="129" t="s">
        <v>229</v>
      </c>
      <c r="G395" s="128" t="s">
        <v>339</v>
      </c>
      <c r="H395" s="128"/>
      <c r="I395" s="128" t="s">
        <v>516</v>
      </c>
      <c r="J395" s="128" t="s">
        <v>155</v>
      </c>
      <c r="K395" s="128" t="s">
        <v>2265</v>
      </c>
      <c r="L395" s="130">
        <v>0</v>
      </c>
      <c r="M395" s="130">
        <v>0</v>
      </c>
      <c r="N395" s="131">
        <f t="shared" si="17"/>
        <v>0</v>
      </c>
      <c r="O395" s="128" t="s">
        <v>2312</v>
      </c>
      <c r="P395" s="144">
        <v>4365</v>
      </c>
      <c r="Q395" s="133">
        <v>0</v>
      </c>
      <c r="R395" s="144">
        <v>485</v>
      </c>
      <c r="S395" s="134">
        <f t="shared" si="18"/>
        <v>4850</v>
      </c>
      <c r="T395" s="132">
        <v>4365</v>
      </c>
      <c r="U395" s="135">
        <v>0</v>
      </c>
      <c r="V395" s="135"/>
      <c r="W395" s="136">
        <f t="shared" si="19"/>
        <v>4365</v>
      </c>
      <c r="X395" s="145" t="s">
        <v>517</v>
      </c>
      <c r="Y395" s="138"/>
      <c r="Z395" s="138"/>
      <c r="AA395" s="138"/>
      <c r="AB395" s="139"/>
      <c r="AC395" s="147"/>
      <c r="AD395" s="147"/>
      <c r="AE395" s="147"/>
      <c r="AG395" s="147"/>
      <c r="AH395" s="92"/>
    </row>
    <row r="396" spans="2:34" ht="40.5" customHeight="1">
      <c r="B396" s="127">
        <v>385</v>
      </c>
      <c r="C396" s="128" t="s">
        <v>515</v>
      </c>
      <c r="D396" s="129" t="s">
        <v>285</v>
      </c>
      <c r="E396" s="129"/>
      <c r="F396" s="129" t="s">
        <v>229</v>
      </c>
      <c r="G396" s="128" t="s">
        <v>339</v>
      </c>
      <c r="H396" s="128"/>
      <c r="I396" s="128" t="s">
        <v>516</v>
      </c>
      <c r="J396" s="128" t="s">
        <v>156</v>
      </c>
      <c r="K396" s="128" t="s">
        <v>2264</v>
      </c>
      <c r="L396" s="130">
        <v>0</v>
      </c>
      <c r="M396" s="130">
        <v>0</v>
      </c>
      <c r="N396" s="131">
        <f t="shared" ref="N396:N459" si="20">+M396+L396</f>
        <v>0</v>
      </c>
      <c r="O396" s="128" t="s">
        <v>2312</v>
      </c>
      <c r="P396" s="144">
        <v>29836</v>
      </c>
      <c r="Q396" s="133">
        <v>0</v>
      </c>
      <c r="R396" s="144">
        <v>5418</v>
      </c>
      <c r="S396" s="134">
        <f t="shared" si="18"/>
        <v>35254</v>
      </c>
      <c r="T396" s="132">
        <v>29836</v>
      </c>
      <c r="U396" s="135">
        <v>0</v>
      </c>
      <c r="V396" s="135"/>
      <c r="W396" s="136">
        <f t="shared" si="19"/>
        <v>29836</v>
      </c>
      <c r="X396" s="145" t="s">
        <v>517</v>
      </c>
      <c r="Y396" s="138"/>
      <c r="Z396" s="138"/>
      <c r="AA396" s="138"/>
      <c r="AB396" s="139"/>
      <c r="AC396" s="147"/>
      <c r="AD396" s="147"/>
      <c r="AE396" s="147"/>
      <c r="AG396" s="147"/>
      <c r="AH396" s="92"/>
    </row>
    <row r="397" spans="2:34" ht="40.5" customHeight="1">
      <c r="B397" s="127">
        <v>386</v>
      </c>
      <c r="C397" s="128" t="s">
        <v>518</v>
      </c>
      <c r="D397" s="129" t="s">
        <v>519</v>
      </c>
      <c r="E397" s="129" t="s">
        <v>253</v>
      </c>
      <c r="F397" s="129" t="s">
        <v>520</v>
      </c>
      <c r="G397" s="128"/>
      <c r="H397" s="129" t="s">
        <v>197</v>
      </c>
      <c r="I397" s="128" t="s">
        <v>521</v>
      </c>
      <c r="J397" s="128" t="s">
        <v>157</v>
      </c>
      <c r="K397" s="128" t="s">
        <v>2264</v>
      </c>
      <c r="L397" s="130">
        <v>4</v>
      </c>
      <c r="M397" s="130">
        <v>4</v>
      </c>
      <c r="N397" s="131">
        <f t="shared" si="20"/>
        <v>8</v>
      </c>
      <c r="O397" s="128" t="s">
        <v>2312</v>
      </c>
      <c r="P397" s="144">
        <v>5280</v>
      </c>
      <c r="Q397" s="133">
        <v>0</v>
      </c>
      <c r="R397" s="144">
        <v>1707</v>
      </c>
      <c r="S397" s="134">
        <f t="shared" ref="S397:S460" si="21">+P397+R397</f>
        <v>6987</v>
      </c>
      <c r="T397" s="132">
        <v>5280</v>
      </c>
      <c r="U397" s="135">
        <v>0</v>
      </c>
      <c r="V397" s="135"/>
      <c r="W397" s="136">
        <f t="shared" ref="W397:W460" si="22">+T397+U397+V397</f>
        <v>5280</v>
      </c>
      <c r="X397" s="145" t="s">
        <v>522</v>
      </c>
      <c r="Y397" s="138"/>
      <c r="Z397" s="138"/>
      <c r="AA397" s="138"/>
      <c r="AB397" s="139"/>
      <c r="AC397" s="147"/>
      <c r="AD397" s="147"/>
      <c r="AE397" s="147"/>
      <c r="AG397" s="147"/>
      <c r="AH397" s="92"/>
    </row>
    <row r="398" spans="2:34" ht="40.5" customHeight="1">
      <c r="B398" s="127">
        <v>387</v>
      </c>
      <c r="C398" s="128" t="s">
        <v>518</v>
      </c>
      <c r="D398" s="129" t="s">
        <v>519</v>
      </c>
      <c r="E398" s="129" t="s">
        <v>253</v>
      </c>
      <c r="F398" s="129" t="s">
        <v>520</v>
      </c>
      <c r="G398" s="128"/>
      <c r="H398" s="129" t="s">
        <v>197</v>
      </c>
      <c r="I398" s="128" t="s">
        <v>521</v>
      </c>
      <c r="J398" s="128" t="s">
        <v>156</v>
      </c>
      <c r="K398" s="128" t="s">
        <v>2264</v>
      </c>
      <c r="L398" s="130">
        <v>0</v>
      </c>
      <c r="M398" s="130">
        <v>0</v>
      </c>
      <c r="N398" s="131">
        <f t="shared" si="20"/>
        <v>0</v>
      </c>
      <c r="O398" s="128" t="s">
        <v>2312</v>
      </c>
      <c r="P398" s="144">
        <v>4362</v>
      </c>
      <c r="Q398" s="133">
        <v>0</v>
      </c>
      <c r="R398" s="144">
        <v>1536</v>
      </c>
      <c r="S398" s="134">
        <f t="shared" si="21"/>
        <v>5898</v>
      </c>
      <c r="T398" s="132">
        <v>4362</v>
      </c>
      <c r="U398" s="135">
        <v>0</v>
      </c>
      <c r="V398" s="135"/>
      <c r="W398" s="136">
        <f t="shared" si="22"/>
        <v>4362</v>
      </c>
      <c r="X398" s="145" t="s">
        <v>522</v>
      </c>
      <c r="Y398" s="138"/>
      <c r="Z398" s="138"/>
      <c r="AA398" s="138"/>
      <c r="AB398" s="139"/>
      <c r="AC398" s="147"/>
      <c r="AD398" s="147"/>
      <c r="AE398" s="147"/>
      <c r="AG398" s="147"/>
      <c r="AH398" s="92"/>
    </row>
    <row r="399" spans="2:34" ht="40.5" customHeight="1">
      <c r="B399" s="127">
        <v>388</v>
      </c>
      <c r="C399" s="128" t="s">
        <v>518</v>
      </c>
      <c r="D399" s="129" t="s">
        <v>519</v>
      </c>
      <c r="E399" s="129" t="s">
        <v>253</v>
      </c>
      <c r="F399" s="129" t="s">
        <v>520</v>
      </c>
      <c r="G399" s="128"/>
      <c r="H399" s="129" t="s">
        <v>197</v>
      </c>
      <c r="I399" s="128" t="s">
        <v>521</v>
      </c>
      <c r="J399" s="128" t="s">
        <v>455</v>
      </c>
      <c r="K399" s="128" t="s">
        <v>2265</v>
      </c>
      <c r="L399" s="130">
        <v>0</v>
      </c>
      <c r="M399" s="130">
        <v>0</v>
      </c>
      <c r="N399" s="131">
        <f t="shared" si="20"/>
        <v>0</v>
      </c>
      <c r="O399" s="128" t="s">
        <v>2312</v>
      </c>
      <c r="P399" s="144">
        <v>3613</v>
      </c>
      <c r="Q399" s="133">
        <v>0</v>
      </c>
      <c r="R399" s="144">
        <v>402</v>
      </c>
      <c r="S399" s="134">
        <f t="shared" si="21"/>
        <v>4015</v>
      </c>
      <c r="T399" s="132">
        <v>3613</v>
      </c>
      <c r="U399" s="135">
        <v>0</v>
      </c>
      <c r="V399" s="135"/>
      <c r="W399" s="136">
        <f t="shared" si="22"/>
        <v>3613</v>
      </c>
      <c r="X399" s="145" t="s">
        <v>522</v>
      </c>
      <c r="Y399" s="138"/>
      <c r="Z399" s="138"/>
      <c r="AA399" s="138"/>
      <c r="AB399" s="139"/>
      <c r="AC399" s="147"/>
      <c r="AD399" s="147"/>
      <c r="AE399" s="147"/>
      <c r="AG399" s="147"/>
      <c r="AH399" s="92"/>
    </row>
    <row r="400" spans="2:34" ht="40.5" customHeight="1">
      <c r="B400" s="127">
        <v>389</v>
      </c>
      <c r="C400" s="128" t="s">
        <v>518</v>
      </c>
      <c r="D400" s="129" t="s">
        <v>519</v>
      </c>
      <c r="E400" s="129" t="s">
        <v>253</v>
      </c>
      <c r="F400" s="129" t="s">
        <v>520</v>
      </c>
      <c r="G400" s="128"/>
      <c r="H400" s="129" t="s">
        <v>197</v>
      </c>
      <c r="I400" s="128" t="s">
        <v>521</v>
      </c>
      <c r="J400" s="128" t="s">
        <v>152</v>
      </c>
      <c r="K400" s="128" t="s">
        <v>2265</v>
      </c>
      <c r="L400" s="130">
        <v>0</v>
      </c>
      <c r="M400" s="130">
        <v>0</v>
      </c>
      <c r="N400" s="131">
        <f t="shared" si="20"/>
        <v>0</v>
      </c>
      <c r="O400" s="128" t="s">
        <v>2312</v>
      </c>
      <c r="P400" s="144">
        <v>48880</v>
      </c>
      <c r="Q400" s="133">
        <v>0</v>
      </c>
      <c r="R400" s="144">
        <v>5432</v>
      </c>
      <c r="S400" s="134">
        <f t="shared" si="21"/>
        <v>54312</v>
      </c>
      <c r="T400" s="132">
        <v>48880</v>
      </c>
      <c r="U400" s="135">
        <v>0</v>
      </c>
      <c r="V400" s="135"/>
      <c r="W400" s="136">
        <f t="shared" si="22"/>
        <v>48880</v>
      </c>
      <c r="X400" s="145" t="s">
        <v>522</v>
      </c>
      <c r="Y400" s="138"/>
      <c r="Z400" s="138"/>
      <c r="AA400" s="138"/>
      <c r="AB400" s="139"/>
      <c r="AC400" s="147"/>
      <c r="AD400" s="147"/>
      <c r="AE400" s="147"/>
      <c r="AG400" s="147"/>
      <c r="AH400" s="92"/>
    </row>
    <row r="401" spans="2:34" ht="40.5" customHeight="1">
      <c r="B401" s="127">
        <v>390</v>
      </c>
      <c r="C401" s="128" t="s">
        <v>523</v>
      </c>
      <c r="D401" s="129" t="s">
        <v>524</v>
      </c>
      <c r="E401" s="129" t="s">
        <v>253</v>
      </c>
      <c r="F401" s="129" t="s">
        <v>525</v>
      </c>
      <c r="G401" s="128"/>
      <c r="H401" s="129" t="s">
        <v>197</v>
      </c>
      <c r="I401" s="128" t="s">
        <v>526</v>
      </c>
      <c r="J401" s="128" t="s">
        <v>152</v>
      </c>
      <c r="K401" s="128" t="s">
        <v>2265</v>
      </c>
      <c r="L401" s="130">
        <v>4</v>
      </c>
      <c r="M401" s="130">
        <v>4</v>
      </c>
      <c r="N401" s="131">
        <f t="shared" si="20"/>
        <v>8</v>
      </c>
      <c r="O401" s="128" t="s">
        <v>2312</v>
      </c>
      <c r="P401" s="144">
        <v>17342</v>
      </c>
      <c r="Q401" s="133">
        <v>0</v>
      </c>
      <c r="R401" s="144">
        <v>2710</v>
      </c>
      <c r="S401" s="134">
        <f t="shared" si="21"/>
        <v>20052</v>
      </c>
      <c r="T401" s="132">
        <v>17342</v>
      </c>
      <c r="U401" s="135">
        <v>0</v>
      </c>
      <c r="V401" s="135"/>
      <c r="W401" s="136">
        <f t="shared" si="22"/>
        <v>17342</v>
      </c>
      <c r="X401" s="145" t="s">
        <v>527</v>
      </c>
      <c r="Y401" s="138"/>
      <c r="Z401" s="138"/>
      <c r="AA401" s="138"/>
      <c r="AB401" s="139"/>
      <c r="AC401" s="147"/>
      <c r="AD401" s="147"/>
      <c r="AE401" s="147"/>
      <c r="AG401" s="147"/>
      <c r="AH401" s="92"/>
    </row>
    <row r="402" spans="2:34" ht="40.5" customHeight="1">
      <c r="B402" s="127">
        <v>391</v>
      </c>
      <c r="C402" s="128" t="s">
        <v>523</v>
      </c>
      <c r="D402" s="129" t="s">
        <v>524</v>
      </c>
      <c r="E402" s="129" t="s">
        <v>253</v>
      </c>
      <c r="F402" s="129" t="s">
        <v>525</v>
      </c>
      <c r="G402" s="128"/>
      <c r="H402" s="129" t="s">
        <v>197</v>
      </c>
      <c r="I402" s="128" t="s">
        <v>526</v>
      </c>
      <c r="J402" s="128" t="s">
        <v>152</v>
      </c>
      <c r="K402" s="128" t="s">
        <v>2265</v>
      </c>
      <c r="L402" s="130">
        <v>0</v>
      </c>
      <c r="M402" s="130">
        <v>0</v>
      </c>
      <c r="N402" s="131">
        <f t="shared" si="20"/>
        <v>0</v>
      </c>
      <c r="O402" s="128" t="s">
        <v>2312</v>
      </c>
      <c r="P402" s="144">
        <v>13574</v>
      </c>
      <c r="Q402" s="133">
        <v>0</v>
      </c>
      <c r="R402" s="144">
        <v>3074</v>
      </c>
      <c r="S402" s="134">
        <f t="shared" si="21"/>
        <v>16648</v>
      </c>
      <c r="T402" s="132">
        <v>13574</v>
      </c>
      <c r="U402" s="135">
        <v>0</v>
      </c>
      <c r="V402" s="135"/>
      <c r="W402" s="136">
        <f t="shared" si="22"/>
        <v>13574</v>
      </c>
      <c r="X402" s="145" t="s">
        <v>527</v>
      </c>
      <c r="Y402" s="138"/>
      <c r="Z402" s="138"/>
      <c r="AA402" s="138"/>
      <c r="AB402" s="139"/>
      <c r="AC402" s="147"/>
      <c r="AD402" s="147"/>
      <c r="AE402" s="147"/>
      <c r="AG402" s="147"/>
      <c r="AH402" s="92"/>
    </row>
    <row r="403" spans="2:34" ht="40.5" customHeight="1">
      <c r="B403" s="127">
        <v>392</v>
      </c>
      <c r="C403" s="128" t="s">
        <v>523</v>
      </c>
      <c r="D403" s="129" t="s">
        <v>524</v>
      </c>
      <c r="E403" s="129" t="s">
        <v>253</v>
      </c>
      <c r="F403" s="129" t="s">
        <v>525</v>
      </c>
      <c r="G403" s="128"/>
      <c r="H403" s="129" t="s">
        <v>197</v>
      </c>
      <c r="I403" s="128" t="s">
        <v>526</v>
      </c>
      <c r="J403" s="128" t="s">
        <v>152</v>
      </c>
      <c r="K403" s="128" t="s">
        <v>2265</v>
      </c>
      <c r="L403" s="130">
        <v>0</v>
      </c>
      <c r="M403" s="130">
        <v>0</v>
      </c>
      <c r="N403" s="131">
        <f t="shared" si="20"/>
        <v>0</v>
      </c>
      <c r="O403" s="128" t="s">
        <v>2312</v>
      </c>
      <c r="P403" s="144">
        <v>14944</v>
      </c>
      <c r="Q403" s="133">
        <v>0</v>
      </c>
      <c r="R403" s="144">
        <v>2560</v>
      </c>
      <c r="S403" s="134">
        <f t="shared" si="21"/>
        <v>17504</v>
      </c>
      <c r="T403" s="132">
        <v>14944</v>
      </c>
      <c r="U403" s="135">
        <v>0</v>
      </c>
      <c r="V403" s="135"/>
      <c r="W403" s="136">
        <f t="shared" si="22"/>
        <v>14944</v>
      </c>
      <c r="X403" s="145" t="s">
        <v>527</v>
      </c>
      <c r="Y403" s="138"/>
      <c r="Z403" s="138"/>
      <c r="AA403" s="138"/>
      <c r="AB403" s="139"/>
      <c r="AC403" s="147"/>
      <c r="AD403" s="147"/>
      <c r="AE403" s="147"/>
      <c r="AG403" s="147"/>
      <c r="AH403" s="92"/>
    </row>
    <row r="404" spans="2:34" ht="40.5" customHeight="1">
      <c r="B404" s="127">
        <v>393</v>
      </c>
      <c r="C404" s="128" t="s">
        <v>523</v>
      </c>
      <c r="D404" s="129" t="s">
        <v>524</v>
      </c>
      <c r="E404" s="129" t="s">
        <v>253</v>
      </c>
      <c r="F404" s="129" t="s">
        <v>525</v>
      </c>
      <c r="G404" s="128"/>
      <c r="H404" s="129" t="s">
        <v>197</v>
      </c>
      <c r="I404" s="128" t="s">
        <v>526</v>
      </c>
      <c r="J404" s="128" t="s">
        <v>156</v>
      </c>
      <c r="K404" s="128" t="s">
        <v>2264</v>
      </c>
      <c r="L404" s="130">
        <v>0</v>
      </c>
      <c r="M404" s="130">
        <v>0</v>
      </c>
      <c r="N404" s="131">
        <f t="shared" si="20"/>
        <v>0</v>
      </c>
      <c r="O404" s="128" t="s">
        <v>2312</v>
      </c>
      <c r="P404" s="144">
        <v>44754</v>
      </c>
      <c r="Q404" s="133">
        <v>0</v>
      </c>
      <c r="R404" s="144">
        <v>8127</v>
      </c>
      <c r="S404" s="134">
        <f t="shared" si="21"/>
        <v>52881</v>
      </c>
      <c r="T404" s="132">
        <v>44754</v>
      </c>
      <c r="U404" s="135">
        <v>0</v>
      </c>
      <c r="V404" s="135"/>
      <c r="W404" s="136">
        <f t="shared" si="22"/>
        <v>44754</v>
      </c>
      <c r="X404" s="145" t="s">
        <v>527</v>
      </c>
      <c r="Y404" s="138"/>
      <c r="Z404" s="138"/>
      <c r="AA404" s="138"/>
      <c r="AB404" s="139"/>
      <c r="AC404" s="147"/>
      <c r="AE404" s="147"/>
      <c r="AG404" s="147"/>
      <c r="AH404" s="92"/>
    </row>
    <row r="405" spans="2:34" ht="40.5" customHeight="1">
      <c r="B405" s="127">
        <v>394</v>
      </c>
      <c r="C405" s="128" t="s">
        <v>523</v>
      </c>
      <c r="D405" s="129" t="s">
        <v>524</v>
      </c>
      <c r="E405" s="129" t="s">
        <v>253</v>
      </c>
      <c r="F405" s="129" t="s">
        <v>525</v>
      </c>
      <c r="G405" s="128"/>
      <c r="H405" s="129" t="s">
        <v>197</v>
      </c>
      <c r="I405" s="128" t="s">
        <v>526</v>
      </c>
      <c r="J405" s="128" t="s">
        <v>176</v>
      </c>
      <c r="K405" s="128" t="s">
        <v>2265</v>
      </c>
      <c r="L405" s="130">
        <v>0</v>
      </c>
      <c r="M405" s="130">
        <v>0</v>
      </c>
      <c r="N405" s="131">
        <f t="shared" si="20"/>
        <v>0</v>
      </c>
      <c r="O405" s="128" t="s">
        <v>2312</v>
      </c>
      <c r="P405" s="144">
        <v>26530</v>
      </c>
      <c r="Q405" s="133">
        <v>0</v>
      </c>
      <c r="R405" s="144">
        <v>2948</v>
      </c>
      <c r="S405" s="134">
        <f t="shared" si="21"/>
        <v>29478</v>
      </c>
      <c r="T405" s="132">
        <v>26530</v>
      </c>
      <c r="U405" s="135">
        <v>0</v>
      </c>
      <c r="V405" s="135"/>
      <c r="W405" s="136">
        <f t="shared" si="22"/>
        <v>26530</v>
      </c>
      <c r="X405" s="145" t="s">
        <v>527</v>
      </c>
      <c r="Y405" s="138"/>
      <c r="Z405" s="138"/>
      <c r="AA405" s="138"/>
      <c r="AB405" s="139"/>
      <c r="AC405" s="147"/>
      <c r="AE405" s="147"/>
      <c r="AG405" s="147"/>
      <c r="AH405" s="92"/>
    </row>
    <row r="406" spans="2:34" ht="40.5" customHeight="1">
      <c r="B406" s="127">
        <v>395</v>
      </c>
      <c r="C406" s="128" t="s">
        <v>528</v>
      </c>
      <c r="D406" s="129" t="s">
        <v>529</v>
      </c>
      <c r="E406" s="129" t="s">
        <v>530</v>
      </c>
      <c r="F406" s="129" t="s">
        <v>531</v>
      </c>
      <c r="G406" s="128"/>
      <c r="H406" s="129" t="s">
        <v>197</v>
      </c>
      <c r="I406" s="128" t="s">
        <v>532</v>
      </c>
      <c r="J406" s="128" t="s">
        <v>157</v>
      </c>
      <c r="K406" s="128" t="s">
        <v>2264</v>
      </c>
      <c r="L406" s="130">
        <v>7</v>
      </c>
      <c r="M406" s="130">
        <v>4</v>
      </c>
      <c r="N406" s="131">
        <f t="shared" si="20"/>
        <v>11</v>
      </c>
      <c r="O406" s="128" t="s">
        <v>2312</v>
      </c>
      <c r="P406" s="144">
        <v>21120</v>
      </c>
      <c r="Q406" s="133">
        <v>0</v>
      </c>
      <c r="R406" s="144">
        <v>6828</v>
      </c>
      <c r="S406" s="134">
        <f t="shared" si="21"/>
        <v>27948</v>
      </c>
      <c r="T406" s="132">
        <v>21120</v>
      </c>
      <c r="U406" s="135">
        <v>0</v>
      </c>
      <c r="V406" s="135"/>
      <c r="W406" s="136">
        <f t="shared" si="22"/>
        <v>21120</v>
      </c>
      <c r="X406" s="145" t="s">
        <v>533</v>
      </c>
      <c r="Y406" s="138"/>
      <c r="Z406" s="138"/>
      <c r="AA406" s="138"/>
      <c r="AB406" s="139"/>
      <c r="AC406" s="147"/>
      <c r="AE406" s="147"/>
      <c r="AG406" s="147"/>
      <c r="AH406" s="92"/>
    </row>
    <row r="407" spans="2:34" ht="40.5" customHeight="1">
      <c r="B407" s="127">
        <v>396</v>
      </c>
      <c r="C407" s="128" t="s">
        <v>528</v>
      </c>
      <c r="D407" s="129" t="s">
        <v>529</v>
      </c>
      <c r="E407" s="129" t="s">
        <v>530</v>
      </c>
      <c r="F407" s="129" t="s">
        <v>531</v>
      </c>
      <c r="G407" s="128"/>
      <c r="H407" s="129" t="s">
        <v>197</v>
      </c>
      <c r="I407" s="128" t="s">
        <v>532</v>
      </c>
      <c r="J407" s="128" t="s">
        <v>156</v>
      </c>
      <c r="K407" s="128" t="s">
        <v>2264</v>
      </c>
      <c r="L407" s="130">
        <v>0</v>
      </c>
      <c r="M407" s="130">
        <v>0</v>
      </c>
      <c r="N407" s="131">
        <f t="shared" si="20"/>
        <v>0</v>
      </c>
      <c r="O407" s="128" t="s">
        <v>2312</v>
      </c>
      <c r="P407" s="144">
        <v>13086</v>
      </c>
      <c r="Q407" s="133">
        <v>0</v>
      </c>
      <c r="R407" s="144">
        <v>4608</v>
      </c>
      <c r="S407" s="134">
        <f t="shared" si="21"/>
        <v>17694</v>
      </c>
      <c r="T407" s="132">
        <v>13086</v>
      </c>
      <c r="U407" s="135">
        <v>0</v>
      </c>
      <c r="V407" s="135"/>
      <c r="W407" s="136">
        <f t="shared" si="22"/>
        <v>13086</v>
      </c>
      <c r="X407" s="145" t="s">
        <v>533</v>
      </c>
      <c r="Y407" s="138"/>
      <c r="Z407" s="138"/>
      <c r="AA407" s="138"/>
      <c r="AB407" s="139"/>
      <c r="AC407" s="147"/>
      <c r="AE407" s="147"/>
      <c r="AG407" s="147"/>
      <c r="AH407" s="92"/>
    </row>
    <row r="408" spans="2:34" ht="40.5" customHeight="1">
      <c r="B408" s="127">
        <v>397</v>
      </c>
      <c r="C408" s="128" t="s">
        <v>528</v>
      </c>
      <c r="D408" s="129" t="s">
        <v>529</v>
      </c>
      <c r="E408" s="129" t="s">
        <v>530</v>
      </c>
      <c r="F408" s="129" t="s">
        <v>531</v>
      </c>
      <c r="G408" s="128"/>
      <c r="H408" s="129" t="s">
        <v>197</v>
      </c>
      <c r="I408" s="128" t="s">
        <v>532</v>
      </c>
      <c r="J408" s="128" t="s">
        <v>156</v>
      </c>
      <c r="K408" s="128" t="s">
        <v>2264</v>
      </c>
      <c r="L408" s="130">
        <v>0</v>
      </c>
      <c r="M408" s="130">
        <v>0</v>
      </c>
      <c r="N408" s="131">
        <f t="shared" si="20"/>
        <v>0</v>
      </c>
      <c r="O408" s="128" t="s">
        <v>2312</v>
      </c>
      <c r="P408" s="144">
        <v>29836</v>
      </c>
      <c r="Q408" s="133">
        <v>0</v>
      </c>
      <c r="R408" s="144">
        <v>5418</v>
      </c>
      <c r="S408" s="134">
        <f t="shared" si="21"/>
        <v>35254</v>
      </c>
      <c r="T408" s="132">
        <v>29836</v>
      </c>
      <c r="U408" s="135">
        <v>0</v>
      </c>
      <c r="V408" s="135"/>
      <c r="W408" s="136">
        <f t="shared" si="22"/>
        <v>29836</v>
      </c>
      <c r="X408" s="145" t="s">
        <v>533</v>
      </c>
      <c r="Y408" s="138"/>
      <c r="Z408" s="138"/>
      <c r="AA408" s="138"/>
      <c r="AB408" s="139"/>
      <c r="AC408" s="147"/>
      <c r="AE408" s="147"/>
      <c r="AG408" s="147"/>
      <c r="AH408" s="92"/>
    </row>
    <row r="409" spans="2:34" ht="40.5" customHeight="1">
      <c r="B409" s="127">
        <v>398</v>
      </c>
      <c r="C409" s="128" t="s">
        <v>528</v>
      </c>
      <c r="D409" s="129" t="s">
        <v>529</v>
      </c>
      <c r="E409" s="129" t="s">
        <v>530</v>
      </c>
      <c r="F409" s="129" t="s">
        <v>531</v>
      </c>
      <c r="G409" s="128"/>
      <c r="H409" s="129" t="s">
        <v>197</v>
      </c>
      <c r="I409" s="128" t="s">
        <v>532</v>
      </c>
      <c r="J409" s="128" t="s">
        <v>155</v>
      </c>
      <c r="K409" s="128" t="s">
        <v>2265</v>
      </c>
      <c r="L409" s="130">
        <v>0</v>
      </c>
      <c r="M409" s="130">
        <v>0</v>
      </c>
      <c r="N409" s="131">
        <f t="shared" si="20"/>
        <v>0</v>
      </c>
      <c r="O409" s="128" t="s">
        <v>2312</v>
      </c>
      <c r="P409" s="144">
        <v>8730</v>
      </c>
      <c r="Q409" s="133">
        <v>0</v>
      </c>
      <c r="R409" s="144">
        <v>970</v>
      </c>
      <c r="S409" s="134">
        <f t="shared" si="21"/>
        <v>9700</v>
      </c>
      <c r="T409" s="132">
        <v>8730</v>
      </c>
      <c r="U409" s="135">
        <v>0</v>
      </c>
      <c r="V409" s="135"/>
      <c r="W409" s="136">
        <f t="shared" si="22"/>
        <v>8730</v>
      </c>
      <c r="X409" s="145" t="s">
        <v>533</v>
      </c>
      <c r="Y409" s="138"/>
      <c r="Z409" s="138"/>
      <c r="AA409" s="138"/>
      <c r="AB409" s="139"/>
      <c r="AC409" s="147"/>
      <c r="AE409" s="147"/>
      <c r="AG409" s="147"/>
      <c r="AH409" s="92"/>
    </row>
    <row r="410" spans="2:34" ht="40.5" customHeight="1">
      <c r="B410" s="127">
        <v>399</v>
      </c>
      <c r="C410" s="128" t="s">
        <v>528</v>
      </c>
      <c r="D410" s="129" t="s">
        <v>529</v>
      </c>
      <c r="E410" s="129" t="s">
        <v>530</v>
      </c>
      <c r="F410" s="129" t="s">
        <v>531</v>
      </c>
      <c r="G410" s="128"/>
      <c r="H410" s="129" t="s">
        <v>197</v>
      </c>
      <c r="I410" s="128" t="s">
        <v>532</v>
      </c>
      <c r="J410" s="128" t="s">
        <v>152</v>
      </c>
      <c r="K410" s="128" t="s">
        <v>2265</v>
      </c>
      <c r="L410" s="130">
        <v>0</v>
      </c>
      <c r="M410" s="130">
        <v>0</v>
      </c>
      <c r="N410" s="131">
        <f t="shared" si="20"/>
        <v>0</v>
      </c>
      <c r="O410" s="128" t="s">
        <v>2312</v>
      </c>
      <c r="P410" s="144">
        <v>17342</v>
      </c>
      <c r="Q410" s="133">
        <v>0</v>
      </c>
      <c r="R410" s="144">
        <v>2710</v>
      </c>
      <c r="S410" s="134">
        <f t="shared" si="21"/>
        <v>20052</v>
      </c>
      <c r="T410" s="132">
        <v>17342</v>
      </c>
      <c r="U410" s="135">
        <v>0</v>
      </c>
      <c r="V410" s="135"/>
      <c r="W410" s="136">
        <f t="shared" si="22"/>
        <v>17342</v>
      </c>
      <c r="X410" s="145" t="s">
        <v>533</v>
      </c>
      <c r="Y410" s="138"/>
      <c r="Z410" s="138"/>
      <c r="AA410" s="138"/>
      <c r="AB410" s="139"/>
      <c r="AC410" s="147"/>
      <c r="AE410" s="147"/>
      <c r="AG410" s="147"/>
      <c r="AH410" s="92"/>
    </row>
    <row r="411" spans="2:34" s="90" customFormat="1" ht="40.5" customHeight="1">
      <c r="B411" s="127">
        <v>400</v>
      </c>
      <c r="C411" s="141" t="s">
        <v>534</v>
      </c>
      <c r="D411" s="130" t="s">
        <v>247</v>
      </c>
      <c r="E411" s="130"/>
      <c r="F411" s="130" t="s">
        <v>535</v>
      </c>
      <c r="G411" s="141" t="s">
        <v>339</v>
      </c>
      <c r="H411" s="141"/>
      <c r="I411" s="141" t="s">
        <v>339</v>
      </c>
      <c r="J411" s="141" t="s">
        <v>176</v>
      </c>
      <c r="K411" s="128" t="s">
        <v>2265</v>
      </c>
      <c r="L411" s="130">
        <v>12</v>
      </c>
      <c r="M411" s="130">
        <v>3</v>
      </c>
      <c r="N411" s="131">
        <f t="shared" si="20"/>
        <v>15</v>
      </c>
      <c r="O411" s="128" t="s">
        <v>2312</v>
      </c>
      <c r="P411" s="144">
        <v>53060</v>
      </c>
      <c r="Q411" s="133">
        <v>0</v>
      </c>
      <c r="R411" s="144">
        <v>5896</v>
      </c>
      <c r="S411" s="134">
        <f t="shared" si="21"/>
        <v>58956</v>
      </c>
      <c r="T411" s="132">
        <v>53060</v>
      </c>
      <c r="U411" s="135">
        <v>0</v>
      </c>
      <c r="V411" s="135"/>
      <c r="W411" s="136">
        <f t="shared" si="22"/>
        <v>53060</v>
      </c>
      <c r="X411" s="145" t="s">
        <v>536</v>
      </c>
      <c r="Y411" s="138"/>
      <c r="Z411" s="138"/>
      <c r="AA411" s="138"/>
      <c r="AB411" s="139"/>
      <c r="AC411" s="148"/>
      <c r="AE411" s="148"/>
      <c r="AG411" s="148"/>
      <c r="AH411" s="91"/>
    </row>
    <row r="412" spans="2:34" ht="40.5" customHeight="1">
      <c r="B412" s="127">
        <v>401</v>
      </c>
      <c r="C412" s="128" t="s">
        <v>534</v>
      </c>
      <c r="D412" s="129" t="s">
        <v>247</v>
      </c>
      <c r="E412" s="129"/>
      <c r="F412" s="129" t="s">
        <v>535</v>
      </c>
      <c r="G412" s="128" t="s">
        <v>339</v>
      </c>
      <c r="H412" s="128"/>
      <c r="I412" s="128" t="s">
        <v>339</v>
      </c>
      <c r="J412" s="128" t="s">
        <v>152</v>
      </c>
      <c r="K412" s="128" t="s">
        <v>2265</v>
      </c>
      <c r="L412" s="130">
        <v>0</v>
      </c>
      <c r="M412" s="130">
        <v>0</v>
      </c>
      <c r="N412" s="131">
        <f t="shared" si="20"/>
        <v>0</v>
      </c>
      <c r="O412" s="128" t="s">
        <v>2312</v>
      </c>
      <c r="P412" s="144">
        <v>27148</v>
      </c>
      <c r="Q412" s="133">
        <v>0</v>
      </c>
      <c r="R412" s="144">
        <v>6148</v>
      </c>
      <c r="S412" s="134">
        <f t="shared" si="21"/>
        <v>33296</v>
      </c>
      <c r="T412" s="132">
        <v>27148</v>
      </c>
      <c r="U412" s="135">
        <v>0</v>
      </c>
      <c r="V412" s="135"/>
      <c r="W412" s="136">
        <f t="shared" si="22"/>
        <v>27148</v>
      </c>
      <c r="X412" s="145" t="s">
        <v>536</v>
      </c>
      <c r="Y412" s="138"/>
      <c r="Z412" s="138"/>
      <c r="AA412" s="138"/>
      <c r="AB412" s="139"/>
      <c r="AC412" s="147"/>
      <c r="AE412" s="147"/>
      <c r="AG412" s="147"/>
      <c r="AH412" s="92"/>
    </row>
    <row r="413" spans="2:34" ht="40.5" customHeight="1">
      <c r="B413" s="127">
        <v>402</v>
      </c>
      <c r="C413" s="128" t="s">
        <v>534</v>
      </c>
      <c r="D413" s="129" t="s">
        <v>247</v>
      </c>
      <c r="E413" s="129"/>
      <c r="F413" s="129" t="s">
        <v>535</v>
      </c>
      <c r="G413" s="128" t="s">
        <v>339</v>
      </c>
      <c r="H413" s="128"/>
      <c r="I413" s="128" t="s">
        <v>339</v>
      </c>
      <c r="J413" s="128" t="s">
        <v>455</v>
      </c>
      <c r="K413" s="128" t="s">
        <v>2265</v>
      </c>
      <c r="L413" s="130">
        <v>0</v>
      </c>
      <c r="M413" s="130">
        <v>0</v>
      </c>
      <c r="N413" s="131">
        <f t="shared" si="20"/>
        <v>0</v>
      </c>
      <c r="O413" s="128" t="s">
        <v>2312</v>
      </c>
      <c r="P413" s="144">
        <v>7227</v>
      </c>
      <c r="Q413" s="133">
        <v>0</v>
      </c>
      <c r="R413" s="144">
        <v>803</v>
      </c>
      <c r="S413" s="134">
        <f t="shared" si="21"/>
        <v>8030</v>
      </c>
      <c r="T413" s="132">
        <v>7227</v>
      </c>
      <c r="U413" s="135">
        <v>0</v>
      </c>
      <c r="V413" s="135"/>
      <c r="W413" s="136">
        <f t="shared" si="22"/>
        <v>7227</v>
      </c>
      <c r="X413" s="145" t="s">
        <v>536</v>
      </c>
      <c r="Y413" s="138"/>
      <c r="Z413" s="138"/>
      <c r="AA413" s="138"/>
      <c r="AB413" s="139"/>
      <c r="AC413" s="147"/>
      <c r="AE413" s="147"/>
      <c r="AG413" s="147"/>
      <c r="AH413" s="92"/>
    </row>
    <row r="414" spans="2:34" ht="40.5" customHeight="1">
      <c r="B414" s="127">
        <v>403</v>
      </c>
      <c r="C414" s="128" t="s">
        <v>534</v>
      </c>
      <c r="D414" s="129" t="s">
        <v>247</v>
      </c>
      <c r="E414" s="129"/>
      <c r="F414" s="129" t="s">
        <v>535</v>
      </c>
      <c r="G414" s="128" t="s">
        <v>339</v>
      </c>
      <c r="H414" s="128"/>
      <c r="I414" s="128" t="s">
        <v>339</v>
      </c>
      <c r="J414" s="128" t="s">
        <v>288</v>
      </c>
      <c r="K414" s="128" t="s">
        <v>2265</v>
      </c>
      <c r="L414" s="130">
        <v>0</v>
      </c>
      <c r="M414" s="130">
        <v>0</v>
      </c>
      <c r="N414" s="131">
        <f t="shared" si="20"/>
        <v>0</v>
      </c>
      <c r="O414" s="128" t="s">
        <v>2312</v>
      </c>
      <c r="P414" s="144">
        <v>11500</v>
      </c>
      <c r="Q414" s="133">
        <v>0</v>
      </c>
      <c r="R414" s="144">
        <v>1500</v>
      </c>
      <c r="S414" s="134">
        <f t="shared" si="21"/>
        <v>13000</v>
      </c>
      <c r="T414" s="132">
        <v>11500</v>
      </c>
      <c r="U414" s="135">
        <v>0</v>
      </c>
      <c r="V414" s="135"/>
      <c r="W414" s="136">
        <f t="shared" si="22"/>
        <v>11500</v>
      </c>
      <c r="X414" s="145" t="s">
        <v>536</v>
      </c>
      <c r="Y414" s="138"/>
      <c r="Z414" s="138"/>
      <c r="AA414" s="138"/>
      <c r="AB414" s="139"/>
      <c r="AC414" s="147"/>
      <c r="AE414" s="147"/>
      <c r="AG414" s="147"/>
      <c r="AH414" s="92"/>
    </row>
    <row r="415" spans="2:34" ht="40.5" customHeight="1">
      <c r="B415" s="127">
        <v>404</v>
      </c>
      <c r="C415" s="128" t="s">
        <v>534</v>
      </c>
      <c r="D415" s="129" t="s">
        <v>247</v>
      </c>
      <c r="E415" s="129"/>
      <c r="F415" s="129" t="s">
        <v>535</v>
      </c>
      <c r="G415" s="128" t="s">
        <v>339</v>
      </c>
      <c r="H415" s="128"/>
      <c r="I415" s="128" t="s">
        <v>339</v>
      </c>
      <c r="J415" s="128" t="s">
        <v>156</v>
      </c>
      <c r="K415" s="128" t="s">
        <v>2264</v>
      </c>
      <c r="L415" s="130">
        <v>0</v>
      </c>
      <c r="M415" s="130">
        <v>0</v>
      </c>
      <c r="N415" s="131">
        <f t="shared" si="20"/>
        <v>0</v>
      </c>
      <c r="O415" s="128" t="s">
        <v>2312</v>
      </c>
      <c r="P415" s="144">
        <v>59672</v>
      </c>
      <c r="Q415" s="133">
        <v>0</v>
      </c>
      <c r="R415" s="144">
        <v>10836</v>
      </c>
      <c r="S415" s="134">
        <f t="shared" si="21"/>
        <v>70508</v>
      </c>
      <c r="T415" s="132">
        <v>59672</v>
      </c>
      <c r="U415" s="135">
        <v>0</v>
      </c>
      <c r="V415" s="135"/>
      <c r="W415" s="136">
        <f t="shared" si="22"/>
        <v>59672</v>
      </c>
      <c r="X415" s="145" t="s">
        <v>536</v>
      </c>
      <c r="Y415" s="138"/>
      <c r="Z415" s="138"/>
      <c r="AA415" s="138"/>
      <c r="AB415" s="139"/>
      <c r="AC415" s="147"/>
      <c r="AE415" s="147"/>
      <c r="AG415" s="147"/>
      <c r="AH415" s="92"/>
    </row>
    <row r="416" spans="2:34" ht="40.5" customHeight="1">
      <c r="B416" s="127">
        <v>405</v>
      </c>
      <c r="C416" s="128" t="s">
        <v>537</v>
      </c>
      <c r="D416" s="129" t="s">
        <v>179</v>
      </c>
      <c r="E416" s="129" t="s">
        <v>253</v>
      </c>
      <c r="F416" s="129" t="s">
        <v>538</v>
      </c>
      <c r="G416" s="128"/>
      <c r="H416" s="129" t="s">
        <v>197</v>
      </c>
      <c r="I416" s="128" t="s">
        <v>539</v>
      </c>
      <c r="J416" s="128" t="s">
        <v>152</v>
      </c>
      <c r="K416" s="128" t="s">
        <v>2265</v>
      </c>
      <c r="L416" s="130">
        <v>9</v>
      </c>
      <c r="M416" s="130">
        <v>1</v>
      </c>
      <c r="N416" s="131">
        <f t="shared" si="20"/>
        <v>10</v>
      </c>
      <c r="O416" s="128" t="s">
        <v>2312</v>
      </c>
      <c r="P416" s="144">
        <v>52026</v>
      </c>
      <c r="Q416" s="133">
        <v>0</v>
      </c>
      <c r="R416" s="144">
        <v>8130</v>
      </c>
      <c r="S416" s="134">
        <f t="shared" si="21"/>
        <v>60156</v>
      </c>
      <c r="T416" s="132">
        <v>52026</v>
      </c>
      <c r="U416" s="135">
        <v>0</v>
      </c>
      <c r="V416" s="135"/>
      <c r="W416" s="136">
        <f t="shared" si="22"/>
        <v>52026</v>
      </c>
      <c r="X416" s="145" t="s">
        <v>540</v>
      </c>
      <c r="Y416" s="138"/>
      <c r="Z416" s="138"/>
      <c r="AA416" s="138"/>
      <c r="AB416" s="139"/>
      <c r="AC416" s="147"/>
      <c r="AE416" s="147"/>
      <c r="AG416" s="147"/>
      <c r="AH416" s="92"/>
    </row>
    <row r="417" spans="2:34" ht="40.5" customHeight="1">
      <c r="B417" s="127">
        <v>406</v>
      </c>
      <c r="C417" s="128" t="s">
        <v>537</v>
      </c>
      <c r="D417" s="129" t="s">
        <v>179</v>
      </c>
      <c r="E417" s="129" t="s">
        <v>253</v>
      </c>
      <c r="F417" s="129" t="s">
        <v>538</v>
      </c>
      <c r="G417" s="128"/>
      <c r="H417" s="129" t="s">
        <v>197</v>
      </c>
      <c r="I417" s="128" t="s">
        <v>539</v>
      </c>
      <c r="J417" s="128" t="s">
        <v>156</v>
      </c>
      <c r="K417" s="128" t="s">
        <v>2264</v>
      </c>
      <c r="L417" s="130">
        <v>0</v>
      </c>
      <c r="M417" s="130">
        <v>0</v>
      </c>
      <c r="N417" s="131">
        <f t="shared" si="20"/>
        <v>0</v>
      </c>
      <c r="O417" s="128" t="s">
        <v>2312</v>
      </c>
      <c r="P417" s="144">
        <v>14918</v>
      </c>
      <c r="Q417" s="133">
        <v>0</v>
      </c>
      <c r="R417" s="144">
        <v>2709</v>
      </c>
      <c r="S417" s="134">
        <f t="shared" si="21"/>
        <v>17627</v>
      </c>
      <c r="T417" s="132">
        <v>14918</v>
      </c>
      <c r="U417" s="135">
        <v>0</v>
      </c>
      <c r="V417" s="135"/>
      <c r="W417" s="136">
        <f t="shared" si="22"/>
        <v>14918</v>
      </c>
      <c r="X417" s="145" t="s">
        <v>540</v>
      </c>
      <c r="Y417" s="138"/>
      <c r="Z417" s="138"/>
      <c r="AA417" s="138"/>
      <c r="AB417" s="139"/>
      <c r="AC417" s="147"/>
      <c r="AE417" s="147"/>
      <c r="AG417" s="147"/>
      <c r="AH417" s="92"/>
    </row>
    <row r="418" spans="2:34" ht="40.5" customHeight="1">
      <c r="B418" s="127">
        <v>407</v>
      </c>
      <c r="C418" s="128" t="s">
        <v>537</v>
      </c>
      <c r="D418" s="129" t="s">
        <v>179</v>
      </c>
      <c r="E418" s="129" t="s">
        <v>253</v>
      </c>
      <c r="F418" s="129" t="s">
        <v>538</v>
      </c>
      <c r="G418" s="128"/>
      <c r="H418" s="129" t="s">
        <v>197</v>
      </c>
      <c r="I418" s="128" t="s">
        <v>539</v>
      </c>
      <c r="J418" s="128" t="s">
        <v>156</v>
      </c>
      <c r="K418" s="128" t="s">
        <v>2264</v>
      </c>
      <c r="L418" s="130">
        <v>0</v>
      </c>
      <c r="M418" s="130">
        <v>0</v>
      </c>
      <c r="N418" s="131">
        <f t="shared" si="20"/>
        <v>0</v>
      </c>
      <c r="O418" s="128" t="s">
        <v>2312</v>
      </c>
      <c r="P418" s="144">
        <v>8724</v>
      </c>
      <c r="Q418" s="133">
        <v>0</v>
      </c>
      <c r="R418" s="144">
        <v>3072</v>
      </c>
      <c r="S418" s="134">
        <f t="shared" si="21"/>
        <v>11796</v>
      </c>
      <c r="T418" s="132">
        <v>8724</v>
      </c>
      <c r="U418" s="135">
        <v>0</v>
      </c>
      <c r="V418" s="135"/>
      <c r="W418" s="136">
        <f t="shared" si="22"/>
        <v>8724</v>
      </c>
      <c r="X418" s="145" t="s">
        <v>540</v>
      </c>
      <c r="Y418" s="138"/>
      <c r="Z418" s="138"/>
      <c r="AA418" s="138"/>
      <c r="AB418" s="139"/>
      <c r="AC418" s="147"/>
      <c r="AE418" s="147"/>
      <c r="AG418" s="147"/>
      <c r="AH418" s="92"/>
    </row>
    <row r="419" spans="2:34" ht="40.5" customHeight="1">
      <c r="B419" s="127">
        <v>408</v>
      </c>
      <c r="C419" s="128" t="s">
        <v>537</v>
      </c>
      <c r="D419" s="129" t="s">
        <v>179</v>
      </c>
      <c r="E419" s="129" t="s">
        <v>253</v>
      </c>
      <c r="F419" s="129" t="s">
        <v>538</v>
      </c>
      <c r="G419" s="128"/>
      <c r="H419" s="129" t="s">
        <v>197</v>
      </c>
      <c r="I419" s="128" t="s">
        <v>539</v>
      </c>
      <c r="J419" s="128" t="s">
        <v>152</v>
      </c>
      <c r="K419" s="128" t="s">
        <v>2265</v>
      </c>
      <c r="L419" s="130">
        <v>0</v>
      </c>
      <c r="M419" s="130">
        <v>0</v>
      </c>
      <c r="N419" s="131">
        <f t="shared" si="20"/>
        <v>0</v>
      </c>
      <c r="O419" s="128" t="s">
        <v>2312</v>
      </c>
      <c r="P419" s="144">
        <v>27148</v>
      </c>
      <c r="Q419" s="133">
        <v>0</v>
      </c>
      <c r="R419" s="144">
        <v>6148</v>
      </c>
      <c r="S419" s="134">
        <f t="shared" si="21"/>
        <v>33296</v>
      </c>
      <c r="T419" s="132">
        <v>27148</v>
      </c>
      <c r="U419" s="135">
        <v>0</v>
      </c>
      <c r="V419" s="135"/>
      <c r="W419" s="136">
        <f t="shared" si="22"/>
        <v>27148</v>
      </c>
      <c r="X419" s="145" t="s">
        <v>540</v>
      </c>
      <c r="Y419" s="138"/>
      <c r="Z419" s="138"/>
      <c r="AA419" s="138"/>
      <c r="AB419" s="139"/>
      <c r="AC419" s="147"/>
      <c r="AE419" s="147"/>
      <c r="AG419" s="147"/>
      <c r="AH419" s="92"/>
    </row>
    <row r="420" spans="2:34" ht="40.5" customHeight="1">
      <c r="B420" s="127">
        <v>409</v>
      </c>
      <c r="C420" s="128" t="s">
        <v>541</v>
      </c>
      <c r="D420" s="129" t="s">
        <v>262</v>
      </c>
      <c r="E420" s="129" t="s">
        <v>179</v>
      </c>
      <c r="F420" s="129" t="s">
        <v>437</v>
      </c>
      <c r="G420" s="128" t="s">
        <v>326</v>
      </c>
      <c r="H420" s="128"/>
      <c r="I420" s="128" t="s">
        <v>542</v>
      </c>
      <c r="J420" s="128" t="s">
        <v>331</v>
      </c>
      <c r="K420" s="128" t="s">
        <v>2265</v>
      </c>
      <c r="L420" s="130">
        <v>7</v>
      </c>
      <c r="M420" s="130">
        <v>9</v>
      </c>
      <c r="N420" s="131">
        <f t="shared" si="20"/>
        <v>16</v>
      </c>
      <c r="O420" s="128" t="s">
        <v>2312</v>
      </c>
      <c r="P420" s="144">
        <v>25275</v>
      </c>
      <c r="Q420" s="133">
        <v>0</v>
      </c>
      <c r="R420" s="144">
        <v>2809</v>
      </c>
      <c r="S420" s="134">
        <f t="shared" si="21"/>
        <v>28084</v>
      </c>
      <c r="T420" s="132">
        <v>25275</v>
      </c>
      <c r="U420" s="135">
        <v>0</v>
      </c>
      <c r="V420" s="135"/>
      <c r="W420" s="136">
        <f t="shared" si="22"/>
        <v>25275</v>
      </c>
      <c r="X420" s="145" t="s">
        <v>543</v>
      </c>
      <c r="Y420" s="138"/>
      <c r="Z420" s="138"/>
      <c r="AA420" s="138"/>
      <c r="AB420" s="139"/>
      <c r="AC420" s="147"/>
      <c r="AE420" s="147"/>
      <c r="AG420" s="147"/>
      <c r="AH420" s="92"/>
    </row>
    <row r="421" spans="2:34" ht="40.5" customHeight="1">
      <c r="B421" s="127">
        <v>410</v>
      </c>
      <c r="C421" s="128" t="s">
        <v>541</v>
      </c>
      <c r="D421" s="129" t="s">
        <v>262</v>
      </c>
      <c r="E421" s="129" t="s">
        <v>179</v>
      </c>
      <c r="F421" s="129" t="s">
        <v>437</v>
      </c>
      <c r="G421" s="128" t="s">
        <v>326</v>
      </c>
      <c r="H421" s="128"/>
      <c r="I421" s="128" t="s">
        <v>542</v>
      </c>
      <c r="J421" s="128" t="s">
        <v>156</v>
      </c>
      <c r="K421" s="128" t="s">
        <v>2264</v>
      </c>
      <c r="L421" s="130">
        <v>0</v>
      </c>
      <c r="M421" s="130">
        <v>0</v>
      </c>
      <c r="N421" s="131">
        <f t="shared" si="20"/>
        <v>0</v>
      </c>
      <c r="O421" s="128" t="s">
        <v>2312</v>
      </c>
      <c r="P421" s="144">
        <v>108888</v>
      </c>
      <c r="Q421" s="133">
        <v>0</v>
      </c>
      <c r="R421" s="144">
        <v>18432</v>
      </c>
      <c r="S421" s="134">
        <f t="shared" si="21"/>
        <v>127320</v>
      </c>
      <c r="T421" s="132">
        <v>108888</v>
      </c>
      <c r="U421" s="135">
        <v>0</v>
      </c>
      <c r="V421" s="135"/>
      <c r="W421" s="136">
        <f t="shared" si="22"/>
        <v>108888</v>
      </c>
      <c r="X421" s="145" t="s">
        <v>543</v>
      </c>
      <c r="Y421" s="138"/>
      <c r="Z421" s="138"/>
      <c r="AA421" s="138"/>
      <c r="AB421" s="139"/>
      <c r="AC421" s="147"/>
      <c r="AE421" s="147"/>
      <c r="AG421" s="147"/>
      <c r="AH421" s="92"/>
    </row>
    <row r="422" spans="2:34" ht="40.5" customHeight="1">
      <c r="B422" s="127">
        <v>411</v>
      </c>
      <c r="C422" s="128" t="s">
        <v>544</v>
      </c>
      <c r="D422" s="129" t="s">
        <v>285</v>
      </c>
      <c r="E422" s="129" t="s">
        <v>352</v>
      </c>
      <c r="F422" s="129" t="s">
        <v>545</v>
      </c>
      <c r="G422" s="128" t="s">
        <v>326</v>
      </c>
      <c r="H422" s="128"/>
      <c r="I422" s="128" t="s">
        <v>546</v>
      </c>
      <c r="J422" s="128" t="s">
        <v>156</v>
      </c>
      <c r="K422" s="128" t="s">
        <v>2264</v>
      </c>
      <c r="L422" s="130">
        <v>11</v>
      </c>
      <c r="M422" s="130">
        <v>1</v>
      </c>
      <c r="N422" s="131">
        <f t="shared" si="20"/>
        <v>12</v>
      </c>
      <c r="O422" s="128" t="s">
        <v>2312</v>
      </c>
      <c r="P422" s="144">
        <v>27222</v>
      </c>
      <c r="Q422" s="133">
        <v>0</v>
      </c>
      <c r="R422" s="144">
        <v>4608</v>
      </c>
      <c r="S422" s="134">
        <f t="shared" si="21"/>
        <v>31830</v>
      </c>
      <c r="T422" s="132">
        <v>27222</v>
      </c>
      <c r="U422" s="135">
        <v>0</v>
      </c>
      <c r="V422" s="135"/>
      <c r="W422" s="136">
        <f t="shared" si="22"/>
        <v>27222</v>
      </c>
      <c r="X422" s="145" t="s">
        <v>547</v>
      </c>
      <c r="Y422" s="138"/>
      <c r="Z422" s="138"/>
      <c r="AA422" s="138"/>
      <c r="AB422" s="139"/>
      <c r="AC422" s="147"/>
      <c r="AE422" s="147"/>
      <c r="AG422" s="147"/>
      <c r="AH422" s="92"/>
    </row>
    <row r="423" spans="2:34" ht="40.5" customHeight="1">
      <c r="B423" s="127">
        <v>412</v>
      </c>
      <c r="C423" s="128" t="s">
        <v>544</v>
      </c>
      <c r="D423" s="129" t="s">
        <v>285</v>
      </c>
      <c r="E423" s="129" t="s">
        <v>352</v>
      </c>
      <c r="F423" s="129" t="s">
        <v>545</v>
      </c>
      <c r="G423" s="128" t="s">
        <v>326</v>
      </c>
      <c r="H423" s="128"/>
      <c r="I423" s="128" t="s">
        <v>546</v>
      </c>
      <c r="J423" s="128" t="s">
        <v>157</v>
      </c>
      <c r="K423" s="128" t="s">
        <v>2264</v>
      </c>
      <c r="L423" s="130">
        <v>0</v>
      </c>
      <c r="M423" s="130">
        <v>0</v>
      </c>
      <c r="N423" s="131">
        <f t="shared" si="20"/>
        <v>0</v>
      </c>
      <c r="O423" s="128" t="s">
        <v>2312</v>
      </c>
      <c r="P423" s="144">
        <v>22530</v>
      </c>
      <c r="Q423" s="133">
        <v>0</v>
      </c>
      <c r="R423" s="144">
        <v>5121</v>
      </c>
      <c r="S423" s="134">
        <f t="shared" si="21"/>
        <v>27651</v>
      </c>
      <c r="T423" s="132">
        <v>22530</v>
      </c>
      <c r="U423" s="135">
        <v>0</v>
      </c>
      <c r="V423" s="135"/>
      <c r="W423" s="136">
        <f t="shared" si="22"/>
        <v>22530</v>
      </c>
      <c r="X423" s="145" t="s">
        <v>547</v>
      </c>
      <c r="Y423" s="138"/>
      <c r="Z423" s="138"/>
      <c r="AA423" s="138"/>
      <c r="AB423" s="139"/>
      <c r="AC423" s="147"/>
      <c r="AE423" s="147"/>
      <c r="AG423" s="147"/>
      <c r="AH423" s="92"/>
    </row>
    <row r="424" spans="2:34" ht="40.5" customHeight="1">
      <c r="B424" s="127">
        <v>413</v>
      </c>
      <c r="C424" s="128" t="s">
        <v>544</v>
      </c>
      <c r="D424" s="129" t="s">
        <v>285</v>
      </c>
      <c r="E424" s="129" t="s">
        <v>352</v>
      </c>
      <c r="F424" s="129" t="s">
        <v>545</v>
      </c>
      <c r="G424" s="128" t="s">
        <v>326</v>
      </c>
      <c r="H424" s="128"/>
      <c r="I424" s="128" t="s">
        <v>546</v>
      </c>
      <c r="J424" s="128" t="s">
        <v>331</v>
      </c>
      <c r="K424" s="128" t="s">
        <v>2265</v>
      </c>
      <c r="L424" s="130">
        <v>0</v>
      </c>
      <c r="M424" s="130">
        <v>0</v>
      </c>
      <c r="N424" s="131">
        <f t="shared" si="20"/>
        <v>0</v>
      </c>
      <c r="O424" s="128" t="s">
        <v>2312</v>
      </c>
      <c r="P424" s="144">
        <v>31594</v>
      </c>
      <c r="Q424" s="133">
        <v>0</v>
      </c>
      <c r="R424" s="144">
        <v>3511</v>
      </c>
      <c r="S424" s="134">
        <f t="shared" si="21"/>
        <v>35105</v>
      </c>
      <c r="T424" s="132">
        <v>31594</v>
      </c>
      <c r="U424" s="135">
        <v>0</v>
      </c>
      <c r="V424" s="135"/>
      <c r="W424" s="136">
        <f t="shared" si="22"/>
        <v>31594</v>
      </c>
      <c r="X424" s="145" t="s">
        <v>547</v>
      </c>
      <c r="Y424" s="138"/>
      <c r="Z424" s="138"/>
      <c r="AA424" s="138"/>
      <c r="AB424" s="139"/>
      <c r="AC424" s="147"/>
      <c r="AE424" s="147"/>
      <c r="AG424" s="147"/>
      <c r="AH424" s="92"/>
    </row>
    <row r="425" spans="2:34" ht="40.5" customHeight="1">
      <c r="B425" s="127">
        <v>414</v>
      </c>
      <c r="C425" s="128" t="s">
        <v>544</v>
      </c>
      <c r="D425" s="129" t="s">
        <v>285</v>
      </c>
      <c r="E425" s="129" t="s">
        <v>352</v>
      </c>
      <c r="F425" s="129" t="s">
        <v>545</v>
      </c>
      <c r="G425" s="128" t="s">
        <v>326</v>
      </c>
      <c r="H425" s="128"/>
      <c r="I425" s="128" t="s">
        <v>546</v>
      </c>
      <c r="J425" s="128" t="s">
        <v>288</v>
      </c>
      <c r="K425" s="128" t="s">
        <v>2265</v>
      </c>
      <c r="L425" s="130">
        <v>0</v>
      </c>
      <c r="M425" s="130">
        <v>0</v>
      </c>
      <c r="N425" s="131">
        <f t="shared" si="20"/>
        <v>0</v>
      </c>
      <c r="O425" s="128" t="s">
        <v>2312</v>
      </c>
      <c r="P425" s="144">
        <v>8959</v>
      </c>
      <c r="Q425" s="133">
        <v>0</v>
      </c>
      <c r="R425" s="144">
        <v>996</v>
      </c>
      <c r="S425" s="134">
        <f t="shared" si="21"/>
        <v>9955</v>
      </c>
      <c r="T425" s="132">
        <v>8959</v>
      </c>
      <c r="U425" s="135">
        <v>0</v>
      </c>
      <c r="V425" s="135"/>
      <c r="W425" s="136">
        <f t="shared" si="22"/>
        <v>8959</v>
      </c>
      <c r="X425" s="145" t="s">
        <v>547</v>
      </c>
      <c r="Y425" s="138"/>
      <c r="Z425" s="138"/>
      <c r="AA425" s="138"/>
      <c r="AB425" s="139"/>
      <c r="AC425" s="147"/>
      <c r="AE425" s="147"/>
      <c r="AG425" s="147"/>
      <c r="AH425" s="92"/>
    </row>
    <row r="426" spans="2:34" ht="40.5" customHeight="1">
      <c r="B426" s="127">
        <v>415</v>
      </c>
      <c r="C426" s="128" t="s">
        <v>548</v>
      </c>
      <c r="D426" s="129" t="s">
        <v>307</v>
      </c>
      <c r="E426" s="129" t="s">
        <v>437</v>
      </c>
      <c r="F426" s="129" t="s">
        <v>549</v>
      </c>
      <c r="G426" s="128" t="s">
        <v>326</v>
      </c>
      <c r="H426" s="128"/>
      <c r="I426" s="128" t="s">
        <v>550</v>
      </c>
      <c r="J426" s="128" t="s">
        <v>330</v>
      </c>
      <c r="K426" s="128" t="s">
        <v>2265</v>
      </c>
      <c r="L426" s="130">
        <v>15</v>
      </c>
      <c r="M426" s="130">
        <v>3</v>
      </c>
      <c r="N426" s="131">
        <f t="shared" si="20"/>
        <v>18</v>
      </c>
      <c r="O426" s="128" t="s">
        <v>2312</v>
      </c>
      <c r="P426" s="144">
        <v>16254</v>
      </c>
      <c r="Q426" s="133">
        <v>0</v>
      </c>
      <c r="R426" s="144">
        <v>5121</v>
      </c>
      <c r="S426" s="134">
        <f t="shared" si="21"/>
        <v>21375</v>
      </c>
      <c r="T426" s="132">
        <v>16254</v>
      </c>
      <c r="U426" s="135">
        <v>0</v>
      </c>
      <c r="V426" s="135"/>
      <c r="W426" s="136">
        <f t="shared" si="22"/>
        <v>16254</v>
      </c>
      <c r="X426" s="145" t="s">
        <v>551</v>
      </c>
      <c r="Y426" s="138"/>
      <c r="Z426" s="138"/>
      <c r="AA426" s="138"/>
      <c r="AB426" s="139"/>
      <c r="AC426" s="147"/>
      <c r="AE426" s="147"/>
      <c r="AG426" s="147"/>
      <c r="AH426" s="92"/>
    </row>
    <row r="427" spans="2:34" ht="40.5" customHeight="1">
      <c r="B427" s="127">
        <v>416</v>
      </c>
      <c r="C427" s="128" t="s">
        <v>548</v>
      </c>
      <c r="D427" s="129" t="s">
        <v>307</v>
      </c>
      <c r="E427" s="129" t="s">
        <v>437</v>
      </c>
      <c r="F427" s="129" t="s">
        <v>549</v>
      </c>
      <c r="G427" s="128" t="s">
        <v>326</v>
      </c>
      <c r="H427" s="128"/>
      <c r="I427" s="128" t="s">
        <v>550</v>
      </c>
      <c r="J427" s="128" t="s">
        <v>331</v>
      </c>
      <c r="K427" s="128" t="s">
        <v>2265</v>
      </c>
      <c r="L427" s="130">
        <v>0</v>
      </c>
      <c r="M427" s="130">
        <v>0</v>
      </c>
      <c r="N427" s="131">
        <f t="shared" si="20"/>
        <v>0</v>
      </c>
      <c r="O427" s="128" t="s">
        <v>2312</v>
      </c>
      <c r="P427" s="144">
        <v>31594</v>
      </c>
      <c r="Q427" s="133">
        <v>0</v>
      </c>
      <c r="R427" s="144">
        <v>3511</v>
      </c>
      <c r="S427" s="134">
        <f t="shared" si="21"/>
        <v>35105</v>
      </c>
      <c r="T427" s="132">
        <v>31594</v>
      </c>
      <c r="U427" s="135">
        <v>0</v>
      </c>
      <c r="V427" s="135"/>
      <c r="W427" s="136">
        <f t="shared" si="22"/>
        <v>31594</v>
      </c>
      <c r="X427" s="145" t="s">
        <v>551</v>
      </c>
      <c r="Y427" s="138"/>
      <c r="Z427" s="138"/>
      <c r="AA427" s="138"/>
      <c r="AB427" s="139"/>
      <c r="AC427" s="147"/>
      <c r="AE427" s="147"/>
      <c r="AG427" s="147"/>
      <c r="AH427" s="92"/>
    </row>
    <row r="428" spans="2:34" ht="40.5" customHeight="1">
      <c r="B428" s="127">
        <v>417</v>
      </c>
      <c r="C428" s="128" t="s">
        <v>548</v>
      </c>
      <c r="D428" s="129" t="s">
        <v>307</v>
      </c>
      <c r="E428" s="129" t="s">
        <v>437</v>
      </c>
      <c r="F428" s="129" t="s">
        <v>549</v>
      </c>
      <c r="G428" s="128" t="s">
        <v>326</v>
      </c>
      <c r="H428" s="128"/>
      <c r="I428" s="128" t="s">
        <v>550</v>
      </c>
      <c r="J428" s="128" t="s">
        <v>156</v>
      </c>
      <c r="K428" s="128" t="s">
        <v>2264</v>
      </c>
      <c r="L428" s="130">
        <v>0</v>
      </c>
      <c r="M428" s="130">
        <v>0</v>
      </c>
      <c r="N428" s="131">
        <f t="shared" si="20"/>
        <v>0</v>
      </c>
      <c r="O428" s="128" t="s">
        <v>2312</v>
      </c>
      <c r="P428" s="144">
        <v>81666</v>
      </c>
      <c r="Q428" s="133">
        <v>0</v>
      </c>
      <c r="R428" s="144">
        <v>13824</v>
      </c>
      <c r="S428" s="134">
        <f t="shared" si="21"/>
        <v>95490</v>
      </c>
      <c r="T428" s="132">
        <v>81666</v>
      </c>
      <c r="U428" s="135">
        <v>0</v>
      </c>
      <c r="V428" s="135"/>
      <c r="W428" s="136">
        <f t="shared" si="22"/>
        <v>81666</v>
      </c>
      <c r="X428" s="145" t="s">
        <v>551</v>
      </c>
      <c r="Y428" s="138"/>
      <c r="Z428" s="138"/>
      <c r="AA428" s="138"/>
      <c r="AB428" s="139"/>
      <c r="AC428" s="147"/>
      <c r="AE428" s="147"/>
      <c r="AG428" s="147"/>
      <c r="AH428" s="92"/>
    </row>
    <row r="429" spans="2:34" ht="40.5" customHeight="1">
      <c r="B429" s="127">
        <v>418</v>
      </c>
      <c r="C429" s="128" t="s">
        <v>548</v>
      </c>
      <c r="D429" s="129" t="s">
        <v>307</v>
      </c>
      <c r="E429" s="129" t="s">
        <v>437</v>
      </c>
      <c r="F429" s="129" t="s">
        <v>549</v>
      </c>
      <c r="G429" s="128" t="s">
        <v>326</v>
      </c>
      <c r="H429" s="128"/>
      <c r="I429" s="128" t="s">
        <v>550</v>
      </c>
      <c r="J429" s="128" t="s">
        <v>288</v>
      </c>
      <c r="K429" s="128" t="s">
        <v>2265</v>
      </c>
      <c r="L429" s="130">
        <v>0</v>
      </c>
      <c r="M429" s="130">
        <v>0</v>
      </c>
      <c r="N429" s="131">
        <f t="shared" si="20"/>
        <v>0</v>
      </c>
      <c r="O429" s="128" t="s">
        <v>2312</v>
      </c>
      <c r="P429" s="144">
        <v>8959</v>
      </c>
      <c r="Q429" s="133">
        <v>0</v>
      </c>
      <c r="R429" s="144">
        <v>996</v>
      </c>
      <c r="S429" s="134">
        <f t="shared" si="21"/>
        <v>9955</v>
      </c>
      <c r="T429" s="132">
        <v>8959</v>
      </c>
      <c r="U429" s="135">
        <v>0</v>
      </c>
      <c r="V429" s="135"/>
      <c r="W429" s="136">
        <f t="shared" si="22"/>
        <v>8959</v>
      </c>
      <c r="X429" s="145" t="s">
        <v>551</v>
      </c>
      <c r="Y429" s="138"/>
      <c r="Z429" s="138"/>
      <c r="AA429" s="138"/>
      <c r="AB429" s="139"/>
      <c r="AC429" s="147"/>
      <c r="AE429" s="147"/>
      <c r="AG429" s="147"/>
      <c r="AH429" s="92"/>
    </row>
    <row r="430" spans="2:34" ht="40.5" customHeight="1">
      <c r="B430" s="127">
        <v>419</v>
      </c>
      <c r="C430" s="128" t="s">
        <v>552</v>
      </c>
      <c r="D430" s="129" t="s">
        <v>253</v>
      </c>
      <c r="E430" s="129" t="s">
        <v>220</v>
      </c>
      <c r="F430" s="129" t="s">
        <v>389</v>
      </c>
      <c r="G430" s="128" t="s">
        <v>326</v>
      </c>
      <c r="H430" s="128"/>
      <c r="I430" s="128" t="s">
        <v>553</v>
      </c>
      <c r="J430" s="128" t="s">
        <v>331</v>
      </c>
      <c r="K430" s="128" t="s">
        <v>2265</v>
      </c>
      <c r="L430" s="130">
        <v>10</v>
      </c>
      <c r="M430" s="130">
        <v>3</v>
      </c>
      <c r="N430" s="131">
        <f t="shared" si="20"/>
        <v>13</v>
      </c>
      <c r="O430" s="128" t="s">
        <v>2312</v>
      </c>
      <c r="P430" s="144">
        <v>31594</v>
      </c>
      <c r="Q430" s="133">
        <v>0</v>
      </c>
      <c r="R430" s="144">
        <v>3511</v>
      </c>
      <c r="S430" s="134">
        <f t="shared" si="21"/>
        <v>35105</v>
      </c>
      <c r="T430" s="132">
        <v>31594</v>
      </c>
      <c r="U430" s="135">
        <v>0</v>
      </c>
      <c r="V430" s="135"/>
      <c r="W430" s="136">
        <f t="shared" si="22"/>
        <v>31594</v>
      </c>
      <c r="X430" s="145" t="s">
        <v>554</v>
      </c>
      <c r="Y430" s="138"/>
      <c r="Z430" s="138"/>
      <c r="AA430" s="138"/>
      <c r="AB430" s="139"/>
      <c r="AC430" s="147"/>
      <c r="AE430" s="147"/>
      <c r="AG430" s="147"/>
      <c r="AH430" s="92"/>
    </row>
    <row r="431" spans="2:34" ht="40.5" customHeight="1">
      <c r="B431" s="127">
        <v>420</v>
      </c>
      <c r="C431" s="128" t="s">
        <v>552</v>
      </c>
      <c r="D431" s="129" t="s">
        <v>253</v>
      </c>
      <c r="E431" s="129" t="s">
        <v>220</v>
      </c>
      <c r="F431" s="129" t="s">
        <v>389</v>
      </c>
      <c r="G431" s="128" t="s">
        <v>326</v>
      </c>
      <c r="H431" s="128"/>
      <c r="I431" s="128" t="s">
        <v>553</v>
      </c>
      <c r="J431" s="128" t="s">
        <v>328</v>
      </c>
      <c r="K431" s="128" t="s">
        <v>2265</v>
      </c>
      <c r="L431" s="130">
        <v>0</v>
      </c>
      <c r="M431" s="130">
        <v>0</v>
      </c>
      <c r="N431" s="131">
        <f t="shared" si="20"/>
        <v>0</v>
      </c>
      <c r="O431" s="128" t="s">
        <v>2312</v>
      </c>
      <c r="P431" s="144">
        <v>18736</v>
      </c>
      <c r="Q431" s="133">
        <v>0</v>
      </c>
      <c r="R431" s="144">
        <v>2082</v>
      </c>
      <c r="S431" s="134">
        <f t="shared" si="21"/>
        <v>20818</v>
      </c>
      <c r="T431" s="132">
        <v>18736</v>
      </c>
      <c r="U431" s="135">
        <v>0</v>
      </c>
      <c r="V431" s="135"/>
      <c r="W431" s="136">
        <f t="shared" si="22"/>
        <v>18736</v>
      </c>
      <c r="X431" s="145" t="s">
        <v>554</v>
      </c>
      <c r="Y431" s="138"/>
      <c r="Z431" s="138"/>
      <c r="AA431" s="138"/>
      <c r="AB431" s="139"/>
      <c r="AC431" s="147"/>
      <c r="AE431" s="147"/>
      <c r="AG431" s="147"/>
      <c r="AH431" s="92"/>
    </row>
    <row r="432" spans="2:34" ht="40.5" customHeight="1">
      <c r="B432" s="127">
        <v>421</v>
      </c>
      <c r="C432" s="128" t="s">
        <v>552</v>
      </c>
      <c r="D432" s="129" t="s">
        <v>253</v>
      </c>
      <c r="E432" s="129" t="s">
        <v>220</v>
      </c>
      <c r="F432" s="129" t="s">
        <v>389</v>
      </c>
      <c r="G432" s="128" t="s">
        <v>326</v>
      </c>
      <c r="H432" s="128"/>
      <c r="I432" s="128" t="s">
        <v>553</v>
      </c>
      <c r="J432" s="128" t="s">
        <v>328</v>
      </c>
      <c r="K432" s="128" t="s">
        <v>2265</v>
      </c>
      <c r="L432" s="130">
        <v>0</v>
      </c>
      <c r="M432" s="130">
        <v>0</v>
      </c>
      <c r="N432" s="131">
        <f t="shared" si="20"/>
        <v>0</v>
      </c>
      <c r="O432" s="128" t="s">
        <v>2312</v>
      </c>
      <c r="P432" s="144">
        <v>49554</v>
      </c>
      <c r="Q432" s="133">
        <v>0</v>
      </c>
      <c r="R432" s="144">
        <v>5506</v>
      </c>
      <c r="S432" s="134">
        <f t="shared" si="21"/>
        <v>55060</v>
      </c>
      <c r="T432" s="132">
        <v>49554</v>
      </c>
      <c r="U432" s="135">
        <v>0</v>
      </c>
      <c r="V432" s="135"/>
      <c r="W432" s="136">
        <f t="shared" si="22"/>
        <v>49554</v>
      </c>
      <c r="X432" s="145" t="s">
        <v>554</v>
      </c>
      <c r="Y432" s="138"/>
      <c r="Z432" s="138"/>
      <c r="AA432" s="138"/>
      <c r="AB432" s="139"/>
      <c r="AC432" s="147"/>
      <c r="AE432" s="147"/>
      <c r="AG432" s="147"/>
      <c r="AH432" s="92"/>
    </row>
    <row r="433" spans="2:34" ht="40.5" customHeight="1">
      <c r="B433" s="127">
        <v>422</v>
      </c>
      <c r="C433" s="128" t="s">
        <v>552</v>
      </c>
      <c r="D433" s="129" t="s">
        <v>253</v>
      </c>
      <c r="E433" s="129" t="s">
        <v>220</v>
      </c>
      <c r="F433" s="129" t="s">
        <v>389</v>
      </c>
      <c r="G433" s="128" t="s">
        <v>326</v>
      </c>
      <c r="H433" s="128"/>
      <c r="I433" s="128" t="s">
        <v>553</v>
      </c>
      <c r="J433" s="128" t="s">
        <v>156</v>
      </c>
      <c r="K433" s="128" t="s">
        <v>2264</v>
      </c>
      <c r="L433" s="130">
        <v>0</v>
      </c>
      <c r="M433" s="130">
        <v>0</v>
      </c>
      <c r="N433" s="131">
        <f t="shared" si="20"/>
        <v>0</v>
      </c>
      <c r="O433" s="128" t="s">
        <v>2312</v>
      </c>
      <c r="P433" s="144">
        <v>36296</v>
      </c>
      <c r="Q433" s="133">
        <v>0</v>
      </c>
      <c r="R433" s="144">
        <v>6144</v>
      </c>
      <c r="S433" s="134">
        <f t="shared" si="21"/>
        <v>42440</v>
      </c>
      <c r="T433" s="132">
        <v>36296</v>
      </c>
      <c r="U433" s="135">
        <v>0</v>
      </c>
      <c r="V433" s="135"/>
      <c r="W433" s="136">
        <f t="shared" si="22"/>
        <v>36296</v>
      </c>
      <c r="X433" s="145" t="s">
        <v>554</v>
      </c>
      <c r="Y433" s="138"/>
      <c r="Z433" s="138"/>
      <c r="AA433" s="138"/>
      <c r="AB433" s="139"/>
      <c r="AC433" s="147"/>
      <c r="AE433" s="147"/>
      <c r="AG433" s="147"/>
      <c r="AH433" s="92"/>
    </row>
    <row r="434" spans="2:34" ht="40.5" customHeight="1">
      <c r="B434" s="127">
        <v>423</v>
      </c>
      <c r="C434" s="128" t="s">
        <v>555</v>
      </c>
      <c r="D434" s="129" t="s">
        <v>220</v>
      </c>
      <c r="E434" s="129" t="s">
        <v>258</v>
      </c>
      <c r="F434" s="129" t="s">
        <v>556</v>
      </c>
      <c r="G434" s="128" t="s">
        <v>326</v>
      </c>
      <c r="H434" s="128"/>
      <c r="I434" s="128" t="s">
        <v>557</v>
      </c>
      <c r="J434" s="128" t="s">
        <v>156</v>
      </c>
      <c r="K434" s="128" t="s">
        <v>2264</v>
      </c>
      <c r="L434" s="130">
        <v>11</v>
      </c>
      <c r="M434" s="130">
        <v>2</v>
      </c>
      <c r="N434" s="131">
        <f t="shared" si="20"/>
        <v>13</v>
      </c>
      <c r="O434" s="128" t="s">
        <v>2312</v>
      </c>
      <c r="P434" s="144">
        <v>63518</v>
      </c>
      <c r="Q434" s="133">
        <v>0</v>
      </c>
      <c r="R434" s="144">
        <v>10752</v>
      </c>
      <c r="S434" s="134">
        <f t="shared" si="21"/>
        <v>74270</v>
      </c>
      <c r="T434" s="132">
        <v>63518</v>
      </c>
      <c r="U434" s="135">
        <v>0</v>
      </c>
      <c r="V434" s="135"/>
      <c r="W434" s="136">
        <f t="shared" si="22"/>
        <v>63518</v>
      </c>
      <c r="X434" s="145" t="s">
        <v>558</v>
      </c>
      <c r="Y434" s="138"/>
      <c r="Z434" s="138"/>
      <c r="AA434" s="138"/>
      <c r="AB434" s="139"/>
      <c r="AC434" s="147"/>
      <c r="AE434" s="147"/>
      <c r="AG434" s="147"/>
      <c r="AH434" s="92"/>
    </row>
    <row r="435" spans="2:34" ht="40.5" customHeight="1">
      <c r="B435" s="127">
        <v>424</v>
      </c>
      <c r="C435" s="128" t="s">
        <v>555</v>
      </c>
      <c r="D435" s="129" t="s">
        <v>220</v>
      </c>
      <c r="E435" s="129" t="s">
        <v>258</v>
      </c>
      <c r="F435" s="129" t="s">
        <v>556</v>
      </c>
      <c r="G435" s="128" t="s">
        <v>326</v>
      </c>
      <c r="H435" s="128"/>
      <c r="I435" s="128" t="s">
        <v>557</v>
      </c>
      <c r="J435" s="128" t="s">
        <v>288</v>
      </c>
      <c r="K435" s="128" t="s">
        <v>2265</v>
      </c>
      <c r="L435" s="130">
        <v>0</v>
      </c>
      <c r="M435" s="130">
        <v>0</v>
      </c>
      <c r="N435" s="131">
        <f t="shared" si="20"/>
        <v>0</v>
      </c>
      <c r="O435" s="128" t="s">
        <v>2312</v>
      </c>
      <c r="P435" s="144">
        <v>8959</v>
      </c>
      <c r="Q435" s="133">
        <v>0</v>
      </c>
      <c r="R435" s="144">
        <v>996</v>
      </c>
      <c r="S435" s="134">
        <f t="shared" si="21"/>
        <v>9955</v>
      </c>
      <c r="T435" s="132">
        <v>8959</v>
      </c>
      <c r="U435" s="135">
        <v>0</v>
      </c>
      <c r="V435" s="135"/>
      <c r="W435" s="136">
        <f t="shared" si="22"/>
        <v>8959</v>
      </c>
      <c r="X435" s="145" t="s">
        <v>558</v>
      </c>
      <c r="Y435" s="138"/>
      <c r="Z435" s="138"/>
      <c r="AA435" s="138"/>
      <c r="AB435" s="139"/>
      <c r="AC435" s="147"/>
      <c r="AE435" s="147"/>
      <c r="AG435" s="147"/>
      <c r="AH435" s="92"/>
    </row>
    <row r="436" spans="2:34" ht="40.5" customHeight="1">
      <c r="B436" s="127">
        <v>425</v>
      </c>
      <c r="C436" s="128" t="s">
        <v>555</v>
      </c>
      <c r="D436" s="129" t="s">
        <v>220</v>
      </c>
      <c r="E436" s="129" t="s">
        <v>258</v>
      </c>
      <c r="F436" s="129" t="s">
        <v>556</v>
      </c>
      <c r="G436" s="128" t="s">
        <v>326</v>
      </c>
      <c r="H436" s="128"/>
      <c r="I436" s="128" t="s">
        <v>557</v>
      </c>
      <c r="J436" s="128" t="s">
        <v>330</v>
      </c>
      <c r="K436" s="128" t="s">
        <v>2265</v>
      </c>
      <c r="L436" s="130">
        <v>0</v>
      </c>
      <c r="M436" s="130">
        <v>0</v>
      </c>
      <c r="N436" s="131">
        <f t="shared" si="20"/>
        <v>0</v>
      </c>
      <c r="O436" s="128" t="s">
        <v>2312</v>
      </c>
      <c r="P436" s="144">
        <v>27090</v>
      </c>
      <c r="Q436" s="133">
        <v>0</v>
      </c>
      <c r="R436" s="144">
        <v>8535</v>
      </c>
      <c r="S436" s="134">
        <f t="shared" si="21"/>
        <v>35625</v>
      </c>
      <c r="T436" s="132">
        <v>27090</v>
      </c>
      <c r="U436" s="135">
        <v>0</v>
      </c>
      <c r="V436" s="135"/>
      <c r="W436" s="136">
        <f t="shared" si="22"/>
        <v>27090</v>
      </c>
      <c r="X436" s="145" t="s">
        <v>558</v>
      </c>
      <c r="Y436" s="138"/>
      <c r="Z436" s="138"/>
      <c r="AA436" s="138"/>
      <c r="AB436" s="139"/>
      <c r="AC436" s="147"/>
      <c r="AE436" s="147"/>
      <c r="AG436" s="147"/>
      <c r="AH436" s="92"/>
    </row>
    <row r="437" spans="2:34" ht="40.5" customHeight="1">
      <c r="B437" s="127">
        <v>426</v>
      </c>
      <c r="C437" s="128" t="s">
        <v>559</v>
      </c>
      <c r="D437" s="129" t="s">
        <v>262</v>
      </c>
      <c r="E437" s="129" t="s">
        <v>430</v>
      </c>
      <c r="F437" s="129" t="s">
        <v>560</v>
      </c>
      <c r="G437" s="128" t="s">
        <v>326</v>
      </c>
      <c r="H437" s="128"/>
      <c r="I437" s="128" t="s">
        <v>561</v>
      </c>
      <c r="J437" s="128" t="s">
        <v>157</v>
      </c>
      <c r="K437" s="128" t="s">
        <v>2264</v>
      </c>
      <c r="L437" s="130">
        <v>12</v>
      </c>
      <c r="M437" s="130">
        <v>5</v>
      </c>
      <c r="N437" s="131">
        <f t="shared" si="20"/>
        <v>17</v>
      </c>
      <c r="O437" s="128" t="s">
        <v>2312</v>
      </c>
      <c r="P437" s="144">
        <v>30040</v>
      </c>
      <c r="Q437" s="133">
        <v>0</v>
      </c>
      <c r="R437" s="144">
        <v>6828</v>
      </c>
      <c r="S437" s="134">
        <f t="shared" si="21"/>
        <v>36868</v>
      </c>
      <c r="T437" s="132">
        <v>30040</v>
      </c>
      <c r="U437" s="135">
        <v>0</v>
      </c>
      <c r="V437" s="135"/>
      <c r="W437" s="136">
        <f t="shared" si="22"/>
        <v>30040</v>
      </c>
      <c r="X437" s="145" t="s">
        <v>562</v>
      </c>
      <c r="Y437" s="138"/>
      <c r="Z437" s="138"/>
      <c r="AA437" s="138"/>
      <c r="AB437" s="139"/>
      <c r="AC437" s="147"/>
      <c r="AE437" s="147"/>
      <c r="AG437" s="147"/>
      <c r="AH437" s="92"/>
    </row>
    <row r="438" spans="2:34" ht="40.5" customHeight="1">
      <c r="B438" s="127">
        <v>427</v>
      </c>
      <c r="C438" s="128" t="s">
        <v>559</v>
      </c>
      <c r="D438" s="129" t="s">
        <v>262</v>
      </c>
      <c r="E438" s="129" t="s">
        <v>430</v>
      </c>
      <c r="F438" s="129" t="s">
        <v>560</v>
      </c>
      <c r="G438" s="128" t="s">
        <v>326</v>
      </c>
      <c r="H438" s="128"/>
      <c r="I438" s="128" t="s">
        <v>561</v>
      </c>
      <c r="J438" s="128" t="s">
        <v>330</v>
      </c>
      <c r="K438" s="128" t="s">
        <v>2265</v>
      </c>
      <c r="L438" s="130">
        <v>0</v>
      </c>
      <c r="M438" s="130">
        <v>0</v>
      </c>
      <c r="N438" s="131">
        <f t="shared" si="20"/>
        <v>0</v>
      </c>
      <c r="O438" s="128" t="s">
        <v>2312</v>
      </c>
      <c r="P438" s="144">
        <v>16254</v>
      </c>
      <c r="Q438" s="133">
        <v>0</v>
      </c>
      <c r="R438" s="144">
        <v>5121</v>
      </c>
      <c r="S438" s="134">
        <f t="shared" si="21"/>
        <v>21375</v>
      </c>
      <c r="T438" s="132">
        <v>16254</v>
      </c>
      <c r="U438" s="135">
        <v>0</v>
      </c>
      <c r="V438" s="135"/>
      <c r="W438" s="136">
        <f t="shared" si="22"/>
        <v>16254</v>
      </c>
      <c r="X438" s="145" t="s">
        <v>562</v>
      </c>
      <c r="Y438" s="138"/>
      <c r="Z438" s="138"/>
      <c r="AA438" s="138"/>
      <c r="AB438" s="139"/>
      <c r="AC438" s="147"/>
      <c r="AE438" s="147"/>
      <c r="AG438" s="147"/>
      <c r="AH438" s="92"/>
    </row>
    <row r="439" spans="2:34" ht="40.5" customHeight="1">
      <c r="B439" s="127">
        <v>428</v>
      </c>
      <c r="C439" s="128" t="s">
        <v>559</v>
      </c>
      <c r="D439" s="129" t="s">
        <v>262</v>
      </c>
      <c r="E439" s="129" t="s">
        <v>430</v>
      </c>
      <c r="F439" s="129" t="s">
        <v>560</v>
      </c>
      <c r="G439" s="128" t="s">
        <v>326</v>
      </c>
      <c r="H439" s="128"/>
      <c r="I439" s="128" t="s">
        <v>561</v>
      </c>
      <c r="J439" s="128" t="s">
        <v>156</v>
      </c>
      <c r="K439" s="128" t="s">
        <v>2264</v>
      </c>
      <c r="L439" s="130">
        <v>0</v>
      </c>
      <c r="M439" s="130">
        <v>0</v>
      </c>
      <c r="N439" s="131">
        <f t="shared" si="20"/>
        <v>0</v>
      </c>
      <c r="O439" s="128" t="s">
        <v>2312</v>
      </c>
      <c r="P439" s="144">
        <v>72592</v>
      </c>
      <c r="Q439" s="133">
        <v>0</v>
      </c>
      <c r="R439" s="144">
        <v>12288</v>
      </c>
      <c r="S439" s="134">
        <f t="shared" si="21"/>
        <v>84880</v>
      </c>
      <c r="T439" s="132">
        <v>72592</v>
      </c>
      <c r="U439" s="135">
        <v>0</v>
      </c>
      <c r="V439" s="135"/>
      <c r="W439" s="136">
        <f t="shared" si="22"/>
        <v>72592</v>
      </c>
      <c r="X439" s="145" t="s">
        <v>562</v>
      </c>
      <c r="Y439" s="138"/>
      <c r="Z439" s="138"/>
      <c r="AA439" s="138"/>
      <c r="AB439" s="139"/>
      <c r="AC439" s="147"/>
      <c r="AE439" s="147"/>
      <c r="AG439" s="147"/>
      <c r="AH439" s="92"/>
    </row>
    <row r="440" spans="2:34" ht="40.5" customHeight="1">
      <c r="B440" s="127">
        <v>429</v>
      </c>
      <c r="C440" s="128" t="s">
        <v>559</v>
      </c>
      <c r="D440" s="129" t="s">
        <v>262</v>
      </c>
      <c r="E440" s="129" t="s">
        <v>430</v>
      </c>
      <c r="F440" s="129" t="s">
        <v>560</v>
      </c>
      <c r="G440" s="128" t="s">
        <v>326</v>
      </c>
      <c r="H440" s="128"/>
      <c r="I440" s="128" t="s">
        <v>561</v>
      </c>
      <c r="J440" s="128" t="s">
        <v>288</v>
      </c>
      <c r="K440" s="128" t="s">
        <v>2265</v>
      </c>
      <c r="L440" s="130">
        <v>0</v>
      </c>
      <c r="M440" s="130">
        <v>0</v>
      </c>
      <c r="N440" s="131">
        <f t="shared" si="20"/>
        <v>0</v>
      </c>
      <c r="O440" s="128" t="s">
        <v>2312</v>
      </c>
      <c r="P440" s="144">
        <v>17919</v>
      </c>
      <c r="Q440" s="133">
        <v>0</v>
      </c>
      <c r="R440" s="144">
        <v>1991</v>
      </c>
      <c r="S440" s="134">
        <f t="shared" si="21"/>
        <v>19910</v>
      </c>
      <c r="T440" s="132">
        <v>17919</v>
      </c>
      <c r="U440" s="135">
        <v>0</v>
      </c>
      <c r="V440" s="135"/>
      <c r="W440" s="136">
        <f t="shared" si="22"/>
        <v>17919</v>
      </c>
      <c r="X440" s="145" t="s">
        <v>562</v>
      </c>
      <c r="Y440" s="138"/>
      <c r="Z440" s="138"/>
      <c r="AA440" s="138"/>
      <c r="AB440" s="139"/>
      <c r="AC440" s="147"/>
      <c r="AE440" s="147"/>
      <c r="AG440" s="147"/>
      <c r="AH440" s="92"/>
    </row>
    <row r="441" spans="2:34" ht="40.5" customHeight="1">
      <c r="B441" s="127">
        <v>430</v>
      </c>
      <c r="C441" s="128" t="s">
        <v>563</v>
      </c>
      <c r="D441" s="129" t="s">
        <v>564</v>
      </c>
      <c r="E441" s="129" t="s">
        <v>285</v>
      </c>
      <c r="F441" s="129" t="s">
        <v>565</v>
      </c>
      <c r="G441" s="128" t="s">
        <v>326</v>
      </c>
      <c r="H441" s="128"/>
      <c r="I441" s="128" t="s">
        <v>566</v>
      </c>
      <c r="J441" s="128" t="s">
        <v>156</v>
      </c>
      <c r="K441" s="128" t="s">
        <v>2264</v>
      </c>
      <c r="L441" s="130">
        <v>12</v>
      </c>
      <c r="M441" s="130">
        <v>4</v>
      </c>
      <c r="N441" s="131">
        <f t="shared" si="20"/>
        <v>16</v>
      </c>
      <c r="O441" s="128" t="s">
        <v>2312</v>
      </c>
      <c r="P441" s="144">
        <v>108888</v>
      </c>
      <c r="Q441" s="133">
        <v>0</v>
      </c>
      <c r="R441" s="144">
        <v>18432</v>
      </c>
      <c r="S441" s="134">
        <f t="shared" si="21"/>
        <v>127320</v>
      </c>
      <c r="T441" s="132">
        <v>108888</v>
      </c>
      <c r="U441" s="135">
        <v>0</v>
      </c>
      <c r="V441" s="135"/>
      <c r="W441" s="136">
        <f t="shared" si="22"/>
        <v>108888</v>
      </c>
      <c r="X441" s="145" t="s">
        <v>567</v>
      </c>
      <c r="Y441" s="138"/>
      <c r="Z441" s="138"/>
      <c r="AA441" s="138"/>
      <c r="AB441" s="139"/>
      <c r="AC441" s="147"/>
      <c r="AE441" s="147"/>
      <c r="AG441" s="147"/>
      <c r="AH441" s="92"/>
    </row>
    <row r="442" spans="2:34" ht="40.5" customHeight="1">
      <c r="B442" s="127">
        <v>431</v>
      </c>
      <c r="C442" s="128" t="s">
        <v>563</v>
      </c>
      <c r="D442" s="129" t="s">
        <v>564</v>
      </c>
      <c r="E442" s="129" t="s">
        <v>285</v>
      </c>
      <c r="F442" s="129" t="s">
        <v>565</v>
      </c>
      <c r="G442" s="128" t="s">
        <v>326</v>
      </c>
      <c r="H442" s="128"/>
      <c r="I442" s="128" t="s">
        <v>566</v>
      </c>
      <c r="J442" s="128" t="s">
        <v>328</v>
      </c>
      <c r="K442" s="128" t="s">
        <v>2265</v>
      </c>
      <c r="L442" s="130">
        <v>0</v>
      </c>
      <c r="M442" s="130">
        <v>0</v>
      </c>
      <c r="N442" s="131">
        <f t="shared" si="20"/>
        <v>0</v>
      </c>
      <c r="O442" s="128" t="s">
        <v>2312</v>
      </c>
      <c r="P442" s="144">
        <v>49554</v>
      </c>
      <c r="Q442" s="133">
        <v>0</v>
      </c>
      <c r="R442" s="144">
        <v>5506</v>
      </c>
      <c r="S442" s="134">
        <f t="shared" si="21"/>
        <v>55060</v>
      </c>
      <c r="T442" s="132">
        <v>49554</v>
      </c>
      <c r="U442" s="135">
        <v>0</v>
      </c>
      <c r="V442" s="135"/>
      <c r="W442" s="136">
        <f t="shared" si="22"/>
        <v>49554</v>
      </c>
      <c r="X442" s="145" t="s">
        <v>567</v>
      </c>
      <c r="Y442" s="138"/>
      <c r="Z442" s="138"/>
      <c r="AA442" s="138"/>
      <c r="AB442" s="139"/>
      <c r="AC442" s="147"/>
      <c r="AE442" s="147"/>
      <c r="AG442" s="147"/>
      <c r="AH442" s="92"/>
    </row>
    <row r="443" spans="2:34" ht="40.5" customHeight="1">
      <c r="B443" s="127">
        <v>432</v>
      </c>
      <c r="C443" s="128" t="s">
        <v>563</v>
      </c>
      <c r="D443" s="129" t="s">
        <v>564</v>
      </c>
      <c r="E443" s="129" t="s">
        <v>285</v>
      </c>
      <c r="F443" s="129" t="s">
        <v>565</v>
      </c>
      <c r="G443" s="128" t="s">
        <v>326</v>
      </c>
      <c r="H443" s="128"/>
      <c r="I443" s="128" t="s">
        <v>566</v>
      </c>
      <c r="J443" s="128" t="s">
        <v>328</v>
      </c>
      <c r="K443" s="128" t="s">
        <v>2265</v>
      </c>
      <c r="L443" s="130">
        <v>0</v>
      </c>
      <c r="M443" s="130">
        <v>0</v>
      </c>
      <c r="N443" s="131">
        <f t="shared" si="20"/>
        <v>0</v>
      </c>
      <c r="O443" s="128" t="s">
        <v>2312</v>
      </c>
      <c r="P443" s="144">
        <v>9368</v>
      </c>
      <c r="Q443" s="133">
        <v>0</v>
      </c>
      <c r="R443" s="144">
        <v>1041</v>
      </c>
      <c r="S443" s="134">
        <f t="shared" si="21"/>
        <v>10409</v>
      </c>
      <c r="T443" s="132">
        <v>9368</v>
      </c>
      <c r="U443" s="135">
        <v>0</v>
      </c>
      <c r="V443" s="135"/>
      <c r="W443" s="136">
        <f t="shared" si="22"/>
        <v>9368</v>
      </c>
      <c r="X443" s="145" t="s">
        <v>567</v>
      </c>
      <c r="Y443" s="138"/>
      <c r="Z443" s="138"/>
      <c r="AA443" s="138"/>
      <c r="AB443" s="139"/>
      <c r="AC443" s="147"/>
      <c r="AE443" s="147"/>
      <c r="AG443" s="147"/>
      <c r="AH443" s="92"/>
    </row>
    <row r="444" spans="2:34" ht="40.5" customHeight="1">
      <c r="B444" s="127">
        <v>433</v>
      </c>
      <c r="C444" s="128" t="s">
        <v>563</v>
      </c>
      <c r="D444" s="129" t="s">
        <v>564</v>
      </c>
      <c r="E444" s="129" t="s">
        <v>285</v>
      </c>
      <c r="F444" s="129" t="s">
        <v>565</v>
      </c>
      <c r="G444" s="128" t="s">
        <v>326</v>
      </c>
      <c r="H444" s="128"/>
      <c r="I444" s="128" t="s">
        <v>566</v>
      </c>
      <c r="J444" s="128" t="s">
        <v>288</v>
      </c>
      <c r="K444" s="128" t="s">
        <v>2265</v>
      </c>
      <c r="L444" s="130">
        <v>0</v>
      </c>
      <c r="M444" s="130">
        <v>0</v>
      </c>
      <c r="N444" s="131">
        <f t="shared" si="20"/>
        <v>0</v>
      </c>
      <c r="O444" s="128" t="s">
        <v>2312</v>
      </c>
      <c r="P444" s="144">
        <v>8959</v>
      </c>
      <c r="Q444" s="133">
        <v>0</v>
      </c>
      <c r="R444" s="144">
        <v>996</v>
      </c>
      <c r="S444" s="134">
        <f t="shared" si="21"/>
        <v>9955</v>
      </c>
      <c r="T444" s="132">
        <v>8959</v>
      </c>
      <c r="U444" s="135">
        <v>0</v>
      </c>
      <c r="V444" s="135"/>
      <c r="W444" s="136">
        <f t="shared" si="22"/>
        <v>8959</v>
      </c>
      <c r="X444" s="145" t="s">
        <v>567</v>
      </c>
      <c r="Y444" s="138"/>
      <c r="Z444" s="138"/>
      <c r="AA444" s="138"/>
      <c r="AB444" s="139"/>
      <c r="AC444" s="147"/>
      <c r="AE444" s="147"/>
      <c r="AG444" s="147"/>
      <c r="AH444" s="92"/>
    </row>
    <row r="445" spans="2:34" ht="40.5" customHeight="1">
      <c r="B445" s="127">
        <v>434</v>
      </c>
      <c r="C445" s="128" t="s">
        <v>568</v>
      </c>
      <c r="D445" s="129" t="s">
        <v>253</v>
      </c>
      <c r="E445" s="129" t="s">
        <v>253</v>
      </c>
      <c r="F445" s="129" t="s">
        <v>569</v>
      </c>
      <c r="G445" s="128"/>
      <c r="H445" s="129" t="s">
        <v>197</v>
      </c>
      <c r="I445" s="128" t="s">
        <v>570</v>
      </c>
      <c r="J445" s="128" t="s">
        <v>156</v>
      </c>
      <c r="K445" s="128" t="s">
        <v>2264</v>
      </c>
      <c r="L445" s="130">
        <v>13</v>
      </c>
      <c r="M445" s="130">
        <v>8</v>
      </c>
      <c r="N445" s="131">
        <f t="shared" si="20"/>
        <v>21</v>
      </c>
      <c r="O445" s="128" t="s">
        <v>2312</v>
      </c>
      <c r="P445" s="144">
        <v>4362</v>
      </c>
      <c r="Q445" s="133">
        <v>0</v>
      </c>
      <c r="R445" s="144">
        <v>1536</v>
      </c>
      <c r="S445" s="134">
        <f t="shared" si="21"/>
        <v>5898</v>
      </c>
      <c r="T445" s="132">
        <v>4362</v>
      </c>
      <c r="U445" s="135">
        <v>0</v>
      </c>
      <c r="V445" s="135"/>
      <c r="W445" s="136">
        <f t="shared" si="22"/>
        <v>4362</v>
      </c>
      <c r="X445" s="145" t="s">
        <v>571</v>
      </c>
      <c r="Y445" s="138"/>
      <c r="Z445" s="138"/>
      <c r="AA445" s="138"/>
      <c r="AB445" s="139"/>
      <c r="AC445" s="147"/>
      <c r="AE445" s="147"/>
      <c r="AG445" s="147"/>
      <c r="AH445" s="92"/>
    </row>
    <row r="446" spans="2:34" ht="40.5" customHeight="1">
      <c r="B446" s="127">
        <v>435</v>
      </c>
      <c r="C446" s="128" t="s">
        <v>568</v>
      </c>
      <c r="D446" s="129" t="s">
        <v>253</v>
      </c>
      <c r="E446" s="129" t="s">
        <v>253</v>
      </c>
      <c r="F446" s="129" t="s">
        <v>569</v>
      </c>
      <c r="G446" s="128"/>
      <c r="H446" s="129" t="s">
        <v>197</v>
      </c>
      <c r="I446" s="128" t="s">
        <v>570</v>
      </c>
      <c r="J446" s="128" t="s">
        <v>288</v>
      </c>
      <c r="K446" s="128" t="s">
        <v>2265</v>
      </c>
      <c r="L446" s="130">
        <v>0</v>
      </c>
      <c r="M446" s="130">
        <v>0</v>
      </c>
      <c r="N446" s="131">
        <f t="shared" si="20"/>
        <v>0</v>
      </c>
      <c r="O446" s="128" t="s">
        <v>2312</v>
      </c>
      <c r="P446" s="144">
        <v>11500</v>
      </c>
      <c r="Q446" s="133">
        <v>0</v>
      </c>
      <c r="R446" s="144">
        <v>1500</v>
      </c>
      <c r="S446" s="134">
        <f t="shared" si="21"/>
        <v>13000</v>
      </c>
      <c r="T446" s="132">
        <v>11500</v>
      </c>
      <c r="U446" s="135">
        <v>0</v>
      </c>
      <c r="V446" s="135"/>
      <c r="W446" s="136">
        <f t="shared" si="22"/>
        <v>11500</v>
      </c>
      <c r="X446" s="145" t="s">
        <v>571</v>
      </c>
      <c r="Y446" s="138"/>
      <c r="Z446" s="138"/>
      <c r="AA446" s="138"/>
      <c r="AB446" s="139"/>
      <c r="AC446" s="147"/>
      <c r="AE446" s="147"/>
      <c r="AG446" s="147"/>
      <c r="AH446" s="92"/>
    </row>
    <row r="447" spans="2:34" ht="40.5" customHeight="1">
      <c r="B447" s="127">
        <v>436</v>
      </c>
      <c r="C447" s="128" t="s">
        <v>568</v>
      </c>
      <c r="D447" s="129" t="s">
        <v>253</v>
      </c>
      <c r="E447" s="129" t="s">
        <v>253</v>
      </c>
      <c r="F447" s="129" t="s">
        <v>569</v>
      </c>
      <c r="G447" s="128"/>
      <c r="H447" s="129" t="s">
        <v>197</v>
      </c>
      <c r="I447" s="128" t="s">
        <v>570</v>
      </c>
      <c r="J447" s="128" t="s">
        <v>152</v>
      </c>
      <c r="K447" s="128" t="s">
        <v>2265</v>
      </c>
      <c r="L447" s="130">
        <v>0</v>
      </c>
      <c r="M447" s="130">
        <v>0</v>
      </c>
      <c r="N447" s="131">
        <f t="shared" si="20"/>
        <v>0</v>
      </c>
      <c r="O447" s="128" t="s">
        <v>2312</v>
      </c>
      <c r="P447" s="144">
        <v>6787</v>
      </c>
      <c r="Q447" s="133">
        <v>0</v>
      </c>
      <c r="R447" s="144">
        <v>1537</v>
      </c>
      <c r="S447" s="134">
        <f t="shared" si="21"/>
        <v>8324</v>
      </c>
      <c r="T447" s="132">
        <v>6787</v>
      </c>
      <c r="U447" s="135">
        <v>0</v>
      </c>
      <c r="V447" s="135"/>
      <c r="W447" s="136">
        <f t="shared" si="22"/>
        <v>6787</v>
      </c>
      <c r="X447" s="145" t="s">
        <v>571</v>
      </c>
      <c r="Y447" s="138"/>
      <c r="Z447" s="138"/>
      <c r="AA447" s="138"/>
      <c r="AB447" s="139"/>
      <c r="AC447" s="147"/>
      <c r="AE447" s="147"/>
      <c r="AG447" s="147"/>
      <c r="AH447" s="92"/>
    </row>
    <row r="448" spans="2:34" ht="40.5" customHeight="1">
      <c r="B448" s="127">
        <v>437</v>
      </c>
      <c r="C448" s="128" t="s">
        <v>568</v>
      </c>
      <c r="D448" s="129" t="s">
        <v>253</v>
      </c>
      <c r="E448" s="129" t="s">
        <v>253</v>
      </c>
      <c r="F448" s="129" t="s">
        <v>569</v>
      </c>
      <c r="G448" s="128"/>
      <c r="H448" s="129" t="s">
        <v>197</v>
      </c>
      <c r="I448" s="128" t="s">
        <v>570</v>
      </c>
      <c r="J448" s="128" t="s">
        <v>176</v>
      </c>
      <c r="K448" s="128" t="s">
        <v>2265</v>
      </c>
      <c r="L448" s="130">
        <v>0</v>
      </c>
      <c r="M448" s="130">
        <v>0</v>
      </c>
      <c r="N448" s="131">
        <f t="shared" si="20"/>
        <v>0</v>
      </c>
      <c r="O448" s="128" t="s">
        <v>2312</v>
      </c>
      <c r="P448" s="144">
        <v>1710</v>
      </c>
      <c r="Q448" s="133">
        <v>0</v>
      </c>
      <c r="R448" s="144">
        <v>190</v>
      </c>
      <c r="S448" s="134">
        <f t="shared" si="21"/>
        <v>1900</v>
      </c>
      <c r="T448" s="132">
        <v>1710</v>
      </c>
      <c r="U448" s="135">
        <v>0</v>
      </c>
      <c r="V448" s="135"/>
      <c r="W448" s="136">
        <f t="shared" si="22"/>
        <v>1710</v>
      </c>
      <c r="X448" s="145" t="s">
        <v>571</v>
      </c>
      <c r="Y448" s="138"/>
      <c r="Z448" s="138"/>
      <c r="AA448" s="138"/>
      <c r="AB448" s="139"/>
      <c r="AC448" s="147"/>
      <c r="AE448" s="147"/>
      <c r="AG448" s="147"/>
      <c r="AH448" s="92"/>
    </row>
    <row r="449" spans="2:34" ht="40.5" customHeight="1">
      <c r="B449" s="127">
        <v>438</v>
      </c>
      <c r="C449" s="128" t="s">
        <v>568</v>
      </c>
      <c r="D449" s="129" t="s">
        <v>253</v>
      </c>
      <c r="E449" s="129" t="s">
        <v>253</v>
      </c>
      <c r="F449" s="129" t="s">
        <v>569</v>
      </c>
      <c r="G449" s="128"/>
      <c r="H449" s="129" t="s">
        <v>197</v>
      </c>
      <c r="I449" s="128" t="s">
        <v>570</v>
      </c>
      <c r="J449" s="128" t="s">
        <v>176</v>
      </c>
      <c r="K449" s="128" t="s">
        <v>2265</v>
      </c>
      <c r="L449" s="130">
        <v>0</v>
      </c>
      <c r="M449" s="130">
        <v>0</v>
      </c>
      <c r="N449" s="131">
        <f t="shared" si="20"/>
        <v>0</v>
      </c>
      <c r="O449" s="128" t="s">
        <v>2312</v>
      </c>
      <c r="P449" s="144">
        <v>7020</v>
      </c>
      <c r="Q449" s="133">
        <v>0</v>
      </c>
      <c r="R449" s="144">
        <v>780</v>
      </c>
      <c r="S449" s="134">
        <f t="shared" si="21"/>
        <v>7800</v>
      </c>
      <c r="T449" s="132">
        <v>7020</v>
      </c>
      <c r="U449" s="135">
        <v>0</v>
      </c>
      <c r="V449" s="135"/>
      <c r="W449" s="136">
        <f t="shared" si="22"/>
        <v>7020</v>
      </c>
      <c r="X449" s="145" t="s">
        <v>571</v>
      </c>
      <c r="Y449" s="138"/>
      <c r="Z449" s="138"/>
      <c r="AA449" s="138"/>
      <c r="AB449" s="139"/>
      <c r="AC449" s="147"/>
      <c r="AE449" s="147"/>
      <c r="AG449" s="147"/>
      <c r="AH449" s="92"/>
    </row>
    <row r="450" spans="2:34" ht="40.5" customHeight="1">
      <c r="B450" s="127">
        <v>439</v>
      </c>
      <c r="C450" s="128" t="s">
        <v>568</v>
      </c>
      <c r="D450" s="129" t="s">
        <v>253</v>
      </c>
      <c r="E450" s="129" t="s">
        <v>253</v>
      </c>
      <c r="F450" s="129" t="s">
        <v>569</v>
      </c>
      <c r="G450" s="128"/>
      <c r="H450" s="129" t="s">
        <v>197</v>
      </c>
      <c r="I450" s="128" t="s">
        <v>570</v>
      </c>
      <c r="J450" s="128" t="s">
        <v>176</v>
      </c>
      <c r="K450" s="128" t="s">
        <v>2265</v>
      </c>
      <c r="L450" s="130">
        <v>0</v>
      </c>
      <c r="M450" s="130">
        <v>0</v>
      </c>
      <c r="N450" s="131">
        <f t="shared" si="20"/>
        <v>0</v>
      </c>
      <c r="O450" s="128" t="s">
        <v>2312</v>
      </c>
      <c r="P450" s="144">
        <v>13673</v>
      </c>
      <c r="Q450" s="133">
        <v>0</v>
      </c>
      <c r="R450" s="144">
        <v>1520</v>
      </c>
      <c r="S450" s="134">
        <f t="shared" si="21"/>
        <v>15193</v>
      </c>
      <c r="T450" s="132">
        <v>13673</v>
      </c>
      <c r="U450" s="135">
        <v>0</v>
      </c>
      <c r="V450" s="135"/>
      <c r="W450" s="136">
        <f t="shared" si="22"/>
        <v>13673</v>
      </c>
      <c r="X450" s="145" t="s">
        <v>571</v>
      </c>
      <c r="Y450" s="138"/>
      <c r="Z450" s="138"/>
      <c r="AA450" s="138"/>
      <c r="AB450" s="139"/>
      <c r="AC450" s="147"/>
      <c r="AE450" s="147"/>
      <c r="AG450" s="147"/>
      <c r="AH450" s="92"/>
    </row>
    <row r="451" spans="2:34" ht="40.5" customHeight="1">
      <c r="B451" s="127">
        <v>440</v>
      </c>
      <c r="C451" s="128" t="s">
        <v>568</v>
      </c>
      <c r="D451" s="129" t="s">
        <v>253</v>
      </c>
      <c r="E451" s="129" t="s">
        <v>253</v>
      </c>
      <c r="F451" s="129" t="s">
        <v>569</v>
      </c>
      <c r="G451" s="128"/>
      <c r="H451" s="129" t="s">
        <v>197</v>
      </c>
      <c r="I451" s="128" t="s">
        <v>570</v>
      </c>
      <c r="J451" s="128" t="s">
        <v>176</v>
      </c>
      <c r="K451" s="128" t="s">
        <v>2265</v>
      </c>
      <c r="L451" s="130">
        <v>0</v>
      </c>
      <c r="M451" s="130">
        <v>0</v>
      </c>
      <c r="N451" s="131">
        <f t="shared" si="20"/>
        <v>0</v>
      </c>
      <c r="O451" s="128" t="s">
        <v>2312</v>
      </c>
      <c r="P451" s="144">
        <v>1620</v>
      </c>
      <c r="Q451" s="133">
        <v>0</v>
      </c>
      <c r="R451" s="144">
        <v>180</v>
      </c>
      <c r="S451" s="134">
        <f t="shared" si="21"/>
        <v>1800</v>
      </c>
      <c r="T451" s="132">
        <v>1620</v>
      </c>
      <c r="U451" s="135">
        <v>0</v>
      </c>
      <c r="V451" s="135"/>
      <c r="W451" s="136">
        <f t="shared" si="22"/>
        <v>1620</v>
      </c>
      <c r="X451" s="145" t="s">
        <v>571</v>
      </c>
      <c r="Y451" s="138"/>
      <c r="Z451" s="138"/>
      <c r="AA451" s="138"/>
      <c r="AB451" s="139"/>
      <c r="AC451" s="147"/>
      <c r="AE451" s="147"/>
      <c r="AG451" s="147"/>
      <c r="AH451" s="92"/>
    </row>
    <row r="452" spans="2:34" ht="40.5" customHeight="1">
      <c r="B452" s="127">
        <v>441</v>
      </c>
      <c r="C452" s="128" t="s">
        <v>568</v>
      </c>
      <c r="D452" s="129" t="s">
        <v>253</v>
      </c>
      <c r="E452" s="129" t="s">
        <v>253</v>
      </c>
      <c r="F452" s="129" t="s">
        <v>569</v>
      </c>
      <c r="G452" s="128"/>
      <c r="H452" s="129" t="s">
        <v>197</v>
      </c>
      <c r="I452" s="128" t="s">
        <v>570</v>
      </c>
      <c r="J452" s="128" t="s">
        <v>155</v>
      </c>
      <c r="K452" s="128" t="s">
        <v>2265</v>
      </c>
      <c r="L452" s="130">
        <v>0</v>
      </c>
      <c r="M452" s="130">
        <v>0</v>
      </c>
      <c r="N452" s="131">
        <f t="shared" si="20"/>
        <v>0</v>
      </c>
      <c r="O452" s="128" t="s">
        <v>2312</v>
      </c>
      <c r="P452" s="144">
        <v>13095</v>
      </c>
      <c r="Q452" s="133">
        <v>0</v>
      </c>
      <c r="R452" s="144">
        <v>1455</v>
      </c>
      <c r="S452" s="134">
        <f t="shared" si="21"/>
        <v>14550</v>
      </c>
      <c r="T452" s="132">
        <v>13095</v>
      </c>
      <c r="U452" s="135">
        <v>0</v>
      </c>
      <c r="V452" s="135"/>
      <c r="W452" s="136">
        <f t="shared" si="22"/>
        <v>13095</v>
      </c>
      <c r="X452" s="145" t="s">
        <v>571</v>
      </c>
      <c r="Y452" s="138"/>
      <c r="Z452" s="138"/>
      <c r="AA452" s="138"/>
      <c r="AB452" s="139"/>
      <c r="AC452" s="147"/>
      <c r="AE452" s="147"/>
      <c r="AG452" s="147"/>
      <c r="AH452" s="92"/>
    </row>
    <row r="453" spans="2:34" ht="40.5" customHeight="1">
      <c r="B453" s="127">
        <v>442</v>
      </c>
      <c r="C453" s="128" t="s">
        <v>568</v>
      </c>
      <c r="D453" s="129" t="s">
        <v>253</v>
      </c>
      <c r="E453" s="129" t="s">
        <v>253</v>
      </c>
      <c r="F453" s="129" t="s">
        <v>569</v>
      </c>
      <c r="G453" s="128"/>
      <c r="H453" s="129" t="s">
        <v>197</v>
      </c>
      <c r="I453" s="128" t="s">
        <v>570</v>
      </c>
      <c r="J453" s="128" t="s">
        <v>200</v>
      </c>
      <c r="K453" s="128" t="s">
        <v>2264</v>
      </c>
      <c r="L453" s="130">
        <v>0</v>
      </c>
      <c r="M453" s="130">
        <v>0</v>
      </c>
      <c r="N453" s="131">
        <f t="shared" si="20"/>
        <v>0</v>
      </c>
      <c r="O453" s="128" t="s">
        <v>2312</v>
      </c>
      <c r="P453" s="144">
        <v>15700</v>
      </c>
      <c r="Q453" s="133">
        <v>0</v>
      </c>
      <c r="R453" s="144">
        <v>1745</v>
      </c>
      <c r="S453" s="134">
        <f t="shared" si="21"/>
        <v>17445</v>
      </c>
      <c r="T453" s="132">
        <v>15700</v>
      </c>
      <c r="U453" s="135">
        <v>0</v>
      </c>
      <c r="V453" s="135"/>
      <c r="W453" s="136">
        <f t="shared" si="22"/>
        <v>15700</v>
      </c>
      <c r="X453" s="145" t="s">
        <v>571</v>
      </c>
      <c r="Y453" s="138"/>
      <c r="Z453" s="138"/>
      <c r="AA453" s="138"/>
      <c r="AB453" s="139"/>
      <c r="AC453" s="147"/>
      <c r="AE453" s="147"/>
      <c r="AG453" s="147"/>
      <c r="AH453" s="92"/>
    </row>
    <row r="454" spans="2:34" ht="40.5" customHeight="1">
      <c r="B454" s="127">
        <v>443</v>
      </c>
      <c r="C454" s="128" t="s">
        <v>568</v>
      </c>
      <c r="D454" s="129" t="s">
        <v>253</v>
      </c>
      <c r="E454" s="129" t="s">
        <v>253</v>
      </c>
      <c r="F454" s="129" t="s">
        <v>569</v>
      </c>
      <c r="G454" s="128"/>
      <c r="H454" s="129" t="s">
        <v>197</v>
      </c>
      <c r="I454" s="128" t="s">
        <v>570</v>
      </c>
      <c r="J454" s="128" t="s">
        <v>200</v>
      </c>
      <c r="K454" s="128" t="s">
        <v>2264</v>
      </c>
      <c r="L454" s="130">
        <v>0</v>
      </c>
      <c r="M454" s="130">
        <v>0</v>
      </c>
      <c r="N454" s="131">
        <f t="shared" si="20"/>
        <v>0</v>
      </c>
      <c r="O454" s="128" t="s">
        <v>2312</v>
      </c>
      <c r="P454" s="144">
        <v>15441</v>
      </c>
      <c r="Q454" s="133">
        <v>0</v>
      </c>
      <c r="R454" s="144">
        <v>1716</v>
      </c>
      <c r="S454" s="134">
        <f t="shared" si="21"/>
        <v>17157</v>
      </c>
      <c r="T454" s="132">
        <v>15441</v>
      </c>
      <c r="U454" s="135">
        <v>0</v>
      </c>
      <c r="V454" s="135"/>
      <c r="W454" s="136">
        <f t="shared" si="22"/>
        <v>15441</v>
      </c>
      <c r="X454" s="145" t="s">
        <v>571</v>
      </c>
      <c r="Y454" s="138"/>
      <c r="Z454" s="138"/>
      <c r="AA454" s="138"/>
      <c r="AB454" s="139"/>
      <c r="AC454" s="147"/>
      <c r="AE454" s="147"/>
      <c r="AG454" s="147"/>
      <c r="AH454" s="92"/>
    </row>
    <row r="455" spans="2:34" ht="40.5" customHeight="1">
      <c r="B455" s="127">
        <v>444</v>
      </c>
      <c r="C455" s="128" t="s">
        <v>568</v>
      </c>
      <c r="D455" s="129" t="s">
        <v>253</v>
      </c>
      <c r="E455" s="129" t="s">
        <v>253</v>
      </c>
      <c r="F455" s="129" t="s">
        <v>569</v>
      </c>
      <c r="G455" s="128"/>
      <c r="H455" s="129" t="s">
        <v>197</v>
      </c>
      <c r="I455" s="128" t="s">
        <v>570</v>
      </c>
      <c r="J455" s="128" t="s">
        <v>200</v>
      </c>
      <c r="K455" s="128" t="s">
        <v>2264</v>
      </c>
      <c r="L455" s="130">
        <v>0</v>
      </c>
      <c r="M455" s="130">
        <v>0</v>
      </c>
      <c r="N455" s="131">
        <f t="shared" si="20"/>
        <v>0</v>
      </c>
      <c r="O455" s="128" t="s">
        <v>2312</v>
      </c>
      <c r="P455" s="144">
        <v>14815</v>
      </c>
      <c r="Q455" s="133">
        <v>0</v>
      </c>
      <c r="R455" s="144">
        <v>1650</v>
      </c>
      <c r="S455" s="134">
        <f t="shared" si="21"/>
        <v>16465</v>
      </c>
      <c r="T455" s="132">
        <v>14815</v>
      </c>
      <c r="U455" s="135">
        <v>0</v>
      </c>
      <c r="V455" s="135"/>
      <c r="W455" s="136">
        <f t="shared" si="22"/>
        <v>14815</v>
      </c>
      <c r="X455" s="145" t="s">
        <v>571</v>
      </c>
      <c r="Y455" s="138"/>
      <c r="Z455" s="138"/>
      <c r="AA455" s="138"/>
      <c r="AB455" s="139"/>
      <c r="AC455" s="147"/>
      <c r="AE455" s="147"/>
      <c r="AG455" s="147"/>
      <c r="AH455" s="92"/>
    </row>
    <row r="456" spans="2:34" ht="40.5" customHeight="1">
      <c r="B456" s="127">
        <v>445</v>
      </c>
      <c r="C456" s="128" t="s">
        <v>568</v>
      </c>
      <c r="D456" s="129" t="s">
        <v>253</v>
      </c>
      <c r="E456" s="129" t="s">
        <v>253</v>
      </c>
      <c r="F456" s="129" t="s">
        <v>569</v>
      </c>
      <c r="G456" s="128"/>
      <c r="H456" s="129" t="s">
        <v>197</v>
      </c>
      <c r="I456" s="128" t="s">
        <v>570</v>
      </c>
      <c r="J456" s="128" t="s">
        <v>200</v>
      </c>
      <c r="K456" s="128" t="s">
        <v>2264</v>
      </c>
      <c r="L456" s="130">
        <v>0</v>
      </c>
      <c r="M456" s="130">
        <v>0</v>
      </c>
      <c r="N456" s="131">
        <f t="shared" si="20"/>
        <v>0</v>
      </c>
      <c r="O456" s="128" t="s">
        <v>2312</v>
      </c>
      <c r="P456" s="144">
        <v>27037</v>
      </c>
      <c r="Q456" s="133">
        <v>0</v>
      </c>
      <c r="R456" s="144">
        <v>3005</v>
      </c>
      <c r="S456" s="134">
        <f t="shared" si="21"/>
        <v>30042</v>
      </c>
      <c r="T456" s="132">
        <v>27037</v>
      </c>
      <c r="U456" s="135">
        <v>0</v>
      </c>
      <c r="V456" s="135"/>
      <c r="W456" s="136">
        <f t="shared" si="22"/>
        <v>27037</v>
      </c>
      <c r="X456" s="145" t="s">
        <v>571</v>
      </c>
      <c r="Y456" s="138"/>
      <c r="Z456" s="138"/>
      <c r="AA456" s="138"/>
      <c r="AB456" s="139"/>
      <c r="AC456" s="147"/>
      <c r="AE456" s="147"/>
      <c r="AG456" s="147"/>
      <c r="AH456" s="92"/>
    </row>
    <row r="457" spans="2:34" ht="40.5" customHeight="1">
      <c r="B457" s="127">
        <v>446</v>
      </c>
      <c r="C457" s="128" t="s">
        <v>572</v>
      </c>
      <c r="D457" s="129" t="s">
        <v>285</v>
      </c>
      <c r="E457" s="129" t="s">
        <v>220</v>
      </c>
      <c r="F457" s="129" t="s">
        <v>573</v>
      </c>
      <c r="G457" s="128"/>
      <c r="H457" s="129" t="s">
        <v>197</v>
      </c>
      <c r="I457" s="128" t="s">
        <v>574</v>
      </c>
      <c r="J457" s="128" t="s">
        <v>176</v>
      </c>
      <c r="K457" s="128" t="s">
        <v>2265</v>
      </c>
      <c r="L457" s="130">
        <v>15</v>
      </c>
      <c r="M457" s="130">
        <v>2</v>
      </c>
      <c r="N457" s="131">
        <f t="shared" si="20"/>
        <v>17</v>
      </c>
      <c r="O457" s="128" t="s">
        <v>2313</v>
      </c>
      <c r="P457" s="144">
        <v>14040</v>
      </c>
      <c r="Q457" s="133">
        <v>0</v>
      </c>
      <c r="R457" s="144">
        <v>1560</v>
      </c>
      <c r="S457" s="134">
        <f t="shared" si="21"/>
        <v>15600</v>
      </c>
      <c r="T457" s="132">
        <v>14040</v>
      </c>
      <c r="U457" s="135">
        <v>0</v>
      </c>
      <c r="V457" s="135"/>
      <c r="W457" s="136">
        <f t="shared" si="22"/>
        <v>14040</v>
      </c>
      <c r="X457" s="145" t="s">
        <v>575</v>
      </c>
      <c r="Y457" s="138"/>
      <c r="Z457" s="138"/>
      <c r="AA457" s="138"/>
      <c r="AB457" s="139"/>
      <c r="AC457" s="147"/>
      <c r="AE457" s="147"/>
      <c r="AG457" s="147"/>
      <c r="AH457" s="92"/>
    </row>
    <row r="458" spans="2:34" ht="40.5" customHeight="1">
      <c r="B458" s="127">
        <v>447</v>
      </c>
      <c r="C458" s="128" t="s">
        <v>572</v>
      </c>
      <c r="D458" s="129" t="s">
        <v>285</v>
      </c>
      <c r="E458" s="129" t="s">
        <v>220</v>
      </c>
      <c r="F458" s="129" t="s">
        <v>573</v>
      </c>
      <c r="G458" s="128"/>
      <c r="H458" s="129" t="s">
        <v>197</v>
      </c>
      <c r="I458" s="128" t="s">
        <v>574</v>
      </c>
      <c r="J458" s="128" t="s">
        <v>200</v>
      </c>
      <c r="K458" s="128" t="s">
        <v>2264</v>
      </c>
      <c r="L458" s="130">
        <v>0</v>
      </c>
      <c r="M458" s="130">
        <v>0</v>
      </c>
      <c r="N458" s="131">
        <f t="shared" si="20"/>
        <v>0</v>
      </c>
      <c r="O458" s="128" t="s">
        <v>2313</v>
      </c>
      <c r="P458" s="144">
        <v>29630</v>
      </c>
      <c r="Q458" s="133">
        <v>0</v>
      </c>
      <c r="R458" s="144">
        <v>3300</v>
      </c>
      <c r="S458" s="134">
        <f t="shared" si="21"/>
        <v>32930</v>
      </c>
      <c r="T458" s="132">
        <v>29630</v>
      </c>
      <c r="U458" s="135">
        <v>0</v>
      </c>
      <c r="V458" s="135"/>
      <c r="W458" s="136">
        <f t="shared" si="22"/>
        <v>29630</v>
      </c>
      <c r="X458" s="145" t="s">
        <v>575</v>
      </c>
      <c r="Y458" s="138"/>
      <c r="Z458" s="138"/>
      <c r="AA458" s="138"/>
      <c r="AB458" s="139"/>
      <c r="AC458" s="147"/>
      <c r="AE458" s="147"/>
      <c r="AG458" s="147"/>
      <c r="AH458" s="92"/>
    </row>
    <row r="459" spans="2:34" ht="40.5" customHeight="1">
      <c r="B459" s="127">
        <v>448</v>
      </c>
      <c r="C459" s="128" t="s">
        <v>572</v>
      </c>
      <c r="D459" s="129" t="s">
        <v>285</v>
      </c>
      <c r="E459" s="129" t="s">
        <v>220</v>
      </c>
      <c r="F459" s="129" t="s">
        <v>573</v>
      </c>
      <c r="G459" s="128"/>
      <c r="H459" s="129" t="s">
        <v>197</v>
      </c>
      <c r="I459" s="128" t="s">
        <v>574</v>
      </c>
      <c r="J459" s="128" t="s">
        <v>200</v>
      </c>
      <c r="K459" s="128" t="s">
        <v>2264</v>
      </c>
      <c r="L459" s="130">
        <v>0</v>
      </c>
      <c r="M459" s="130">
        <v>0</v>
      </c>
      <c r="N459" s="131">
        <f t="shared" si="20"/>
        <v>0</v>
      </c>
      <c r="O459" s="128" t="s">
        <v>2313</v>
      </c>
      <c r="P459" s="144">
        <v>10294</v>
      </c>
      <c r="Q459" s="133">
        <v>0</v>
      </c>
      <c r="R459" s="144">
        <v>1144</v>
      </c>
      <c r="S459" s="134">
        <f t="shared" si="21"/>
        <v>11438</v>
      </c>
      <c r="T459" s="132">
        <v>10294</v>
      </c>
      <c r="U459" s="135">
        <v>0</v>
      </c>
      <c r="V459" s="135"/>
      <c r="W459" s="136">
        <f t="shared" si="22"/>
        <v>10294</v>
      </c>
      <c r="X459" s="145" t="s">
        <v>575</v>
      </c>
      <c r="Y459" s="138"/>
      <c r="Z459" s="138"/>
      <c r="AA459" s="138"/>
      <c r="AB459" s="139"/>
      <c r="AC459" s="147"/>
      <c r="AE459" s="147"/>
      <c r="AG459" s="147"/>
      <c r="AH459" s="92"/>
    </row>
    <row r="460" spans="2:34" ht="40.5" customHeight="1">
      <c r="B460" s="127">
        <v>449</v>
      </c>
      <c r="C460" s="128" t="s">
        <v>572</v>
      </c>
      <c r="D460" s="129" t="s">
        <v>285</v>
      </c>
      <c r="E460" s="129" t="s">
        <v>220</v>
      </c>
      <c r="F460" s="129" t="s">
        <v>573</v>
      </c>
      <c r="G460" s="128"/>
      <c r="H460" s="129" t="s">
        <v>197</v>
      </c>
      <c r="I460" s="128" t="s">
        <v>574</v>
      </c>
      <c r="J460" s="128" t="s">
        <v>152</v>
      </c>
      <c r="K460" s="128" t="s">
        <v>2265</v>
      </c>
      <c r="L460" s="130">
        <v>0</v>
      </c>
      <c r="M460" s="130">
        <v>0</v>
      </c>
      <c r="N460" s="131">
        <f t="shared" ref="N460:N523" si="23">+M460+L460</f>
        <v>0</v>
      </c>
      <c r="O460" s="128" t="s">
        <v>2313</v>
      </c>
      <c r="P460" s="144">
        <v>13574</v>
      </c>
      <c r="Q460" s="133">
        <v>0</v>
      </c>
      <c r="R460" s="144">
        <v>3074</v>
      </c>
      <c r="S460" s="134">
        <f t="shared" si="21"/>
        <v>16648</v>
      </c>
      <c r="T460" s="132">
        <v>13574</v>
      </c>
      <c r="U460" s="135">
        <v>0</v>
      </c>
      <c r="V460" s="135"/>
      <c r="W460" s="136">
        <f t="shared" si="22"/>
        <v>13574</v>
      </c>
      <c r="X460" s="145" t="s">
        <v>575</v>
      </c>
      <c r="Y460" s="138"/>
      <c r="Z460" s="138"/>
      <c r="AA460" s="138"/>
      <c r="AB460" s="139"/>
      <c r="AC460" s="147"/>
      <c r="AE460" s="147"/>
      <c r="AG460" s="147"/>
      <c r="AH460" s="92"/>
    </row>
    <row r="461" spans="2:34" ht="40.5" customHeight="1">
      <c r="B461" s="127">
        <v>450</v>
      </c>
      <c r="C461" s="128" t="s">
        <v>572</v>
      </c>
      <c r="D461" s="129" t="s">
        <v>285</v>
      </c>
      <c r="E461" s="129" t="s">
        <v>220</v>
      </c>
      <c r="F461" s="129" t="s">
        <v>573</v>
      </c>
      <c r="G461" s="128"/>
      <c r="H461" s="129" t="s">
        <v>197</v>
      </c>
      <c r="I461" s="128" t="s">
        <v>574</v>
      </c>
      <c r="J461" s="128" t="s">
        <v>176</v>
      </c>
      <c r="K461" s="128" t="s">
        <v>2265</v>
      </c>
      <c r="L461" s="130">
        <v>0</v>
      </c>
      <c r="M461" s="130">
        <v>0</v>
      </c>
      <c r="N461" s="131">
        <f t="shared" si="23"/>
        <v>0</v>
      </c>
      <c r="O461" s="128" t="s">
        <v>2313</v>
      </c>
      <c r="P461" s="144">
        <v>3240</v>
      </c>
      <c r="Q461" s="133">
        <v>0</v>
      </c>
      <c r="R461" s="144">
        <v>360</v>
      </c>
      <c r="S461" s="134">
        <f t="shared" ref="S461:S524" si="24">+P461+R461</f>
        <v>3600</v>
      </c>
      <c r="T461" s="132">
        <v>3240</v>
      </c>
      <c r="U461" s="135">
        <v>0</v>
      </c>
      <c r="V461" s="135"/>
      <c r="W461" s="136">
        <f t="shared" ref="W461:W524" si="25">+T461+U461+V461</f>
        <v>3240</v>
      </c>
      <c r="X461" s="145" t="s">
        <v>575</v>
      </c>
      <c r="Y461" s="138"/>
      <c r="Z461" s="138"/>
      <c r="AA461" s="138"/>
      <c r="AB461" s="139"/>
      <c r="AC461" s="147"/>
      <c r="AE461" s="147"/>
      <c r="AG461" s="147"/>
      <c r="AH461" s="92"/>
    </row>
    <row r="462" spans="2:34" ht="40.5" customHeight="1">
      <c r="B462" s="127">
        <v>451</v>
      </c>
      <c r="C462" s="128" t="s">
        <v>572</v>
      </c>
      <c r="D462" s="129" t="s">
        <v>285</v>
      </c>
      <c r="E462" s="129" t="s">
        <v>220</v>
      </c>
      <c r="F462" s="129" t="s">
        <v>573</v>
      </c>
      <c r="G462" s="128"/>
      <c r="H462" s="129" t="s">
        <v>197</v>
      </c>
      <c r="I462" s="128" t="s">
        <v>574</v>
      </c>
      <c r="J462" s="128" t="s">
        <v>176</v>
      </c>
      <c r="K462" s="128" t="s">
        <v>2265</v>
      </c>
      <c r="L462" s="130">
        <v>0</v>
      </c>
      <c r="M462" s="130">
        <v>0</v>
      </c>
      <c r="N462" s="131">
        <f t="shared" si="23"/>
        <v>0</v>
      </c>
      <c r="O462" s="128" t="s">
        <v>2313</v>
      </c>
      <c r="P462" s="144">
        <v>8550</v>
      </c>
      <c r="Q462" s="133">
        <v>0</v>
      </c>
      <c r="R462" s="144">
        <v>950</v>
      </c>
      <c r="S462" s="134">
        <f t="shared" si="24"/>
        <v>9500</v>
      </c>
      <c r="T462" s="132">
        <v>8550</v>
      </c>
      <c r="U462" s="135">
        <v>0</v>
      </c>
      <c r="V462" s="135"/>
      <c r="W462" s="136">
        <f t="shared" si="25"/>
        <v>8550</v>
      </c>
      <c r="X462" s="145" t="s">
        <v>575</v>
      </c>
      <c r="Y462" s="138"/>
      <c r="Z462" s="138"/>
      <c r="AA462" s="138"/>
      <c r="AB462" s="139"/>
      <c r="AC462" s="147"/>
      <c r="AE462" s="147"/>
      <c r="AG462" s="147"/>
      <c r="AH462" s="92"/>
    </row>
    <row r="463" spans="2:34" ht="40.5" customHeight="1">
      <c r="B463" s="127">
        <v>452</v>
      </c>
      <c r="C463" s="128" t="s">
        <v>572</v>
      </c>
      <c r="D463" s="129" t="s">
        <v>285</v>
      </c>
      <c r="E463" s="129" t="s">
        <v>220</v>
      </c>
      <c r="F463" s="129" t="s">
        <v>573</v>
      </c>
      <c r="G463" s="128"/>
      <c r="H463" s="129" t="s">
        <v>197</v>
      </c>
      <c r="I463" s="128" t="s">
        <v>574</v>
      </c>
      <c r="J463" s="128" t="s">
        <v>176</v>
      </c>
      <c r="K463" s="128" t="s">
        <v>2265</v>
      </c>
      <c r="L463" s="130">
        <v>0</v>
      </c>
      <c r="M463" s="130">
        <v>0</v>
      </c>
      <c r="N463" s="131">
        <f t="shared" si="23"/>
        <v>0</v>
      </c>
      <c r="O463" s="128" t="s">
        <v>2313</v>
      </c>
      <c r="P463" s="144">
        <v>41021</v>
      </c>
      <c r="Q463" s="133">
        <v>0</v>
      </c>
      <c r="R463" s="144">
        <v>4558</v>
      </c>
      <c r="S463" s="134">
        <f t="shared" si="24"/>
        <v>45579</v>
      </c>
      <c r="T463" s="132">
        <v>41021</v>
      </c>
      <c r="U463" s="135">
        <v>0</v>
      </c>
      <c r="V463" s="135"/>
      <c r="W463" s="136">
        <f t="shared" si="25"/>
        <v>41021</v>
      </c>
      <c r="X463" s="145" t="s">
        <v>575</v>
      </c>
      <c r="Y463" s="138"/>
      <c r="Z463" s="138"/>
      <c r="AA463" s="138"/>
      <c r="AB463" s="139"/>
      <c r="AC463" s="147"/>
      <c r="AE463" s="147"/>
      <c r="AG463" s="147"/>
      <c r="AH463" s="92"/>
    </row>
    <row r="464" spans="2:34" ht="40.5" customHeight="1">
      <c r="B464" s="127">
        <v>453</v>
      </c>
      <c r="C464" s="128" t="s">
        <v>576</v>
      </c>
      <c r="D464" s="129" t="s">
        <v>577</v>
      </c>
      <c r="E464" s="129" t="s">
        <v>215</v>
      </c>
      <c r="F464" s="129" t="s">
        <v>578</v>
      </c>
      <c r="G464" s="128"/>
      <c r="H464" s="129" t="s">
        <v>197</v>
      </c>
      <c r="I464" s="128" t="s">
        <v>579</v>
      </c>
      <c r="J464" s="128" t="s">
        <v>156</v>
      </c>
      <c r="K464" s="128" t="s">
        <v>2264</v>
      </c>
      <c r="L464" s="130">
        <v>12</v>
      </c>
      <c r="M464" s="130">
        <v>7</v>
      </c>
      <c r="N464" s="131">
        <f t="shared" si="23"/>
        <v>19</v>
      </c>
      <c r="O464" s="128" t="s">
        <v>2313</v>
      </c>
      <c r="P464" s="144">
        <v>21810</v>
      </c>
      <c r="Q464" s="133">
        <v>0</v>
      </c>
      <c r="R464" s="144">
        <v>7680</v>
      </c>
      <c r="S464" s="134">
        <f t="shared" si="24"/>
        <v>29490</v>
      </c>
      <c r="T464" s="132">
        <v>21810</v>
      </c>
      <c r="U464" s="135">
        <v>0</v>
      </c>
      <c r="V464" s="135"/>
      <c r="W464" s="136">
        <f t="shared" si="25"/>
        <v>21810</v>
      </c>
      <c r="X464" s="145" t="s">
        <v>580</v>
      </c>
      <c r="Y464" s="138"/>
      <c r="Z464" s="138"/>
      <c r="AA464" s="138"/>
      <c r="AB464" s="139"/>
      <c r="AC464" s="147"/>
      <c r="AE464" s="147"/>
      <c r="AG464" s="147"/>
      <c r="AH464" s="92"/>
    </row>
    <row r="465" spans="2:34" ht="40.5" customHeight="1">
      <c r="B465" s="127">
        <v>454</v>
      </c>
      <c r="C465" s="128" t="s">
        <v>576</v>
      </c>
      <c r="D465" s="129" t="s">
        <v>577</v>
      </c>
      <c r="E465" s="129" t="s">
        <v>215</v>
      </c>
      <c r="F465" s="129" t="s">
        <v>578</v>
      </c>
      <c r="G465" s="128"/>
      <c r="H465" s="129" t="s">
        <v>197</v>
      </c>
      <c r="I465" s="128" t="s">
        <v>579</v>
      </c>
      <c r="J465" s="128" t="s">
        <v>200</v>
      </c>
      <c r="K465" s="128" t="s">
        <v>2264</v>
      </c>
      <c r="L465" s="130">
        <v>0</v>
      </c>
      <c r="M465" s="130">
        <v>0</v>
      </c>
      <c r="N465" s="131">
        <f t="shared" si="23"/>
        <v>0</v>
      </c>
      <c r="O465" s="128" t="s">
        <v>2313</v>
      </c>
      <c r="P465" s="144">
        <v>5147</v>
      </c>
      <c r="Q465" s="133">
        <v>0</v>
      </c>
      <c r="R465" s="144">
        <v>572</v>
      </c>
      <c r="S465" s="134">
        <f t="shared" si="24"/>
        <v>5719</v>
      </c>
      <c r="T465" s="132">
        <v>5147</v>
      </c>
      <c r="U465" s="135">
        <v>0</v>
      </c>
      <c r="V465" s="135"/>
      <c r="W465" s="136">
        <f t="shared" si="25"/>
        <v>5147</v>
      </c>
      <c r="X465" s="145" t="s">
        <v>580</v>
      </c>
      <c r="Y465" s="138"/>
      <c r="Z465" s="138"/>
      <c r="AA465" s="138"/>
      <c r="AB465" s="139"/>
      <c r="AC465" s="147"/>
      <c r="AE465" s="147"/>
      <c r="AG465" s="147"/>
      <c r="AH465" s="92"/>
    </row>
    <row r="466" spans="2:34" ht="40.5" customHeight="1">
      <c r="B466" s="127">
        <v>455</v>
      </c>
      <c r="C466" s="128" t="s">
        <v>576</v>
      </c>
      <c r="D466" s="129" t="s">
        <v>577</v>
      </c>
      <c r="E466" s="129" t="s">
        <v>215</v>
      </c>
      <c r="F466" s="129" t="s">
        <v>578</v>
      </c>
      <c r="G466" s="128"/>
      <c r="H466" s="129" t="s">
        <v>197</v>
      </c>
      <c r="I466" s="128" t="s">
        <v>579</v>
      </c>
      <c r="J466" s="128" t="s">
        <v>200</v>
      </c>
      <c r="K466" s="128" t="s">
        <v>2264</v>
      </c>
      <c r="L466" s="130">
        <v>0</v>
      </c>
      <c r="M466" s="130">
        <v>0</v>
      </c>
      <c r="N466" s="131">
        <f t="shared" si="23"/>
        <v>0</v>
      </c>
      <c r="O466" s="128" t="s">
        <v>2313</v>
      </c>
      <c r="P466" s="144">
        <v>35556</v>
      </c>
      <c r="Q466" s="133">
        <v>0</v>
      </c>
      <c r="R466" s="144">
        <v>3960</v>
      </c>
      <c r="S466" s="134">
        <f t="shared" si="24"/>
        <v>39516</v>
      </c>
      <c r="T466" s="132">
        <v>35556</v>
      </c>
      <c r="U466" s="135">
        <v>0</v>
      </c>
      <c r="V466" s="135"/>
      <c r="W466" s="136">
        <f t="shared" si="25"/>
        <v>35556</v>
      </c>
      <c r="X466" s="145" t="s">
        <v>580</v>
      </c>
      <c r="Y466" s="138"/>
      <c r="Z466" s="138"/>
      <c r="AA466" s="138"/>
      <c r="AB466" s="139"/>
      <c r="AC466" s="147"/>
      <c r="AE466" s="147"/>
      <c r="AG466" s="147"/>
      <c r="AH466" s="92"/>
    </row>
    <row r="467" spans="2:34" ht="40.5" customHeight="1">
      <c r="B467" s="127">
        <v>456</v>
      </c>
      <c r="C467" s="128" t="s">
        <v>576</v>
      </c>
      <c r="D467" s="129" t="s">
        <v>577</v>
      </c>
      <c r="E467" s="129" t="s">
        <v>215</v>
      </c>
      <c r="F467" s="129" t="s">
        <v>578</v>
      </c>
      <c r="G467" s="128"/>
      <c r="H467" s="129" t="s">
        <v>197</v>
      </c>
      <c r="I467" s="128" t="s">
        <v>579</v>
      </c>
      <c r="J467" s="128" t="s">
        <v>152</v>
      </c>
      <c r="K467" s="128" t="s">
        <v>2265</v>
      </c>
      <c r="L467" s="130">
        <v>0</v>
      </c>
      <c r="M467" s="130">
        <v>0</v>
      </c>
      <c r="N467" s="131">
        <f t="shared" si="23"/>
        <v>0</v>
      </c>
      <c r="O467" s="128" t="s">
        <v>2313</v>
      </c>
      <c r="P467" s="144">
        <v>6787</v>
      </c>
      <c r="Q467" s="133">
        <v>0</v>
      </c>
      <c r="R467" s="144">
        <v>1537</v>
      </c>
      <c r="S467" s="134">
        <f t="shared" si="24"/>
        <v>8324</v>
      </c>
      <c r="T467" s="132">
        <v>6787</v>
      </c>
      <c r="U467" s="135">
        <v>0</v>
      </c>
      <c r="V467" s="135"/>
      <c r="W467" s="136">
        <f t="shared" si="25"/>
        <v>6787</v>
      </c>
      <c r="X467" s="145" t="s">
        <v>580</v>
      </c>
      <c r="Y467" s="138"/>
      <c r="Z467" s="138"/>
      <c r="AA467" s="138"/>
      <c r="AB467" s="139"/>
      <c r="AC467" s="147"/>
      <c r="AE467" s="147"/>
      <c r="AG467" s="147"/>
      <c r="AH467" s="92"/>
    </row>
    <row r="468" spans="2:34" ht="40.5" customHeight="1">
      <c r="B468" s="127">
        <v>457</v>
      </c>
      <c r="C468" s="128" t="s">
        <v>576</v>
      </c>
      <c r="D468" s="129" t="s">
        <v>577</v>
      </c>
      <c r="E468" s="129" t="s">
        <v>215</v>
      </c>
      <c r="F468" s="129" t="s">
        <v>578</v>
      </c>
      <c r="G468" s="128"/>
      <c r="H468" s="129" t="s">
        <v>197</v>
      </c>
      <c r="I468" s="128" t="s">
        <v>579</v>
      </c>
      <c r="J468" s="128" t="s">
        <v>288</v>
      </c>
      <c r="K468" s="128" t="s">
        <v>2265</v>
      </c>
      <c r="L468" s="130">
        <v>0</v>
      </c>
      <c r="M468" s="130">
        <v>0</v>
      </c>
      <c r="N468" s="131">
        <f t="shared" si="23"/>
        <v>0</v>
      </c>
      <c r="O468" s="128" t="s">
        <v>2313</v>
      </c>
      <c r="P468" s="144">
        <v>11500</v>
      </c>
      <c r="Q468" s="133">
        <v>0</v>
      </c>
      <c r="R468" s="144">
        <v>1500</v>
      </c>
      <c r="S468" s="134">
        <f t="shared" si="24"/>
        <v>13000</v>
      </c>
      <c r="T468" s="132">
        <v>11500</v>
      </c>
      <c r="U468" s="135">
        <v>0</v>
      </c>
      <c r="V468" s="135"/>
      <c r="W468" s="136">
        <f t="shared" si="25"/>
        <v>11500</v>
      </c>
      <c r="X468" s="145" t="s">
        <v>580</v>
      </c>
      <c r="Y468" s="138"/>
      <c r="Z468" s="138"/>
      <c r="AA468" s="138"/>
      <c r="AB468" s="139"/>
      <c r="AC468" s="147"/>
      <c r="AE468" s="147"/>
      <c r="AG468" s="147"/>
      <c r="AH468" s="92"/>
    </row>
    <row r="469" spans="2:34" ht="40.5" customHeight="1">
      <c r="B469" s="127">
        <v>458</v>
      </c>
      <c r="C469" s="128" t="s">
        <v>581</v>
      </c>
      <c r="D469" s="129" t="s">
        <v>285</v>
      </c>
      <c r="E469" s="129" t="s">
        <v>582</v>
      </c>
      <c r="F469" s="129" t="s">
        <v>583</v>
      </c>
      <c r="G469" s="128"/>
      <c r="H469" s="129" t="s">
        <v>197</v>
      </c>
      <c r="I469" s="128" t="s">
        <v>584</v>
      </c>
      <c r="J469" s="128" t="s">
        <v>176</v>
      </c>
      <c r="K469" s="128" t="s">
        <v>2265</v>
      </c>
      <c r="L469" s="130">
        <v>13</v>
      </c>
      <c r="M469" s="130">
        <v>15</v>
      </c>
      <c r="N469" s="131">
        <f t="shared" si="23"/>
        <v>28</v>
      </c>
      <c r="O469" s="128" t="s">
        <v>2312</v>
      </c>
      <c r="P469" s="144">
        <v>12960</v>
      </c>
      <c r="Q469" s="133">
        <v>0</v>
      </c>
      <c r="R469" s="144">
        <v>1440</v>
      </c>
      <c r="S469" s="134">
        <f t="shared" si="24"/>
        <v>14400</v>
      </c>
      <c r="T469" s="132">
        <v>12960</v>
      </c>
      <c r="U469" s="135">
        <v>0</v>
      </c>
      <c r="V469" s="135"/>
      <c r="W469" s="136">
        <f t="shared" si="25"/>
        <v>12960</v>
      </c>
      <c r="X469" s="145" t="s">
        <v>585</v>
      </c>
      <c r="Y469" s="138"/>
      <c r="Z469" s="138"/>
      <c r="AA469" s="138"/>
      <c r="AB469" s="139"/>
      <c r="AC469" s="147"/>
      <c r="AE469" s="147"/>
      <c r="AG469" s="147"/>
      <c r="AH469" s="92"/>
    </row>
    <row r="470" spans="2:34" ht="40.5" customHeight="1">
      <c r="B470" s="127">
        <v>459</v>
      </c>
      <c r="C470" s="128" t="s">
        <v>581</v>
      </c>
      <c r="D470" s="129" t="s">
        <v>285</v>
      </c>
      <c r="E470" s="129" t="s">
        <v>582</v>
      </c>
      <c r="F470" s="129" t="s">
        <v>583</v>
      </c>
      <c r="G470" s="128"/>
      <c r="H470" s="129" t="s">
        <v>197</v>
      </c>
      <c r="I470" s="128" t="s">
        <v>584</v>
      </c>
      <c r="J470" s="128" t="s">
        <v>176</v>
      </c>
      <c r="K470" s="128" t="s">
        <v>2265</v>
      </c>
      <c r="L470" s="130">
        <v>0</v>
      </c>
      <c r="M470" s="130">
        <v>0</v>
      </c>
      <c r="N470" s="131">
        <f t="shared" si="23"/>
        <v>0</v>
      </c>
      <c r="O470" s="128" t="s">
        <v>2312</v>
      </c>
      <c r="P470" s="144">
        <v>13673</v>
      </c>
      <c r="Q470" s="133">
        <v>0</v>
      </c>
      <c r="R470" s="144">
        <v>1520</v>
      </c>
      <c r="S470" s="134">
        <f t="shared" si="24"/>
        <v>15193</v>
      </c>
      <c r="T470" s="132">
        <v>13673</v>
      </c>
      <c r="U470" s="135">
        <v>0</v>
      </c>
      <c r="V470" s="135"/>
      <c r="W470" s="136">
        <f t="shared" si="25"/>
        <v>13673</v>
      </c>
      <c r="X470" s="145" t="s">
        <v>585</v>
      </c>
      <c r="Y470" s="138"/>
      <c r="Z470" s="138"/>
      <c r="AA470" s="138"/>
      <c r="AB470" s="139"/>
      <c r="AC470" s="147"/>
      <c r="AE470" s="147"/>
      <c r="AG470" s="147"/>
      <c r="AH470" s="92"/>
    </row>
    <row r="471" spans="2:34" ht="40.5" customHeight="1">
      <c r="B471" s="127">
        <v>460</v>
      </c>
      <c r="C471" s="128" t="s">
        <v>581</v>
      </c>
      <c r="D471" s="129" t="s">
        <v>285</v>
      </c>
      <c r="E471" s="129" t="s">
        <v>582</v>
      </c>
      <c r="F471" s="129" t="s">
        <v>583</v>
      </c>
      <c r="G471" s="128"/>
      <c r="H471" s="129" t="s">
        <v>197</v>
      </c>
      <c r="I471" s="128" t="s">
        <v>584</v>
      </c>
      <c r="J471" s="128" t="s">
        <v>176</v>
      </c>
      <c r="K471" s="128" t="s">
        <v>2265</v>
      </c>
      <c r="L471" s="130">
        <v>0</v>
      </c>
      <c r="M471" s="130">
        <v>0</v>
      </c>
      <c r="N471" s="131">
        <f t="shared" si="23"/>
        <v>0</v>
      </c>
      <c r="O471" s="128" t="s">
        <v>2312</v>
      </c>
      <c r="P471" s="144">
        <v>15390</v>
      </c>
      <c r="Q471" s="133">
        <v>0</v>
      </c>
      <c r="R471" s="144">
        <v>1710</v>
      </c>
      <c r="S471" s="134">
        <f t="shared" si="24"/>
        <v>17100</v>
      </c>
      <c r="T471" s="132">
        <v>15390</v>
      </c>
      <c r="U471" s="135">
        <v>0</v>
      </c>
      <c r="V471" s="135"/>
      <c r="W471" s="136">
        <f t="shared" si="25"/>
        <v>15390</v>
      </c>
      <c r="X471" s="145" t="s">
        <v>585</v>
      </c>
      <c r="Y471" s="138"/>
      <c r="Z471" s="138"/>
      <c r="AA471" s="138"/>
      <c r="AB471" s="139"/>
      <c r="AC471" s="147"/>
      <c r="AE471" s="147"/>
      <c r="AG471" s="147"/>
      <c r="AH471" s="92"/>
    </row>
    <row r="472" spans="2:34" ht="40.5" customHeight="1">
      <c r="B472" s="127">
        <v>461</v>
      </c>
      <c r="C472" s="128" t="s">
        <v>581</v>
      </c>
      <c r="D472" s="129" t="s">
        <v>285</v>
      </c>
      <c r="E472" s="129" t="s">
        <v>582</v>
      </c>
      <c r="F472" s="129" t="s">
        <v>583</v>
      </c>
      <c r="G472" s="128"/>
      <c r="H472" s="129" t="s">
        <v>197</v>
      </c>
      <c r="I472" s="128" t="s">
        <v>584</v>
      </c>
      <c r="J472" s="128" t="s">
        <v>176</v>
      </c>
      <c r="K472" s="128" t="s">
        <v>2265</v>
      </c>
      <c r="L472" s="130">
        <v>0</v>
      </c>
      <c r="M472" s="130">
        <v>0</v>
      </c>
      <c r="N472" s="131">
        <f t="shared" si="23"/>
        <v>0</v>
      </c>
      <c r="O472" s="128" t="s">
        <v>2312</v>
      </c>
      <c r="P472" s="144">
        <v>56160</v>
      </c>
      <c r="Q472" s="133">
        <v>0</v>
      </c>
      <c r="R472" s="144">
        <v>6240</v>
      </c>
      <c r="S472" s="134">
        <f t="shared" si="24"/>
        <v>62400</v>
      </c>
      <c r="T472" s="132">
        <v>56160</v>
      </c>
      <c r="U472" s="135">
        <v>0</v>
      </c>
      <c r="V472" s="135"/>
      <c r="W472" s="136">
        <f t="shared" si="25"/>
        <v>56160</v>
      </c>
      <c r="X472" s="145" t="s">
        <v>585</v>
      </c>
      <c r="Y472" s="138"/>
      <c r="Z472" s="138"/>
      <c r="AA472" s="138"/>
      <c r="AB472" s="139"/>
      <c r="AC472" s="147"/>
      <c r="AE472" s="147"/>
      <c r="AG472" s="147"/>
      <c r="AH472" s="92"/>
    </row>
    <row r="473" spans="2:34" ht="40.5" customHeight="1">
      <c r="B473" s="127">
        <v>462</v>
      </c>
      <c r="C473" s="128" t="s">
        <v>581</v>
      </c>
      <c r="D473" s="129" t="s">
        <v>285</v>
      </c>
      <c r="E473" s="129" t="s">
        <v>582</v>
      </c>
      <c r="F473" s="129" t="s">
        <v>583</v>
      </c>
      <c r="G473" s="128"/>
      <c r="H473" s="129" t="s">
        <v>197</v>
      </c>
      <c r="I473" s="128" t="s">
        <v>584</v>
      </c>
      <c r="J473" s="128" t="s">
        <v>200</v>
      </c>
      <c r="K473" s="128" t="s">
        <v>2264</v>
      </c>
      <c r="L473" s="130">
        <v>0</v>
      </c>
      <c r="M473" s="130">
        <v>0</v>
      </c>
      <c r="N473" s="131">
        <f t="shared" si="23"/>
        <v>0</v>
      </c>
      <c r="O473" s="128" t="s">
        <v>2312</v>
      </c>
      <c r="P473" s="144">
        <v>5926</v>
      </c>
      <c r="Q473" s="133">
        <v>0</v>
      </c>
      <c r="R473" s="144">
        <v>660</v>
      </c>
      <c r="S473" s="134">
        <f t="shared" si="24"/>
        <v>6586</v>
      </c>
      <c r="T473" s="132">
        <v>5926</v>
      </c>
      <c r="U473" s="135">
        <v>0</v>
      </c>
      <c r="V473" s="135"/>
      <c r="W473" s="136">
        <f t="shared" si="25"/>
        <v>5926</v>
      </c>
      <c r="X473" s="145" t="s">
        <v>585</v>
      </c>
      <c r="Y473" s="138"/>
      <c r="Z473" s="138"/>
      <c r="AA473" s="138"/>
      <c r="AB473" s="139"/>
      <c r="AC473" s="147"/>
      <c r="AE473" s="147"/>
      <c r="AG473" s="147"/>
      <c r="AH473" s="92"/>
    </row>
    <row r="474" spans="2:34" ht="40.5" customHeight="1">
      <c r="B474" s="127">
        <v>463</v>
      </c>
      <c r="C474" s="128" t="s">
        <v>581</v>
      </c>
      <c r="D474" s="129" t="s">
        <v>285</v>
      </c>
      <c r="E474" s="129" t="s">
        <v>582</v>
      </c>
      <c r="F474" s="129" t="s">
        <v>583</v>
      </c>
      <c r="G474" s="128"/>
      <c r="H474" s="129" t="s">
        <v>197</v>
      </c>
      <c r="I474" s="128" t="s">
        <v>584</v>
      </c>
      <c r="J474" s="128" t="s">
        <v>156</v>
      </c>
      <c r="K474" s="128" t="s">
        <v>2264</v>
      </c>
      <c r="L474" s="130">
        <v>0</v>
      </c>
      <c r="M474" s="130">
        <v>0</v>
      </c>
      <c r="N474" s="131">
        <f t="shared" si="23"/>
        <v>0</v>
      </c>
      <c r="O474" s="128" t="s">
        <v>2312</v>
      </c>
      <c r="P474" s="144">
        <v>78516</v>
      </c>
      <c r="Q474" s="133">
        <v>0</v>
      </c>
      <c r="R474" s="144">
        <v>27648</v>
      </c>
      <c r="S474" s="134">
        <f t="shared" si="24"/>
        <v>106164</v>
      </c>
      <c r="T474" s="132">
        <v>78516</v>
      </c>
      <c r="U474" s="135">
        <v>0</v>
      </c>
      <c r="V474" s="135"/>
      <c r="W474" s="136">
        <f t="shared" si="25"/>
        <v>78516</v>
      </c>
      <c r="X474" s="145" t="s">
        <v>585</v>
      </c>
      <c r="Y474" s="138"/>
      <c r="Z474" s="138"/>
      <c r="AA474" s="138"/>
      <c r="AB474" s="139"/>
      <c r="AC474" s="147"/>
      <c r="AE474" s="147"/>
      <c r="AG474" s="147"/>
      <c r="AH474" s="92"/>
    </row>
    <row r="475" spans="2:34" ht="40.5" customHeight="1">
      <c r="B475" s="127">
        <v>464</v>
      </c>
      <c r="C475" s="128" t="s">
        <v>586</v>
      </c>
      <c r="D475" s="129" t="s">
        <v>285</v>
      </c>
      <c r="E475" s="129" t="s">
        <v>295</v>
      </c>
      <c r="F475" s="129" t="s">
        <v>587</v>
      </c>
      <c r="G475" s="128" t="s">
        <v>151</v>
      </c>
      <c r="H475" s="128"/>
      <c r="I475" s="128" t="s">
        <v>588</v>
      </c>
      <c r="J475" s="128" t="s">
        <v>177</v>
      </c>
      <c r="K475" s="128" t="s">
        <v>2265</v>
      </c>
      <c r="L475" s="130">
        <v>10</v>
      </c>
      <c r="M475" s="130">
        <v>4</v>
      </c>
      <c r="N475" s="131">
        <f t="shared" si="23"/>
        <v>14</v>
      </c>
      <c r="O475" s="128" t="s">
        <v>2312</v>
      </c>
      <c r="P475" s="144">
        <v>4528</v>
      </c>
      <c r="Q475" s="133">
        <v>0</v>
      </c>
      <c r="R475" s="144">
        <v>504</v>
      </c>
      <c r="S475" s="134">
        <f t="shared" si="24"/>
        <v>5032</v>
      </c>
      <c r="T475" s="132">
        <v>4528</v>
      </c>
      <c r="U475" s="135">
        <v>0</v>
      </c>
      <c r="V475" s="135"/>
      <c r="W475" s="136">
        <f t="shared" si="25"/>
        <v>4528</v>
      </c>
      <c r="X475" s="145" t="s">
        <v>589</v>
      </c>
      <c r="Y475" s="138"/>
      <c r="Z475" s="138"/>
      <c r="AA475" s="138"/>
      <c r="AB475" s="139"/>
      <c r="AC475" s="147"/>
      <c r="AE475" s="147"/>
      <c r="AG475" s="147"/>
      <c r="AH475" s="92"/>
    </row>
    <row r="476" spans="2:34" ht="40.5" customHeight="1">
      <c r="B476" s="127">
        <v>465</v>
      </c>
      <c r="C476" s="128" t="s">
        <v>586</v>
      </c>
      <c r="D476" s="129" t="s">
        <v>285</v>
      </c>
      <c r="E476" s="129" t="s">
        <v>295</v>
      </c>
      <c r="F476" s="129" t="s">
        <v>587</v>
      </c>
      <c r="G476" s="128" t="s">
        <v>151</v>
      </c>
      <c r="H476" s="128"/>
      <c r="I476" s="128" t="s">
        <v>588</v>
      </c>
      <c r="J476" s="128" t="s">
        <v>156</v>
      </c>
      <c r="K476" s="128" t="s">
        <v>2264</v>
      </c>
      <c r="L476" s="130">
        <v>0</v>
      </c>
      <c r="M476" s="130">
        <v>0</v>
      </c>
      <c r="N476" s="131">
        <f t="shared" si="23"/>
        <v>0</v>
      </c>
      <c r="O476" s="128" t="s">
        <v>2312</v>
      </c>
      <c r="P476" s="144">
        <v>8820</v>
      </c>
      <c r="Q476" s="133">
        <v>0</v>
      </c>
      <c r="R476" s="144">
        <v>980</v>
      </c>
      <c r="S476" s="134">
        <f t="shared" si="24"/>
        <v>9800</v>
      </c>
      <c r="T476" s="132">
        <v>8820</v>
      </c>
      <c r="U476" s="135">
        <v>0</v>
      </c>
      <c r="V476" s="135"/>
      <c r="W476" s="136">
        <f t="shared" si="25"/>
        <v>8820</v>
      </c>
      <c r="X476" s="145" t="s">
        <v>589</v>
      </c>
      <c r="Y476" s="138"/>
      <c r="Z476" s="138"/>
      <c r="AA476" s="138"/>
      <c r="AB476" s="139"/>
      <c r="AC476" s="147"/>
      <c r="AE476" s="147"/>
      <c r="AG476" s="147"/>
      <c r="AH476" s="92"/>
    </row>
    <row r="477" spans="2:34" ht="40.5" customHeight="1">
      <c r="B477" s="127">
        <v>466</v>
      </c>
      <c r="C477" s="128" t="s">
        <v>586</v>
      </c>
      <c r="D477" s="129" t="s">
        <v>285</v>
      </c>
      <c r="E477" s="129" t="s">
        <v>295</v>
      </c>
      <c r="F477" s="129" t="s">
        <v>587</v>
      </c>
      <c r="G477" s="128" t="s">
        <v>151</v>
      </c>
      <c r="H477" s="128"/>
      <c r="I477" s="128" t="s">
        <v>588</v>
      </c>
      <c r="J477" s="128" t="s">
        <v>176</v>
      </c>
      <c r="K477" s="128" t="s">
        <v>2265</v>
      </c>
      <c r="L477" s="130">
        <v>0</v>
      </c>
      <c r="M477" s="130">
        <v>0</v>
      </c>
      <c r="N477" s="131">
        <f t="shared" si="23"/>
        <v>0</v>
      </c>
      <c r="O477" s="128" t="s">
        <v>2312</v>
      </c>
      <c r="P477" s="144">
        <v>27000</v>
      </c>
      <c r="Q477" s="133">
        <v>0</v>
      </c>
      <c r="R477" s="144">
        <v>3000</v>
      </c>
      <c r="S477" s="134">
        <f t="shared" si="24"/>
        <v>30000</v>
      </c>
      <c r="T477" s="132">
        <v>27000</v>
      </c>
      <c r="U477" s="135">
        <v>0</v>
      </c>
      <c r="V477" s="135"/>
      <c r="W477" s="136">
        <f t="shared" si="25"/>
        <v>27000</v>
      </c>
      <c r="X477" s="145" t="s">
        <v>589</v>
      </c>
      <c r="Y477" s="138"/>
      <c r="Z477" s="138"/>
      <c r="AA477" s="138"/>
      <c r="AB477" s="139"/>
      <c r="AC477" s="147"/>
      <c r="AE477" s="147"/>
      <c r="AG477" s="147"/>
      <c r="AH477" s="92"/>
    </row>
    <row r="478" spans="2:34" ht="40.5" customHeight="1">
      <c r="B478" s="127">
        <v>467</v>
      </c>
      <c r="C478" s="128" t="s">
        <v>586</v>
      </c>
      <c r="D478" s="129" t="s">
        <v>285</v>
      </c>
      <c r="E478" s="129" t="s">
        <v>295</v>
      </c>
      <c r="F478" s="129" t="s">
        <v>587</v>
      </c>
      <c r="G478" s="128" t="s">
        <v>151</v>
      </c>
      <c r="H478" s="128"/>
      <c r="I478" s="128" t="s">
        <v>588</v>
      </c>
      <c r="J478" s="128" t="s">
        <v>152</v>
      </c>
      <c r="K478" s="128" t="s">
        <v>2265</v>
      </c>
      <c r="L478" s="130">
        <v>0</v>
      </c>
      <c r="M478" s="130">
        <v>0</v>
      </c>
      <c r="N478" s="131">
        <f t="shared" si="23"/>
        <v>0</v>
      </c>
      <c r="O478" s="128" t="s">
        <v>2312</v>
      </c>
      <c r="P478" s="144">
        <v>80100</v>
      </c>
      <c r="Q478" s="133">
        <v>0</v>
      </c>
      <c r="R478" s="144">
        <v>8900</v>
      </c>
      <c r="S478" s="134">
        <f t="shared" si="24"/>
        <v>89000</v>
      </c>
      <c r="T478" s="132">
        <v>80100</v>
      </c>
      <c r="U478" s="135">
        <v>0</v>
      </c>
      <c r="V478" s="135"/>
      <c r="W478" s="136">
        <f t="shared" si="25"/>
        <v>80100</v>
      </c>
      <c r="X478" s="145" t="s">
        <v>589</v>
      </c>
      <c r="Y478" s="138"/>
      <c r="Z478" s="138"/>
      <c r="AA478" s="138"/>
      <c r="AB478" s="139"/>
      <c r="AC478" s="147"/>
      <c r="AE478" s="147"/>
      <c r="AG478" s="147"/>
      <c r="AH478" s="92"/>
    </row>
    <row r="479" spans="2:34" ht="40.5" customHeight="1">
      <c r="B479" s="127">
        <v>468</v>
      </c>
      <c r="C479" s="128" t="s">
        <v>586</v>
      </c>
      <c r="D479" s="129" t="s">
        <v>285</v>
      </c>
      <c r="E479" s="129" t="s">
        <v>295</v>
      </c>
      <c r="F479" s="129" t="s">
        <v>587</v>
      </c>
      <c r="G479" s="128" t="s">
        <v>151</v>
      </c>
      <c r="H479" s="128"/>
      <c r="I479" s="128" t="s">
        <v>588</v>
      </c>
      <c r="J479" s="128" t="s">
        <v>152</v>
      </c>
      <c r="K479" s="128" t="s">
        <v>2265</v>
      </c>
      <c r="L479" s="130">
        <v>0</v>
      </c>
      <c r="M479" s="130">
        <v>0</v>
      </c>
      <c r="N479" s="131">
        <f t="shared" si="23"/>
        <v>0</v>
      </c>
      <c r="O479" s="128" t="s">
        <v>2312</v>
      </c>
      <c r="P479" s="144">
        <v>25632</v>
      </c>
      <c r="Q479" s="133">
        <v>0</v>
      </c>
      <c r="R479" s="144">
        <v>2848</v>
      </c>
      <c r="S479" s="134">
        <f t="shared" si="24"/>
        <v>28480</v>
      </c>
      <c r="T479" s="132">
        <v>25632</v>
      </c>
      <c r="U479" s="135">
        <v>0</v>
      </c>
      <c r="V479" s="135"/>
      <c r="W479" s="136">
        <f t="shared" si="25"/>
        <v>25632</v>
      </c>
      <c r="X479" s="145" t="s">
        <v>589</v>
      </c>
      <c r="Y479" s="138"/>
      <c r="Z479" s="138"/>
      <c r="AA479" s="138"/>
      <c r="AB479" s="139"/>
      <c r="AC479" s="147"/>
      <c r="AE479" s="147"/>
      <c r="AG479" s="147"/>
      <c r="AH479" s="92"/>
    </row>
    <row r="480" spans="2:34" ht="40.5" customHeight="1">
      <c r="B480" s="127">
        <v>469</v>
      </c>
      <c r="C480" s="128" t="s">
        <v>590</v>
      </c>
      <c r="D480" s="129" t="s">
        <v>285</v>
      </c>
      <c r="E480" s="129" t="s">
        <v>253</v>
      </c>
      <c r="F480" s="129" t="s">
        <v>591</v>
      </c>
      <c r="G480" s="128"/>
      <c r="H480" s="129" t="s">
        <v>197</v>
      </c>
      <c r="I480" s="128" t="s">
        <v>592</v>
      </c>
      <c r="J480" s="128" t="s">
        <v>200</v>
      </c>
      <c r="K480" s="128" t="s">
        <v>2264</v>
      </c>
      <c r="L480" s="130">
        <v>11</v>
      </c>
      <c r="M480" s="130">
        <v>6</v>
      </c>
      <c r="N480" s="131">
        <f t="shared" si="23"/>
        <v>17</v>
      </c>
      <c r="O480" s="128" t="s">
        <v>2312</v>
      </c>
      <c r="P480" s="144">
        <v>29630</v>
      </c>
      <c r="Q480" s="133">
        <v>0</v>
      </c>
      <c r="R480" s="144">
        <v>3300</v>
      </c>
      <c r="S480" s="134">
        <f t="shared" si="24"/>
        <v>32930</v>
      </c>
      <c r="T480" s="132">
        <v>29630</v>
      </c>
      <c r="U480" s="135">
        <v>0</v>
      </c>
      <c r="V480" s="135"/>
      <c r="W480" s="136">
        <f t="shared" si="25"/>
        <v>29630</v>
      </c>
      <c r="X480" s="145" t="s">
        <v>593</v>
      </c>
      <c r="Y480" s="138"/>
      <c r="Z480" s="138"/>
      <c r="AA480" s="138"/>
      <c r="AB480" s="139"/>
      <c r="AC480" s="147"/>
      <c r="AE480" s="147"/>
      <c r="AG480" s="147"/>
      <c r="AH480" s="92"/>
    </row>
    <row r="481" spans="2:34" ht="40.5" customHeight="1">
      <c r="B481" s="127">
        <v>470</v>
      </c>
      <c r="C481" s="128" t="s">
        <v>590</v>
      </c>
      <c r="D481" s="129" t="s">
        <v>285</v>
      </c>
      <c r="E481" s="129" t="s">
        <v>253</v>
      </c>
      <c r="F481" s="129" t="s">
        <v>591</v>
      </c>
      <c r="G481" s="128"/>
      <c r="H481" s="129" t="s">
        <v>197</v>
      </c>
      <c r="I481" s="128" t="s">
        <v>592</v>
      </c>
      <c r="J481" s="128" t="s">
        <v>200</v>
      </c>
      <c r="K481" s="128" t="s">
        <v>2264</v>
      </c>
      <c r="L481" s="130">
        <v>0</v>
      </c>
      <c r="M481" s="130">
        <v>0</v>
      </c>
      <c r="N481" s="131">
        <f t="shared" si="23"/>
        <v>0</v>
      </c>
      <c r="O481" s="128" t="s">
        <v>2312</v>
      </c>
      <c r="P481" s="144">
        <v>47101</v>
      </c>
      <c r="Q481" s="133">
        <v>0</v>
      </c>
      <c r="R481" s="144">
        <v>5234</v>
      </c>
      <c r="S481" s="134">
        <f t="shared" si="24"/>
        <v>52335</v>
      </c>
      <c r="T481" s="132">
        <v>47101</v>
      </c>
      <c r="U481" s="135">
        <v>0</v>
      </c>
      <c r="V481" s="135"/>
      <c r="W481" s="136">
        <f t="shared" si="25"/>
        <v>47101</v>
      </c>
      <c r="X481" s="145" t="s">
        <v>593</v>
      </c>
      <c r="Y481" s="138"/>
      <c r="Z481" s="138"/>
      <c r="AA481" s="138"/>
      <c r="AB481" s="139"/>
      <c r="AC481" s="147"/>
      <c r="AE481" s="147"/>
      <c r="AG481" s="147"/>
      <c r="AH481" s="92"/>
    </row>
    <row r="482" spans="2:34" ht="40.5" customHeight="1">
      <c r="B482" s="127">
        <v>471</v>
      </c>
      <c r="C482" s="128" t="s">
        <v>590</v>
      </c>
      <c r="D482" s="129" t="s">
        <v>285</v>
      </c>
      <c r="E482" s="129" t="s">
        <v>253</v>
      </c>
      <c r="F482" s="129" t="s">
        <v>591</v>
      </c>
      <c r="G482" s="128"/>
      <c r="H482" s="129" t="s">
        <v>197</v>
      </c>
      <c r="I482" s="128" t="s">
        <v>592</v>
      </c>
      <c r="J482" s="128" t="s">
        <v>156</v>
      </c>
      <c r="K482" s="128" t="s">
        <v>2264</v>
      </c>
      <c r="L482" s="130">
        <v>0</v>
      </c>
      <c r="M482" s="130">
        <v>0</v>
      </c>
      <c r="N482" s="131">
        <f t="shared" si="23"/>
        <v>0</v>
      </c>
      <c r="O482" s="128" t="s">
        <v>2312</v>
      </c>
      <c r="P482" s="144">
        <v>13086</v>
      </c>
      <c r="Q482" s="133">
        <v>0</v>
      </c>
      <c r="R482" s="144">
        <v>4608</v>
      </c>
      <c r="S482" s="134">
        <f t="shared" si="24"/>
        <v>17694</v>
      </c>
      <c r="T482" s="132">
        <v>13086</v>
      </c>
      <c r="U482" s="135">
        <v>0</v>
      </c>
      <c r="V482" s="135"/>
      <c r="W482" s="136">
        <f t="shared" si="25"/>
        <v>13086</v>
      </c>
      <c r="X482" s="145" t="s">
        <v>593</v>
      </c>
      <c r="Y482" s="138"/>
      <c r="Z482" s="138"/>
      <c r="AA482" s="138"/>
      <c r="AB482" s="139"/>
      <c r="AC482" s="147"/>
      <c r="AE482" s="147"/>
      <c r="AG482" s="147"/>
      <c r="AH482" s="92"/>
    </row>
    <row r="483" spans="2:34" ht="40.5" customHeight="1">
      <c r="B483" s="127">
        <v>472</v>
      </c>
      <c r="C483" s="128" t="s">
        <v>590</v>
      </c>
      <c r="D483" s="129" t="s">
        <v>285</v>
      </c>
      <c r="E483" s="129" t="s">
        <v>253</v>
      </c>
      <c r="F483" s="129" t="s">
        <v>591</v>
      </c>
      <c r="G483" s="128"/>
      <c r="H483" s="129" t="s">
        <v>197</v>
      </c>
      <c r="I483" s="128" t="s">
        <v>592</v>
      </c>
      <c r="J483" s="128" t="s">
        <v>200</v>
      </c>
      <c r="K483" s="128" t="s">
        <v>2264</v>
      </c>
      <c r="L483" s="130">
        <v>0</v>
      </c>
      <c r="M483" s="130">
        <v>0</v>
      </c>
      <c r="N483" s="131">
        <f t="shared" si="23"/>
        <v>0</v>
      </c>
      <c r="O483" s="128" t="s">
        <v>2312</v>
      </c>
      <c r="P483" s="144">
        <v>5147</v>
      </c>
      <c r="Q483" s="133">
        <v>0</v>
      </c>
      <c r="R483" s="144">
        <v>572</v>
      </c>
      <c r="S483" s="134">
        <f t="shared" si="24"/>
        <v>5719</v>
      </c>
      <c r="T483" s="132">
        <v>5147</v>
      </c>
      <c r="U483" s="135">
        <v>0</v>
      </c>
      <c r="V483" s="135"/>
      <c r="W483" s="136">
        <f t="shared" si="25"/>
        <v>5147</v>
      </c>
      <c r="X483" s="145" t="s">
        <v>593</v>
      </c>
      <c r="Y483" s="138"/>
      <c r="Z483" s="138"/>
      <c r="AA483" s="138"/>
      <c r="AB483" s="139"/>
      <c r="AC483" s="147"/>
      <c r="AE483" s="147"/>
      <c r="AG483" s="147"/>
      <c r="AH483" s="92"/>
    </row>
    <row r="484" spans="2:34" ht="40.5" customHeight="1">
      <c r="B484" s="127">
        <v>473</v>
      </c>
      <c r="C484" s="128" t="s">
        <v>594</v>
      </c>
      <c r="D484" s="129" t="s">
        <v>595</v>
      </c>
      <c r="E484" s="129" t="s">
        <v>596</v>
      </c>
      <c r="F484" s="129" t="s">
        <v>597</v>
      </c>
      <c r="G484" s="128"/>
      <c r="H484" s="129" t="s">
        <v>197</v>
      </c>
      <c r="I484" s="128" t="s">
        <v>598</v>
      </c>
      <c r="J484" s="128" t="s">
        <v>156</v>
      </c>
      <c r="K484" s="128" t="s">
        <v>2264</v>
      </c>
      <c r="L484" s="130">
        <v>3</v>
      </c>
      <c r="M484" s="130">
        <v>3</v>
      </c>
      <c r="N484" s="131">
        <f t="shared" si="23"/>
        <v>6</v>
      </c>
      <c r="O484" s="128" t="s">
        <v>2312</v>
      </c>
      <c r="P484" s="144">
        <v>13086</v>
      </c>
      <c r="Q484" s="133">
        <v>0</v>
      </c>
      <c r="R484" s="144">
        <v>4608</v>
      </c>
      <c r="S484" s="134">
        <f t="shared" si="24"/>
        <v>17694</v>
      </c>
      <c r="T484" s="132">
        <v>13086</v>
      </c>
      <c r="U484" s="135">
        <v>0</v>
      </c>
      <c r="V484" s="135"/>
      <c r="W484" s="136">
        <f t="shared" si="25"/>
        <v>13086</v>
      </c>
      <c r="X484" s="145" t="s">
        <v>599</v>
      </c>
      <c r="Y484" s="138"/>
      <c r="Z484" s="138"/>
      <c r="AA484" s="138"/>
      <c r="AB484" s="139"/>
      <c r="AC484" s="147"/>
      <c r="AE484" s="147"/>
      <c r="AG484" s="147"/>
      <c r="AH484" s="92"/>
    </row>
    <row r="485" spans="2:34" ht="40.5" customHeight="1">
      <c r="B485" s="127">
        <v>474</v>
      </c>
      <c r="C485" s="128" t="s">
        <v>594</v>
      </c>
      <c r="D485" s="129" t="s">
        <v>595</v>
      </c>
      <c r="E485" s="129" t="s">
        <v>596</v>
      </c>
      <c r="F485" s="129" t="s">
        <v>597</v>
      </c>
      <c r="G485" s="128"/>
      <c r="H485" s="129" t="s">
        <v>197</v>
      </c>
      <c r="I485" s="128" t="s">
        <v>598</v>
      </c>
      <c r="J485" s="128" t="s">
        <v>155</v>
      </c>
      <c r="K485" s="128" t="s">
        <v>2265</v>
      </c>
      <c r="L485" s="130">
        <v>0</v>
      </c>
      <c r="M485" s="130">
        <v>0</v>
      </c>
      <c r="N485" s="131">
        <f t="shared" si="23"/>
        <v>0</v>
      </c>
      <c r="O485" s="128" t="s">
        <v>2312</v>
      </c>
      <c r="P485" s="144">
        <v>4365</v>
      </c>
      <c r="Q485" s="133">
        <v>0</v>
      </c>
      <c r="R485" s="144">
        <v>485</v>
      </c>
      <c r="S485" s="134">
        <f t="shared" si="24"/>
        <v>4850</v>
      </c>
      <c r="T485" s="132">
        <v>4365</v>
      </c>
      <c r="U485" s="135">
        <v>0</v>
      </c>
      <c r="V485" s="135"/>
      <c r="W485" s="136">
        <f t="shared" si="25"/>
        <v>4365</v>
      </c>
      <c r="X485" s="145" t="s">
        <v>599</v>
      </c>
      <c r="Y485" s="138"/>
      <c r="Z485" s="138"/>
      <c r="AA485" s="138"/>
      <c r="AB485" s="139"/>
      <c r="AC485" s="147"/>
      <c r="AE485" s="147"/>
      <c r="AG485" s="147"/>
      <c r="AH485" s="92"/>
    </row>
    <row r="486" spans="2:34" ht="40.5" customHeight="1">
      <c r="B486" s="127">
        <v>475</v>
      </c>
      <c r="C486" s="128" t="s">
        <v>594</v>
      </c>
      <c r="D486" s="129" t="s">
        <v>595</v>
      </c>
      <c r="E486" s="129" t="s">
        <v>596</v>
      </c>
      <c r="F486" s="129" t="s">
        <v>597</v>
      </c>
      <c r="G486" s="128"/>
      <c r="H486" s="129" t="s">
        <v>197</v>
      </c>
      <c r="I486" s="128" t="s">
        <v>598</v>
      </c>
      <c r="J486" s="128" t="s">
        <v>200</v>
      </c>
      <c r="K486" s="128" t="s">
        <v>2264</v>
      </c>
      <c r="L486" s="130">
        <v>0</v>
      </c>
      <c r="M486" s="130">
        <v>0</v>
      </c>
      <c r="N486" s="131">
        <f t="shared" si="23"/>
        <v>0</v>
      </c>
      <c r="O486" s="128" t="s">
        <v>2312</v>
      </c>
      <c r="P486" s="144">
        <v>47101</v>
      </c>
      <c r="Q486" s="133">
        <v>0</v>
      </c>
      <c r="R486" s="144">
        <v>5234</v>
      </c>
      <c r="S486" s="134">
        <f t="shared" si="24"/>
        <v>52335</v>
      </c>
      <c r="T486" s="132">
        <v>47101</v>
      </c>
      <c r="U486" s="135">
        <v>0</v>
      </c>
      <c r="V486" s="135"/>
      <c r="W486" s="136">
        <f t="shared" si="25"/>
        <v>47101</v>
      </c>
      <c r="X486" s="145" t="s">
        <v>599</v>
      </c>
      <c r="Y486" s="138"/>
      <c r="Z486" s="138"/>
      <c r="AA486" s="138"/>
      <c r="AB486" s="139"/>
      <c r="AC486" s="147"/>
      <c r="AE486" s="147"/>
      <c r="AG486" s="147"/>
      <c r="AH486" s="92"/>
    </row>
    <row r="487" spans="2:34" ht="40.5" customHeight="1">
      <c r="B487" s="127">
        <v>476</v>
      </c>
      <c r="C487" s="128" t="s">
        <v>594</v>
      </c>
      <c r="D487" s="129" t="s">
        <v>595</v>
      </c>
      <c r="E487" s="129" t="s">
        <v>596</v>
      </c>
      <c r="F487" s="129" t="s">
        <v>597</v>
      </c>
      <c r="G487" s="128"/>
      <c r="H487" s="129" t="s">
        <v>197</v>
      </c>
      <c r="I487" s="128" t="s">
        <v>598</v>
      </c>
      <c r="J487" s="128" t="s">
        <v>200</v>
      </c>
      <c r="K487" s="128" t="s">
        <v>2264</v>
      </c>
      <c r="L487" s="130">
        <v>0</v>
      </c>
      <c r="M487" s="130">
        <v>0</v>
      </c>
      <c r="N487" s="131">
        <f t="shared" si="23"/>
        <v>0</v>
      </c>
      <c r="O487" s="128" t="s">
        <v>2312</v>
      </c>
      <c r="P487" s="144">
        <v>2963</v>
      </c>
      <c r="Q487" s="133">
        <v>0</v>
      </c>
      <c r="R487" s="144">
        <v>330</v>
      </c>
      <c r="S487" s="134">
        <f t="shared" si="24"/>
        <v>3293</v>
      </c>
      <c r="T487" s="132">
        <v>2963</v>
      </c>
      <c r="U487" s="135">
        <v>0</v>
      </c>
      <c r="V487" s="135"/>
      <c r="W487" s="136">
        <f t="shared" si="25"/>
        <v>2963</v>
      </c>
      <c r="X487" s="145" t="s">
        <v>599</v>
      </c>
      <c r="Y487" s="138"/>
      <c r="Z487" s="138"/>
      <c r="AA487" s="138"/>
      <c r="AB487" s="139"/>
      <c r="AC487" s="147"/>
      <c r="AE487" s="147"/>
      <c r="AG487" s="147"/>
      <c r="AH487" s="92"/>
    </row>
    <row r="488" spans="2:34" ht="40.5" customHeight="1">
      <c r="B488" s="127">
        <v>477</v>
      </c>
      <c r="C488" s="128" t="s">
        <v>600</v>
      </c>
      <c r="D488" s="129" t="s">
        <v>253</v>
      </c>
      <c r="E488" s="129" t="s">
        <v>253</v>
      </c>
      <c r="F488" s="129" t="s">
        <v>601</v>
      </c>
      <c r="G488" s="128" t="s">
        <v>405</v>
      </c>
      <c r="H488" s="128"/>
      <c r="I488" s="128" t="s">
        <v>602</v>
      </c>
      <c r="J488" s="128" t="s">
        <v>176</v>
      </c>
      <c r="K488" s="128" t="s">
        <v>2265</v>
      </c>
      <c r="L488" s="130">
        <v>5</v>
      </c>
      <c r="M488" s="130">
        <v>11</v>
      </c>
      <c r="N488" s="131">
        <f t="shared" si="23"/>
        <v>16</v>
      </c>
      <c r="O488" s="128" t="s">
        <v>2312</v>
      </c>
      <c r="P488" s="144">
        <v>24300</v>
      </c>
      <c r="Q488" s="133">
        <v>0</v>
      </c>
      <c r="R488" s="144">
        <v>2700</v>
      </c>
      <c r="S488" s="134">
        <f t="shared" si="24"/>
        <v>27000</v>
      </c>
      <c r="T488" s="132">
        <v>24300</v>
      </c>
      <c r="U488" s="135">
        <v>0</v>
      </c>
      <c r="V488" s="135"/>
      <c r="W488" s="136">
        <f t="shared" si="25"/>
        <v>24300</v>
      </c>
      <c r="X488" s="145" t="s">
        <v>603</v>
      </c>
      <c r="Y488" s="138"/>
      <c r="Z488" s="138"/>
      <c r="AA488" s="138"/>
      <c r="AB488" s="139"/>
      <c r="AC488" s="147"/>
      <c r="AE488" s="147"/>
      <c r="AG488" s="147"/>
      <c r="AH488" s="92"/>
    </row>
    <row r="489" spans="2:34" ht="40.5" customHeight="1">
      <c r="B489" s="127">
        <v>478</v>
      </c>
      <c r="C489" s="128" t="s">
        <v>600</v>
      </c>
      <c r="D489" s="129" t="s">
        <v>253</v>
      </c>
      <c r="E489" s="129" t="s">
        <v>253</v>
      </c>
      <c r="F489" s="129" t="s">
        <v>601</v>
      </c>
      <c r="G489" s="128" t="s">
        <v>405</v>
      </c>
      <c r="H489" s="128"/>
      <c r="I489" s="128" t="s">
        <v>602</v>
      </c>
      <c r="J489" s="128" t="s">
        <v>176</v>
      </c>
      <c r="K489" s="128" t="s">
        <v>2265</v>
      </c>
      <c r="L489" s="130">
        <v>0</v>
      </c>
      <c r="M489" s="130">
        <v>0</v>
      </c>
      <c r="N489" s="131">
        <f t="shared" si="23"/>
        <v>0</v>
      </c>
      <c r="O489" s="128" t="s">
        <v>2312</v>
      </c>
      <c r="P489" s="144">
        <v>78624</v>
      </c>
      <c r="Q489" s="133">
        <v>0</v>
      </c>
      <c r="R489" s="144">
        <v>8736</v>
      </c>
      <c r="S489" s="134">
        <f t="shared" si="24"/>
        <v>87360</v>
      </c>
      <c r="T489" s="132">
        <v>78624</v>
      </c>
      <c r="U489" s="135">
        <v>0</v>
      </c>
      <c r="V489" s="135"/>
      <c r="W489" s="136">
        <f t="shared" si="25"/>
        <v>78624</v>
      </c>
      <c r="X489" s="145" t="s">
        <v>603</v>
      </c>
      <c r="Y489" s="138"/>
      <c r="Z489" s="138"/>
      <c r="AA489" s="138"/>
      <c r="AB489" s="139"/>
      <c r="AC489" s="147"/>
      <c r="AE489" s="147"/>
      <c r="AG489" s="147"/>
      <c r="AH489" s="92"/>
    </row>
    <row r="490" spans="2:34" ht="40.5" customHeight="1">
      <c r="B490" s="127">
        <v>479</v>
      </c>
      <c r="C490" s="128" t="s">
        <v>600</v>
      </c>
      <c r="D490" s="129" t="s">
        <v>253</v>
      </c>
      <c r="E490" s="129" t="s">
        <v>253</v>
      </c>
      <c r="F490" s="129" t="s">
        <v>601</v>
      </c>
      <c r="G490" s="128" t="s">
        <v>405</v>
      </c>
      <c r="H490" s="128"/>
      <c r="I490" s="128" t="s">
        <v>602</v>
      </c>
      <c r="J490" s="128" t="s">
        <v>176</v>
      </c>
      <c r="K490" s="128" t="s">
        <v>2265</v>
      </c>
      <c r="L490" s="130">
        <v>0</v>
      </c>
      <c r="M490" s="130">
        <v>0</v>
      </c>
      <c r="N490" s="131">
        <f t="shared" si="23"/>
        <v>0</v>
      </c>
      <c r="O490" s="128" t="s">
        <v>2312</v>
      </c>
      <c r="P490" s="144">
        <v>14040</v>
      </c>
      <c r="Q490" s="133">
        <v>0</v>
      </c>
      <c r="R490" s="144">
        <v>1560</v>
      </c>
      <c r="S490" s="134">
        <f t="shared" si="24"/>
        <v>15600</v>
      </c>
      <c r="T490" s="132">
        <v>14040</v>
      </c>
      <c r="U490" s="135">
        <v>0</v>
      </c>
      <c r="V490" s="135"/>
      <c r="W490" s="136">
        <f t="shared" si="25"/>
        <v>14040</v>
      </c>
      <c r="X490" s="145" t="s">
        <v>603</v>
      </c>
      <c r="Y490" s="138"/>
      <c r="Z490" s="138"/>
      <c r="AA490" s="138"/>
      <c r="AB490" s="139"/>
      <c r="AC490" s="147"/>
      <c r="AE490" s="147"/>
      <c r="AG490" s="147"/>
      <c r="AH490" s="92"/>
    </row>
    <row r="491" spans="2:34" ht="40.5" customHeight="1">
      <c r="B491" s="127">
        <v>480</v>
      </c>
      <c r="C491" s="128" t="s">
        <v>600</v>
      </c>
      <c r="D491" s="129" t="s">
        <v>253</v>
      </c>
      <c r="E491" s="129" t="s">
        <v>253</v>
      </c>
      <c r="F491" s="129" t="s">
        <v>601</v>
      </c>
      <c r="G491" s="128" t="s">
        <v>405</v>
      </c>
      <c r="H491" s="128"/>
      <c r="I491" s="128" t="s">
        <v>602</v>
      </c>
      <c r="J491" s="128" t="s">
        <v>604</v>
      </c>
      <c r="K491" s="128" t="s">
        <v>2265</v>
      </c>
      <c r="L491" s="130">
        <v>0</v>
      </c>
      <c r="M491" s="130">
        <v>0</v>
      </c>
      <c r="N491" s="131">
        <f t="shared" si="23"/>
        <v>0</v>
      </c>
      <c r="O491" s="128" t="s">
        <v>2312</v>
      </c>
      <c r="P491" s="144">
        <v>2963</v>
      </c>
      <c r="Q491" s="133">
        <v>0</v>
      </c>
      <c r="R491" s="144">
        <v>330</v>
      </c>
      <c r="S491" s="134">
        <f t="shared" si="24"/>
        <v>3293</v>
      </c>
      <c r="T491" s="132">
        <v>2963</v>
      </c>
      <c r="U491" s="135">
        <v>0</v>
      </c>
      <c r="V491" s="135"/>
      <c r="W491" s="136">
        <f t="shared" si="25"/>
        <v>2963</v>
      </c>
      <c r="X491" s="145" t="s">
        <v>603</v>
      </c>
      <c r="Y491" s="138"/>
      <c r="Z491" s="138"/>
      <c r="AA491" s="138"/>
      <c r="AB491" s="139"/>
      <c r="AC491" s="147"/>
      <c r="AE491" s="147"/>
      <c r="AG491" s="147"/>
      <c r="AH491" s="92"/>
    </row>
    <row r="492" spans="2:34" ht="40.5" customHeight="1">
      <c r="B492" s="127">
        <v>481</v>
      </c>
      <c r="C492" s="128" t="s">
        <v>600</v>
      </c>
      <c r="D492" s="129" t="s">
        <v>253</v>
      </c>
      <c r="E492" s="129" t="s">
        <v>253</v>
      </c>
      <c r="F492" s="129" t="s">
        <v>601</v>
      </c>
      <c r="G492" s="128" t="s">
        <v>405</v>
      </c>
      <c r="H492" s="128"/>
      <c r="I492" s="128" t="s">
        <v>602</v>
      </c>
      <c r="J492" s="128" t="s">
        <v>176</v>
      </c>
      <c r="K492" s="128" t="s">
        <v>2265</v>
      </c>
      <c r="L492" s="130">
        <v>0</v>
      </c>
      <c r="M492" s="130">
        <v>0</v>
      </c>
      <c r="N492" s="131">
        <f t="shared" si="23"/>
        <v>0</v>
      </c>
      <c r="O492" s="128" t="s">
        <v>2312</v>
      </c>
      <c r="P492" s="144">
        <v>13455</v>
      </c>
      <c r="Q492" s="133">
        <v>0</v>
      </c>
      <c r="R492" s="144">
        <v>1495</v>
      </c>
      <c r="S492" s="134">
        <f t="shared" si="24"/>
        <v>14950</v>
      </c>
      <c r="T492" s="132">
        <v>13455</v>
      </c>
      <c r="U492" s="135">
        <v>0</v>
      </c>
      <c r="V492" s="135"/>
      <c r="W492" s="136">
        <f t="shared" si="25"/>
        <v>13455</v>
      </c>
      <c r="X492" s="145" t="s">
        <v>603</v>
      </c>
      <c r="Y492" s="138"/>
      <c r="Z492" s="138"/>
      <c r="AA492" s="138"/>
      <c r="AB492" s="139"/>
      <c r="AC492" s="147"/>
      <c r="AE492" s="147"/>
      <c r="AG492" s="147"/>
      <c r="AH492" s="92"/>
    </row>
    <row r="493" spans="2:34" ht="40.5" customHeight="1">
      <c r="B493" s="127">
        <v>482</v>
      </c>
      <c r="C493" s="128" t="s">
        <v>605</v>
      </c>
      <c r="D493" s="129" t="s">
        <v>606</v>
      </c>
      <c r="E493" s="129" t="s">
        <v>307</v>
      </c>
      <c r="F493" s="129" t="s">
        <v>607</v>
      </c>
      <c r="G493" s="128" t="s">
        <v>405</v>
      </c>
      <c r="H493" s="128"/>
      <c r="I493" s="128" t="s">
        <v>608</v>
      </c>
      <c r="J493" s="128" t="s">
        <v>609</v>
      </c>
      <c r="K493" s="128" t="s">
        <v>2265</v>
      </c>
      <c r="L493" s="130">
        <v>7</v>
      </c>
      <c r="M493" s="130">
        <v>10</v>
      </c>
      <c r="N493" s="131">
        <f t="shared" si="23"/>
        <v>17</v>
      </c>
      <c r="O493" s="128" t="s">
        <v>2312</v>
      </c>
      <c r="P493" s="144">
        <v>26118</v>
      </c>
      <c r="Q493" s="133">
        <v>0</v>
      </c>
      <c r="R493" s="144">
        <v>2902</v>
      </c>
      <c r="S493" s="134">
        <f t="shared" si="24"/>
        <v>29020</v>
      </c>
      <c r="T493" s="132">
        <v>26118</v>
      </c>
      <c r="U493" s="135">
        <v>0</v>
      </c>
      <c r="V493" s="135"/>
      <c r="W493" s="136">
        <f t="shared" si="25"/>
        <v>26118</v>
      </c>
      <c r="X493" s="145" t="s">
        <v>610</v>
      </c>
      <c r="Y493" s="138"/>
      <c r="Z493" s="138"/>
      <c r="AA493" s="138"/>
      <c r="AB493" s="139"/>
      <c r="AC493" s="147"/>
      <c r="AE493" s="147"/>
      <c r="AG493" s="147"/>
      <c r="AH493" s="92"/>
    </row>
    <row r="494" spans="2:34" ht="40.5" customHeight="1">
      <c r="B494" s="127">
        <v>483</v>
      </c>
      <c r="C494" s="128" t="s">
        <v>605</v>
      </c>
      <c r="D494" s="129" t="s">
        <v>606</v>
      </c>
      <c r="E494" s="129" t="s">
        <v>307</v>
      </c>
      <c r="F494" s="129" t="s">
        <v>607</v>
      </c>
      <c r="G494" s="128" t="s">
        <v>405</v>
      </c>
      <c r="H494" s="128"/>
      <c r="I494" s="128" t="s">
        <v>608</v>
      </c>
      <c r="J494" s="128" t="s">
        <v>176</v>
      </c>
      <c r="K494" s="128" t="s">
        <v>2265</v>
      </c>
      <c r="L494" s="130">
        <v>0</v>
      </c>
      <c r="M494" s="130">
        <v>0</v>
      </c>
      <c r="N494" s="131">
        <f t="shared" si="23"/>
        <v>0</v>
      </c>
      <c r="O494" s="128" t="s">
        <v>2312</v>
      </c>
      <c r="P494" s="144">
        <v>49581</v>
      </c>
      <c r="Q494" s="133">
        <v>0</v>
      </c>
      <c r="R494" s="144">
        <v>5509</v>
      </c>
      <c r="S494" s="134">
        <f t="shared" si="24"/>
        <v>55090</v>
      </c>
      <c r="T494" s="140">
        <v>49581</v>
      </c>
      <c r="U494" s="135">
        <v>0</v>
      </c>
      <c r="V494" s="135"/>
      <c r="W494" s="136">
        <f t="shared" si="25"/>
        <v>49581</v>
      </c>
      <c r="X494" s="145" t="s">
        <v>610</v>
      </c>
      <c r="Y494" s="138"/>
      <c r="Z494" s="138"/>
      <c r="AA494" s="138"/>
      <c r="AB494" s="139"/>
      <c r="AC494" s="147"/>
      <c r="AE494" s="147"/>
      <c r="AG494" s="147"/>
      <c r="AH494" s="92"/>
    </row>
    <row r="495" spans="2:34" ht="40.5" customHeight="1">
      <c r="B495" s="127">
        <v>484</v>
      </c>
      <c r="C495" s="128" t="s">
        <v>605</v>
      </c>
      <c r="D495" s="129" t="s">
        <v>606</v>
      </c>
      <c r="E495" s="129" t="s">
        <v>307</v>
      </c>
      <c r="F495" s="129" t="s">
        <v>607</v>
      </c>
      <c r="G495" s="128" t="s">
        <v>405</v>
      </c>
      <c r="H495" s="128"/>
      <c r="I495" s="128" t="s">
        <v>608</v>
      </c>
      <c r="J495" s="128" t="s">
        <v>176</v>
      </c>
      <c r="K495" s="128" t="s">
        <v>2265</v>
      </c>
      <c r="L495" s="130">
        <v>0</v>
      </c>
      <c r="M495" s="130">
        <v>0</v>
      </c>
      <c r="N495" s="131">
        <f t="shared" si="23"/>
        <v>0</v>
      </c>
      <c r="O495" s="128" t="s">
        <v>2312</v>
      </c>
      <c r="P495" s="144">
        <v>13673</v>
      </c>
      <c r="Q495" s="133">
        <v>0</v>
      </c>
      <c r="R495" s="144">
        <v>1520</v>
      </c>
      <c r="S495" s="134">
        <f t="shared" si="24"/>
        <v>15193</v>
      </c>
      <c r="T495" s="132">
        <v>13673</v>
      </c>
      <c r="U495" s="135">
        <v>0</v>
      </c>
      <c r="V495" s="135"/>
      <c r="W495" s="136">
        <f t="shared" si="25"/>
        <v>13673</v>
      </c>
      <c r="X495" s="145" t="s">
        <v>610</v>
      </c>
      <c r="Y495" s="138"/>
      <c r="Z495" s="138"/>
      <c r="AA495" s="138"/>
      <c r="AB495" s="139"/>
      <c r="AC495" s="147"/>
      <c r="AE495" s="147"/>
      <c r="AG495" s="147"/>
      <c r="AH495" s="92"/>
    </row>
    <row r="496" spans="2:34" ht="40.5" customHeight="1">
      <c r="B496" s="127">
        <v>485</v>
      </c>
      <c r="C496" s="128" t="s">
        <v>605</v>
      </c>
      <c r="D496" s="129" t="s">
        <v>606</v>
      </c>
      <c r="E496" s="129" t="s">
        <v>307</v>
      </c>
      <c r="F496" s="129" t="s">
        <v>607</v>
      </c>
      <c r="G496" s="128" t="s">
        <v>405</v>
      </c>
      <c r="H496" s="128"/>
      <c r="I496" s="128" t="s">
        <v>608</v>
      </c>
      <c r="J496" s="128" t="s">
        <v>176</v>
      </c>
      <c r="K496" s="128" t="s">
        <v>2265</v>
      </c>
      <c r="L496" s="130">
        <v>0</v>
      </c>
      <c r="M496" s="130">
        <v>0</v>
      </c>
      <c r="N496" s="131">
        <f t="shared" si="23"/>
        <v>0</v>
      </c>
      <c r="O496" s="128" t="s">
        <v>2312</v>
      </c>
      <c r="P496" s="144">
        <v>2070</v>
      </c>
      <c r="Q496" s="133">
        <v>0</v>
      </c>
      <c r="R496" s="144">
        <v>230</v>
      </c>
      <c r="S496" s="134">
        <f t="shared" si="24"/>
        <v>2300</v>
      </c>
      <c r="T496" s="132">
        <v>2070</v>
      </c>
      <c r="U496" s="135">
        <v>0</v>
      </c>
      <c r="V496" s="135"/>
      <c r="W496" s="136">
        <f t="shared" si="25"/>
        <v>2070</v>
      </c>
      <c r="X496" s="145" t="s">
        <v>610</v>
      </c>
      <c r="Y496" s="138"/>
      <c r="Z496" s="138"/>
      <c r="AA496" s="138"/>
      <c r="AB496" s="139"/>
      <c r="AC496" s="147"/>
      <c r="AE496" s="147"/>
      <c r="AG496" s="147"/>
      <c r="AH496" s="92"/>
    </row>
    <row r="497" spans="2:34" ht="40.5" customHeight="1">
      <c r="B497" s="127">
        <v>486</v>
      </c>
      <c r="C497" s="128" t="s">
        <v>605</v>
      </c>
      <c r="D497" s="129" t="s">
        <v>606</v>
      </c>
      <c r="E497" s="129" t="s">
        <v>307</v>
      </c>
      <c r="F497" s="129" t="s">
        <v>607</v>
      </c>
      <c r="G497" s="128" t="s">
        <v>405</v>
      </c>
      <c r="H497" s="128"/>
      <c r="I497" s="128" t="s">
        <v>608</v>
      </c>
      <c r="J497" s="128" t="s">
        <v>156</v>
      </c>
      <c r="K497" s="128" t="s">
        <v>2264</v>
      </c>
      <c r="L497" s="130">
        <v>0</v>
      </c>
      <c r="M497" s="130">
        <v>0</v>
      </c>
      <c r="N497" s="131">
        <f t="shared" si="23"/>
        <v>0</v>
      </c>
      <c r="O497" s="128" t="s">
        <v>2312</v>
      </c>
      <c r="P497" s="144">
        <v>21812</v>
      </c>
      <c r="Q497" s="133">
        <v>0</v>
      </c>
      <c r="R497" s="144">
        <v>7682</v>
      </c>
      <c r="S497" s="134">
        <f t="shared" si="24"/>
        <v>29494</v>
      </c>
      <c r="T497" s="132">
        <v>21812</v>
      </c>
      <c r="U497" s="135">
        <v>0</v>
      </c>
      <c r="V497" s="135"/>
      <c r="W497" s="136">
        <f t="shared" si="25"/>
        <v>21812</v>
      </c>
      <c r="X497" s="145" t="s">
        <v>610</v>
      </c>
      <c r="Y497" s="138"/>
      <c r="Z497" s="138"/>
      <c r="AA497" s="138"/>
      <c r="AB497" s="139"/>
      <c r="AC497" s="147"/>
      <c r="AE497" s="147"/>
      <c r="AG497" s="147"/>
      <c r="AH497" s="92"/>
    </row>
    <row r="498" spans="2:34" ht="40.5" customHeight="1">
      <c r="B498" s="127">
        <v>487</v>
      </c>
      <c r="C498" s="128" t="s">
        <v>605</v>
      </c>
      <c r="D498" s="129" t="s">
        <v>606</v>
      </c>
      <c r="E498" s="129" t="s">
        <v>307</v>
      </c>
      <c r="F498" s="129" t="s">
        <v>607</v>
      </c>
      <c r="G498" s="128" t="s">
        <v>405</v>
      </c>
      <c r="H498" s="128"/>
      <c r="I498" s="128" t="s">
        <v>608</v>
      </c>
      <c r="J498" s="128" t="s">
        <v>176</v>
      </c>
      <c r="K498" s="128" t="s">
        <v>2265</v>
      </c>
      <c r="L498" s="130">
        <v>0</v>
      </c>
      <c r="M498" s="130">
        <v>0</v>
      </c>
      <c r="N498" s="131">
        <f t="shared" si="23"/>
        <v>0</v>
      </c>
      <c r="O498" s="128" t="s">
        <v>2312</v>
      </c>
      <c r="P498" s="144">
        <v>7650</v>
      </c>
      <c r="Q498" s="133">
        <v>0</v>
      </c>
      <c r="R498" s="144">
        <v>850</v>
      </c>
      <c r="S498" s="134">
        <f t="shared" si="24"/>
        <v>8500</v>
      </c>
      <c r="T498" s="132">
        <v>7650</v>
      </c>
      <c r="U498" s="135">
        <v>0</v>
      </c>
      <c r="V498" s="135"/>
      <c r="W498" s="136">
        <f t="shared" si="25"/>
        <v>7650</v>
      </c>
      <c r="X498" s="145" t="s">
        <v>610</v>
      </c>
      <c r="Y498" s="138"/>
      <c r="Z498" s="138"/>
      <c r="AA498" s="138"/>
      <c r="AB498" s="139"/>
      <c r="AC498" s="147"/>
      <c r="AE498" s="147"/>
      <c r="AG498" s="147"/>
      <c r="AH498" s="92"/>
    </row>
    <row r="499" spans="2:34" ht="40.5" customHeight="1">
      <c r="B499" s="127">
        <v>488</v>
      </c>
      <c r="C499" s="128" t="s">
        <v>611</v>
      </c>
      <c r="D499" s="129" t="s">
        <v>215</v>
      </c>
      <c r="E499" s="129" t="s">
        <v>253</v>
      </c>
      <c r="F499" s="129" t="s">
        <v>612</v>
      </c>
      <c r="G499" s="128" t="s">
        <v>326</v>
      </c>
      <c r="H499" s="128"/>
      <c r="I499" s="128" t="s">
        <v>613</v>
      </c>
      <c r="J499" s="128" t="s">
        <v>330</v>
      </c>
      <c r="K499" s="128" t="s">
        <v>2265</v>
      </c>
      <c r="L499" s="130">
        <v>11</v>
      </c>
      <c r="M499" s="130">
        <v>5</v>
      </c>
      <c r="N499" s="131">
        <f t="shared" si="23"/>
        <v>16</v>
      </c>
      <c r="O499" s="128" t="s">
        <v>2312</v>
      </c>
      <c r="P499" s="144">
        <v>27090</v>
      </c>
      <c r="Q499" s="133">
        <v>0</v>
      </c>
      <c r="R499" s="144">
        <v>8535</v>
      </c>
      <c r="S499" s="134">
        <f t="shared" si="24"/>
        <v>35625</v>
      </c>
      <c r="T499" s="132">
        <v>27090</v>
      </c>
      <c r="U499" s="135">
        <v>0</v>
      </c>
      <c r="V499" s="135"/>
      <c r="W499" s="136">
        <f t="shared" si="25"/>
        <v>27090</v>
      </c>
      <c r="X499" s="145" t="s">
        <v>614</v>
      </c>
      <c r="Y499" s="138"/>
      <c r="Z499" s="138"/>
      <c r="AA499" s="138"/>
      <c r="AB499" s="139"/>
      <c r="AC499" s="147"/>
      <c r="AE499" s="147"/>
      <c r="AG499" s="147"/>
      <c r="AH499" s="92"/>
    </row>
    <row r="500" spans="2:34" ht="40.5" customHeight="1">
      <c r="B500" s="127">
        <v>489</v>
      </c>
      <c r="C500" s="128" t="s">
        <v>611</v>
      </c>
      <c r="D500" s="129" t="s">
        <v>215</v>
      </c>
      <c r="E500" s="129" t="s">
        <v>253</v>
      </c>
      <c r="F500" s="129" t="s">
        <v>612</v>
      </c>
      <c r="G500" s="128" t="s">
        <v>326</v>
      </c>
      <c r="H500" s="128"/>
      <c r="I500" s="128" t="s">
        <v>613</v>
      </c>
      <c r="J500" s="128" t="s">
        <v>328</v>
      </c>
      <c r="K500" s="128" t="s">
        <v>2265</v>
      </c>
      <c r="L500" s="130">
        <v>0</v>
      </c>
      <c r="M500" s="130">
        <v>0</v>
      </c>
      <c r="N500" s="131">
        <f t="shared" si="23"/>
        <v>0</v>
      </c>
      <c r="O500" s="128" t="s">
        <v>2312</v>
      </c>
      <c r="P500" s="144">
        <v>24777</v>
      </c>
      <c r="Q500" s="133">
        <v>0</v>
      </c>
      <c r="R500" s="144">
        <v>2753</v>
      </c>
      <c r="S500" s="134">
        <f t="shared" si="24"/>
        <v>27530</v>
      </c>
      <c r="T500" s="132">
        <v>24777</v>
      </c>
      <c r="U500" s="135">
        <v>0</v>
      </c>
      <c r="V500" s="135"/>
      <c r="W500" s="136">
        <f t="shared" si="25"/>
        <v>24777</v>
      </c>
      <c r="X500" s="145" t="s">
        <v>614</v>
      </c>
      <c r="Y500" s="138"/>
      <c r="Z500" s="138"/>
      <c r="AA500" s="138"/>
      <c r="AB500" s="139"/>
      <c r="AC500" s="147"/>
      <c r="AE500" s="147"/>
      <c r="AG500" s="147"/>
      <c r="AH500" s="92"/>
    </row>
    <row r="501" spans="2:34" ht="40.5" customHeight="1">
      <c r="B501" s="127">
        <v>490</v>
      </c>
      <c r="C501" s="128" t="s">
        <v>611</v>
      </c>
      <c r="D501" s="129" t="s">
        <v>215</v>
      </c>
      <c r="E501" s="129" t="s">
        <v>253</v>
      </c>
      <c r="F501" s="129" t="s">
        <v>612</v>
      </c>
      <c r="G501" s="128" t="s">
        <v>326</v>
      </c>
      <c r="H501" s="128"/>
      <c r="I501" s="128" t="s">
        <v>613</v>
      </c>
      <c r="J501" s="128" t="s">
        <v>331</v>
      </c>
      <c r="K501" s="128" t="s">
        <v>2265</v>
      </c>
      <c r="L501" s="130">
        <v>0</v>
      </c>
      <c r="M501" s="130">
        <v>0</v>
      </c>
      <c r="N501" s="131">
        <f t="shared" si="23"/>
        <v>0</v>
      </c>
      <c r="O501" s="128" t="s">
        <v>2312</v>
      </c>
      <c r="P501" s="144">
        <v>37913</v>
      </c>
      <c r="Q501" s="133">
        <v>0</v>
      </c>
      <c r="R501" s="144">
        <v>4213</v>
      </c>
      <c r="S501" s="134">
        <f t="shared" si="24"/>
        <v>42126</v>
      </c>
      <c r="T501" s="132">
        <v>37913</v>
      </c>
      <c r="U501" s="135">
        <v>0</v>
      </c>
      <c r="V501" s="135"/>
      <c r="W501" s="136">
        <f t="shared" si="25"/>
        <v>37913</v>
      </c>
      <c r="X501" s="145" t="s">
        <v>614</v>
      </c>
      <c r="Y501" s="138"/>
      <c r="Z501" s="138"/>
      <c r="AA501" s="138"/>
      <c r="AB501" s="139"/>
      <c r="AC501" s="147"/>
      <c r="AE501" s="147"/>
      <c r="AG501" s="147"/>
      <c r="AH501" s="92"/>
    </row>
    <row r="502" spans="2:34" ht="40.5" customHeight="1">
      <c r="B502" s="127">
        <v>491</v>
      </c>
      <c r="C502" s="128" t="s">
        <v>611</v>
      </c>
      <c r="D502" s="129" t="s">
        <v>215</v>
      </c>
      <c r="E502" s="129" t="s">
        <v>253</v>
      </c>
      <c r="F502" s="129" t="s">
        <v>612</v>
      </c>
      <c r="G502" s="128" t="s">
        <v>326</v>
      </c>
      <c r="H502" s="128"/>
      <c r="I502" s="128" t="s">
        <v>613</v>
      </c>
      <c r="J502" s="128" t="s">
        <v>157</v>
      </c>
      <c r="K502" s="128" t="s">
        <v>2264</v>
      </c>
      <c r="L502" s="130">
        <v>0</v>
      </c>
      <c r="M502" s="130">
        <v>0</v>
      </c>
      <c r="N502" s="131">
        <f t="shared" si="23"/>
        <v>0</v>
      </c>
      <c r="O502" s="128" t="s">
        <v>2312</v>
      </c>
      <c r="P502" s="144">
        <v>22530</v>
      </c>
      <c r="Q502" s="133">
        <v>0</v>
      </c>
      <c r="R502" s="144">
        <v>5121</v>
      </c>
      <c r="S502" s="134">
        <f t="shared" si="24"/>
        <v>27651</v>
      </c>
      <c r="T502" s="132">
        <v>22530</v>
      </c>
      <c r="U502" s="135">
        <v>0</v>
      </c>
      <c r="V502" s="135"/>
      <c r="W502" s="136">
        <f t="shared" si="25"/>
        <v>22530</v>
      </c>
      <c r="X502" s="145" t="s">
        <v>614</v>
      </c>
      <c r="Y502" s="138"/>
      <c r="Z502" s="138"/>
      <c r="AA502" s="138"/>
      <c r="AB502" s="139"/>
      <c r="AC502" s="147"/>
      <c r="AE502" s="147"/>
      <c r="AG502" s="147"/>
      <c r="AH502" s="92"/>
    </row>
    <row r="503" spans="2:34" ht="40.5" customHeight="1">
      <c r="B503" s="127">
        <v>492</v>
      </c>
      <c r="C503" s="128" t="s">
        <v>611</v>
      </c>
      <c r="D503" s="129" t="s">
        <v>215</v>
      </c>
      <c r="E503" s="129" t="s">
        <v>253</v>
      </c>
      <c r="F503" s="129" t="s">
        <v>612</v>
      </c>
      <c r="G503" s="128" t="s">
        <v>326</v>
      </c>
      <c r="H503" s="128"/>
      <c r="I503" s="128" t="s">
        <v>613</v>
      </c>
      <c r="J503" s="128" t="s">
        <v>156</v>
      </c>
      <c r="K503" s="128" t="s">
        <v>2264</v>
      </c>
      <c r="L503" s="130">
        <v>0</v>
      </c>
      <c r="M503" s="130">
        <v>0</v>
      </c>
      <c r="N503" s="131">
        <f t="shared" si="23"/>
        <v>0</v>
      </c>
      <c r="O503" s="128" t="s">
        <v>2312</v>
      </c>
      <c r="P503" s="144">
        <v>9074</v>
      </c>
      <c r="Q503" s="133">
        <v>0</v>
      </c>
      <c r="R503" s="144">
        <v>1536</v>
      </c>
      <c r="S503" s="134">
        <f t="shared" si="24"/>
        <v>10610</v>
      </c>
      <c r="T503" s="132">
        <v>9074</v>
      </c>
      <c r="U503" s="135">
        <v>0</v>
      </c>
      <c r="V503" s="135"/>
      <c r="W503" s="136">
        <f t="shared" si="25"/>
        <v>9074</v>
      </c>
      <c r="X503" s="145" t="s">
        <v>614</v>
      </c>
      <c r="Y503" s="138"/>
      <c r="Z503" s="138"/>
      <c r="AA503" s="138"/>
      <c r="AB503" s="139"/>
      <c r="AC503" s="147"/>
      <c r="AE503" s="147"/>
      <c r="AG503" s="147"/>
      <c r="AH503" s="92"/>
    </row>
    <row r="504" spans="2:34" ht="40.5" customHeight="1">
      <c r="B504" s="127">
        <v>493</v>
      </c>
      <c r="C504" s="128" t="s">
        <v>615</v>
      </c>
      <c r="D504" s="129" t="s">
        <v>285</v>
      </c>
      <c r="E504" s="129" t="s">
        <v>285</v>
      </c>
      <c r="F504" s="129" t="s">
        <v>616</v>
      </c>
      <c r="G504" s="128" t="s">
        <v>326</v>
      </c>
      <c r="H504" s="128"/>
      <c r="I504" s="128" t="s">
        <v>615</v>
      </c>
      <c r="J504" s="128" t="s">
        <v>328</v>
      </c>
      <c r="K504" s="128" t="s">
        <v>2265</v>
      </c>
      <c r="L504" s="130">
        <v>11</v>
      </c>
      <c r="M504" s="130">
        <v>0</v>
      </c>
      <c r="N504" s="131">
        <f t="shared" si="23"/>
        <v>11</v>
      </c>
      <c r="O504" s="128" t="s">
        <v>2312</v>
      </c>
      <c r="P504" s="144">
        <v>9368</v>
      </c>
      <c r="Q504" s="133">
        <v>0</v>
      </c>
      <c r="R504" s="144">
        <v>1041</v>
      </c>
      <c r="S504" s="134">
        <f t="shared" si="24"/>
        <v>10409</v>
      </c>
      <c r="T504" s="132">
        <v>9368</v>
      </c>
      <c r="U504" s="135">
        <v>0</v>
      </c>
      <c r="V504" s="135"/>
      <c r="W504" s="136">
        <f t="shared" si="25"/>
        <v>9368</v>
      </c>
      <c r="X504" s="145" t="s">
        <v>617</v>
      </c>
      <c r="Y504" s="138"/>
      <c r="Z504" s="138"/>
      <c r="AA504" s="138"/>
      <c r="AB504" s="139"/>
      <c r="AC504" s="147"/>
      <c r="AE504" s="147"/>
      <c r="AG504" s="147"/>
      <c r="AH504" s="92"/>
    </row>
    <row r="505" spans="2:34" ht="40.5" customHeight="1">
      <c r="B505" s="127">
        <v>494</v>
      </c>
      <c r="C505" s="128" t="s">
        <v>615</v>
      </c>
      <c r="D505" s="129" t="s">
        <v>285</v>
      </c>
      <c r="E505" s="129" t="s">
        <v>285</v>
      </c>
      <c r="F505" s="129" t="s">
        <v>616</v>
      </c>
      <c r="G505" s="128" t="s">
        <v>326</v>
      </c>
      <c r="H505" s="128"/>
      <c r="I505" s="128" t="s">
        <v>615</v>
      </c>
      <c r="J505" s="128" t="s">
        <v>288</v>
      </c>
      <c r="K505" s="128" t="s">
        <v>2265</v>
      </c>
      <c r="L505" s="130">
        <v>0</v>
      </c>
      <c r="M505" s="130">
        <v>0</v>
      </c>
      <c r="N505" s="131">
        <f t="shared" si="23"/>
        <v>0</v>
      </c>
      <c r="O505" s="128" t="s">
        <v>2312</v>
      </c>
      <c r="P505" s="144">
        <v>8959</v>
      </c>
      <c r="Q505" s="133">
        <v>0</v>
      </c>
      <c r="R505" s="144">
        <v>996</v>
      </c>
      <c r="S505" s="134">
        <f t="shared" si="24"/>
        <v>9955</v>
      </c>
      <c r="T505" s="132">
        <v>8959</v>
      </c>
      <c r="U505" s="135">
        <v>0</v>
      </c>
      <c r="V505" s="135"/>
      <c r="W505" s="136">
        <f t="shared" si="25"/>
        <v>8959</v>
      </c>
      <c r="X505" s="145" t="s">
        <v>617</v>
      </c>
      <c r="Y505" s="138"/>
      <c r="Z505" s="138"/>
      <c r="AA505" s="138"/>
      <c r="AB505" s="139"/>
      <c r="AC505" s="147"/>
      <c r="AE505" s="147"/>
      <c r="AG505" s="147"/>
      <c r="AH505" s="92"/>
    </row>
    <row r="506" spans="2:34" ht="40.5" customHeight="1">
      <c r="B506" s="127">
        <v>495</v>
      </c>
      <c r="C506" s="128" t="s">
        <v>615</v>
      </c>
      <c r="D506" s="129" t="s">
        <v>285</v>
      </c>
      <c r="E506" s="129" t="s">
        <v>285</v>
      </c>
      <c r="F506" s="129" t="s">
        <v>616</v>
      </c>
      <c r="G506" s="128" t="s">
        <v>326</v>
      </c>
      <c r="H506" s="128"/>
      <c r="I506" s="128" t="s">
        <v>615</v>
      </c>
      <c r="J506" s="128" t="s">
        <v>331</v>
      </c>
      <c r="K506" s="128" t="s">
        <v>2265</v>
      </c>
      <c r="L506" s="130">
        <v>0</v>
      </c>
      <c r="M506" s="130">
        <v>0</v>
      </c>
      <c r="N506" s="131">
        <f t="shared" si="23"/>
        <v>0</v>
      </c>
      <c r="O506" s="128" t="s">
        <v>2312</v>
      </c>
      <c r="P506" s="144">
        <v>25275</v>
      </c>
      <c r="Q506" s="133">
        <v>0</v>
      </c>
      <c r="R506" s="144">
        <v>2809</v>
      </c>
      <c r="S506" s="134">
        <f t="shared" si="24"/>
        <v>28084</v>
      </c>
      <c r="T506" s="132">
        <v>25275</v>
      </c>
      <c r="U506" s="135">
        <v>0</v>
      </c>
      <c r="V506" s="135"/>
      <c r="W506" s="136">
        <f t="shared" si="25"/>
        <v>25275</v>
      </c>
      <c r="X506" s="145" t="s">
        <v>617</v>
      </c>
      <c r="Y506" s="138"/>
      <c r="Z506" s="138"/>
      <c r="AA506" s="138"/>
      <c r="AB506" s="139"/>
      <c r="AC506" s="147"/>
      <c r="AE506" s="147"/>
      <c r="AG506" s="147"/>
      <c r="AH506" s="92"/>
    </row>
    <row r="507" spans="2:34" ht="40.5" customHeight="1">
      <c r="B507" s="127">
        <v>496</v>
      </c>
      <c r="C507" s="128" t="s">
        <v>615</v>
      </c>
      <c r="D507" s="129" t="s">
        <v>285</v>
      </c>
      <c r="E507" s="129" t="s">
        <v>285</v>
      </c>
      <c r="F507" s="129" t="s">
        <v>616</v>
      </c>
      <c r="G507" s="128" t="s">
        <v>326</v>
      </c>
      <c r="H507" s="128"/>
      <c r="I507" s="128" t="s">
        <v>615</v>
      </c>
      <c r="J507" s="128" t="s">
        <v>156</v>
      </c>
      <c r="K507" s="128" t="s">
        <v>2264</v>
      </c>
      <c r="L507" s="130">
        <v>0</v>
      </c>
      <c r="M507" s="130">
        <v>0</v>
      </c>
      <c r="N507" s="131">
        <f t="shared" si="23"/>
        <v>0</v>
      </c>
      <c r="O507" s="128" t="s">
        <v>2312</v>
      </c>
      <c r="P507" s="144">
        <v>45370</v>
      </c>
      <c r="Q507" s="133">
        <v>0</v>
      </c>
      <c r="R507" s="144">
        <v>7680</v>
      </c>
      <c r="S507" s="134">
        <f t="shared" si="24"/>
        <v>53050</v>
      </c>
      <c r="T507" s="132">
        <v>45370</v>
      </c>
      <c r="U507" s="135">
        <v>0</v>
      </c>
      <c r="V507" s="135"/>
      <c r="W507" s="136">
        <f t="shared" si="25"/>
        <v>45370</v>
      </c>
      <c r="X507" s="145" t="s">
        <v>617</v>
      </c>
      <c r="Y507" s="138"/>
      <c r="Z507" s="138"/>
      <c r="AA507" s="138"/>
      <c r="AB507" s="139"/>
      <c r="AC507" s="147"/>
      <c r="AE507" s="147"/>
      <c r="AG507" s="147"/>
      <c r="AH507" s="92"/>
    </row>
    <row r="508" spans="2:34" ht="40.5" customHeight="1">
      <c r="B508" s="127">
        <v>497</v>
      </c>
      <c r="C508" s="128" t="s">
        <v>618</v>
      </c>
      <c r="D508" s="129" t="s">
        <v>619</v>
      </c>
      <c r="E508" s="129" t="s">
        <v>619</v>
      </c>
      <c r="F508" s="129" t="s">
        <v>620</v>
      </c>
      <c r="G508" s="128" t="s">
        <v>326</v>
      </c>
      <c r="H508" s="128"/>
      <c r="I508" s="128" t="s">
        <v>621</v>
      </c>
      <c r="J508" s="128" t="s">
        <v>156</v>
      </c>
      <c r="K508" s="128" t="s">
        <v>2264</v>
      </c>
      <c r="L508" s="130">
        <v>10</v>
      </c>
      <c r="M508" s="130">
        <v>4</v>
      </c>
      <c r="N508" s="131">
        <f t="shared" si="23"/>
        <v>14</v>
      </c>
      <c r="O508" s="128" t="s">
        <v>2312</v>
      </c>
      <c r="P508" s="144">
        <v>90740</v>
      </c>
      <c r="Q508" s="133">
        <v>0</v>
      </c>
      <c r="R508" s="144">
        <v>15360</v>
      </c>
      <c r="S508" s="134">
        <f t="shared" si="24"/>
        <v>106100</v>
      </c>
      <c r="T508" s="132">
        <v>90740</v>
      </c>
      <c r="U508" s="135">
        <v>0</v>
      </c>
      <c r="V508" s="135"/>
      <c r="W508" s="136">
        <f t="shared" si="25"/>
        <v>90740</v>
      </c>
      <c r="X508" s="145" t="s">
        <v>622</v>
      </c>
      <c r="Y508" s="138"/>
      <c r="Z508" s="138"/>
      <c r="AA508" s="138"/>
      <c r="AB508" s="139"/>
      <c r="AC508" s="147"/>
      <c r="AE508" s="147"/>
      <c r="AG508" s="147"/>
      <c r="AH508" s="92"/>
    </row>
    <row r="509" spans="2:34" ht="40.5" customHeight="1">
      <c r="B509" s="127">
        <v>498</v>
      </c>
      <c r="C509" s="128" t="s">
        <v>618</v>
      </c>
      <c r="D509" s="129" t="s">
        <v>619</v>
      </c>
      <c r="E509" s="129" t="s">
        <v>619</v>
      </c>
      <c r="F509" s="129" t="s">
        <v>620</v>
      </c>
      <c r="G509" s="128" t="s">
        <v>326</v>
      </c>
      <c r="H509" s="128"/>
      <c r="I509" s="128" t="s">
        <v>621</v>
      </c>
      <c r="J509" s="128" t="s">
        <v>330</v>
      </c>
      <c r="K509" s="128" t="s">
        <v>2265</v>
      </c>
      <c r="L509" s="130">
        <v>0</v>
      </c>
      <c r="M509" s="130">
        <v>0</v>
      </c>
      <c r="N509" s="131">
        <f t="shared" si="23"/>
        <v>0</v>
      </c>
      <c r="O509" s="128" t="s">
        <v>2312</v>
      </c>
      <c r="P509" s="144">
        <v>5418</v>
      </c>
      <c r="Q509" s="133">
        <v>0</v>
      </c>
      <c r="R509" s="144">
        <v>1707</v>
      </c>
      <c r="S509" s="134">
        <f t="shared" si="24"/>
        <v>7125</v>
      </c>
      <c r="T509" s="132">
        <v>5418</v>
      </c>
      <c r="U509" s="135">
        <v>0</v>
      </c>
      <c r="V509" s="135"/>
      <c r="W509" s="136">
        <f t="shared" si="25"/>
        <v>5418</v>
      </c>
      <c r="X509" s="145" t="s">
        <v>622</v>
      </c>
      <c r="Y509" s="138"/>
      <c r="Z509" s="138"/>
      <c r="AA509" s="138"/>
      <c r="AB509" s="139"/>
      <c r="AC509" s="147"/>
      <c r="AE509" s="147"/>
      <c r="AG509" s="147"/>
      <c r="AH509" s="92"/>
    </row>
    <row r="510" spans="2:34" ht="40.5" customHeight="1">
      <c r="B510" s="127">
        <v>499</v>
      </c>
      <c r="C510" s="128" t="s">
        <v>618</v>
      </c>
      <c r="D510" s="129" t="s">
        <v>619</v>
      </c>
      <c r="E510" s="129" t="s">
        <v>619</v>
      </c>
      <c r="F510" s="129" t="s">
        <v>620</v>
      </c>
      <c r="G510" s="128" t="s">
        <v>326</v>
      </c>
      <c r="H510" s="128"/>
      <c r="I510" s="128" t="s">
        <v>621</v>
      </c>
      <c r="J510" s="128" t="s">
        <v>331</v>
      </c>
      <c r="K510" s="128" t="s">
        <v>2265</v>
      </c>
      <c r="L510" s="130">
        <v>0</v>
      </c>
      <c r="M510" s="130">
        <v>0</v>
      </c>
      <c r="N510" s="131">
        <f t="shared" si="23"/>
        <v>0</v>
      </c>
      <c r="O510" s="128" t="s">
        <v>2312</v>
      </c>
      <c r="P510" s="144">
        <v>18956</v>
      </c>
      <c r="Q510" s="133">
        <v>0</v>
      </c>
      <c r="R510" s="144">
        <v>2107</v>
      </c>
      <c r="S510" s="134">
        <f t="shared" si="24"/>
        <v>21063</v>
      </c>
      <c r="T510" s="132">
        <v>18956</v>
      </c>
      <c r="U510" s="135">
        <v>0</v>
      </c>
      <c r="V510" s="135"/>
      <c r="W510" s="136">
        <f t="shared" si="25"/>
        <v>18956</v>
      </c>
      <c r="X510" s="145" t="s">
        <v>622</v>
      </c>
      <c r="Y510" s="138"/>
      <c r="Z510" s="138"/>
      <c r="AA510" s="138"/>
      <c r="AB510" s="139"/>
      <c r="AC510" s="147"/>
      <c r="AE510" s="147"/>
      <c r="AG510" s="147"/>
      <c r="AH510" s="92"/>
    </row>
    <row r="511" spans="2:34" ht="40.5" customHeight="1">
      <c r="B511" s="127">
        <v>500</v>
      </c>
      <c r="C511" s="128" t="s">
        <v>623</v>
      </c>
      <c r="D511" s="129" t="s">
        <v>624</v>
      </c>
      <c r="E511" s="129" t="s">
        <v>403</v>
      </c>
      <c r="F511" s="129" t="s">
        <v>587</v>
      </c>
      <c r="G511" s="128"/>
      <c r="H511" s="129" t="s">
        <v>197</v>
      </c>
      <c r="I511" s="128" t="s">
        <v>625</v>
      </c>
      <c r="J511" s="128" t="s">
        <v>176</v>
      </c>
      <c r="K511" s="128" t="s">
        <v>2265</v>
      </c>
      <c r="L511" s="130">
        <v>8</v>
      </c>
      <c r="M511" s="130">
        <v>3</v>
      </c>
      <c r="N511" s="131">
        <f t="shared" si="23"/>
        <v>11</v>
      </c>
      <c r="O511" s="128" t="s">
        <v>2312</v>
      </c>
      <c r="P511" s="144">
        <v>17100</v>
      </c>
      <c r="Q511" s="133">
        <v>0</v>
      </c>
      <c r="R511" s="144">
        <v>1900</v>
      </c>
      <c r="S511" s="134">
        <f t="shared" si="24"/>
        <v>19000</v>
      </c>
      <c r="T511" s="132">
        <v>17100</v>
      </c>
      <c r="U511" s="135">
        <v>0</v>
      </c>
      <c r="V511" s="135"/>
      <c r="W511" s="136">
        <f t="shared" si="25"/>
        <v>17100</v>
      </c>
      <c r="X511" s="145" t="s">
        <v>626</v>
      </c>
      <c r="Y511" s="138"/>
      <c r="Z511" s="138"/>
      <c r="AA511" s="138"/>
      <c r="AB511" s="139"/>
      <c r="AC511" s="147"/>
      <c r="AE511" s="147"/>
      <c r="AG511" s="147"/>
      <c r="AH511" s="92"/>
    </row>
    <row r="512" spans="2:34" ht="40.5" customHeight="1">
      <c r="B512" s="127">
        <v>501</v>
      </c>
      <c r="C512" s="128" t="s">
        <v>623</v>
      </c>
      <c r="D512" s="129" t="s">
        <v>624</v>
      </c>
      <c r="E512" s="129" t="s">
        <v>403</v>
      </c>
      <c r="F512" s="129" t="s">
        <v>587</v>
      </c>
      <c r="G512" s="128"/>
      <c r="H512" s="129" t="s">
        <v>197</v>
      </c>
      <c r="I512" s="128" t="s">
        <v>625</v>
      </c>
      <c r="J512" s="128" t="s">
        <v>176</v>
      </c>
      <c r="K512" s="128" t="s">
        <v>2265</v>
      </c>
      <c r="L512" s="130">
        <v>0</v>
      </c>
      <c r="M512" s="130">
        <v>0</v>
      </c>
      <c r="N512" s="131">
        <f t="shared" si="23"/>
        <v>0</v>
      </c>
      <c r="O512" s="128" t="s">
        <v>2312</v>
      </c>
      <c r="P512" s="144">
        <v>16200</v>
      </c>
      <c r="Q512" s="133">
        <v>0</v>
      </c>
      <c r="R512" s="144">
        <v>1800</v>
      </c>
      <c r="S512" s="134">
        <f t="shared" si="24"/>
        <v>18000</v>
      </c>
      <c r="T512" s="132">
        <v>16200</v>
      </c>
      <c r="U512" s="135">
        <v>0</v>
      </c>
      <c r="V512" s="135"/>
      <c r="W512" s="136">
        <f t="shared" si="25"/>
        <v>16200</v>
      </c>
      <c r="X512" s="145" t="s">
        <v>626</v>
      </c>
      <c r="Y512" s="138"/>
      <c r="Z512" s="138"/>
      <c r="AA512" s="138"/>
      <c r="AB512" s="139"/>
      <c r="AC512" s="147"/>
      <c r="AE512" s="147"/>
      <c r="AG512" s="147"/>
      <c r="AH512" s="92"/>
    </row>
    <row r="513" spans="2:34" ht="40.5" customHeight="1">
      <c r="B513" s="127">
        <v>502</v>
      </c>
      <c r="C513" s="128" t="s">
        <v>623</v>
      </c>
      <c r="D513" s="129" t="s">
        <v>624</v>
      </c>
      <c r="E513" s="129" t="s">
        <v>403</v>
      </c>
      <c r="F513" s="129" t="s">
        <v>587</v>
      </c>
      <c r="G513" s="128"/>
      <c r="H513" s="129" t="s">
        <v>197</v>
      </c>
      <c r="I513" s="128" t="s">
        <v>625</v>
      </c>
      <c r="J513" s="128" t="s">
        <v>176</v>
      </c>
      <c r="K513" s="128" t="s">
        <v>2265</v>
      </c>
      <c r="L513" s="130">
        <v>0</v>
      </c>
      <c r="M513" s="130">
        <v>0</v>
      </c>
      <c r="N513" s="131">
        <f t="shared" si="23"/>
        <v>0</v>
      </c>
      <c r="O513" s="128" t="s">
        <v>2312</v>
      </c>
      <c r="P513" s="144">
        <v>70200</v>
      </c>
      <c r="Q513" s="133">
        <v>0</v>
      </c>
      <c r="R513" s="144">
        <v>7800</v>
      </c>
      <c r="S513" s="134">
        <f t="shared" si="24"/>
        <v>78000</v>
      </c>
      <c r="T513" s="132">
        <v>70200</v>
      </c>
      <c r="U513" s="135">
        <v>0</v>
      </c>
      <c r="V513" s="135"/>
      <c r="W513" s="136">
        <f t="shared" si="25"/>
        <v>70200</v>
      </c>
      <c r="X513" s="145" t="s">
        <v>626</v>
      </c>
      <c r="Y513" s="138"/>
      <c r="Z513" s="138"/>
      <c r="AA513" s="138"/>
      <c r="AB513" s="139"/>
      <c r="AC513" s="147"/>
      <c r="AE513" s="147"/>
      <c r="AG513" s="147"/>
      <c r="AH513" s="92"/>
    </row>
    <row r="514" spans="2:34" ht="40.5" customHeight="1">
      <c r="B514" s="127">
        <v>503</v>
      </c>
      <c r="C514" s="128" t="s">
        <v>623</v>
      </c>
      <c r="D514" s="129" t="s">
        <v>624</v>
      </c>
      <c r="E514" s="129" t="s">
        <v>403</v>
      </c>
      <c r="F514" s="129" t="s">
        <v>587</v>
      </c>
      <c r="G514" s="128"/>
      <c r="H514" s="129" t="s">
        <v>197</v>
      </c>
      <c r="I514" s="128" t="s">
        <v>625</v>
      </c>
      <c r="J514" s="128" t="s">
        <v>328</v>
      </c>
      <c r="K514" s="128" t="s">
        <v>2265</v>
      </c>
      <c r="L514" s="130">
        <v>0</v>
      </c>
      <c r="M514" s="130">
        <v>0</v>
      </c>
      <c r="N514" s="131">
        <f t="shared" si="23"/>
        <v>0</v>
      </c>
      <c r="O514" s="128" t="s">
        <v>2312</v>
      </c>
      <c r="P514" s="144">
        <v>24777</v>
      </c>
      <c r="Q514" s="133">
        <v>0</v>
      </c>
      <c r="R514" s="144">
        <v>2753</v>
      </c>
      <c r="S514" s="134">
        <f t="shared" si="24"/>
        <v>27530</v>
      </c>
      <c r="T514" s="132">
        <v>24777</v>
      </c>
      <c r="U514" s="135">
        <v>0</v>
      </c>
      <c r="V514" s="135"/>
      <c r="W514" s="136">
        <f t="shared" si="25"/>
        <v>24777</v>
      </c>
      <c r="X514" s="145" t="s">
        <v>626</v>
      </c>
      <c r="Y514" s="138"/>
      <c r="Z514" s="138"/>
      <c r="AA514" s="138"/>
      <c r="AB514" s="139"/>
      <c r="AC514" s="147"/>
      <c r="AE514" s="147"/>
      <c r="AG514" s="147"/>
      <c r="AH514" s="92"/>
    </row>
    <row r="515" spans="2:34" ht="40.5" customHeight="1">
      <c r="B515" s="127">
        <v>504</v>
      </c>
      <c r="C515" s="128" t="s">
        <v>627</v>
      </c>
      <c r="D515" s="129" t="s">
        <v>424</v>
      </c>
      <c r="E515" s="129" t="s">
        <v>285</v>
      </c>
      <c r="F515" s="129" t="s">
        <v>628</v>
      </c>
      <c r="G515" s="128" t="s">
        <v>326</v>
      </c>
      <c r="H515" s="128"/>
      <c r="I515" s="128" t="s">
        <v>629</v>
      </c>
      <c r="J515" s="128" t="s">
        <v>288</v>
      </c>
      <c r="K515" s="128" t="s">
        <v>2265</v>
      </c>
      <c r="L515" s="130">
        <v>13</v>
      </c>
      <c r="M515" s="130">
        <v>3</v>
      </c>
      <c r="N515" s="131">
        <f t="shared" si="23"/>
        <v>16</v>
      </c>
      <c r="O515" s="128" t="s">
        <v>2312</v>
      </c>
      <c r="P515" s="144">
        <v>8959</v>
      </c>
      <c r="Q515" s="133">
        <v>0</v>
      </c>
      <c r="R515" s="144">
        <v>996</v>
      </c>
      <c r="S515" s="134">
        <f t="shared" si="24"/>
        <v>9955</v>
      </c>
      <c r="T515" s="132">
        <v>8959</v>
      </c>
      <c r="U515" s="135">
        <v>0</v>
      </c>
      <c r="V515" s="135"/>
      <c r="W515" s="136">
        <f t="shared" si="25"/>
        <v>8959</v>
      </c>
      <c r="X515" s="145" t="s">
        <v>630</v>
      </c>
      <c r="Y515" s="138"/>
      <c r="Z515" s="138"/>
      <c r="AA515" s="138"/>
      <c r="AB515" s="139"/>
      <c r="AC515" s="147"/>
      <c r="AE515" s="147"/>
      <c r="AG515" s="147"/>
      <c r="AH515" s="92"/>
    </row>
    <row r="516" spans="2:34" ht="40.5" customHeight="1">
      <c r="B516" s="127">
        <v>505</v>
      </c>
      <c r="C516" s="128" t="s">
        <v>627</v>
      </c>
      <c r="D516" s="129" t="s">
        <v>424</v>
      </c>
      <c r="E516" s="129" t="s">
        <v>285</v>
      </c>
      <c r="F516" s="129" t="s">
        <v>628</v>
      </c>
      <c r="G516" s="128" t="s">
        <v>326</v>
      </c>
      <c r="H516" s="128"/>
      <c r="I516" s="128" t="s">
        <v>629</v>
      </c>
      <c r="J516" s="128" t="s">
        <v>156</v>
      </c>
      <c r="K516" s="128" t="s">
        <v>2264</v>
      </c>
      <c r="L516" s="130">
        <v>0</v>
      </c>
      <c r="M516" s="130">
        <v>0</v>
      </c>
      <c r="N516" s="131">
        <f t="shared" si="23"/>
        <v>0</v>
      </c>
      <c r="O516" s="128" t="s">
        <v>2312</v>
      </c>
      <c r="P516" s="144">
        <v>45370</v>
      </c>
      <c r="Q516" s="133">
        <v>0</v>
      </c>
      <c r="R516" s="144">
        <v>7680</v>
      </c>
      <c r="S516" s="134">
        <f t="shared" si="24"/>
        <v>53050</v>
      </c>
      <c r="T516" s="132">
        <v>45370</v>
      </c>
      <c r="U516" s="135">
        <v>0</v>
      </c>
      <c r="V516" s="135"/>
      <c r="W516" s="136">
        <f t="shared" si="25"/>
        <v>45370</v>
      </c>
      <c r="X516" s="145" t="s">
        <v>630</v>
      </c>
      <c r="Y516" s="138"/>
      <c r="Z516" s="138"/>
      <c r="AA516" s="138"/>
      <c r="AB516" s="139"/>
      <c r="AC516" s="147"/>
      <c r="AE516" s="147"/>
      <c r="AG516" s="147"/>
      <c r="AH516" s="92"/>
    </row>
    <row r="517" spans="2:34" ht="40.5" customHeight="1">
      <c r="B517" s="127">
        <v>506</v>
      </c>
      <c r="C517" s="128" t="s">
        <v>627</v>
      </c>
      <c r="D517" s="129" t="s">
        <v>424</v>
      </c>
      <c r="E517" s="129" t="s">
        <v>285</v>
      </c>
      <c r="F517" s="129" t="s">
        <v>628</v>
      </c>
      <c r="G517" s="128" t="s">
        <v>326</v>
      </c>
      <c r="H517" s="128"/>
      <c r="I517" s="128" t="s">
        <v>629</v>
      </c>
      <c r="J517" s="128" t="s">
        <v>330</v>
      </c>
      <c r="K517" s="128" t="s">
        <v>2265</v>
      </c>
      <c r="L517" s="130">
        <v>0</v>
      </c>
      <c r="M517" s="130">
        <v>0</v>
      </c>
      <c r="N517" s="131">
        <f t="shared" si="23"/>
        <v>0</v>
      </c>
      <c r="O517" s="128" t="s">
        <v>2312</v>
      </c>
      <c r="P517" s="144">
        <v>5418</v>
      </c>
      <c r="Q517" s="133">
        <v>0</v>
      </c>
      <c r="R517" s="144">
        <v>1707</v>
      </c>
      <c r="S517" s="134">
        <f t="shared" si="24"/>
        <v>7125</v>
      </c>
      <c r="T517" s="132">
        <v>5418</v>
      </c>
      <c r="U517" s="135">
        <v>0</v>
      </c>
      <c r="V517" s="135"/>
      <c r="W517" s="136">
        <f t="shared" si="25"/>
        <v>5418</v>
      </c>
      <c r="X517" s="145" t="s">
        <v>630</v>
      </c>
      <c r="Y517" s="138"/>
      <c r="Z517" s="138"/>
      <c r="AA517" s="138"/>
      <c r="AB517" s="139"/>
      <c r="AC517" s="147"/>
      <c r="AE517" s="147"/>
      <c r="AG517" s="147"/>
      <c r="AH517" s="92"/>
    </row>
    <row r="518" spans="2:34" ht="40.5" customHeight="1">
      <c r="B518" s="127">
        <v>507</v>
      </c>
      <c r="C518" s="128" t="s">
        <v>627</v>
      </c>
      <c r="D518" s="129" t="s">
        <v>424</v>
      </c>
      <c r="E518" s="129" t="s">
        <v>285</v>
      </c>
      <c r="F518" s="129" t="s">
        <v>628</v>
      </c>
      <c r="G518" s="128" t="s">
        <v>326</v>
      </c>
      <c r="H518" s="128"/>
      <c r="I518" s="128" t="s">
        <v>629</v>
      </c>
      <c r="J518" s="128" t="s">
        <v>331</v>
      </c>
      <c r="K518" s="128" t="s">
        <v>2265</v>
      </c>
      <c r="L518" s="130">
        <v>0</v>
      </c>
      <c r="M518" s="130">
        <v>0</v>
      </c>
      <c r="N518" s="131">
        <f t="shared" si="23"/>
        <v>0</v>
      </c>
      <c r="O518" s="128" t="s">
        <v>2312</v>
      </c>
      <c r="P518" s="144">
        <v>44232</v>
      </c>
      <c r="Q518" s="133">
        <v>0</v>
      </c>
      <c r="R518" s="144">
        <v>4915</v>
      </c>
      <c r="S518" s="134">
        <f t="shared" si="24"/>
        <v>49147</v>
      </c>
      <c r="T518" s="132">
        <v>44232</v>
      </c>
      <c r="U518" s="135">
        <v>0</v>
      </c>
      <c r="V518" s="135"/>
      <c r="W518" s="136">
        <f t="shared" si="25"/>
        <v>44232</v>
      </c>
      <c r="X518" s="145" t="s">
        <v>630</v>
      </c>
      <c r="Y518" s="138"/>
      <c r="Z518" s="138"/>
      <c r="AA518" s="138"/>
      <c r="AB518" s="139"/>
      <c r="AC518" s="147"/>
      <c r="AE518" s="147"/>
      <c r="AG518" s="147"/>
      <c r="AH518" s="92"/>
    </row>
    <row r="519" spans="2:34" ht="40.5" customHeight="1">
      <c r="B519" s="127">
        <v>508</v>
      </c>
      <c r="C519" s="128" t="s">
        <v>627</v>
      </c>
      <c r="D519" s="129" t="s">
        <v>424</v>
      </c>
      <c r="E519" s="129" t="s">
        <v>285</v>
      </c>
      <c r="F519" s="129" t="s">
        <v>628</v>
      </c>
      <c r="G519" s="128" t="s">
        <v>326</v>
      </c>
      <c r="H519" s="128"/>
      <c r="I519" s="128" t="s">
        <v>629</v>
      </c>
      <c r="J519" s="128" t="s">
        <v>328</v>
      </c>
      <c r="K519" s="128" t="s">
        <v>2265</v>
      </c>
      <c r="L519" s="130">
        <v>0</v>
      </c>
      <c r="M519" s="130">
        <v>0</v>
      </c>
      <c r="N519" s="131">
        <f t="shared" si="23"/>
        <v>0</v>
      </c>
      <c r="O519" s="128" t="s">
        <v>2312</v>
      </c>
      <c r="P519" s="144">
        <v>49554</v>
      </c>
      <c r="Q519" s="133">
        <v>0</v>
      </c>
      <c r="R519" s="144">
        <v>5506</v>
      </c>
      <c r="S519" s="134">
        <f t="shared" si="24"/>
        <v>55060</v>
      </c>
      <c r="T519" s="132">
        <v>49554</v>
      </c>
      <c r="U519" s="135">
        <v>0</v>
      </c>
      <c r="V519" s="135"/>
      <c r="W519" s="136">
        <f t="shared" si="25"/>
        <v>49554</v>
      </c>
      <c r="X519" s="145" t="s">
        <v>630</v>
      </c>
      <c r="Y519" s="138"/>
      <c r="Z519" s="138"/>
      <c r="AA519" s="138"/>
      <c r="AB519" s="139"/>
      <c r="AC519" s="147"/>
      <c r="AE519" s="147"/>
      <c r="AG519" s="147"/>
      <c r="AH519" s="92"/>
    </row>
    <row r="520" spans="2:34" ht="40.5" customHeight="1">
      <c r="B520" s="127">
        <v>509</v>
      </c>
      <c r="C520" s="128" t="s">
        <v>631</v>
      </c>
      <c r="D520" s="129" t="s">
        <v>424</v>
      </c>
      <c r="E520" s="129" t="s">
        <v>324</v>
      </c>
      <c r="F520" s="129" t="s">
        <v>632</v>
      </c>
      <c r="G520" s="128" t="s">
        <v>326</v>
      </c>
      <c r="H520" s="128"/>
      <c r="I520" s="128" t="s">
        <v>633</v>
      </c>
      <c r="J520" s="128" t="s">
        <v>156</v>
      </c>
      <c r="K520" s="128" t="s">
        <v>2264</v>
      </c>
      <c r="L520" s="130">
        <v>8</v>
      </c>
      <c r="M520" s="130">
        <v>4</v>
      </c>
      <c r="N520" s="131">
        <f t="shared" si="23"/>
        <v>12</v>
      </c>
      <c r="O520" s="128" t="s">
        <v>2312</v>
      </c>
      <c r="P520" s="144">
        <v>18148</v>
      </c>
      <c r="Q520" s="133">
        <v>0</v>
      </c>
      <c r="R520" s="144">
        <v>3072</v>
      </c>
      <c r="S520" s="134">
        <f t="shared" si="24"/>
        <v>21220</v>
      </c>
      <c r="T520" s="132">
        <v>18148</v>
      </c>
      <c r="U520" s="135">
        <v>0</v>
      </c>
      <c r="V520" s="135"/>
      <c r="W520" s="136">
        <f t="shared" si="25"/>
        <v>18148</v>
      </c>
      <c r="X520" s="145" t="s">
        <v>634</v>
      </c>
      <c r="Y520" s="138"/>
      <c r="Z520" s="138"/>
      <c r="AA520" s="138"/>
      <c r="AB520" s="139"/>
      <c r="AC520" s="147"/>
      <c r="AE520" s="147"/>
      <c r="AG520" s="147"/>
      <c r="AH520" s="92"/>
    </row>
    <row r="521" spans="2:34" ht="40.5" customHeight="1">
      <c r="B521" s="127">
        <v>510</v>
      </c>
      <c r="C521" s="128" t="s">
        <v>631</v>
      </c>
      <c r="D521" s="129" t="s">
        <v>424</v>
      </c>
      <c r="E521" s="129" t="s">
        <v>324</v>
      </c>
      <c r="F521" s="129" t="s">
        <v>632</v>
      </c>
      <c r="G521" s="128" t="s">
        <v>326</v>
      </c>
      <c r="H521" s="128"/>
      <c r="I521" s="128" t="s">
        <v>633</v>
      </c>
      <c r="J521" s="128" t="s">
        <v>330</v>
      </c>
      <c r="K521" s="128" t="s">
        <v>2265</v>
      </c>
      <c r="L521" s="130">
        <v>0</v>
      </c>
      <c r="M521" s="130">
        <v>0</v>
      </c>
      <c r="N521" s="131">
        <f t="shared" si="23"/>
        <v>0</v>
      </c>
      <c r="O521" s="128" t="s">
        <v>2312</v>
      </c>
      <c r="P521" s="144">
        <v>27090</v>
      </c>
      <c r="Q521" s="133">
        <v>0</v>
      </c>
      <c r="R521" s="144">
        <v>8535</v>
      </c>
      <c r="S521" s="134">
        <f t="shared" si="24"/>
        <v>35625</v>
      </c>
      <c r="T521" s="132">
        <v>27090</v>
      </c>
      <c r="U521" s="135">
        <v>0</v>
      </c>
      <c r="V521" s="135"/>
      <c r="W521" s="136">
        <f t="shared" si="25"/>
        <v>27090</v>
      </c>
      <c r="X521" s="145" t="s">
        <v>634</v>
      </c>
      <c r="Y521" s="138"/>
      <c r="Z521" s="138"/>
      <c r="AA521" s="138"/>
      <c r="AB521" s="139"/>
      <c r="AC521" s="147"/>
      <c r="AE521" s="147"/>
      <c r="AG521" s="147"/>
      <c r="AH521" s="92"/>
    </row>
    <row r="522" spans="2:34" ht="40.5" customHeight="1">
      <c r="B522" s="127">
        <v>511</v>
      </c>
      <c r="C522" s="128" t="s">
        <v>631</v>
      </c>
      <c r="D522" s="129" t="s">
        <v>424</v>
      </c>
      <c r="E522" s="129" t="s">
        <v>324</v>
      </c>
      <c r="F522" s="129" t="s">
        <v>632</v>
      </c>
      <c r="G522" s="128" t="s">
        <v>326</v>
      </c>
      <c r="H522" s="128"/>
      <c r="I522" s="128" t="s">
        <v>633</v>
      </c>
      <c r="J522" s="128" t="s">
        <v>331</v>
      </c>
      <c r="K522" s="128" t="s">
        <v>2265</v>
      </c>
      <c r="L522" s="130">
        <v>0</v>
      </c>
      <c r="M522" s="130">
        <v>0</v>
      </c>
      <c r="N522" s="131">
        <f t="shared" si="23"/>
        <v>0</v>
      </c>
      <c r="O522" s="128" t="s">
        <v>2312</v>
      </c>
      <c r="P522" s="144">
        <v>6318</v>
      </c>
      <c r="Q522" s="133">
        <v>0</v>
      </c>
      <c r="R522" s="144">
        <v>703</v>
      </c>
      <c r="S522" s="134">
        <f t="shared" si="24"/>
        <v>7021</v>
      </c>
      <c r="T522" s="132">
        <v>6318</v>
      </c>
      <c r="U522" s="135">
        <v>0</v>
      </c>
      <c r="V522" s="135"/>
      <c r="W522" s="136">
        <f t="shared" si="25"/>
        <v>6318</v>
      </c>
      <c r="X522" s="145" t="s">
        <v>634</v>
      </c>
      <c r="Y522" s="138"/>
      <c r="Z522" s="138"/>
      <c r="AA522" s="138"/>
      <c r="AB522" s="139"/>
      <c r="AC522" s="147"/>
      <c r="AE522" s="147"/>
      <c r="AG522" s="147"/>
      <c r="AH522" s="92"/>
    </row>
    <row r="523" spans="2:34" ht="40.5" customHeight="1">
      <c r="B523" s="127">
        <v>512</v>
      </c>
      <c r="C523" s="128" t="s">
        <v>631</v>
      </c>
      <c r="D523" s="129" t="s">
        <v>424</v>
      </c>
      <c r="E523" s="129" t="s">
        <v>324</v>
      </c>
      <c r="F523" s="129" t="s">
        <v>632</v>
      </c>
      <c r="G523" s="128" t="s">
        <v>326</v>
      </c>
      <c r="H523" s="128"/>
      <c r="I523" s="128" t="s">
        <v>633</v>
      </c>
      <c r="J523" s="128" t="s">
        <v>328</v>
      </c>
      <c r="K523" s="128" t="s">
        <v>2265</v>
      </c>
      <c r="L523" s="130">
        <v>0</v>
      </c>
      <c r="M523" s="130">
        <v>0</v>
      </c>
      <c r="N523" s="131">
        <f t="shared" si="23"/>
        <v>0</v>
      </c>
      <c r="O523" s="128" t="s">
        <v>2312</v>
      </c>
      <c r="P523" s="144">
        <v>74331</v>
      </c>
      <c r="Q523" s="133">
        <v>0</v>
      </c>
      <c r="R523" s="144">
        <v>8259</v>
      </c>
      <c r="S523" s="134">
        <f t="shared" si="24"/>
        <v>82590</v>
      </c>
      <c r="T523" s="132">
        <v>74331</v>
      </c>
      <c r="U523" s="135">
        <v>0</v>
      </c>
      <c r="V523" s="135"/>
      <c r="W523" s="136">
        <f t="shared" si="25"/>
        <v>74331</v>
      </c>
      <c r="X523" s="145" t="s">
        <v>634</v>
      </c>
      <c r="Y523" s="138"/>
      <c r="Z523" s="138"/>
      <c r="AA523" s="138"/>
      <c r="AB523" s="139"/>
      <c r="AC523" s="147"/>
      <c r="AE523" s="147"/>
      <c r="AG523" s="147"/>
      <c r="AH523" s="92"/>
    </row>
    <row r="524" spans="2:34" ht="40.5" customHeight="1">
      <c r="B524" s="127">
        <v>513</v>
      </c>
      <c r="C524" s="128" t="s">
        <v>631</v>
      </c>
      <c r="D524" s="129" t="s">
        <v>424</v>
      </c>
      <c r="E524" s="129" t="s">
        <v>324</v>
      </c>
      <c r="F524" s="129" t="s">
        <v>632</v>
      </c>
      <c r="G524" s="128" t="s">
        <v>326</v>
      </c>
      <c r="H524" s="128"/>
      <c r="I524" s="128" t="s">
        <v>633</v>
      </c>
      <c r="J524" s="128" t="s">
        <v>328</v>
      </c>
      <c r="K524" s="128" t="s">
        <v>2265</v>
      </c>
      <c r="L524" s="130">
        <v>0</v>
      </c>
      <c r="M524" s="130">
        <v>0</v>
      </c>
      <c r="N524" s="131">
        <f t="shared" ref="N524:N587" si="26">+M524+L524</f>
        <v>0</v>
      </c>
      <c r="O524" s="128" t="s">
        <v>2312</v>
      </c>
      <c r="P524" s="144">
        <v>9368</v>
      </c>
      <c r="Q524" s="133">
        <v>0</v>
      </c>
      <c r="R524" s="144">
        <v>1041</v>
      </c>
      <c r="S524" s="134">
        <f t="shared" si="24"/>
        <v>10409</v>
      </c>
      <c r="T524" s="132">
        <v>9368</v>
      </c>
      <c r="U524" s="135">
        <v>0</v>
      </c>
      <c r="V524" s="135"/>
      <c r="W524" s="136">
        <f t="shared" si="25"/>
        <v>9368</v>
      </c>
      <c r="X524" s="145" t="s">
        <v>634</v>
      </c>
      <c r="Y524" s="138"/>
      <c r="Z524" s="138"/>
      <c r="AA524" s="138"/>
      <c r="AB524" s="139"/>
      <c r="AC524" s="147"/>
      <c r="AE524" s="147"/>
      <c r="AG524" s="147"/>
      <c r="AH524" s="92"/>
    </row>
    <row r="525" spans="2:34" ht="40.5" customHeight="1">
      <c r="B525" s="127">
        <v>514</v>
      </c>
      <c r="C525" s="128" t="s">
        <v>635</v>
      </c>
      <c r="D525" s="129" t="s">
        <v>253</v>
      </c>
      <c r="E525" s="129" t="s">
        <v>636</v>
      </c>
      <c r="F525" s="129" t="s">
        <v>637</v>
      </c>
      <c r="G525" s="128" t="s">
        <v>405</v>
      </c>
      <c r="H525" s="128"/>
      <c r="I525" s="128" t="s">
        <v>638</v>
      </c>
      <c r="J525" s="128" t="s">
        <v>176</v>
      </c>
      <c r="K525" s="128" t="s">
        <v>2265</v>
      </c>
      <c r="L525" s="130">
        <v>11</v>
      </c>
      <c r="M525" s="130">
        <v>12</v>
      </c>
      <c r="N525" s="131">
        <f t="shared" si="26"/>
        <v>23</v>
      </c>
      <c r="O525" s="128" t="s">
        <v>2312</v>
      </c>
      <c r="P525" s="144">
        <v>7245</v>
      </c>
      <c r="Q525" s="133">
        <v>0</v>
      </c>
      <c r="R525" s="144">
        <v>805</v>
      </c>
      <c r="S525" s="134">
        <f t="shared" ref="S525:S588" si="27">+P525+R525</f>
        <v>8050</v>
      </c>
      <c r="T525" s="132">
        <v>7650</v>
      </c>
      <c r="U525" s="135">
        <v>0</v>
      </c>
      <c r="V525" s="135"/>
      <c r="W525" s="136">
        <f t="shared" ref="W525:W588" si="28">+T525+U525+V525</f>
        <v>7650</v>
      </c>
      <c r="X525" s="145" t="s">
        <v>639</v>
      </c>
      <c r="Y525" s="138"/>
      <c r="Z525" s="138"/>
      <c r="AA525" s="138"/>
      <c r="AB525" s="139"/>
      <c r="AC525" s="147"/>
      <c r="AE525" s="147"/>
      <c r="AG525" s="147"/>
      <c r="AH525" s="92"/>
    </row>
    <row r="526" spans="2:34" ht="40.5" customHeight="1">
      <c r="B526" s="127">
        <v>515</v>
      </c>
      <c r="C526" s="128" t="s">
        <v>635</v>
      </c>
      <c r="D526" s="129" t="s">
        <v>253</v>
      </c>
      <c r="E526" s="129" t="s">
        <v>636</v>
      </c>
      <c r="F526" s="129" t="s">
        <v>637</v>
      </c>
      <c r="G526" s="128" t="s">
        <v>405</v>
      </c>
      <c r="H526" s="128"/>
      <c r="I526" s="128" t="s">
        <v>638</v>
      </c>
      <c r="J526" s="128" t="s">
        <v>176</v>
      </c>
      <c r="K526" s="128" t="s">
        <v>2265</v>
      </c>
      <c r="L526" s="130">
        <v>0</v>
      </c>
      <c r="M526" s="130">
        <v>0</v>
      </c>
      <c r="N526" s="131">
        <f t="shared" si="26"/>
        <v>0</v>
      </c>
      <c r="O526" s="128" t="s">
        <v>2312</v>
      </c>
      <c r="P526" s="144">
        <v>82042</v>
      </c>
      <c r="Q526" s="133">
        <v>0</v>
      </c>
      <c r="R526" s="144">
        <v>9116</v>
      </c>
      <c r="S526" s="134">
        <f t="shared" si="27"/>
        <v>91158</v>
      </c>
      <c r="T526" s="140">
        <v>82042</v>
      </c>
      <c r="U526" s="135">
        <v>0</v>
      </c>
      <c r="V526" s="135"/>
      <c r="W526" s="136">
        <f t="shared" si="28"/>
        <v>82042</v>
      </c>
      <c r="X526" s="145" t="s">
        <v>639</v>
      </c>
      <c r="Y526" s="138"/>
      <c r="Z526" s="138"/>
      <c r="AA526" s="138"/>
      <c r="AB526" s="139"/>
      <c r="AC526" s="147"/>
      <c r="AE526" s="147"/>
      <c r="AG526" s="147"/>
      <c r="AH526" s="92"/>
    </row>
    <row r="527" spans="2:34" ht="40.5" customHeight="1">
      <c r="B527" s="127">
        <v>516</v>
      </c>
      <c r="C527" s="128" t="s">
        <v>635</v>
      </c>
      <c r="D527" s="129" t="s">
        <v>253</v>
      </c>
      <c r="E527" s="129" t="s">
        <v>636</v>
      </c>
      <c r="F527" s="129" t="s">
        <v>637</v>
      </c>
      <c r="G527" s="128" t="s">
        <v>405</v>
      </c>
      <c r="H527" s="128"/>
      <c r="I527" s="128" t="s">
        <v>638</v>
      </c>
      <c r="J527" s="128" t="s">
        <v>176</v>
      </c>
      <c r="K527" s="128" t="s">
        <v>2265</v>
      </c>
      <c r="L527" s="130">
        <v>0</v>
      </c>
      <c r="M527" s="130">
        <v>0</v>
      </c>
      <c r="N527" s="131">
        <f t="shared" si="26"/>
        <v>0</v>
      </c>
      <c r="O527" s="128" t="s">
        <v>2312</v>
      </c>
      <c r="P527" s="144">
        <v>7650</v>
      </c>
      <c r="Q527" s="133">
        <v>0</v>
      </c>
      <c r="R527" s="144">
        <v>850</v>
      </c>
      <c r="S527" s="134">
        <f t="shared" si="27"/>
        <v>8500</v>
      </c>
      <c r="T527" s="140">
        <v>7245</v>
      </c>
      <c r="U527" s="135">
        <v>0</v>
      </c>
      <c r="V527" s="135"/>
      <c r="W527" s="136">
        <f t="shared" si="28"/>
        <v>7245</v>
      </c>
      <c r="X527" s="145" t="s">
        <v>639</v>
      </c>
      <c r="Y527" s="138"/>
      <c r="Z527" s="138"/>
      <c r="AA527" s="138"/>
      <c r="AB527" s="139"/>
      <c r="AC527" s="147"/>
      <c r="AE527" s="147"/>
      <c r="AG527" s="147"/>
      <c r="AH527" s="92"/>
    </row>
    <row r="528" spans="2:34" ht="40.5" customHeight="1">
      <c r="B528" s="127">
        <v>517</v>
      </c>
      <c r="C528" s="128" t="s">
        <v>635</v>
      </c>
      <c r="D528" s="129" t="s">
        <v>253</v>
      </c>
      <c r="E528" s="129" t="s">
        <v>636</v>
      </c>
      <c r="F528" s="129" t="s">
        <v>637</v>
      </c>
      <c r="G528" s="128" t="s">
        <v>405</v>
      </c>
      <c r="H528" s="128"/>
      <c r="I528" s="128" t="s">
        <v>638</v>
      </c>
      <c r="J528" s="128" t="s">
        <v>156</v>
      </c>
      <c r="K528" s="128" t="s">
        <v>2264</v>
      </c>
      <c r="L528" s="130">
        <v>0</v>
      </c>
      <c r="M528" s="130">
        <v>0</v>
      </c>
      <c r="N528" s="131">
        <f t="shared" si="26"/>
        <v>0</v>
      </c>
      <c r="O528" s="128" t="s">
        <v>2312</v>
      </c>
      <c r="P528" s="144">
        <v>39262</v>
      </c>
      <c r="Q528" s="133">
        <v>0</v>
      </c>
      <c r="R528" s="144">
        <v>13827.199999999997</v>
      </c>
      <c r="S528" s="134">
        <f t="shared" si="27"/>
        <v>53089.2</v>
      </c>
      <c r="T528" s="140">
        <v>39262</v>
      </c>
      <c r="U528" s="135">
        <v>0</v>
      </c>
      <c r="V528" s="135"/>
      <c r="W528" s="136">
        <f t="shared" si="28"/>
        <v>39262</v>
      </c>
      <c r="X528" s="145" t="s">
        <v>639</v>
      </c>
      <c r="Y528" s="138"/>
      <c r="Z528" s="138"/>
      <c r="AA528" s="138"/>
      <c r="AB528" s="139"/>
      <c r="AC528" s="147"/>
      <c r="AE528" s="147"/>
      <c r="AG528" s="147"/>
      <c r="AH528" s="92"/>
    </row>
    <row r="529" spans="2:34" ht="40.5" customHeight="1">
      <c r="B529" s="127">
        <v>518</v>
      </c>
      <c r="C529" s="128" t="s">
        <v>640</v>
      </c>
      <c r="D529" s="129" t="s">
        <v>641</v>
      </c>
      <c r="E529" s="129" t="s">
        <v>285</v>
      </c>
      <c r="F529" s="129" t="s">
        <v>642</v>
      </c>
      <c r="G529" s="128" t="s">
        <v>326</v>
      </c>
      <c r="H529" s="128"/>
      <c r="I529" s="128" t="s">
        <v>643</v>
      </c>
      <c r="J529" s="128" t="s">
        <v>288</v>
      </c>
      <c r="K529" s="128" t="s">
        <v>2265</v>
      </c>
      <c r="L529" s="130">
        <v>16</v>
      </c>
      <c r="M529" s="130">
        <v>2</v>
      </c>
      <c r="N529" s="131">
        <f t="shared" si="26"/>
        <v>18</v>
      </c>
      <c r="O529" s="128" t="s">
        <v>2312</v>
      </c>
      <c r="P529" s="144">
        <v>8959</v>
      </c>
      <c r="Q529" s="133">
        <v>0</v>
      </c>
      <c r="R529" s="144">
        <v>996</v>
      </c>
      <c r="S529" s="134">
        <f t="shared" si="27"/>
        <v>9955</v>
      </c>
      <c r="T529" s="140">
        <v>8959</v>
      </c>
      <c r="U529" s="135">
        <v>0</v>
      </c>
      <c r="V529" s="135"/>
      <c r="W529" s="136">
        <f t="shared" si="28"/>
        <v>8959</v>
      </c>
      <c r="X529" s="145" t="s">
        <v>644</v>
      </c>
      <c r="Y529" s="138"/>
      <c r="Z529" s="138"/>
      <c r="AA529" s="138"/>
      <c r="AB529" s="139"/>
      <c r="AC529" s="147"/>
      <c r="AE529" s="147"/>
      <c r="AG529" s="147"/>
      <c r="AH529" s="92"/>
    </row>
    <row r="530" spans="2:34" ht="40.5" customHeight="1">
      <c r="B530" s="127">
        <v>519</v>
      </c>
      <c r="C530" s="128" t="s">
        <v>640</v>
      </c>
      <c r="D530" s="129" t="s">
        <v>641</v>
      </c>
      <c r="E530" s="129" t="s">
        <v>285</v>
      </c>
      <c r="F530" s="129" t="s">
        <v>642</v>
      </c>
      <c r="G530" s="128" t="s">
        <v>326</v>
      </c>
      <c r="H530" s="128"/>
      <c r="I530" s="128" t="s">
        <v>643</v>
      </c>
      <c r="J530" s="128" t="s">
        <v>157</v>
      </c>
      <c r="K530" s="128" t="s">
        <v>2264</v>
      </c>
      <c r="L530" s="130">
        <v>0</v>
      </c>
      <c r="M530" s="130">
        <v>0</v>
      </c>
      <c r="N530" s="131">
        <f t="shared" si="26"/>
        <v>0</v>
      </c>
      <c r="O530" s="128" t="s">
        <v>2312</v>
      </c>
      <c r="P530" s="144">
        <v>15020</v>
      </c>
      <c r="Q530" s="133">
        <v>0</v>
      </c>
      <c r="R530" s="144">
        <v>3414</v>
      </c>
      <c r="S530" s="134">
        <f t="shared" si="27"/>
        <v>18434</v>
      </c>
      <c r="T530" s="132">
        <v>15020</v>
      </c>
      <c r="U530" s="135">
        <v>0</v>
      </c>
      <c r="V530" s="135"/>
      <c r="W530" s="136">
        <f t="shared" si="28"/>
        <v>15020</v>
      </c>
      <c r="X530" s="145" t="s">
        <v>644</v>
      </c>
      <c r="Y530" s="138"/>
      <c r="Z530" s="138"/>
      <c r="AA530" s="138"/>
      <c r="AB530" s="139"/>
      <c r="AC530" s="147"/>
      <c r="AE530" s="147"/>
      <c r="AG530" s="147"/>
      <c r="AH530" s="92"/>
    </row>
    <row r="531" spans="2:34" ht="40.5" customHeight="1">
      <c r="B531" s="127">
        <v>520</v>
      </c>
      <c r="C531" s="128" t="s">
        <v>640</v>
      </c>
      <c r="D531" s="129" t="s">
        <v>641</v>
      </c>
      <c r="E531" s="129" t="s">
        <v>285</v>
      </c>
      <c r="F531" s="129" t="s">
        <v>642</v>
      </c>
      <c r="G531" s="128" t="s">
        <v>326</v>
      </c>
      <c r="H531" s="128"/>
      <c r="I531" s="128" t="s">
        <v>643</v>
      </c>
      <c r="J531" s="128" t="s">
        <v>331</v>
      </c>
      <c r="K531" s="128" t="s">
        <v>2265</v>
      </c>
      <c r="L531" s="130">
        <v>0</v>
      </c>
      <c r="M531" s="130">
        <v>0</v>
      </c>
      <c r="N531" s="131">
        <f t="shared" si="26"/>
        <v>0</v>
      </c>
      <c r="O531" s="128" t="s">
        <v>2312</v>
      </c>
      <c r="P531" s="144">
        <v>25275</v>
      </c>
      <c r="Q531" s="133">
        <v>0</v>
      </c>
      <c r="R531" s="144">
        <v>2809</v>
      </c>
      <c r="S531" s="134">
        <f t="shared" si="27"/>
        <v>28084</v>
      </c>
      <c r="T531" s="132">
        <v>25275</v>
      </c>
      <c r="U531" s="135">
        <v>0</v>
      </c>
      <c r="V531" s="135"/>
      <c r="W531" s="136">
        <f t="shared" si="28"/>
        <v>25275</v>
      </c>
      <c r="X531" s="145" t="s">
        <v>644</v>
      </c>
      <c r="Y531" s="138"/>
      <c r="Z531" s="138"/>
      <c r="AA531" s="138"/>
      <c r="AB531" s="139"/>
      <c r="AC531" s="147"/>
      <c r="AE531" s="147"/>
      <c r="AG531" s="147"/>
      <c r="AH531" s="92"/>
    </row>
    <row r="532" spans="2:34" ht="40.5" customHeight="1">
      <c r="B532" s="127">
        <v>521</v>
      </c>
      <c r="C532" s="128" t="s">
        <v>640</v>
      </c>
      <c r="D532" s="129" t="s">
        <v>641</v>
      </c>
      <c r="E532" s="129" t="s">
        <v>285</v>
      </c>
      <c r="F532" s="129" t="s">
        <v>642</v>
      </c>
      <c r="G532" s="128" t="s">
        <v>326</v>
      </c>
      <c r="H532" s="128"/>
      <c r="I532" s="128" t="s">
        <v>643</v>
      </c>
      <c r="J532" s="128" t="s">
        <v>156</v>
      </c>
      <c r="K532" s="128" t="s">
        <v>2264</v>
      </c>
      <c r="L532" s="130">
        <v>0</v>
      </c>
      <c r="M532" s="130">
        <v>0</v>
      </c>
      <c r="N532" s="131">
        <f t="shared" si="26"/>
        <v>0</v>
      </c>
      <c r="O532" s="128" t="s">
        <v>2312</v>
      </c>
      <c r="P532" s="144">
        <v>99814</v>
      </c>
      <c r="Q532" s="133">
        <v>0</v>
      </c>
      <c r="R532" s="144">
        <v>16896</v>
      </c>
      <c r="S532" s="134">
        <f t="shared" si="27"/>
        <v>116710</v>
      </c>
      <c r="T532" s="132">
        <v>99814</v>
      </c>
      <c r="U532" s="135">
        <v>0</v>
      </c>
      <c r="V532" s="135"/>
      <c r="W532" s="136">
        <f t="shared" si="28"/>
        <v>99814</v>
      </c>
      <c r="X532" s="145" t="s">
        <v>644</v>
      </c>
      <c r="Y532" s="138"/>
      <c r="Z532" s="138"/>
      <c r="AA532" s="138"/>
      <c r="AB532" s="139"/>
      <c r="AC532" s="147"/>
      <c r="AE532" s="147"/>
      <c r="AG532" s="147"/>
      <c r="AH532" s="92"/>
    </row>
    <row r="533" spans="2:34" ht="40.5" customHeight="1">
      <c r="B533" s="127">
        <v>522</v>
      </c>
      <c r="C533" s="128" t="s">
        <v>645</v>
      </c>
      <c r="D533" s="129" t="s">
        <v>253</v>
      </c>
      <c r="E533" s="129" t="s">
        <v>323</v>
      </c>
      <c r="F533" s="129" t="s">
        <v>646</v>
      </c>
      <c r="G533" s="128" t="s">
        <v>326</v>
      </c>
      <c r="H533" s="128"/>
      <c r="I533" s="128" t="s">
        <v>645</v>
      </c>
      <c r="J533" s="128" t="s">
        <v>328</v>
      </c>
      <c r="K533" s="128" t="s">
        <v>2265</v>
      </c>
      <c r="L533" s="130">
        <v>6</v>
      </c>
      <c r="M533" s="130">
        <v>11</v>
      </c>
      <c r="N533" s="131">
        <f t="shared" si="26"/>
        <v>17</v>
      </c>
      <c r="O533" s="128" t="s">
        <v>2313</v>
      </c>
      <c r="P533" s="144">
        <v>24777</v>
      </c>
      <c r="Q533" s="133">
        <v>0</v>
      </c>
      <c r="R533" s="144">
        <v>2753</v>
      </c>
      <c r="S533" s="134">
        <f t="shared" si="27"/>
        <v>27530</v>
      </c>
      <c r="T533" s="132">
        <v>24777</v>
      </c>
      <c r="U533" s="135">
        <v>0</v>
      </c>
      <c r="V533" s="135"/>
      <c r="W533" s="136">
        <f t="shared" si="28"/>
        <v>24777</v>
      </c>
      <c r="X533" s="145" t="s">
        <v>647</v>
      </c>
      <c r="Y533" s="138"/>
      <c r="Z533" s="138"/>
      <c r="AA533" s="138"/>
      <c r="AB533" s="139"/>
      <c r="AC533" s="147"/>
      <c r="AE533" s="147"/>
      <c r="AG533" s="147"/>
      <c r="AH533" s="92"/>
    </row>
    <row r="534" spans="2:34" ht="40.5" customHeight="1">
      <c r="B534" s="127">
        <v>523</v>
      </c>
      <c r="C534" s="128" t="s">
        <v>645</v>
      </c>
      <c r="D534" s="129" t="s">
        <v>253</v>
      </c>
      <c r="E534" s="129" t="s">
        <v>323</v>
      </c>
      <c r="F534" s="129" t="s">
        <v>646</v>
      </c>
      <c r="G534" s="128" t="s">
        <v>326</v>
      </c>
      <c r="H534" s="128"/>
      <c r="I534" s="128" t="s">
        <v>645</v>
      </c>
      <c r="J534" s="128" t="s">
        <v>157</v>
      </c>
      <c r="K534" s="128" t="s">
        <v>2264</v>
      </c>
      <c r="L534" s="130">
        <v>0</v>
      </c>
      <c r="M534" s="130">
        <v>0</v>
      </c>
      <c r="N534" s="131">
        <f t="shared" si="26"/>
        <v>0</v>
      </c>
      <c r="O534" s="128" t="s">
        <v>2313</v>
      </c>
      <c r="P534" s="144">
        <v>37550</v>
      </c>
      <c r="Q534" s="133">
        <v>0</v>
      </c>
      <c r="R534" s="144">
        <v>8535</v>
      </c>
      <c r="S534" s="134">
        <f t="shared" si="27"/>
        <v>46085</v>
      </c>
      <c r="T534" s="132">
        <v>37550</v>
      </c>
      <c r="U534" s="135">
        <v>0</v>
      </c>
      <c r="V534" s="135"/>
      <c r="W534" s="136">
        <f t="shared" si="28"/>
        <v>37550</v>
      </c>
      <c r="X534" s="145" t="s">
        <v>647</v>
      </c>
      <c r="Y534" s="138"/>
      <c r="Z534" s="138"/>
      <c r="AA534" s="138"/>
      <c r="AB534" s="139"/>
      <c r="AC534" s="147"/>
      <c r="AE534" s="147"/>
      <c r="AG534" s="147"/>
      <c r="AH534" s="92"/>
    </row>
    <row r="535" spans="2:34" ht="40.5" customHeight="1">
      <c r="B535" s="127">
        <v>524</v>
      </c>
      <c r="C535" s="128" t="s">
        <v>645</v>
      </c>
      <c r="D535" s="129" t="s">
        <v>253</v>
      </c>
      <c r="E535" s="129" t="s">
        <v>323</v>
      </c>
      <c r="F535" s="129" t="s">
        <v>646</v>
      </c>
      <c r="G535" s="128" t="s">
        <v>326</v>
      </c>
      <c r="H535" s="128"/>
      <c r="I535" s="128" t="s">
        <v>645</v>
      </c>
      <c r="J535" s="128" t="s">
        <v>156</v>
      </c>
      <c r="K535" s="128" t="s">
        <v>2264</v>
      </c>
      <c r="L535" s="130">
        <v>0</v>
      </c>
      <c r="M535" s="130">
        <v>0</v>
      </c>
      <c r="N535" s="131">
        <f t="shared" si="26"/>
        <v>0</v>
      </c>
      <c r="O535" s="128" t="s">
        <v>2313</v>
      </c>
      <c r="P535" s="144">
        <v>81666</v>
      </c>
      <c r="Q535" s="133">
        <v>0</v>
      </c>
      <c r="R535" s="144">
        <v>13824</v>
      </c>
      <c r="S535" s="134">
        <f t="shared" si="27"/>
        <v>95490</v>
      </c>
      <c r="T535" s="132">
        <v>81666</v>
      </c>
      <c r="U535" s="135">
        <v>0</v>
      </c>
      <c r="V535" s="135"/>
      <c r="W535" s="136">
        <f t="shared" si="28"/>
        <v>81666</v>
      </c>
      <c r="X535" s="145" t="s">
        <v>647</v>
      </c>
      <c r="Y535" s="138"/>
      <c r="Z535" s="138"/>
      <c r="AA535" s="138"/>
      <c r="AB535" s="139"/>
      <c r="AC535" s="147"/>
      <c r="AE535" s="147"/>
      <c r="AG535" s="147"/>
      <c r="AH535" s="92"/>
    </row>
    <row r="536" spans="2:34" ht="40.5" customHeight="1">
      <c r="B536" s="127">
        <v>525</v>
      </c>
      <c r="C536" s="128" t="s">
        <v>645</v>
      </c>
      <c r="D536" s="129" t="s">
        <v>253</v>
      </c>
      <c r="E536" s="129" t="s">
        <v>323</v>
      </c>
      <c r="F536" s="129" t="s">
        <v>646</v>
      </c>
      <c r="G536" s="128" t="s">
        <v>326</v>
      </c>
      <c r="H536" s="128"/>
      <c r="I536" s="128" t="s">
        <v>645</v>
      </c>
      <c r="J536" s="128" t="s">
        <v>328</v>
      </c>
      <c r="K536" s="128" t="s">
        <v>2265</v>
      </c>
      <c r="L536" s="130">
        <v>0</v>
      </c>
      <c r="M536" s="130">
        <v>0</v>
      </c>
      <c r="N536" s="131">
        <f t="shared" si="26"/>
        <v>0</v>
      </c>
      <c r="O536" s="128" t="s">
        <v>2313</v>
      </c>
      <c r="P536" s="144">
        <v>18736</v>
      </c>
      <c r="Q536" s="133">
        <v>0</v>
      </c>
      <c r="R536" s="144">
        <v>2082</v>
      </c>
      <c r="S536" s="134">
        <f t="shared" si="27"/>
        <v>20818</v>
      </c>
      <c r="T536" s="132">
        <v>18736</v>
      </c>
      <c r="U536" s="135">
        <v>0</v>
      </c>
      <c r="V536" s="135"/>
      <c r="W536" s="136">
        <f t="shared" si="28"/>
        <v>18736</v>
      </c>
      <c r="X536" s="145" t="s">
        <v>647</v>
      </c>
      <c r="Y536" s="138"/>
      <c r="Z536" s="138"/>
      <c r="AA536" s="138"/>
      <c r="AB536" s="139"/>
      <c r="AC536" s="147"/>
      <c r="AE536" s="147"/>
      <c r="AG536" s="147"/>
      <c r="AH536" s="92"/>
    </row>
    <row r="537" spans="2:34" ht="40.5" customHeight="1">
      <c r="B537" s="127">
        <v>526</v>
      </c>
      <c r="C537" s="128" t="s">
        <v>648</v>
      </c>
      <c r="D537" s="129" t="s">
        <v>442</v>
      </c>
      <c r="E537" s="129" t="s">
        <v>253</v>
      </c>
      <c r="F537" s="129" t="s">
        <v>597</v>
      </c>
      <c r="G537" s="128"/>
      <c r="H537" s="129" t="s">
        <v>197</v>
      </c>
      <c r="I537" s="128" t="s">
        <v>649</v>
      </c>
      <c r="J537" s="128" t="s">
        <v>176</v>
      </c>
      <c r="K537" s="128" t="s">
        <v>2265</v>
      </c>
      <c r="L537" s="130">
        <v>12</v>
      </c>
      <c r="M537" s="130">
        <v>7</v>
      </c>
      <c r="N537" s="131">
        <f t="shared" si="26"/>
        <v>19</v>
      </c>
      <c r="O537" s="128" t="s">
        <v>2312</v>
      </c>
      <c r="P537" s="144">
        <v>12960</v>
      </c>
      <c r="Q537" s="133">
        <v>0</v>
      </c>
      <c r="R537" s="144">
        <v>1440</v>
      </c>
      <c r="S537" s="134">
        <f t="shared" si="27"/>
        <v>14400</v>
      </c>
      <c r="T537" s="132">
        <v>12960</v>
      </c>
      <c r="U537" s="135">
        <v>0</v>
      </c>
      <c r="V537" s="135"/>
      <c r="W537" s="136">
        <f t="shared" si="28"/>
        <v>12960</v>
      </c>
      <c r="X537" s="145" t="s">
        <v>650</v>
      </c>
      <c r="Y537" s="138"/>
      <c r="Z537" s="138"/>
      <c r="AA537" s="138"/>
      <c r="AB537" s="139"/>
      <c r="AC537" s="147"/>
      <c r="AE537" s="147"/>
      <c r="AG537" s="147"/>
      <c r="AH537" s="92"/>
    </row>
    <row r="538" spans="2:34" ht="40.5" customHeight="1">
      <c r="B538" s="127">
        <v>527</v>
      </c>
      <c r="C538" s="128" t="s">
        <v>648</v>
      </c>
      <c r="D538" s="129" t="s">
        <v>442</v>
      </c>
      <c r="E538" s="129" t="s">
        <v>253</v>
      </c>
      <c r="F538" s="129" t="s">
        <v>597</v>
      </c>
      <c r="G538" s="128"/>
      <c r="H538" s="129" t="s">
        <v>197</v>
      </c>
      <c r="I538" s="128" t="s">
        <v>649</v>
      </c>
      <c r="J538" s="128" t="s">
        <v>152</v>
      </c>
      <c r="K538" s="128" t="s">
        <v>2265</v>
      </c>
      <c r="L538" s="130">
        <v>0</v>
      </c>
      <c r="M538" s="130">
        <v>0</v>
      </c>
      <c r="N538" s="131">
        <f t="shared" si="26"/>
        <v>0</v>
      </c>
      <c r="O538" s="128" t="s">
        <v>2312</v>
      </c>
      <c r="P538" s="144">
        <v>27148</v>
      </c>
      <c r="Q538" s="133">
        <v>0</v>
      </c>
      <c r="R538" s="144">
        <v>6148</v>
      </c>
      <c r="S538" s="134">
        <f t="shared" si="27"/>
        <v>33296</v>
      </c>
      <c r="T538" s="132">
        <v>27148</v>
      </c>
      <c r="U538" s="135">
        <v>0</v>
      </c>
      <c r="V538" s="135"/>
      <c r="W538" s="136">
        <f t="shared" si="28"/>
        <v>27148</v>
      </c>
      <c r="X538" s="145" t="s">
        <v>650</v>
      </c>
      <c r="Y538" s="138"/>
      <c r="Z538" s="138"/>
      <c r="AA538" s="138"/>
      <c r="AB538" s="139"/>
      <c r="AC538" s="147"/>
      <c r="AE538" s="147"/>
      <c r="AG538" s="147"/>
      <c r="AH538" s="92"/>
    </row>
    <row r="539" spans="2:34" ht="40.5" customHeight="1">
      <c r="B539" s="127">
        <v>528</v>
      </c>
      <c r="C539" s="128" t="s">
        <v>648</v>
      </c>
      <c r="D539" s="129" t="s">
        <v>442</v>
      </c>
      <c r="E539" s="129" t="s">
        <v>253</v>
      </c>
      <c r="F539" s="129" t="s">
        <v>597</v>
      </c>
      <c r="G539" s="128"/>
      <c r="H539" s="129" t="s">
        <v>197</v>
      </c>
      <c r="I539" s="128" t="s">
        <v>649</v>
      </c>
      <c r="J539" s="128" t="s">
        <v>156</v>
      </c>
      <c r="K539" s="128" t="s">
        <v>2264</v>
      </c>
      <c r="L539" s="130">
        <v>0</v>
      </c>
      <c r="M539" s="130">
        <v>0</v>
      </c>
      <c r="N539" s="131">
        <f t="shared" si="26"/>
        <v>0</v>
      </c>
      <c r="O539" s="128" t="s">
        <v>2312</v>
      </c>
      <c r="P539" s="144">
        <v>13086</v>
      </c>
      <c r="Q539" s="133">
        <v>0</v>
      </c>
      <c r="R539" s="144">
        <v>4608</v>
      </c>
      <c r="S539" s="134">
        <f t="shared" si="27"/>
        <v>17694</v>
      </c>
      <c r="T539" s="132">
        <v>13086</v>
      </c>
      <c r="U539" s="135">
        <v>0</v>
      </c>
      <c r="V539" s="135"/>
      <c r="W539" s="136">
        <f t="shared" si="28"/>
        <v>13086</v>
      </c>
      <c r="X539" s="145" t="s">
        <v>650</v>
      </c>
      <c r="Y539" s="138"/>
      <c r="Z539" s="138"/>
      <c r="AA539" s="138"/>
      <c r="AB539" s="139"/>
      <c r="AC539" s="147"/>
      <c r="AE539" s="147"/>
      <c r="AG539" s="147"/>
      <c r="AH539" s="92"/>
    </row>
    <row r="540" spans="2:34" ht="40.5" customHeight="1">
      <c r="B540" s="127">
        <v>529</v>
      </c>
      <c r="C540" s="128" t="s">
        <v>648</v>
      </c>
      <c r="D540" s="129" t="s">
        <v>442</v>
      </c>
      <c r="E540" s="129" t="s">
        <v>253</v>
      </c>
      <c r="F540" s="129" t="s">
        <v>597</v>
      </c>
      <c r="G540" s="128"/>
      <c r="H540" s="129" t="s">
        <v>197</v>
      </c>
      <c r="I540" s="128" t="s">
        <v>649</v>
      </c>
      <c r="J540" s="128" t="s">
        <v>155</v>
      </c>
      <c r="K540" s="128" t="s">
        <v>2265</v>
      </c>
      <c r="L540" s="130">
        <v>0</v>
      </c>
      <c r="M540" s="130">
        <v>0</v>
      </c>
      <c r="N540" s="131">
        <f t="shared" si="26"/>
        <v>0</v>
      </c>
      <c r="O540" s="128" t="s">
        <v>2312</v>
      </c>
      <c r="P540" s="144">
        <v>4365</v>
      </c>
      <c r="Q540" s="133">
        <v>0</v>
      </c>
      <c r="R540" s="144">
        <v>485</v>
      </c>
      <c r="S540" s="134">
        <f t="shared" si="27"/>
        <v>4850</v>
      </c>
      <c r="T540" s="132">
        <v>4365</v>
      </c>
      <c r="U540" s="135">
        <v>0</v>
      </c>
      <c r="V540" s="135"/>
      <c r="W540" s="136">
        <f t="shared" si="28"/>
        <v>4365</v>
      </c>
      <c r="X540" s="145" t="s">
        <v>650</v>
      </c>
      <c r="Y540" s="138"/>
      <c r="Z540" s="138"/>
      <c r="AA540" s="138"/>
      <c r="AB540" s="139"/>
      <c r="AC540" s="147"/>
      <c r="AE540" s="147"/>
      <c r="AG540" s="147"/>
      <c r="AH540" s="92"/>
    </row>
    <row r="541" spans="2:34" ht="40.5" customHeight="1">
      <c r="B541" s="127">
        <v>530</v>
      </c>
      <c r="C541" s="128" t="s">
        <v>648</v>
      </c>
      <c r="D541" s="129" t="s">
        <v>442</v>
      </c>
      <c r="E541" s="129" t="s">
        <v>253</v>
      </c>
      <c r="F541" s="129" t="s">
        <v>597</v>
      </c>
      <c r="G541" s="128"/>
      <c r="H541" s="129" t="s">
        <v>197</v>
      </c>
      <c r="I541" s="128" t="s">
        <v>649</v>
      </c>
      <c r="J541" s="128" t="s">
        <v>200</v>
      </c>
      <c r="K541" s="128" t="s">
        <v>2264</v>
      </c>
      <c r="L541" s="130">
        <v>0</v>
      </c>
      <c r="M541" s="130">
        <v>0</v>
      </c>
      <c r="N541" s="131">
        <f t="shared" si="26"/>
        <v>0</v>
      </c>
      <c r="O541" s="128" t="s">
        <v>2312</v>
      </c>
      <c r="P541" s="144">
        <v>2963</v>
      </c>
      <c r="Q541" s="133">
        <v>0</v>
      </c>
      <c r="R541" s="144">
        <v>330</v>
      </c>
      <c r="S541" s="134">
        <f t="shared" si="27"/>
        <v>3293</v>
      </c>
      <c r="T541" s="132">
        <v>2963</v>
      </c>
      <c r="U541" s="135">
        <v>0</v>
      </c>
      <c r="V541" s="135"/>
      <c r="W541" s="136">
        <f t="shared" si="28"/>
        <v>2963</v>
      </c>
      <c r="X541" s="145" t="s">
        <v>650</v>
      </c>
      <c r="Y541" s="138"/>
      <c r="Z541" s="138"/>
      <c r="AA541" s="138"/>
      <c r="AB541" s="139"/>
      <c r="AC541" s="147"/>
      <c r="AE541" s="147"/>
      <c r="AG541" s="147"/>
      <c r="AH541" s="92"/>
    </row>
    <row r="542" spans="2:34" ht="40.5" customHeight="1">
      <c r="B542" s="127">
        <v>531</v>
      </c>
      <c r="C542" s="128" t="s">
        <v>648</v>
      </c>
      <c r="D542" s="129" t="s">
        <v>442</v>
      </c>
      <c r="E542" s="129" t="s">
        <v>253</v>
      </c>
      <c r="F542" s="129" t="s">
        <v>597</v>
      </c>
      <c r="G542" s="128"/>
      <c r="H542" s="129" t="s">
        <v>197</v>
      </c>
      <c r="I542" s="128" t="s">
        <v>649</v>
      </c>
      <c r="J542" s="128" t="s">
        <v>176</v>
      </c>
      <c r="K542" s="128" t="s">
        <v>2265</v>
      </c>
      <c r="L542" s="130">
        <v>0</v>
      </c>
      <c r="M542" s="130">
        <v>0</v>
      </c>
      <c r="N542" s="131">
        <f t="shared" si="26"/>
        <v>0</v>
      </c>
      <c r="O542" s="128" t="s">
        <v>2312</v>
      </c>
      <c r="P542" s="144">
        <v>56160</v>
      </c>
      <c r="Q542" s="133">
        <v>0</v>
      </c>
      <c r="R542" s="144">
        <v>6240</v>
      </c>
      <c r="S542" s="134">
        <f t="shared" si="27"/>
        <v>62400</v>
      </c>
      <c r="T542" s="132">
        <v>56160</v>
      </c>
      <c r="U542" s="135">
        <v>0</v>
      </c>
      <c r="V542" s="135"/>
      <c r="W542" s="136">
        <f t="shared" si="28"/>
        <v>56160</v>
      </c>
      <c r="X542" s="145" t="s">
        <v>650</v>
      </c>
      <c r="Y542" s="138"/>
      <c r="Z542" s="138"/>
      <c r="AA542" s="138"/>
      <c r="AB542" s="139"/>
      <c r="AC542" s="147"/>
      <c r="AE542" s="147"/>
      <c r="AG542" s="147"/>
      <c r="AH542" s="92"/>
    </row>
    <row r="543" spans="2:34" ht="40.5" customHeight="1">
      <c r="B543" s="127">
        <v>532</v>
      </c>
      <c r="C543" s="128" t="s">
        <v>648</v>
      </c>
      <c r="D543" s="129" t="s">
        <v>442</v>
      </c>
      <c r="E543" s="129" t="s">
        <v>253</v>
      </c>
      <c r="F543" s="129" t="s">
        <v>597</v>
      </c>
      <c r="G543" s="128"/>
      <c r="H543" s="129" t="s">
        <v>197</v>
      </c>
      <c r="I543" s="128" t="s">
        <v>649</v>
      </c>
      <c r="J543" s="128" t="s">
        <v>176</v>
      </c>
      <c r="K543" s="128" t="s">
        <v>2265</v>
      </c>
      <c r="L543" s="130">
        <v>0</v>
      </c>
      <c r="M543" s="130">
        <v>0</v>
      </c>
      <c r="N543" s="131">
        <f t="shared" si="26"/>
        <v>0</v>
      </c>
      <c r="O543" s="128" t="s">
        <v>2312</v>
      </c>
      <c r="P543" s="144">
        <v>15390</v>
      </c>
      <c r="Q543" s="133">
        <v>0</v>
      </c>
      <c r="R543" s="144">
        <v>1710</v>
      </c>
      <c r="S543" s="134">
        <f t="shared" si="27"/>
        <v>17100</v>
      </c>
      <c r="T543" s="132">
        <v>15390</v>
      </c>
      <c r="U543" s="135">
        <v>0</v>
      </c>
      <c r="V543" s="135"/>
      <c r="W543" s="136">
        <f t="shared" si="28"/>
        <v>15390</v>
      </c>
      <c r="X543" s="145" t="s">
        <v>650</v>
      </c>
      <c r="Y543" s="138"/>
      <c r="Z543" s="138"/>
      <c r="AA543" s="138"/>
      <c r="AB543" s="139"/>
      <c r="AC543" s="147"/>
      <c r="AE543" s="147"/>
      <c r="AG543" s="147"/>
      <c r="AH543" s="92"/>
    </row>
    <row r="544" spans="2:34" ht="40.5" customHeight="1">
      <c r="B544" s="127">
        <v>533</v>
      </c>
      <c r="C544" s="128" t="s">
        <v>648</v>
      </c>
      <c r="D544" s="129" t="s">
        <v>442</v>
      </c>
      <c r="E544" s="129" t="s">
        <v>253</v>
      </c>
      <c r="F544" s="129" t="s">
        <v>597</v>
      </c>
      <c r="G544" s="128"/>
      <c r="H544" s="129" t="s">
        <v>197</v>
      </c>
      <c r="I544" s="128" t="s">
        <v>649</v>
      </c>
      <c r="J544" s="128" t="s">
        <v>176</v>
      </c>
      <c r="K544" s="128" t="s">
        <v>2265</v>
      </c>
      <c r="L544" s="130">
        <v>0</v>
      </c>
      <c r="M544" s="130">
        <v>0</v>
      </c>
      <c r="N544" s="131">
        <f t="shared" si="26"/>
        <v>0</v>
      </c>
      <c r="O544" s="128" t="s">
        <v>2312</v>
      </c>
      <c r="P544" s="144">
        <v>13673</v>
      </c>
      <c r="Q544" s="133">
        <v>0</v>
      </c>
      <c r="R544" s="144">
        <v>1520</v>
      </c>
      <c r="S544" s="134">
        <f t="shared" si="27"/>
        <v>15193</v>
      </c>
      <c r="T544" s="132">
        <v>13673</v>
      </c>
      <c r="U544" s="135">
        <v>0</v>
      </c>
      <c r="V544" s="135"/>
      <c r="W544" s="136">
        <f t="shared" si="28"/>
        <v>13673</v>
      </c>
      <c r="X544" s="145" t="s">
        <v>650</v>
      </c>
      <c r="Y544" s="138"/>
      <c r="Z544" s="138"/>
      <c r="AA544" s="138"/>
      <c r="AB544" s="139"/>
      <c r="AC544" s="147"/>
      <c r="AE544" s="147"/>
      <c r="AG544" s="147"/>
      <c r="AH544" s="92"/>
    </row>
    <row r="545" spans="2:34" ht="40.5" customHeight="1">
      <c r="B545" s="127">
        <v>534</v>
      </c>
      <c r="C545" s="128" t="s">
        <v>648</v>
      </c>
      <c r="D545" s="129" t="s">
        <v>442</v>
      </c>
      <c r="E545" s="129" t="s">
        <v>253</v>
      </c>
      <c r="F545" s="129" t="s">
        <v>597</v>
      </c>
      <c r="G545" s="128"/>
      <c r="H545" s="129" t="s">
        <v>197</v>
      </c>
      <c r="I545" s="128" t="s">
        <v>649</v>
      </c>
      <c r="J545" s="128" t="s">
        <v>200</v>
      </c>
      <c r="K545" s="128" t="s">
        <v>2264</v>
      </c>
      <c r="L545" s="130">
        <v>0</v>
      </c>
      <c r="M545" s="130">
        <v>0</v>
      </c>
      <c r="N545" s="131">
        <f t="shared" si="26"/>
        <v>0</v>
      </c>
      <c r="O545" s="128" t="s">
        <v>2312</v>
      </c>
      <c r="P545" s="144">
        <v>10294</v>
      </c>
      <c r="Q545" s="133">
        <v>0</v>
      </c>
      <c r="R545" s="144">
        <v>1144</v>
      </c>
      <c r="S545" s="134">
        <f t="shared" si="27"/>
        <v>11438</v>
      </c>
      <c r="T545" s="132">
        <v>10294</v>
      </c>
      <c r="U545" s="135">
        <v>0</v>
      </c>
      <c r="V545" s="135"/>
      <c r="W545" s="136">
        <f t="shared" si="28"/>
        <v>10294</v>
      </c>
      <c r="X545" s="145" t="s">
        <v>650</v>
      </c>
      <c r="Y545" s="138"/>
      <c r="Z545" s="138"/>
      <c r="AA545" s="138"/>
      <c r="AB545" s="139"/>
      <c r="AC545" s="147"/>
      <c r="AE545" s="147"/>
      <c r="AG545" s="147"/>
      <c r="AH545" s="92"/>
    </row>
    <row r="546" spans="2:34" ht="40.5" customHeight="1">
      <c r="B546" s="127">
        <v>535</v>
      </c>
      <c r="C546" s="128" t="s">
        <v>651</v>
      </c>
      <c r="D546" s="129" t="s">
        <v>285</v>
      </c>
      <c r="E546" s="129" t="s">
        <v>380</v>
      </c>
      <c r="F546" s="129" t="s">
        <v>652</v>
      </c>
      <c r="G546" s="128"/>
      <c r="H546" s="129" t="s">
        <v>197</v>
      </c>
      <c r="I546" s="128" t="s">
        <v>653</v>
      </c>
      <c r="J546" s="128" t="s">
        <v>176</v>
      </c>
      <c r="K546" s="128" t="s">
        <v>2265</v>
      </c>
      <c r="L546" s="130">
        <v>2</v>
      </c>
      <c r="M546" s="130">
        <v>7</v>
      </c>
      <c r="N546" s="131">
        <f t="shared" si="26"/>
        <v>9</v>
      </c>
      <c r="O546" s="128" t="s">
        <v>2312</v>
      </c>
      <c r="P546" s="144">
        <v>3420</v>
      </c>
      <c r="Q546" s="133">
        <v>0</v>
      </c>
      <c r="R546" s="144">
        <v>380</v>
      </c>
      <c r="S546" s="134">
        <f t="shared" si="27"/>
        <v>3800</v>
      </c>
      <c r="T546" s="132">
        <v>3420</v>
      </c>
      <c r="U546" s="135">
        <v>0</v>
      </c>
      <c r="V546" s="135"/>
      <c r="W546" s="136">
        <f t="shared" si="28"/>
        <v>3420</v>
      </c>
      <c r="X546" s="145" t="s">
        <v>654</v>
      </c>
      <c r="Y546" s="138"/>
      <c r="Z546" s="138"/>
      <c r="AA546" s="138"/>
      <c r="AB546" s="139"/>
      <c r="AC546" s="147"/>
      <c r="AE546" s="147"/>
      <c r="AG546" s="147"/>
      <c r="AH546" s="92"/>
    </row>
    <row r="547" spans="2:34" ht="40.5" customHeight="1">
      <c r="B547" s="127">
        <v>536</v>
      </c>
      <c r="C547" s="128" t="s">
        <v>651</v>
      </c>
      <c r="D547" s="129" t="s">
        <v>285</v>
      </c>
      <c r="E547" s="129" t="s">
        <v>380</v>
      </c>
      <c r="F547" s="129" t="s">
        <v>652</v>
      </c>
      <c r="G547" s="128"/>
      <c r="H547" s="129" t="s">
        <v>197</v>
      </c>
      <c r="I547" s="128" t="s">
        <v>653</v>
      </c>
      <c r="J547" s="128" t="s">
        <v>152</v>
      </c>
      <c r="K547" s="128" t="s">
        <v>2265</v>
      </c>
      <c r="L547" s="130">
        <v>0</v>
      </c>
      <c r="M547" s="130">
        <v>0</v>
      </c>
      <c r="N547" s="131">
        <f t="shared" si="26"/>
        <v>0</v>
      </c>
      <c r="O547" s="128" t="s">
        <v>2312</v>
      </c>
      <c r="P547" s="144">
        <v>40722</v>
      </c>
      <c r="Q547" s="133">
        <v>0</v>
      </c>
      <c r="R547" s="144">
        <v>9222</v>
      </c>
      <c r="S547" s="134">
        <f t="shared" si="27"/>
        <v>49944</v>
      </c>
      <c r="T547" s="132">
        <v>40722</v>
      </c>
      <c r="U547" s="135">
        <v>0</v>
      </c>
      <c r="V547" s="135"/>
      <c r="W547" s="136">
        <f t="shared" si="28"/>
        <v>40722</v>
      </c>
      <c r="X547" s="145" t="s">
        <v>654</v>
      </c>
      <c r="Y547" s="138"/>
      <c r="Z547" s="138"/>
      <c r="AA547" s="138"/>
      <c r="AB547" s="139"/>
      <c r="AC547" s="147"/>
      <c r="AE547" s="147"/>
      <c r="AG547" s="147"/>
      <c r="AH547" s="92"/>
    </row>
    <row r="548" spans="2:34" ht="40.5" customHeight="1">
      <c r="B548" s="127">
        <v>537</v>
      </c>
      <c r="C548" s="128" t="s">
        <v>651</v>
      </c>
      <c r="D548" s="129" t="s">
        <v>285</v>
      </c>
      <c r="E548" s="129" t="s">
        <v>380</v>
      </c>
      <c r="F548" s="129" t="s">
        <v>652</v>
      </c>
      <c r="G548" s="128"/>
      <c r="H548" s="129" t="s">
        <v>197</v>
      </c>
      <c r="I548" s="128" t="s">
        <v>653</v>
      </c>
      <c r="J548" s="128" t="s">
        <v>156</v>
      </c>
      <c r="K548" s="128" t="s">
        <v>2264</v>
      </c>
      <c r="L548" s="130">
        <v>0</v>
      </c>
      <c r="M548" s="130">
        <v>0</v>
      </c>
      <c r="N548" s="131">
        <f t="shared" si="26"/>
        <v>0</v>
      </c>
      <c r="O548" s="128" t="s">
        <v>2312</v>
      </c>
      <c r="P548" s="144">
        <v>4362</v>
      </c>
      <c r="Q548" s="133">
        <v>0</v>
      </c>
      <c r="R548" s="144">
        <v>1536</v>
      </c>
      <c r="S548" s="134">
        <f t="shared" si="27"/>
        <v>5898</v>
      </c>
      <c r="T548" s="132">
        <v>4362</v>
      </c>
      <c r="U548" s="135">
        <v>0</v>
      </c>
      <c r="V548" s="135"/>
      <c r="W548" s="136">
        <f t="shared" si="28"/>
        <v>4362</v>
      </c>
      <c r="X548" s="145" t="s">
        <v>654</v>
      </c>
      <c r="Y548" s="138"/>
      <c r="Z548" s="138"/>
      <c r="AA548" s="138"/>
      <c r="AB548" s="139"/>
      <c r="AC548" s="147"/>
      <c r="AE548" s="147"/>
      <c r="AG548" s="147"/>
      <c r="AH548" s="92"/>
    </row>
    <row r="549" spans="2:34" ht="40.5" customHeight="1">
      <c r="B549" s="127">
        <v>538</v>
      </c>
      <c r="C549" s="128" t="s">
        <v>651</v>
      </c>
      <c r="D549" s="129" t="s">
        <v>285</v>
      </c>
      <c r="E549" s="129" t="s">
        <v>380</v>
      </c>
      <c r="F549" s="129" t="s">
        <v>652</v>
      </c>
      <c r="G549" s="128"/>
      <c r="H549" s="129" t="s">
        <v>197</v>
      </c>
      <c r="I549" s="128" t="s">
        <v>653</v>
      </c>
      <c r="J549" s="128" t="s">
        <v>176</v>
      </c>
      <c r="K549" s="128" t="s">
        <v>2265</v>
      </c>
      <c r="L549" s="130">
        <v>0</v>
      </c>
      <c r="M549" s="130">
        <v>0</v>
      </c>
      <c r="N549" s="131">
        <f t="shared" si="26"/>
        <v>0</v>
      </c>
      <c r="O549" s="128" t="s">
        <v>2312</v>
      </c>
      <c r="P549" s="144">
        <v>14040</v>
      </c>
      <c r="Q549" s="133">
        <v>0</v>
      </c>
      <c r="R549" s="144">
        <v>1560</v>
      </c>
      <c r="S549" s="134">
        <f t="shared" si="27"/>
        <v>15600</v>
      </c>
      <c r="T549" s="132">
        <v>14040</v>
      </c>
      <c r="U549" s="135">
        <v>0</v>
      </c>
      <c r="V549" s="135"/>
      <c r="W549" s="136">
        <f t="shared" si="28"/>
        <v>14040</v>
      </c>
      <c r="X549" s="145" t="s">
        <v>654</v>
      </c>
      <c r="Y549" s="138"/>
      <c r="Z549" s="138"/>
      <c r="AA549" s="138"/>
      <c r="AB549" s="139"/>
      <c r="AC549" s="147"/>
      <c r="AE549" s="147"/>
      <c r="AG549" s="147"/>
      <c r="AH549" s="92"/>
    </row>
    <row r="550" spans="2:34" ht="40.5" customHeight="1">
      <c r="B550" s="127">
        <v>539</v>
      </c>
      <c r="C550" s="128" t="s">
        <v>651</v>
      </c>
      <c r="D550" s="129" t="s">
        <v>285</v>
      </c>
      <c r="E550" s="129" t="s">
        <v>380</v>
      </c>
      <c r="F550" s="129" t="s">
        <v>652</v>
      </c>
      <c r="G550" s="128"/>
      <c r="H550" s="129" t="s">
        <v>197</v>
      </c>
      <c r="I550" s="128" t="s">
        <v>653</v>
      </c>
      <c r="J550" s="128" t="s">
        <v>176</v>
      </c>
      <c r="K550" s="128" t="s">
        <v>2265</v>
      </c>
      <c r="L550" s="130">
        <v>0</v>
      </c>
      <c r="M550" s="130">
        <v>0</v>
      </c>
      <c r="N550" s="131">
        <f t="shared" si="26"/>
        <v>0</v>
      </c>
      <c r="O550" s="128" t="s">
        <v>2312</v>
      </c>
      <c r="P550" s="144">
        <v>3240</v>
      </c>
      <c r="Q550" s="133">
        <v>0</v>
      </c>
      <c r="R550" s="144">
        <v>360</v>
      </c>
      <c r="S550" s="134">
        <f t="shared" si="27"/>
        <v>3600</v>
      </c>
      <c r="T550" s="132">
        <v>3240</v>
      </c>
      <c r="U550" s="135">
        <v>0</v>
      </c>
      <c r="V550" s="135"/>
      <c r="W550" s="136">
        <f t="shared" si="28"/>
        <v>3240</v>
      </c>
      <c r="X550" s="145" t="s">
        <v>654</v>
      </c>
      <c r="Y550" s="138"/>
      <c r="Z550" s="138"/>
      <c r="AA550" s="138"/>
      <c r="AB550" s="139"/>
      <c r="AC550" s="147"/>
      <c r="AE550" s="147"/>
      <c r="AG550" s="147"/>
      <c r="AH550" s="92"/>
    </row>
    <row r="551" spans="2:34" ht="40.5" customHeight="1">
      <c r="B551" s="127">
        <v>540</v>
      </c>
      <c r="C551" s="128" t="s">
        <v>655</v>
      </c>
      <c r="D551" s="129" t="s">
        <v>307</v>
      </c>
      <c r="E551" s="129" t="s">
        <v>656</v>
      </c>
      <c r="F551" s="129" t="s">
        <v>437</v>
      </c>
      <c r="G551" s="128" t="s">
        <v>405</v>
      </c>
      <c r="H551" s="128"/>
      <c r="I551" s="128" t="s">
        <v>657</v>
      </c>
      <c r="J551" s="128" t="s">
        <v>152</v>
      </c>
      <c r="K551" s="128" t="s">
        <v>2265</v>
      </c>
      <c r="L551" s="130">
        <v>2</v>
      </c>
      <c r="M551" s="130">
        <v>12</v>
      </c>
      <c r="N551" s="131">
        <f t="shared" si="26"/>
        <v>14</v>
      </c>
      <c r="O551" s="128" t="s">
        <v>2312</v>
      </c>
      <c r="P551" s="144">
        <v>6787</v>
      </c>
      <c r="Q551" s="133">
        <v>0</v>
      </c>
      <c r="R551" s="144">
        <v>1537</v>
      </c>
      <c r="S551" s="134">
        <f t="shared" si="27"/>
        <v>8324</v>
      </c>
      <c r="T551" s="132">
        <v>6787</v>
      </c>
      <c r="U551" s="135">
        <v>0</v>
      </c>
      <c r="V551" s="135"/>
      <c r="W551" s="136">
        <f t="shared" si="28"/>
        <v>6787</v>
      </c>
      <c r="X551" s="145" t="s">
        <v>658</v>
      </c>
      <c r="Y551" s="138"/>
      <c r="Z551" s="138"/>
      <c r="AA551" s="138"/>
      <c r="AB551" s="139"/>
      <c r="AC551" s="147"/>
      <c r="AE551" s="147"/>
      <c r="AG551" s="147"/>
      <c r="AH551" s="92"/>
    </row>
    <row r="552" spans="2:34" ht="40.5" customHeight="1">
      <c r="B552" s="127">
        <v>541</v>
      </c>
      <c r="C552" s="128" t="s">
        <v>655</v>
      </c>
      <c r="D552" s="129" t="s">
        <v>307</v>
      </c>
      <c r="E552" s="129" t="s">
        <v>656</v>
      </c>
      <c r="F552" s="129" t="s">
        <v>437</v>
      </c>
      <c r="G552" s="128" t="s">
        <v>405</v>
      </c>
      <c r="H552" s="128"/>
      <c r="I552" s="128" t="s">
        <v>657</v>
      </c>
      <c r="J552" s="128" t="s">
        <v>156</v>
      </c>
      <c r="K552" s="128" t="s">
        <v>2264</v>
      </c>
      <c r="L552" s="130">
        <v>0</v>
      </c>
      <c r="M552" s="130">
        <v>0</v>
      </c>
      <c r="N552" s="131">
        <f t="shared" si="26"/>
        <v>0</v>
      </c>
      <c r="O552" s="128" t="s">
        <v>2312</v>
      </c>
      <c r="P552" s="144">
        <v>8725</v>
      </c>
      <c r="Q552" s="133">
        <v>0</v>
      </c>
      <c r="R552" s="144">
        <v>3072.6000000000004</v>
      </c>
      <c r="S552" s="134">
        <f t="shared" si="27"/>
        <v>11797.6</v>
      </c>
      <c r="T552" s="132">
        <v>8725</v>
      </c>
      <c r="U552" s="135">
        <v>0</v>
      </c>
      <c r="V552" s="135"/>
      <c r="W552" s="136">
        <f t="shared" si="28"/>
        <v>8725</v>
      </c>
      <c r="X552" s="145" t="s">
        <v>658</v>
      </c>
      <c r="Y552" s="138"/>
      <c r="Z552" s="138"/>
      <c r="AA552" s="138"/>
      <c r="AB552" s="139"/>
      <c r="AC552" s="147"/>
      <c r="AE552" s="147"/>
      <c r="AG552" s="147"/>
      <c r="AH552" s="92"/>
    </row>
    <row r="553" spans="2:34" ht="40.5" customHeight="1">
      <c r="B553" s="127">
        <v>542</v>
      </c>
      <c r="C553" s="128" t="s">
        <v>655</v>
      </c>
      <c r="D553" s="129" t="s">
        <v>307</v>
      </c>
      <c r="E553" s="129" t="s">
        <v>656</v>
      </c>
      <c r="F553" s="129" t="s">
        <v>437</v>
      </c>
      <c r="G553" s="128" t="s">
        <v>405</v>
      </c>
      <c r="H553" s="128"/>
      <c r="I553" s="128" t="s">
        <v>657</v>
      </c>
      <c r="J553" s="128" t="s">
        <v>176</v>
      </c>
      <c r="K553" s="128" t="s">
        <v>2265</v>
      </c>
      <c r="L553" s="130">
        <v>0</v>
      </c>
      <c r="M553" s="130">
        <v>0</v>
      </c>
      <c r="N553" s="131">
        <f t="shared" si="26"/>
        <v>0</v>
      </c>
      <c r="O553" s="128" t="s">
        <v>2312</v>
      </c>
      <c r="P553" s="144">
        <v>13673</v>
      </c>
      <c r="Q553" s="133">
        <v>0</v>
      </c>
      <c r="R553" s="144">
        <v>1520</v>
      </c>
      <c r="S553" s="134">
        <f t="shared" si="27"/>
        <v>15193</v>
      </c>
      <c r="T553" s="132">
        <v>13673</v>
      </c>
      <c r="U553" s="135">
        <v>0</v>
      </c>
      <c r="V553" s="135"/>
      <c r="W553" s="136">
        <f t="shared" si="28"/>
        <v>13673</v>
      </c>
      <c r="X553" s="145" t="s">
        <v>658</v>
      </c>
      <c r="Y553" s="138"/>
      <c r="Z553" s="138"/>
      <c r="AA553" s="138"/>
      <c r="AB553" s="139"/>
      <c r="AC553" s="147"/>
      <c r="AE553" s="147"/>
      <c r="AG553" s="147"/>
      <c r="AH553" s="92"/>
    </row>
    <row r="554" spans="2:34" ht="40.5" customHeight="1">
      <c r="B554" s="127">
        <v>543</v>
      </c>
      <c r="C554" s="128" t="s">
        <v>655</v>
      </c>
      <c r="D554" s="129" t="s">
        <v>307</v>
      </c>
      <c r="E554" s="129" t="s">
        <v>656</v>
      </c>
      <c r="F554" s="129" t="s">
        <v>437</v>
      </c>
      <c r="G554" s="128" t="s">
        <v>405</v>
      </c>
      <c r="H554" s="128"/>
      <c r="I554" s="128" t="s">
        <v>657</v>
      </c>
      <c r="J554" s="128" t="s">
        <v>176</v>
      </c>
      <c r="K554" s="128" t="s">
        <v>2265</v>
      </c>
      <c r="L554" s="130">
        <v>0</v>
      </c>
      <c r="M554" s="130">
        <v>0</v>
      </c>
      <c r="N554" s="131">
        <f t="shared" si="26"/>
        <v>0</v>
      </c>
      <c r="O554" s="128" t="s">
        <v>2312</v>
      </c>
      <c r="P554" s="144">
        <v>56664</v>
      </c>
      <c r="Q554" s="133">
        <v>0</v>
      </c>
      <c r="R554" s="144">
        <v>6296</v>
      </c>
      <c r="S554" s="134">
        <f t="shared" si="27"/>
        <v>62960</v>
      </c>
      <c r="T554" s="132">
        <v>56664</v>
      </c>
      <c r="U554" s="135">
        <v>0</v>
      </c>
      <c r="V554" s="135"/>
      <c r="W554" s="136">
        <f t="shared" si="28"/>
        <v>56664</v>
      </c>
      <c r="X554" s="145" t="s">
        <v>658</v>
      </c>
      <c r="Y554" s="138"/>
      <c r="Z554" s="138"/>
      <c r="AA554" s="138"/>
      <c r="AB554" s="139"/>
      <c r="AC554" s="147"/>
      <c r="AE554" s="147"/>
      <c r="AG554" s="147"/>
      <c r="AH554" s="92"/>
    </row>
    <row r="555" spans="2:34" ht="40.5" customHeight="1">
      <c r="B555" s="127">
        <v>544</v>
      </c>
      <c r="C555" s="128" t="s">
        <v>655</v>
      </c>
      <c r="D555" s="129" t="s">
        <v>307</v>
      </c>
      <c r="E555" s="129" t="s">
        <v>656</v>
      </c>
      <c r="F555" s="129" t="s">
        <v>437</v>
      </c>
      <c r="G555" s="128" t="s">
        <v>405</v>
      </c>
      <c r="H555" s="128"/>
      <c r="I555" s="128" t="s">
        <v>657</v>
      </c>
      <c r="J555" s="128" t="s">
        <v>176</v>
      </c>
      <c r="K555" s="128" t="s">
        <v>2265</v>
      </c>
      <c r="L555" s="130">
        <v>0</v>
      </c>
      <c r="M555" s="130">
        <v>0</v>
      </c>
      <c r="N555" s="131">
        <f t="shared" si="26"/>
        <v>0</v>
      </c>
      <c r="O555" s="128" t="s">
        <v>2312</v>
      </c>
      <c r="P555" s="144">
        <v>22950</v>
      </c>
      <c r="Q555" s="133">
        <v>0</v>
      </c>
      <c r="R555" s="144">
        <v>2550</v>
      </c>
      <c r="S555" s="134">
        <f t="shared" si="27"/>
        <v>25500</v>
      </c>
      <c r="T555" s="132">
        <v>22950</v>
      </c>
      <c r="U555" s="135">
        <v>0</v>
      </c>
      <c r="V555" s="135"/>
      <c r="W555" s="136">
        <f t="shared" si="28"/>
        <v>22950</v>
      </c>
      <c r="X555" s="145" t="s">
        <v>658</v>
      </c>
      <c r="Y555" s="138"/>
      <c r="Z555" s="138"/>
      <c r="AA555" s="138"/>
      <c r="AB555" s="139"/>
      <c r="AC555" s="147"/>
      <c r="AE555" s="147"/>
      <c r="AG555" s="147"/>
      <c r="AH555" s="92"/>
    </row>
    <row r="556" spans="2:34" ht="40.5" customHeight="1">
      <c r="B556" s="127">
        <v>545</v>
      </c>
      <c r="C556" s="128" t="s">
        <v>655</v>
      </c>
      <c r="D556" s="129" t="s">
        <v>307</v>
      </c>
      <c r="E556" s="129" t="s">
        <v>656</v>
      </c>
      <c r="F556" s="129" t="s">
        <v>437</v>
      </c>
      <c r="G556" s="128" t="s">
        <v>405</v>
      </c>
      <c r="H556" s="128"/>
      <c r="I556" s="128" t="s">
        <v>657</v>
      </c>
      <c r="J556" s="128" t="s">
        <v>176</v>
      </c>
      <c r="K556" s="128" t="s">
        <v>2265</v>
      </c>
      <c r="L556" s="130">
        <v>0</v>
      </c>
      <c r="M556" s="130">
        <v>0</v>
      </c>
      <c r="N556" s="131">
        <f t="shared" si="26"/>
        <v>0</v>
      </c>
      <c r="O556" s="128" t="s">
        <v>2312</v>
      </c>
      <c r="P556" s="144">
        <v>2147</v>
      </c>
      <c r="Q556" s="133">
        <v>0</v>
      </c>
      <c r="R556" s="144">
        <v>239.19999999999982</v>
      </c>
      <c r="S556" s="134">
        <f t="shared" si="27"/>
        <v>2386.1999999999998</v>
      </c>
      <c r="T556" s="132">
        <v>2147</v>
      </c>
      <c r="U556" s="135">
        <v>0</v>
      </c>
      <c r="V556" s="135"/>
      <c r="W556" s="136">
        <f t="shared" si="28"/>
        <v>2147</v>
      </c>
      <c r="X556" s="145" t="s">
        <v>658</v>
      </c>
      <c r="Y556" s="138"/>
      <c r="Z556" s="138"/>
      <c r="AA556" s="138"/>
      <c r="AB556" s="139"/>
      <c r="AC556" s="147"/>
      <c r="AE556" s="147"/>
      <c r="AG556" s="147"/>
      <c r="AH556" s="92"/>
    </row>
    <row r="557" spans="2:34" ht="40.5" customHeight="1">
      <c r="B557" s="127">
        <v>546</v>
      </c>
      <c r="C557" s="128" t="s">
        <v>659</v>
      </c>
      <c r="D557" s="129" t="s">
        <v>285</v>
      </c>
      <c r="E557" s="129" t="s">
        <v>247</v>
      </c>
      <c r="F557" s="129" t="s">
        <v>660</v>
      </c>
      <c r="G557" s="128"/>
      <c r="H557" s="129" t="s">
        <v>197</v>
      </c>
      <c r="I557" s="128" t="s">
        <v>661</v>
      </c>
      <c r="J557" s="128" t="s">
        <v>200</v>
      </c>
      <c r="K557" s="128" t="s">
        <v>2264</v>
      </c>
      <c r="L557" s="130">
        <v>7</v>
      </c>
      <c r="M557" s="130">
        <v>1</v>
      </c>
      <c r="N557" s="131">
        <f t="shared" si="26"/>
        <v>8</v>
      </c>
      <c r="O557" s="128" t="s">
        <v>2312</v>
      </c>
      <c r="P557" s="144">
        <v>25735</v>
      </c>
      <c r="Q557" s="133">
        <v>0</v>
      </c>
      <c r="R557" s="144">
        <v>2860</v>
      </c>
      <c r="S557" s="134">
        <f t="shared" si="27"/>
        <v>28595</v>
      </c>
      <c r="T557" s="132">
        <v>25735</v>
      </c>
      <c r="U557" s="135">
        <v>0</v>
      </c>
      <c r="V557" s="135"/>
      <c r="W557" s="136">
        <f t="shared" si="28"/>
        <v>25735</v>
      </c>
      <c r="X557" s="145" t="s">
        <v>662</v>
      </c>
      <c r="Y557" s="138"/>
      <c r="Z557" s="138"/>
      <c r="AA557" s="138"/>
      <c r="AB557" s="139"/>
      <c r="AC557" s="147"/>
      <c r="AE557" s="147"/>
      <c r="AG557" s="147"/>
      <c r="AH557" s="92"/>
    </row>
    <row r="558" spans="2:34" ht="40.5" customHeight="1">
      <c r="B558" s="127">
        <v>547</v>
      </c>
      <c r="C558" s="128" t="s">
        <v>659</v>
      </c>
      <c r="D558" s="129" t="s">
        <v>285</v>
      </c>
      <c r="E558" s="129" t="s">
        <v>247</v>
      </c>
      <c r="F558" s="129" t="s">
        <v>660</v>
      </c>
      <c r="G558" s="128"/>
      <c r="H558" s="129" t="s">
        <v>197</v>
      </c>
      <c r="I558" s="128" t="s">
        <v>661</v>
      </c>
      <c r="J558" s="128" t="s">
        <v>455</v>
      </c>
      <c r="K558" s="128" t="s">
        <v>2265</v>
      </c>
      <c r="L558" s="130">
        <v>0</v>
      </c>
      <c r="M558" s="130">
        <v>0</v>
      </c>
      <c r="N558" s="131">
        <f t="shared" si="26"/>
        <v>0</v>
      </c>
      <c r="O558" s="128" t="s">
        <v>2312</v>
      </c>
      <c r="P558" s="144">
        <v>3613</v>
      </c>
      <c r="Q558" s="133">
        <v>0</v>
      </c>
      <c r="R558" s="144">
        <v>402</v>
      </c>
      <c r="S558" s="134">
        <f t="shared" si="27"/>
        <v>4015</v>
      </c>
      <c r="T558" s="132">
        <v>3613</v>
      </c>
      <c r="U558" s="135">
        <v>0</v>
      </c>
      <c r="V558" s="135"/>
      <c r="W558" s="136">
        <f t="shared" si="28"/>
        <v>3613</v>
      </c>
      <c r="X558" s="145" t="s">
        <v>662</v>
      </c>
      <c r="Y558" s="138"/>
      <c r="Z558" s="138"/>
      <c r="AA558" s="138"/>
      <c r="AB558" s="139"/>
      <c r="AC558" s="147"/>
      <c r="AE558" s="147"/>
      <c r="AG558" s="147"/>
      <c r="AH558" s="92"/>
    </row>
    <row r="559" spans="2:34" ht="40.5" customHeight="1">
      <c r="B559" s="127">
        <v>548</v>
      </c>
      <c r="C559" s="128" t="s">
        <v>659</v>
      </c>
      <c r="D559" s="129" t="s">
        <v>285</v>
      </c>
      <c r="E559" s="129" t="s">
        <v>247</v>
      </c>
      <c r="F559" s="129" t="s">
        <v>660</v>
      </c>
      <c r="G559" s="128"/>
      <c r="H559" s="129" t="s">
        <v>197</v>
      </c>
      <c r="I559" s="128" t="s">
        <v>661</v>
      </c>
      <c r="J559" s="128" t="s">
        <v>156</v>
      </c>
      <c r="K559" s="128" t="s">
        <v>2264</v>
      </c>
      <c r="L559" s="130">
        <v>0</v>
      </c>
      <c r="M559" s="130">
        <v>0</v>
      </c>
      <c r="N559" s="131">
        <f t="shared" si="26"/>
        <v>0</v>
      </c>
      <c r="O559" s="128" t="s">
        <v>2312</v>
      </c>
      <c r="P559" s="144">
        <v>4362</v>
      </c>
      <c r="Q559" s="133">
        <v>0</v>
      </c>
      <c r="R559" s="144">
        <v>1536</v>
      </c>
      <c r="S559" s="134">
        <f t="shared" si="27"/>
        <v>5898</v>
      </c>
      <c r="T559" s="132">
        <v>4362</v>
      </c>
      <c r="U559" s="135">
        <v>0</v>
      </c>
      <c r="V559" s="135"/>
      <c r="W559" s="136">
        <f t="shared" si="28"/>
        <v>4362</v>
      </c>
      <c r="X559" s="145" t="s">
        <v>662</v>
      </c>
      <c r="Y559" s="138"/>
      <c r="Z559" s="138"/>
      <c r="AA559" s="138"/>
      <c r="AB559" s="139"/>
      <c r="AC559" s="147"/>
      <c r="AE559" s="147"/>
      <c r="AG559" s="147"/>
      <c r="AH559" s="92"/>
    </row>
    <row r="560" spans="2:34" ht="40.5" customHeight="1">
      <c r="B560" s="127">
        <v>549</v>
      </c>
      <c r="C560" s="128" t="s">
        <v>659</v>
      </c>
      <c r="D560" s="129" t="s">
        <v>285</v>
      </c>
      <c r="E560" s="129" t="s">
        <v>247</v>
      </c>
      <c r="F560" s="129" t="s">
        <v>660</v>
      </c>
      <c r="G560" s="128"/>
      <c r="H560" s="129" t="s">
        <v>197</v>
      </c>
      <c r="I560" s="128" t="s">
        <v>661</v>
      </c>
      <c r="J560" s="128" t="s">
        <v>200</v>
      </c>
      <c r="K560" s="128" t="s">
        <v>2264</v>
      </c>
      <c r="L560" s="130">
        <v>0</v>
      </c>
      <c r="M560" s="130">
        <v>0</v>
      </c>
      <c r="N560" s="131">
        <f t="shared" si="26"/>
        <v>0</v>
      </c>
      <c r="O560" s="128" t="s">
        <v>2312</v>
      </c>
      <c r="P560" s="144">
        <v>5926</v>
      </c>
      <c r="Q560" s="133">
        <v>0</v>
      </c>
      <c r="R560" s="144">
        <v>660</v>
      </c>
      <c r="S560" s="134">
        <f t="shared" si="27"/>
        <v>6586</v>
      </c>
      <c r="T560" s="132">
        <v>5926</v>
      </c>
      <c r="U560" s="135">
        <v>0</v>
      </c>
      <c r="V560" s="135"/>
      <c r="W560" s="136">
        <f t="shared" si="28"/>
        <v>5926</v>
      </c>
      <c r="X560" s="145" t="s">
        <v>662</v>
      </c>
      <c r="Y560" s="138"/>
      <c r="Z560" s="138"/>
      <c r="AA560" s="138"/>
      <c r="AB560" s="139"/>
      <c r="AC560" s="147"/>
      <c r="AE560" s="147"/>
      <c r="AG560" s="147"/>
      <c r="AH560" s="92"/>
    </row>
    <row r="561" spans="2:34" ht="40.5" customHeight="1">
      <c r="B561" s="127">
        <v>550</v>
      </c>
      <c r="C561" s="128" t="s">
        <v>663</v>
      </c>
      <c r="D561" s="129" t="s">
        <v>253</v>
      </c>
      <c r="E561" s="129" t="s">
        <v>285</v>
      </c>
      <c r="F561" s="129" t="s">
        <v>664</v>
      </c>
      <c r="G561" s="128" t="s">
        <v>405</v>
      </c>
      <c r="H561" s="128"/>
      <c r="I561" s="128" t="s">
        <v>665</v>
      </c>
      <c r="J561" s="128" t="s">
        <v>176</v>
      </c>
      <c r="K561" s="128" t="s">
        <v>2265</v>
      </c>
      <c r="L561" s="130">
        <v>9</v>
      </c>
      <c r="M561" s="130">
        <v>14</v>
      </c>
      <c r="N561" s="131">
        <f t="shared" si="26"/>
        <v>23</v>
      </c>
      <c r="O561" s="128" t="s">
        <v>2312</v>
      </c>
      <c r="P561" s="144">
        <v>15300</v>
      </c>
      <c r="Q561" s="133">
        <v>0</v>
      </c>
      <c r="R561" s="144">
        <v>1700</v>
      </c>
      <c r="S561" s="134">
        <f t="shared" si="27"/>
        <v>17000</v>
      </c>
      <c r="T561" s="132">
        <v>15300</v>
      </c>
      <c r="U561" s="135">
        <v>0</v>
      </c>
      <c r="V561" s="135"/>
      <c r="W561" s="136">
        <f t="shared" si="28"/>
        <v>15300</v>
      </c>
      <c r="X561" s="145" t="s">
        <v>666</v>
      </c>
      <c r="Y561" s="138"/>
      <c r="Z561" s="138"/>
      <c r="AA561" s="138"/>
      <c r="AB561" s="139"/>
      <c r="AC561" s="147"/>
      <c r="AE561" s="147"/>
      <c r="AG561" s="147"/>
      <c r="AH561" s="92"/>
    </row>
    <row r="562" spans="2:34" ht="40.5" customHeight="1">
      <c r="B562" s="127">
        <v>551</v>
      </c>
      <c r="C562" s="128" t="s">
        <v>663</v>
      </c>
      <c r="D562" s="129" t="s">
        <v>253</v>
      </c>
      <c r="E562" s="129" t="s">
        <v>285</v>
      </c>
      <c r="F562" s="129" t="s">
        <v>664</v>
      </c>
      <c r="G562" s="128" t="s">
        <v>405</v>
      </c>
      <c r="H562" s="128"/>
      <c r="I562" s="128" t="s">
        <v>665</v>
      </c>
      <c r="J562" s="128" t="s">
        <v>176</v>
      </c>
      <c r="K562" s="128" t="s">
        <v>2265</v>
      </c>
      <c r="L562" s="130">
        <v>0</v>
      </c>
      <c r="M562" s="130">
        <v>0</v>
      </c>
      <c r="N562" s="131">
        <f t="shared" si="26"/>
        <v>0</v>
      </c>
      <c r="O562" s="128" t="s">
        <v>2312</v>
      </c>
      <c r="P562" s="144">
        <v>92079</v>
      </c>
      <c r="Q562" s="133">
        <v>0</v>
      </c>
      <c r="R562" s="144">
        <v>10231</v>
      </c>
      <c r="S562" s="134">
        <f t="shared" si="27"/>
        <v>102310</v>
      </c>
      <c r="T562" s="132">
        <v>92079</v>
      </c>
      <c r="U562" s="135">
        <v>0</v>
      </c>
      <c r="V562" s="135"/>
      <c r="W562" s="136">
        <f t="shared" si="28"/>
        <v>92079</v>
      </c>
      <c r="X562" s="145" t="s">
        <v>666</v>
      </c>
      <c r="Y562" s="138"/>
      <c r="Z562" s="138"/>
      <c r="AA562" s="138"/>
      <c r="AB562" s="139"/>
      <c r="AC562" s="147"/>
      <c r="AE562" s="147"/>
      <c r="AG562" s="147"/>
      <c r="AH562" s="92"/>
    </row>
    <row r="563" spans="2:34" ht="40.5" customHeight="1">
      <c r="B563" s="127">
        <v>552</v>
      </c>
      <c r="C563" s="128" t="s">
        <v>663</v>
      </c>
      <c r="D563" s="129" t="s">
        <v>253</v>
      </c>
      <c r="E563" s="129" t="s">
        <v>285</v>
      </c>
      <c r="F563" s="129" t="s">
        <v>664</v>
      </c>
      <c r="G563" s="128" t="s">
        <v>405</v>
      </c>
      <c r="H563" s="128"/>
      <c r="I563" s="128" t="s">
        <v>665</v>
      </c>
      <c r="J563" s="128" t="s">
        <v>176</v>
      </c>
      <c r="K563" s="128" t="s">
        <v>2265</v>
      </c>
      <c r="L563" s="130">
        <v>0</v>
      </c>
      <c r="M563" s="130">
        <v>0</v>
      </c>
      <c r="N563" s="131">
        <f t="shared" si="26"/>
        <v>0</v>
      </c>
      <c r="O563" s="128" t="s">
        <v>2312</v>
      </c>
      <c r="P563" s="144">
        <v>2147</v>
      </c>
      <c r="Q563" s="133">
        <v>0</v>
      </c>
      <c r="R563" s="144">
        <v>239.19999999999982</v>
      </c>
      <c r="S563" s="134">
        <f t="shared" si="27"/>
        <v>2386.1999999999998</v>
      </c>
      <c r="T563" s="132">
        <v>2147</v>
      </c>
      <c r="U563" s="135">
        <v>0</v>
      </c>
      <c r="V563" s="135"/>
      <c r="W563" s="136">
        <f t="shared" si="28"/>
        <v>2147</v>
      </c>
      <c r="X563" s="145" t="s">
        <v>666</v>
      </c>
      <c r="Y563" s="138"/>
      <c r="Z563" s="138"/>
      <c r="AA563" s="138"/>
      <c r="AB563" s="139"/>
      <c r="AC563" s="147"/>
      <c r="AE563" s="147"/>
      <c r="AG563" s="147"/>
      <c r="AH563" s="92"/>
    </row>
    <row r="564" spans="2:34" ht="40.5" customHeight="1">
      <c r="B564" s="127">
        <v>553</v>
      </c>
      <c r="C564" s="128" t="s">
        <v>663</v>
      </c>
      <c r="D564" s="129" t="s">
        <v>253</v>
      </c>
      <c r="E564" s="129" t="s">
        <v>285</v>
      </c>
      <c r="F564" s="129" t="s">
        <v>664</v>
      </c>
      <c r="G564" s="128" t="s">
        <v>405</v>
      </c>
      <c r="H564" s="128"/>
      <c r="I564" s="128" t="s">
        <v>665</v>
      </c>
      <c r="J564" s="128" t="s">
        <v>176</v>
      </c>
      <c r="K564" s="128" t="s">
        <v>2265</v>
      </c>
      <c r="L564" s="130">
        <v>0</v>
      </c>
      <c r="M564" s="130">
        <v>0</v>
      </c>
      <c r="N564" s="131">
        <f t="shared" si="26"/>
        <v>0</v>
      </c>
      <c r="O564" s="128" t="s">
        <v>2312</v>
      </c>
      <c r="P564" s="144">
        <v>1035</v>
      </c>
      <c r="Q564" s="133">
        <v>0</v>
      </c>
      <c r="R564" s="144">
        <v>115</v>
      </c>
      <c r="S564" s="134">
        <f t="shared" si="27"/>
        <v>1150</v>
      </c>
      <c r="T564" s="132">
        <v>1035</v>
      </c>
      <c r="U564" s="135">
        <v>0</v>
      </c>
      <c r="V564" s="135"/>
      <c r="W564" s="136">
        <f t="shared" si="28"/>
        <v>1035</v>
      </c>
      <c r="X564" s="145" t="s">
        <v>666</v>
      </c>
      <c r="Y564" s="138"/>
      <c r="Z564" s="138"/>
      <c r="AA564" s="138"/>
      <c r="AB564" s="139"/>
      <c r="AC564" s="147"/>
      <c r="AE564" s="147"/>
      <c r="AG564" s="147"/>
      <c r="AH564" s="92"/>
    </row>
    <row r="565" spans="2:34" ht="40.5" customHeight="1">
      <c r="B565" s="127">
        <v>554</v>
      </c>
      <c r="C565" s="128" t="s">
        <v>663</v>
      </c>
      <c r="D565" s="129" t="s">
        <v>253</v>
      </c>
      <c r="E565" s="129" t="s">
        <v>285</v>
      </c>
      <c r="F565" s="129" t="s">
        <v>664</v>
      </c>
      <c r="G565" s="128" t="s">
        <v>405</v>
      </c>
      <c r="H565" s="128"/>
      <c r="I565" s="128" t="s">
        <v>665</v>
      </c>
      <c r="J565" s="128" t="s">
        <v>200</v>
      </c>
      <c r="K565" s="128" t="s">
        <v>2264</v>
      </c>
      <c r="L565" s="130">
        <v>0</v>
      </c>
      <c r="M565" s="130">
        <v>0</v>
      </c>
      <c r="N565" s="131">
        <f t="shared" si="26"/>
        <v>0</v>
      </c>
      <c r="O565" s="128" t="s">
        <v>2312</v>
      </c>
      <c r="P565" s="144">
        <v>5147</v>
      </c>
      <c r="Q565" s="133">
        <v>0</v>
      </c>
      <c r="R565" s="144">
        <v>571.89000000000033</v>
      </c>
      <c r="S565" s="134">
        <f t="shared" si="27"/>
        <v>5718.89</v>
      </c>
      <c r="T565" s="132">
        <v>5147</v>
      </c>
      <c r="U565" s="135">
        <v>0</v>
      </c>
      <c r="V565" s="135"/>
      <c r="W565" s="136">
        <f t="shared" si="28"/>
        <v>5147</v>
      </c>
      <c r="X565" s="145" t="s">
        <v>666</v>
      </c>
      <c r="Y565" s="138"/>
      <c r="Z565" s="138"/>
      <c r="AA565" s="138"/>
      <c r="AB565" s="139"/>
      <c r="AC565" s="147"/>
      <c r="AE565" s="147"/>
      <c r="AG565" s="147"/>
      <c r="AH565" s="92"/>
    </row>
    <row r="566" spans="2:34" ht="40.5" customHeight="1">
      <c r="B566" s="127">
        <v>555</v>
      </c>
      <c r="C566" s="128" t="s">
        <v>663</v>
      </c>
      <c r="D566" s="129" t="s">
        <v>253</v>
      </c>
      <c r="E566" s="129" t="s">
        <v>285</v>
      </c>
      <c r="F566" s="129" t="s">
        <v>664</v>
      </c>
      <c r="G566" s="128" t="s">
        <v>405</v>
      </c>
      <c r="H566" s="128"/>
      <c r="I566" s="128" t="s">
        <v>665</v>
      </c>
      <c r="J566" s="128" t="s">
        <v>156</v>
      </c>
      <c r="K566" s="128" t="s">
        <v>2264</v>
      </c>
      <c r="L566" s="130">
        <v>0</v>
      </c>
      <c r="M566" s="130">
        <v>0</v>
      </c>
      <c r="N566" s="131">
        <f t="shared" si="26"/>
        <v>0</v>
      </c>
      <c r="O566" s="128" t="s">
        <v>2312</v>
      </c>
      <c r="P566" s="144">
        <v>26175</v>
      </c>
      <c r="Q566" s="133">
        <v>0</v>
      </c>
      <c r="R566" s="144">
        <v>9217.8000000000029</v>
      </c>
      <c r="S566" s="134">
        <f t="shared" si="27"/>
        <v>35392.800000000003</v>
      </c>
      <c r="T566" s="132">
        <v>26175</v>
      </c>
      <c r="U566" s="135">
        <v>0</v>
      </c>
      <c r="V566" s="135"/>
      <c r="W566" s="136">
        <f t="shared" si="28"/>
        <v>26175</v>
      </c>
      <c r="X566" s="145" t="s">
        <v>666</v>
      </c>
      <c r="Y566" s="138"/>
      <c r="Z566" s="138"/>
      <c r="AA566" s="138"/>
      <c r="AB566" s="139"/>
      <c r="AC566" s="147"/>
      <c r="AE566" s="147"/>
      <c r="AG566" s="147"/>
      <c r="AH566" s="92"/>
    </row>
    <row r="567" spans="2:34" ht="40.5" customHeight="1">
      <c r="B567" s="127">
        <v>556</v>
      </c>
      <c r="C567" s="128" t="s">
        <v>663</v>
      </c>
      <c r="D567" s="129" t="s">
        <v>253</v>
      </c>
      <c r="E567" s="129" t="s">
        <v>285</v>
      </c>
      <c r="F567" s="129" t="s">
        <v>664</v>
      </c>
      <c r="G567" s="128" t="s">
        <v>405</v>
      </c>
      <c r="H567" s="128"/>
      <c r="I567" s="128" t="s">
        <v>665</v>
      </c>
      <c r="J567" s="128" t="s">
        <v>152</v>
      </c>
      <c r="K567" s="128" t="s">
        <v>2265</v>
      </c>
      <c r="L567" s="130">
        <v>0</v>
      </c>
      <c r="M567" s="130">
        <v>0</v>
      </c>
      <c r="N567" s="131">
        <f t="shared" si="26"/>
        <v>0</v>
      </c>
      <c r="O567" s="128" t="s">
        <v>2312</v>
      </c>
      <c r="P567" s="144">
        <v>27150</v>
      </c>
      <c r="Q567" s="133">
        <v>0</v>
      </c>
      <c r="R567" s="144">
        <v>6146</v>
      </c>
      <c r="S567" s="134">
        <f t="shared" si="27"/>
        <v>33296</v>
      </c>
      <c r="T567" s="132">
        <v>27150</v>
      </c>
      <c r="U567" s="135">
        <v>0</v>
      </c>
      <c r="V567" s="135"/>
      <c r="W567" s="136">
        <f t="shared" si="28"/>
        <v>27150</v>
      </c>
      <c r="X567" s="145" t="s">
        <v>666</v>
      </c>
      <c r="Y567" s="138"/>
      <c r="Z567" s="138"/>
      <c r="AA567" s="138"/>
      <c r="AB567" s="139"/>
      <c r="AC567" s="147"/>
      <c r="AE567" s="147"/>
      <c r="AG567" s="147"/>
      <c r="AH567" s="92"/>
    </row>
    <row r="568" spans="2:34" ht="40.5" customHeight="1">
      <c r="B568" s="127">
        <v>557</v>
      </c>
      <c r="C568" s="128" t="s">
        <v>667</v>
      </c>
      <c r="D568" s="129" t="s">
        <v>179</v>
      </c>
      <c r="E568" s="129" t="s">
        <v>307</v>
      </c>
      <c r="F568" s="129" t="s">
        <v>668</v>
      </c>
      <c r="G568" s="128"/>
      <c r="H568" s="129" t="s">
        <v>197</v>
      </c>
      <c r="I568" s="128" t="s">
        <v>669</v>
      </c>
      <c r="J568" s="128" t="s">
        <v>200</v>
      </c>
      <c r="K568" s="128" t="s">
        <v>2264</v>
      </c>
      <c r="L568" s="130">
        <v>14</v>
      </c>
      <c r="M568" s="130">
        <v>7</v>
      </c>
      <c r="N568" s="131">
        <f t="shared" si="26"/>
        <v>21</v>
      </c>
      <c r="O568" s="128" t="s">
        <v>2312</v>
      </c>
      <c r="P568" s="144">
        <v>13518</v>
      </c>
      <c r="Q568" s="133">
        <v>0</v>
      </c>
      <c r="R568" s="144">
        <v>1503</v>
      </c>
      <c r="S568" s="134">
        <f t="shared" si="27"/>
        <v>15021</v>
      </c>
      <c r="T568" s="132">
        <v>13518</v>
      </c>
      <c r="U568" s="135">
        <v>0</v>
      </c>
      <c r="V568" s="135"/>
      <c r="W568" s="136">
        <f t="shared" si="28"/>
        <v>13518</v>
      </c>
      <c r="X568" s="145" t="s">
        <v>670</v>
      </c>
      <c r="Y568" s="138"/>
      <c r="Z568" s="138"/>
      <c r="AA568" s="138"/>
      <c r="AB568" s="139"/>
      <c r="AC568" s="147"/>
      <c r="AE568" s="147"/>
      <c r="AG568" s="147"/>
      <c r="AH568" s="92"/>
    </row>
    <row r="569" spans="2:34" ht="40.5" customHeight="1">
      <c r="B569" s="127">
        <v>558</v>
      </c>
      <c r="C569" s="128" t="s">
        <v>667</v>
      </c>
      <c r="D569" s="129" t="s">
        <v>179</v>
      </c>
      <c r="E569" s="129" t="s">
        <v>307</v>
      </c>
      <c r="F569" s="129" t="s">
        <v>668</v>
      </c>
      <c r="G569" s="128"/>
      <c r="H569" s="129" t="s">
        <v>197</v>
      </c>
      <c r="I569" s="128" t="s">
        <v>669</v>
      </c>
      <c r="J569" s="128" t="s">
        <v>200</v>
      </c>
      <c r="K569" s="128" t="s">
        <v>2264</v>
      </c>
      <c r="L569" s="130">
        <v>0</v>
      </c>
      <c r="M569" s="130">
        <v>0</v>
      </c>
      <c r="N569" s="131">
        <f t="shared" si="26"/>
        <v>0</v>
      </c>
      <c r="O569" s="128" t="s">
        <v>2312</v>
      </c>
      <c r="P569" s="144">
        <v>47101</v>
      </c>
      <c r="Q569" s="133">
        <v>0</v>
      </c>
      <c r="R569" s="144">
        <v>5234</v>
      </c>
      <c r="S569" s="134">
        <f t="shared" si="27"/>
        <v>52335</v>
      </c>
      <c r="T569" s="132">
        <v>47101</v>
      </c>
      <c r="U569" s="135">
        <v>0</v>
      </c>
      <c r="V569" s="135"/>
      <c r="W569" s="136">
        <f t="shared" si="28"/>
        <v>47101</v>
      </c>
      <c r="X569" s="145" t="s">
        <v>670</v>
      </c>
      <c r="Y569" s="138"/>
      <c r="Z569" s="138"/>
      <c r="AA569" s="138"/>
      <c r="AB569" s="139"/>
      <c r="AC569" s="147"/>
      <c r="AE569" s="147"/>
      <c r="AG569" s="147"/>
      <c r="AH569" s="92"/>
    </row>
    <row r="570" spans="2:34" ht="40.5" customHeight="1">
      <c r="B570" s="127">
        <v>559</v>
      </c>
      <c r="C570" s="128" t="s">
        <v>667</v>
      </c>
      <c r="D570" s="129" t="s">
        <v>179</v>
      </c>
      <c r="E570" s="129" t="s">
        <v>307</v>
      </c>
      <c r="F570" s="129" t="s">
        <v>668</v>
      </c>
      <c r="G570" s="128"/>
      <c r="H570" s="129" t="s">
        <v>197</v>
      </c>
      <c r="I570" s="128" t="s">
        <v>669</v>
      </c>
      <c r="J570" s="128" t="s">
        <v>200</v>
      </c>
      <c r="K570" s="128" t="s">
        <v>2264</v>
      </c>
      <c r="L570" s="130">
        <v>0</v>
      </c>
      <c r="M570" s="130">
        <v>0</v>
      </c>
      <c r="N570" s="131">
        <f t="shared" si="26"/>
        <v>0</v>
      </c>
      <c r="O570" s="128" t="s">
        <v>2312</v>
      </c>
      <c r="P570" s="144">
        <v>46323</v>
      </c>
      <c r="Q570" s="133">
        <v>0</v>
      </c>
      <c r="R570" s="144">
        <v>5148</v>
      </c>
      <c r="S570" s="134">
        <f t="shared" si="27"/>
        <v>51471</v>
      </c>
      <c r="T570" s="132">
        <v>46323</v>
      </c>
      <c r="U570" s="135">
        <v>0</v>
      </c>
      <c r="V570" s="135"/>
      <c r="W570" s="136">
        <f t="shared" si="28"/>
        <v>46323</v>
      </c>
      <c r="X570" s="145" t="s">
        <v>670</v>
      </c>
      <c r="Y570" s="138"/>
      <c r="Z570" s="138"/>
      <c r="AA570" s="138"/>
      <c r="AB570" s="139"/>
      <c r="AC570" s="147"/>
      <c r="AE570" s="147"/>
      <c r="AG570" s="147"/>
      <c r="AH570" s="92"/>
    </row>
    <row r="571" spans="2:34" ht="40.5" customHeight="1">
      <c r="B571" s="127">
        <v>560</v>
      </c>
      <c r="C571" s="128" t="s">
        <v>667</v>
      </c>
      <c r="D571" s="129" t="s">
        <v>179</v>
      </c>
      <c r="E571" s="129" t="s">
        <v>307</v>
      </c>
      <c r="F571" s="129" t="s">
        <v>668</v>
      </c>
      <c r="G571" s="128"/>
      <c r="H571" s="129" t="s">
        <v>197</v>
      </c>
      <c r="I571" s="128" t="s">
        <v>669</v>
      </c>
      <c r="J571" s="128" t="s">
        <v>152</v>
      </c>
      <c r="K571" s="128" t="s">
        <v>2265</v>
      </c>
      <c r="L571" s="130">
        <v>0</v>
      </c>
      <c r="M571" s="130">
        <v>0</v>
      </c>
      <c r="N571" s="131">
        <f t="shared" si="26"/>
        <v>0</v>
      </c>
      <c r="O571" s="128" t="s">
        <v>2312</v>
      </c>
      <c r="P571" s="144">
        <v>13574</v>
      </c>
      <c r="Q571" s="133">
        <v>0</v>
      </c>
      <c r="R571" s="144">
        <v>3074</v>
      </c>
      <c r="S571" s="134">
        <f t="shared" si="27"/>
        <v>16648</v>
      </c>
      <c r="T571" s="132">
        <v>13574</v>
      </c>
      <c r="U571" s="135">
        <v>0</v>
      </c>
      <c r="V571" s="135"/>
      <c r="W571" s="136">
        <f t="shared" si="28"/>
        <v>13574</v>
      </c>
      <c r="X571" s="145" t="s">
        <v>670</v>
      </c>
      <c r="Y571" s="138"/>
      <c r="Z571" s="138"/>
      <c r="AA571" s="138"/>
      <c r="AB571" s="139"/>
      <c r="AC571" s="147"/>
      <c r="AE571" s="147"/>
      <c r="AG571" s="147"/>
      <c r="AH571" s="92"/>
    </row>
    <row r="572" spans="2:34" ht="40.5" customHeight="1">
      <c r="B572" s="127">
        <v>561</v>
      </c>
      <c r="C572" s="128" t="s">
        <v>667</v>
      </c>
      <c r="D572" s="129" t="s">
        <v>179</v>
      </c>
      <c r="E572" s="129" t="s">
        <v>307</v>
      </c>
      <c r="F572" s="129" t="s">
        <v>668</v>
      </c>
      <c r="G572" s="128"/>
      <c r="H572" s="129" t="s">
        <v>197</v>
      </c>
      <c r="I572" s="128" t="s">
        <v>669</v>
      </c>
      <c r="J572" s="128" t="s">
        <v>156</v>
      </c>
      <c r="K572" s="128" t="s">
        <v>2264</v>
      </c>
      <c r="L572" s="130">
        <v>0</v>
      </c>
      <c r="M572" s="130">
        <v>0</v>
      </c>
      <c r="N572" s="131">
        <f t="shared" si="26"/>
        <v>0</v>
      </c>
      <c r="O572" s="128" t="s">
        <v>2312</v>
      </c>
      <c r="P572" s="144">
        <v>26172</v>
      </c>
      <c r="Q572" s="133">
        <v>0</v>
      </c>
      <c r="R572" s="144">
        <v>9216</v>
      </c>
      <c r="S572" s="134">
        <f t="shared" si="27"/>
        <v>35388</v>
      </c>
      <c r="T572" s="132">
        <v>26172</v>
      </c>
      <c r="U572" s="135">
        <v>0</v>
      </c>
      <c r="V572" s="135"/>
      <c r="W572" s="136">
        <f t="shared" si="28"/>
        <v>26172</v>
      </c>
      <c r="X572" s="145" t="s">
        <v>670</v>
      </c>
      <c r="Y572" s="138"/>
      <c r="Z572" s="138"/>
      <c r="AA572" s="138"/>
      <c r="AB572" s="139"/>
      <c r="AC572" s="147"/>
      <c r="AE572" s="147"/>
      <c r="AG572" s="147"/>
      <c r="AH572" s="92"/>
    </row>
    <row r="573" spans="2:34" ht="40.5" customHeight="1">
      <c r="B573" s="127">
        <v>562</v>
      </c>
      <c r="C573" s="128" t="s">
        <v>671</v>
      </c>
      <c r="D573" s="129" t="s">
        <v>672</v>
      </c>
      <c r="E573" s="129" t="s">
        <v>253</v>
      </c>
      <c r="F573" s="129" t="s">
        <v>673</v>
      </c>
      <c r="G573" s="128"/>
      <c r="H573" s="129" t="s">
        <v>197</v>
      </c>
      <c r="I573" s="128" t="s">
        <v>674</v>
      </c>
      <c r="J573" s="128" t="s">
        <v>373</v>
      </c>
      <c r="K573" s="128" t="s">
        <v>2265</v>
      </c>
      <c r="L573" s="130">
        <v>7</v>
      </c>
      <c r="M573" s="130">
        <v>12</v>
      </c>
      <c r="N573" s="131">
        <f t="shared" si="26"/>
        <v>19</v>
      </c>
      <c r="O573" s="128" t="s">
        <v>2312</v>
      </c>
      <c r="P573" s="144">
        <v>52236</v>
      </c>
      <c r="Q573" s="133">
        <v>0</v>
      </c>
      <c r="R573" s="144">
        <v>5804</v>
      </c>
      <c r="S573" s="134">
        <f t="shared" si="27"/>
        <v>58040</v>
      </c>
      <c r="T573" s="132">
        <v>52236</v>
      </c>
      <c r="U573" s="135">
        <v>0</v>
      </c>
      <c r="V573" s="135"/>
      <c r="W573" s="136">
        <f t="shared" si="28"/>
        <v>52236</v>
      </c>
      <c r="X573" s="145" t="s">
        <v>675</v>
      </c>
      <c r="Y573" s="138"/>
      <c r="Z573" s="138"/>
      <c r="AA573" s="138"/>
      <c r="AB573" s="139"/>
      <c r="AC573" s="147"/>
      <c r="AE573" s="147"/>
      <c r="AG573" s="147"/>
      <c r="AH573" s="92"/>
    </row>
    <row r="574" spans="2:34" ht="40.5" customHeight="1">
      <c r="B574" s="127">
        <v>563</v>
      </c>
      <c r="C574" s="128" t="s">
        <v>671</v>
      </c>
      <c r="D574" s="129" t="s">
        <v>672</v>
      </c>
      <c r="E574" s="129" t="s">
        <v>253</v>
      </c>
      <c r="F574" s="129" t="s">
        <v>673</v>
      </c>
      <c r="G574" s="128"/>
      <c r="H574" s="129" t="s">
        <v>197</v>
      </c>
      <c r="I574" s="128" t="s">
        <v>674</v>
      </c>
      <c r="J574" s="128" t="s">
        <v>288</v>
      </c>
      <c r="K574" s="128" t="s">
        <v>2265</v>
      </c>
      <c r="L574" s="130">
        <v>0</v>
      </c>
      <c r="M574" s="130">
        <v>0</v>
      </c>
      <c r="N574" s="131">
        <f t="shared" si="26"/>
        <v>0</v>
      </c>
      <c r="O574" s="128" t="s">
        <v>2312</v>
      </c>
      <c r="P574" s="144">
        <v>11500</v>
      </c>
      <c r="Q574" s="133">
        <v>0</v>
      </c>
      <c r="R574" s="144">
        <v>1500</v>
      </c>
      <c r="S574" s="134">
        <f t="shared" si="27"/>
        <v>13000</v>
      </c>
      <c r="T574" s="132">
        <v>11500</v>
      </c>
      <c r="U574" s="135">
        <v>0</v>
      </c>
      <c r="V574" s="135"/>
      <c r="W574" s="136">
        <f t="shared" si="28"/>
        <v>11500</v>
      </c>
      <c r="X574" s="145" t="s">
        <v>675</v>
      </c>
      <c r="Y574" s="138"/>
      <c r="Z574" s="138"/>
      <c r="AA574" s="138"/>
      <c r="AB574" s="139"/>
      <c r="AC574" s="147"/>
      <c r="AE574" s="147"/>
      <c r="AG574" s="147"/>
      <c r="AH574" s="92"/>
    </row>
    <row r="575" spans="2:34" ht="40.5" customHeight="1">
      <c r="B575" s="127">
        <v>564</v>
      </c>
      <c r="C575" s="128" t="s">
        <v>671</v>
      </c>
      <c r="D575" s="129" t="s">
        <v>672</v>
      </c>
      <c r="E575" s="129" t="s">
        <v>253</v>
      </c>
      <c r="F575" s="129" t="s">
        <v>673</v>
      </c>
      <c r="G575" s="128"/>
      <c r="H575" s="129" t="s">
        <v>197</v>
      </c>
      <c r="I575" s="128" t="s">
        <v>674</v>
      </c>
      <c r="J575" s="128" t="s">
        <v>156</v>
      </c>
      <c r="K575" s="128" t="s">
        <v>2264</v>
      </c>
      <c r="L575" s="130">
        <v>0</v>
      </c>
      <c r="M575" s="130">
        <v>0</v>
      </c>
      <c r="N575" s="131">
        <f t="shared" si="26"/>
        <v>0</v>
      </c>
      <c r="O575" s="128" t="s">
        <v>2312</v>
      </c>
      <c r="P575" s="144">
        <v>21810</v>
      </c>
      <c r="Q575" s="133">
        <v>0</v>
      </c>
      <c r="R575" s="144">
        <v>7680</v>
      </c>
      <c r="S575" s="134">
        <f t="shared" si="27"/>
        <v>29490</v>
      </c>
      <c r="T575" s="132">
        <v>21810</v>
      </c>
      <c r="U575" s="135">
        <v>0</v>
      </c>
      <c r="V575" s="135"/>
      <c r="W575" s="136">
        <f t="shared" si="28"/>
        <v>21810</v>
      </c>
      <c r="X575" s="145" t="s">
        <v>675</v>
      </c>
      <c r="Y575" s="138"/>
      <c r="Z575" s="138"/>
      <c r="AA575" s="138"/>
      <c r="AB575" s="139"/>
      <c r="AC575" s="147"/>
      <c r="AE575" s="147"/>
      <c r="AG575" s="147"/>
      <c r="AH575" s="92"/>
    </row>
    <row r="576" spans="2:34" ht="40.5" customHeight="1">
      <c r="B576" s="127">
        <v>565</v>
      </c>
      <c r="C576" s="128" t="s">
        <v>671</v>
      </c>
      <c r="D576" s="129" t="s">
        <v>672</v>
      </c>
      <c r="E576" s="129" t="s">
        <v>253</v>
      </c>
      <c r="F576" s="129" t="s">
        <v>673</v>
      </c>
      <c r="G576" s="128"/>
      <c r="H576" s="129" t="s">
        <v>197</v>
      </c>
      <c r="I576" s="128" t="s">
        <v>674</v>
      </c>
      <c r="J576" s="128" t="s">
        <v>200</v>
      </c>
      <c r="K576" s="128" t="s">
        <v>2264</v>
      </c>
      <c r="L576" s="130">
        <v>0</v>
      </c>
      <c r="M576" s="130">
        <v>0</v>
      </c>
      <c r="N576" s="131">
        <f t="shared" si="26"/>
        <v>0</v>
      </c>
      <c r="O576" s="128" t="s">
        <v>2312</v>
      </c>
      <c r="P576" s="144">
        <v>15700</v>
      </c>
      <c r="Q576" s="133">
        <v>0</v>
      </c>
      <c r="R576" s="144">
        <v>1745</v>
      </c>
      <c r="S576" s="134">
        <f t="shared" si="27"/>
        <v>17445</v>
      </c>
      <c r="T576" s="132">
        <v>15700</v>
      </c>
      <c r="U576" s="135">
        <v>0</v>
      </c>
      <c r="V576" s="135"/>
      <c r="W576" s="136">
        <f t="shared" si="28"/>
        <v>15700</v>
      </c>
      <c r="X576" s="145" t="s">
        <v>675</v>
      </c>
      <c r="Y576" s="138"/>
      <c r="Z576" s="138"/>
      <c r="AA576" s="138"/>
      <c r="AB576" s="139"/>
      <c r="AC576" s="147"/>
      <c r="AE576" s="147"/>
      <c r="AG576" s="147"/>
      <c r="AH576" s="92"/>
    </row>
    <row r="577" spans="2:34" ht="40.5" customHeight="1">
      <c r="B577" s="127">
        <v>566</v>
      </c>
      <c r="C577" s="128" t="s">
        <v>671</v>
      </c>
      <c r="D577" s="129" t="s">
        <v>672</v>
      </c>
      <c r="E577" s="129" t="s">
        <v>253</v>
      </c>
      <c r="F577" s="129" t="s">
        <v>673</v>
      </c>
      <c r="G577" s="128"/>
      <c r="H577" s="129" t="s">
        <v>197</v>
      </c>
      <c r="I577" s="128" t="s">
        <v>674</v>
      </c>
      <c r="J577" s="128" t="s">
        <v>176</v>
      </c>
      <c r="K577" s="128" t="s">
        <v>2265</v>
      </c>
      <c r="L577" s="130">
        <v>0</v>
      </c>
      <c r="M577" s="130">
        <v>0</v>
      </c>
      <c r="N577" s="131">
        <f t="shared" si="26"/>
        <v>0</v>
      </c>
      <c r="O577" s="128" t="s">
        <v>2312</v>
      </c>
      <c r="P577" s="144">
        <v>49140</v>
      </c>
      <c r="Q577" s="133">
        <v>0</v>
      </c>
      <c r="R577" s="144">
        <v>5460</v>
      </c>
      <c r="S577" s="134">
        <f t="shared" si="27"/>
        <v>54600</v>
      </c>
      <c r="T577" s="132">
        <v>49140</v>
      </c>
      <c r="U577" s="135">
        <v>0</v>
      </c>
      <c r="V577" s="135"/>
      <c r="W577" s="136">
        <f t="shared" si="28"/>
        <v>49140</v>
      </c>
      <c r="X577" s="145" t="s">
        <v>675</v>
      </c>
      <c r="Y577" s="138"/>
      <c r="Z577" s="138"/>
      <c r="AA577" s="138"/>
      <c r="AB577" s="139"/>
      <c r="AC577" s="147"/>
      <c r="AE577" s="147"/>
      <c r="AG577" s="147"/>
      <c r="AH577" s="92"/>
    </row>
    <row r="578" spans="2:34" ht="40.5" customHeight="1">
      <c r="B578" s="127">
        <v>567</v>
      </c>
      <c r="C578" s="128" t="s">
        <v>671</v>
      </c>
      <c r="D578" s="129" t="s">
        <v>672</v>
      </c>
      <c r="E578" s="129" t="s">
        <v>253</v>
      </c>
      <c r="F578" s="129" t="s">
        <v>673</v>
      </c>
      <c r="G578" s="128"/>
      <c r="H578" s="129" t="s">
        <v>197</v>
      </c>
      <c r="I578" s="128" t="s">
        <v>674</v>
      </c>
      <c r="J578" s="128" t="s">
        <v>176</v>
      </c>
      <c r="K578" s="128" t="s">
        <v>2265</v>
      </c>
      <c r="L578" s="130">
        <v>0</v>
      </c>
      <c r="M578" s="130">
        <v>0</v>
      </c>
      <c r="N578" s="131">
        <f t="shared" si="26"/>
        <v>0</v>
      </c>
      <c r="O578" s="128" t="s">
        <v>2312</v>
      </c>
      <c r="P578" s="144">
        <v>11970</v>
      </c>
      <c r="Q578" s="133">
        <v>0</v>
      </c>
      <c r="R578" s="144">
        <v>1330</v>
      </c>
      <c r="S578" s="134">
        <f t="shared" si="27"/>
        <v>13300</v>
      </c>
      <c r="T578" s="132">
        <v>11970</v>
      </c>
      <c r="U578" s="135">
        <v>0</v>
      </c>
      <c r="V578" s="135"/>
      <c r="W578" s="136">
        <f t="shared" si="28"/>
        <v>11970</v>
      </c>
      <c r="X578" s="145" t="s">
        <v>675</v>
      </c>
      <c r="Y578" s="138"/>
      <c r="Z578" s="138"/>
      <c r="AA578" s="138"/>
      <c r="AB578" s="139"/>
      <c r="AC578" s="147"/>
      <c r="AE578" s="147"/>
      <c r="AG578" s="147"/>
      <c r="AH578" s="92"/>
    </row>
    <row r="579" spans="2:34" ht="40.5" customHeight="1">
      <c r="B579" s="127">
        <v>568</v>
      </c>
      <c r="C579" s="128" t="s">
        <v>671</v>
      </c>
      <c r="D579" s="129" t="s">
        <v>672</v>
      </c>
      <c r="E579" s="129" t="s">
        <v>253</v>
      </c>
      <c r="F579" s="129" t="s">
        <v>673</v>
      </c>
      <c r="G579" s="128"/>
      <c r="H579" s="129" t="s">
        <v>197</v>
      </c>
      <c r="I579" s="128" t="s">
        <v>674</v>
      </c>
      <c r="J579" s="128" t="s">
        <v>176</v>
      </c>
      <c r="K579" s="128" t="s">
        <v>2265</v>
      </c>
      <c r="L579" s="130">
        <v>0</v>
      </c>
      <c r="M579" s="130">
        <v>0</v>
      </c>
      <c r="N579" s="131">
        <f t="shared" si="26"/>
        <v>0</v>
      </c>
      <c r="O579" s="128" t="s">
        <v>2312</v>
      </c>
      <c r="P579" s="144">
        <v>11340</v>
      </c>
      <c r="Q579" s="133">
        <v>0</v>
      </c>
      <c r="R579" s="144">
        <v>1260</v>
      </c>
      <c r="S579" s="134">
        <f t="shared" si="27"/>
        <v>12600</v>
      </c>
      <c r="T579" s="132">
        <v>11340</v>
      </c>
      <c r="U579" s="135">
        <v>0</v>
      </c>
      <c r="V579" s="135"/>
      <c r="W579" s="136">
        <f t="shared" si="28"/>
        <v>11340</v>
      </c>
      <c r="X579" s="145" t="s">
        <v>675</v>
      </c>
      <c r="Y579" s="138"/>
      <c r="Z579" s="138"/>
      <c r="AA579" s="138"/>
      <c r="AB579" s="139"/>
      <c r="AC579" s="147"/>
      <c r="AE579" s="147"/>
      <c r="AG579" s="147"/>
      <c r="AH579" s="92"/>
    </row>
    <row r="580" spans="2:34" ht="40.5" customHeight="1">
      <c r="B580" s="127">
        <v>569</v>
      </c>
      <c r="C580" s="128" t="s">
        <v>676</v>
      </c>
      <c r="D580" s="129" t="s">
        <v>253</v>
      </c>
      <c r="E580" s="129" t="s">
        <v>398</v>
      </c>
      <c r="F580" s="129" t="s">
        <v>677</v>
      </c>
      <c r="G580" s="128" t="s">
        <v>405</v>
      </c>
      <c r="H580" s="128"/>
      <c r="I580" s="128" t="s">
        <v>678</v>
      </c>
      <c r="J580" s="128" t="s">
        <v>152</v>
      </c>
      <c r="K580" s="128" t="s">
        <v>2265</v>
      </c>
      <c r="L580" s="130">
        <v>14</v>
      </c>
      <c r="M580" s="130">
        <v>2</v>
      </c>
      <c r="N580" s="131">
        <f t="shared" si="26"/>
        <v>16</v>
      </c>
      <c r="O580" s="128" t="s">
        <v>2312</v>
      </c>
      <c r="P580" s="144">
        <v>6787</v>
      </c>
      <c r="Q580" s="133">
        <v>0</v>
      </c>
      <c r="R580" s="144">
        <v>1537</v>
      </c>
      <c r="S580" s="134">
        <f t="shared" si="27"/>
        <v>8324</v>
      </c>
      <c r="T580" s="132">
        <v>6787</v>
      </c>
      <c r="U580" s="135">
        <v>0</v>
      </c>
      <c r="V580" s="135"/>
      <c r="W580" s="136">
        <f t="shared" si="28"/>
        <v>6787</v>
      </c>
      <c r="X580" s="145" t="s">
        <v>679</v>
      </c>
      <c r="Y580" s="138"/>
      <c r="Z580" s="138"/>
      <c r="AA580" s="138"/>
      <c r="AB580" s="139"/>
      <c r="AC580" s="147"/>
      <c r="AE580" s="147"/>
      <c r="AG580" s="147"/>
      <c r="AH580" s="92"/>
    </row>
    <row r="581" spans="2:34" ht="40.5" customHeight="1">
      <c r="B581" s="127">
        <v>570</v>
      </c>
      <c r="C581" s="128" t="s">
        <v>676</v>
      </c>
      <c r="D581" s="129" t="s">
        <v>253</v>
      </c>
      <c r="E581" s="129" t="s">
        <v>398</v>
      </c>
      <c r="F581" s="129" t="s">
        <v>677</v>
      </c>
      <c r="G581" s="128" t="s">
        <v>405</v>
      </c>
      <c r="H581" s="128"/>
      <c r="I581" s="128" t="s">
        <v>678</v>
      </c>
      <c r="J581" s="128" t="s">
        <v>604</v>
      </c>
      <c r="K581" s="128" t="s">
        <v>2265</v>
      </c>
      <c r="L581" s="130">
        <v>0</v>
      </c>
      <c r="M581" s="130">
        <v>0</v>
      </c>
      <c r="N581" s="131">
        <f t="shared" si="26"/>
        <v>0</v>
      </c>
      <c r="O581" s="128" t="s">
        <v>2312</v>
      </c>
      <c r="P581" s="144">
        <v>8891</v>
      </c>
      <c r="Q581" s="133">
        <v>0</v>
      </c>
      <c r="R581" s="144">
        <v>988</v>
      </c>
      <c r="S581" s="134">
        <f t="shared" si="27"/>
        <v>9879</v>
      </c>
      <c r="T581" s="132">
        <v>8891</v>
      </c>
      <c r="U581" s="135">
        <v>0</v>
      </c>
      <c r="V581" s="135"/>
      <c r="W581" s="136">
        <f t="shared" si="28"/>
        <v>8891</v>
      </c>
      <c r="X581" s="145" t="s">
        <v>679</v>
      </c>
      <c r="Y581" s="138"/>
      <c r="Z581" s="138"/>
      <c r="AA581" s="138"/>
      <c r="AB581" s="139"/>
      <c r="AC581" s="147"/>
      <c r="AE581" s="147"/>
      <c r="AG581" s="147"/>
      <c r="AH581" s="92"/>
    </row>
    <row r="582" spans="2:34" ht="40.5" customHeight="1">
      <c r="B582" s="127">
        <v>571</v>
      </c>
      <c r="C582" s="128" t="s">
        <v>676</v>
      </c>
      <c r="D582" s="129" t="s">
        <v>253</v>
      </c>
      <c r="E582" s="129" t="s">
        <v>398</v>
      </c>
      <c r="F582" s="129" t="s">
        <v>677</v>
      </c>
      <c r="G582" s="128" t="s">
        <v>405</v>
      </c>
      <c r="H582" s="128"/>
      <c r="I582" s="128" t="s">
        <v>678</v>
      </c>
      <c r="J582" s="128" t="s">
        <v>176</v>
      </c>
      <c r="K582" s="128" t="s">
        <v>2265</v>
      </c>
      <c r="L582" s="130">
        <v>0</v>
      </c>
      <c r="M582" s="130">
        <v>0</v>
      </c>
      <c r="N582" s="131">
        <f t="shared" si="26"/>
        <v>0</v>
      </c>
      <c r="O582" s="128" t="s">
        <v>2312</v>
      </c>
      <c r="P582" s="144">
        <v>62270</v>
      </c>
      <c r="Q582" s="133">
        <v>0</v>
      </c>
      <c r="R582" s="144">
        <v>6919</v>
      </c>
      <c r="S582" s="134">
        <f t="shared" si="27"/>
        <v>69189</v>
      </c>
      <c r="T582" s="132">
        <v>62270</v>
      </c>
      <c r="U582" s="135">
        <v>0</v>
      </c>
      <c r="V582" s="135"/>
      <c r="W582" s="136">
        <f t="shared" si="28"/>
        <v>62270</v>
      </c>
      <c r="X582" s="145" t="s">
        <v>679</v>
      </c>
      <c r="Y582" s="138"/>
      <c r="Z582" s="138"/>
      <c r="AA582" s="138"/>
      <c r="AB582" s="139"/>
      <c r="AC582" s="147"/>
      <c r="AE582" s="147"/>
      <c r="AG582" s="147"/>
      <c r="AH582" s="92"/>
    </row>
    <row r="583" spans="2:34" ht="40.5" customHeight="1">
      <c r="B583" s="127">
        <v>572</v>
      </c>
      <c r="C583" s="128" t="s">
        <v>676</v>
      </c>
      <c r="D583" s="129" t="s">
        <v>253</v>
      </c>
      <c r="E583" s="129" t="s">
        <v>398</v>
      </c>
      <c r="F583" s="129" t="s">
        <v>677</v>
      </c>
      <c r="G583" s="128" t="s">
        <v>405</v>
      </c>
      <c r="H583" s="128"/>
      <c r="I583" s="128" t="s">
        <v>678</v>
      </c>
      <c r="J583" s="128" t="s">
        <v>176</v>
      </c>
      <c r="K583" s="128" t="s">
        <v>2265</v>
      </c>
      <c r="L583" s="130">
        <v>0</v>
      </c>
      <c r="M583" s="130">
        <v>0</v>
      </c>
      <c r="N583" s="131">
        <f t="shared" si="26"/>
        <v>0</v>
      </c>
      <c r="O583" s="128" t="s">
        <v>2312</v>
      </c>
      <c r="P583" s="144">
        <v>1035</v>
      </c>
      <c r="Q583" s="133">
        <v>0</v>
      </c>
      <c r="R583" s="144">
        <v>115</v>
      </c>
      <c r="S583" s="134">
        <f t="shared" si="27"/>
        <v>1150</v>
      </c>
      <c r="T583" s="132">
        <v>1035</v>
      </c>
      <c r="U583" s="135">
        <v>0</v>
      </c>
      <c r="V583" s="135"/>
      <c r="W583" s="136">
        <f t="shared" si="28"/>
        <v>1035</v>
      </c>
      <c r="X583" s="145" t="s">
        <v>679</v>
      </c>
      <c r="Y583" s="138"/>
      <c r="Z583" s="138"/>
      <c r="AA583" s="138"/>
      <c r="AB583" s="139"/>
      <c r="AC583" s="147"/>
      <c r="AE583" s="147"/>
      <c r="AG583" s="147"/>
      <c r="AH583" s="92"/>
    </row>
    <row r="584" spans="2:34" ht="40.5" customHeight="1">
      <c r="B584" s="127">
        <v>573</v>
      </c>
      <c r="C584" s="128" t="s">
        <v>676</v>
      </c>
      <c r="D584" s="129" t="s">
        <v>253</v>
      </c>
      <c r="E584" s="129" t="s">
        <v>398</v>
      </c>
      <c r="F584" s="129" t="s">
        <v>677</v>
      </c>
      <c r="G584" s="128" t="s">
        <v>405</v>
      </c>
      <c r="H584" s="128"/>
      <c r="I584" s="128" t="s">
        <v>678</v>
      </c>
      <c r="J584" s="128" t="s">
        <v>200</v>
      </c>
      <c r="K584" s="128" t="s">
        <v>2264</v>
      </c>
      <c r="L584" s="130">
        <v>0</v>
      </c>
      <c r="M584" s="130">
        <v>0</v>
      </c>
      <c r="N584" s="131">
        <f t="shared" si="26"/>
        <v>0</v>
      </c>
      <c r="O584" s="128" t="s">
        <v>2312</v>
      </c>
      <c r="P584" s="144">
        <v>18738</v>
      </c>
      <c r="Q584" s="133">
        <v>0</v>
      </c>
      <c r="R584" s="144">
        <v>2082.5800000000017</v>
      </c>
      <c r="S584" s="134">
        <f t="shared" si="27"/>
        <v>20820.580000000002</v>
      </c>
      <c r="T584" s="132">
        <v>18738</v>
      </c>
      <c r="U584" s="135">
        <v>0</v>
      </c>
      <c r="V584" s="135"/>
      <c r="W584" s="136">
        <f t="shared" si="28"/>
        <v>18738</v>
      </c>
      <c r="X584" s="145" t="s">
        <v>679</v>
      </c>
      <c r="Y584" s="138"/>
      <c r="Z584" s="138"/>
      <c r="AA584" s="138"/>
      <c r="AB584" s="139"/>
      <c r="AC584" s="147"/>
      <c r="AE584" s="147"/>
      <c r="AG584" s="147"/>
      <c r="AH584" s="92"/>
    </row>
    <row r="585" spans="2:34" ht="40.5" customHeight="1">
      <c r="B585" s="127">
        <v>574</v>
      </c>
      <c r="C585" s="128" t="s">
        <v>676</v>
      </c>
      <c r="D585" s="129" t="s">
        <v>253</v>
      </c>
      <c r="E585" s="129" t="s">
        <v>398</v>
      </c>
      <c r="F585" s="129" t="s">
        <v>677</v>
      </c>
      <c r="G585" s="128" t="s">
        <v>405</v>
      </c>
      <c r="H585" s="128"/>
      <c r="I585" s="128" t="s">
        <v>678</v>
      </c>
      <c r="J585" s="128" t="s">
        <v>156</v>
      </c>
      <c r="K585" s="128" t="s">
        <v>2264</v>
      </c>
      <c r="L585" s="130">
        <v>0</v>
      </c>
      <c r="M585" s="130">
        <v>0</v>
      </c>
      <c r="N585" s="131">
        <f t="shared" si="26"/>
        <v>0</v>
      </c>
      <c r="O585" s="128" t="s">
        <v>2312</v>
      </c>
      <c r="P585" s="144">
        <v>17450</v>
      </c>
      <c r="Q585" s="133">
        <v>0</v>
      </c>
      <c r="R585" s="144">
        <v>6145.2000000000007</v>
      </c>
      <c r="S585" s="134">
        <f t="shared" si="27"/>
        <v>23595.200000000001</v>
      </c>
      <c r="T585" s="140">
        <v>17450</v>
      </c>
      <c r="U585" s="135">
        <v>0</v>
      </c>
      <c r="V585" s="135"/>
      <c r="W585" s="136">
        <f t="shared" si="28"/>
        <v>17450</v>
      </c>
      <c r="X585" s="145" t="s">
        <v>679</v>
      </c>
      <c r="Y585" s="138"/>
      <c r="Z585" s="138"/>
      <c r="AA585" s="138"/>
      <c r="AB585" s="139"/>
      <c r="AC585" s="147"/>
      <c r="AE585" s="147"/>
      <c r="AG585" s="147"/>
      <c r="AH585" s="92"/>
    </row>
    <row r="586" spans="2:34" ht="40.5" customHeight="1">
      <c r="B586" s="127">
        <v>575</v>
      </c>
      <c r="C586" s="128" t="s">
        <v>680</v>
      </c>
      <c r="D586" s="129" t="s">
        <v>424</v>
      </c>
      <c r="E586" s="129" t="s">
        <v>247</v>
      </c>
      <c r="F586" s="129" t="s">
        <v>681</v>
      </c>
      <c r="G586" s="128"/>
      <c r="H586" s="129" t="s">
        <v>197</v>
      </c>
      <c r="I586" s="128" t="s">
        <v>682</v>
      </c>
      <c r="J586" s="128" t="s">
        <v>200</v>
      </c>
      <c r="K586" s="128" t="s">
        <v>2264</v>
      </c>
      <c r="L586" s="130">
        <v>25</v>
      </c>
      <c r="M586" s="130">
        <v>3</v>
      </c>
      <c r="N586" s="131">
        <f t="shared" si="26"/>
        <v>28</v>
      </c>
      <c r="O586" s="128" t="s">
        <v>2313</v>
      </c>
      <c r="P586" s="144">
        <v>5926</v>
      </c>
      <c r="Q586" s="133">
        <v>0</v>
      </c>
      <c r="R586" s="144">
        <v>660</v>
      </c>
      <c r="S586" s="134">
        <f t="shared" si="27"/>
        <v>6586</v>
      </c>
      <c r="T586" s="140">
        <v>5926</v>
      </c>
      <c r="U586" s="135">
        <v>0</v>
      </c>
      <c r="V586" s="135"/>
      <c r="W586" s="136">
        <f t="shared" si="28"/>
        <v>5926</v>
      </c>
      <c r="X586" s="145" t="s">
        <v>683</v>
      </c>
      <c r="Y586" s="138"/>
      <c r="Z586" s="138"/>
      <c r="AA586" s="138"/>
      <c r="AB586" s="139"/>
      <c r="AC586" s="147"/>
      <c r="AE586" s="147"/>
      <c r="AG586" s="147"/>
      <c r="AH586" s="92"/>
    </row>
    <row r="587" spans="2:34" ht="40.5" customHeight="1">
      <c r="B587" s="127">
        <v>576</v>
      </c>
      <c r="C587" s="128" t="s">
        <v>680</v>
      </c>
      <c r="D587" s="129" t="s">
        <v>424</v>
      </c>
      <c r="E587" s="129" t="s">
        <v>247</v>
      </c>
      <c r="F587" s="129" t="s">
        <v>681</v>
      </c>
      <c r="G587" s="128"/>
      <c r="H587" s="129" t="s">
        <v>197</v>
      </c>
      <c r="I587" s="128" t="s">
        <v>682</v>
      </c>
      <c r="J587" s="128" t="s">
        <v>176</v>
      </c>
      <c r="K587" s="128" t="s">
        <v>2265</v>
      </c>
      <c r="L587" s="130">
        <v>0</v>
      </c>
      <c r="M587" s="130">
        <v>0</v>
      </c>
      <c r="N587" s="131">
        <f t="shared" si="26"/>
        <v>0</v>
      </c>
      <c r="O587" s="128" t="s">
        <v>2313</v>
      </c>
      <c r="P587" s="144">
        <v>1620</v>
      </c>
      <c r="Q587" s="133">
        <v>0</v>
      </c>
      <c r="R587" s="144">
        <v>180</v>
      </c>
      <c r="S587" s="134">
        <f t="shared" si="27"/>
        <v>1800</v>
      </c>
      <c r="T587" s="132">
        <v>1620</v>
      </c>
      <c r="U587" s="135">
        <v>0</v>
      </c>
      <c r="V587" s="135"/>
      <c r="W587" s="136">
        <f t="shared" si="28"/>
        <v>1620</v>
      </c>
      <c r="X587" s="145" t="s">
        <v>683</v>
      </c>
      <c r="Y587" s="138"/>
      <c r="Z587" s="138"/>
      <c r="AA587" s="138"/>
      <c r="AB587" s="139"/>
      <c r="AC587" s="147"/>
      <c r="AE587" s="147"/>
      <c r="AG587" s="147"/>
      <c r="AH587" s="92"/>
    </row>
    <row r="588" spans="2:34" ht="40.5" customHeight="1">
      <c r="B588" s="127">
        <v>577</v>
      </c>
      <c r="C588" s="128" t="s">
        <v>680</v>
      </c>
      <c r="D588" s="129" t="s">
        <v>424</v>
      </c>
      <c r="E588" s="129" t="s">
        <v>247</v>
      </c>
      <c r="F588" s="129" t="s">
        <v>681</v>
      </c>
      <c r="G588" s="128"/>
      <c r="H588" s="129" t="s">
        <v>197</v>
      </c>
      <c r="I588" s="128" t="s">
        <v>682</v>
      </c>
      <c r="J588" s="128" t="s">
        <v>288</v>
      </c>
      <c r="K588" s="128" t="s">
        <v>2265</v>
      </c>
      <c r="L588" s="130">
        <v>0</v>
      </c>
      <c r="M588" s="130">
        <v>0</v>
      </c>
      <c r="N588" s="131">
        <f t="shared" ref="N588:N651" si="29">+M588+L588</f>
        <v>0</v>
      </c>
      <c r="O588" s="128" t="s">
        <v>2313</v>
      </c>
      <c r="P588" s="144">
        <v>11500</v>
      </c>
      <c r="Q588" s="133">
        <v>0</v>
      </c>
      <c r="R588" s="144">
        <v>1500</v>
      </c>
      <c r="S588" s="134">
        <f t="shared" si="27"/>
        <v>13000</v>
      </c>
      <c r="T588" s="132">
        <v>11500</v>
      </c>
      <c r="U588" s="135">
        <v>0</v>
      </c>
      <c r="V588" s="135"/>
      <c r="W588" s="136">
        <f t="shared" si="28"/>
        <v>11500</v>
      </c>
      <c r="X588" s="145" t="s">
        <v>683</v>
      </c>
      <c r="Y588" s="138"/>
      <c r="Z588" s="138"/>
      <c r="AA588" s="138"/>
      <c r="AB588" s="139"/>
      <c r="AC588" s="147"/>
      <c r="AE588" s="147"/>
      <c r="AG588" s="147"/>
      <c r="AH588" s="92"/>
    </row>
    <row r="589" spans="2:34" ht="40.5" customHeight="1">
      <c r="B589" s="127">
        <v>578</v>
      </c>
      <c r="C589" s="128" t="s">
        <v>680</v>
      </c>
      <c r="D589" s="129" t="s">
        <v>424</v>
      </c>
      <c r="E589" s="129" t="s">
        <v>247</v>
      </c>
      <c r="F589" s="129" t="s">
        <v>681</v>
      </c>
      <c r="G589" s="128"/>
      <c r="H589" s="129" t="s">
        <v>197</v>
      </c>
      <c r="I589" s="128" t="s">
        <v>682</v>
      </c>
      <c r="J589" s="128" t="s">
        <v>176</v>
      </c>
      <c r="K589" s="128" t="s">
        <v>2265</v>
      </c>
      <c r="L589" s="130">
        <v>0</v>
      </c>
      <c r="M589" s="130">
        <v>0</v>
      </c>
      <c r="N589" s="131">
        <f t="shared" si="29"/>
        <v>0</v>
      </c>
      <c r="O589" s="128" t="s">
        <v>2313</v>
      </c>
      <c r="P589" s="144">
        <v>1710</v>
      </c>
      <c r="Q589" s="133">
        <v>0</v>
      </c>
      <c r="R589" s="144">
        <v>190</v>
      </c>
      <c r="S589" s="134">
        <f t="shared" ref="S589:S652" si="30">+P589+R589</f>
        <v>1900</v>
      </c>
      <c r="T589" s="132">
        <v>1710</v>
      </c>
      <c r="U589" s="135">
        <v>0</v>
      </c>
      <c r="V589" s="135"/>
      <c r="W589" s="136">
        <f t="shared" ref="W589:W652" si="31">+T589+U589+V589</f>
        <v>1710</v>
      </c>
      <c r="X589" s="145" t="s">
        <v>683</v>
      </c>
      <c r="Y589" s="138"/>
      <c r="Z589" s="138"/>
      <c r="AA589" s="138"/>
      <c r="AB589" s="139"/>
      <c r="AC589" s="147"/>
      <c r="AE589" s="147"/>
      <c r="AG589" s="147"/>
      <c r="AH589" s="92"/>
    </row>
    <row r="590" spans="2:34" ht="40.5" customHeight="1">
      <c r="B590" s="127">
        <v>579</v>
      </c>
      <c r="C590" s="128" t="s">
        <v>680</v>
      </c>
      <c r="D590" s="129" t="s">
        <v>424</v>
      </c>
      <c r="E590" s="129" t="s">
        <v>247</v>
      </c>
      <c r="F590" s="129" t="s">
        <v>681</v>
      </c>
      <c r="G590" s="128"/>
      <c r="H590" s="129" t="s">
        <v>197</v>
      </c>
      <c r="I590" s="128" t="s">
        <v>682</v>
      </c>
      <c r="J590" s="128" t="s">
        <v>152</v>
      </c>
      <c r="K590" s="128" t="s">
        <v>2265</v>
      </c>
      <c r="L590" s="130">
        <v>0</v>
      </c>
      <c r="M590" s="130">
        <v>0</v>
      </c>
      <c r="N590" s="131">
        <f t="shared" si="29"/>
        <v>0</v>
      </c>
      <c r="O590" s="128" t="s">
        <v>2313</v>
      </c>
      <c r="P590" s="144">
        <v>33935</v>
      </c>
      <c r="Q590" s="133">
        <v>0</v>
      </c>
      <c r="R590" s="144">
        <v>7685</v>
      </c>
      <c r="S590" s="134">
        <f t="shared" si="30"/>
        <v>41620</v>
      </c>
      <c r="T590" s="132">
        <v>33935</v>
      </c>
      <c r="U590" s="135">
        <v>0</v>
      </c>
      <c r="V590" s="135"/>
      <c r="W590" s="136">
        <f t="shared" si="31"/>
        <v>33935</v>
      </c>
      <c r="X590" s="145" t="s">
        <v>683</v>
      </c>
      <c r="Y590" s="138"/>
      <c r="Z590" s="138"/>
      <c r="AA590" s="138"/>
      <c r="AB590" s="139"/>
      <c r="AC590" s="147"/>
      <c r="AE590" s="147"/>
      <c r="AG590" s="147"/>
      <c r="AH590" s="92"/>
    </row>
    <row r="591" spans="2:34" ht="40.5" customHeight="1">
      <c r="B591" s="127">
        <v>580</v>
      </c>
      <c r="C591" s="128" t="s">
        <v>680</v>
      </c>
      <c r="D591" s="129" t="s">
        <v>424</v>
      </c>
      <c r="E591" s="129" t="s">
        <v>247</v>
      </c>
      <c r="F591" s="129" t="s">
        <v>681</v>
      </c>
      <c r="G591" s="128"/>
      <c r="H591" s="129" t="s">
        <v>197</v>
      </c>
      <c r="I591" s="128" t="s">
        <v>682</v>
      </c>
      <c r="J591" s="128" t="s">
        <v>176</v>
      </c>
      <c r="K591" s="128" t="s">
        <v>2265</v>
      </c>
      <c r="L591" s="130">
        <v>0</v>
      </c>
      <c r="M591" s="130">
        <v>0</v>
      </c>
      <c r="N591" s="131">
        <f t="shared" si="29"/>
        <v>0</v>
      </c>
      <c r="O591" s="128" t="s">
        <v>2313</v>
      </c>
      <c r="P591" s="144">
        <v>7020</v>
      </c>
      <c r="Q591" s="133">
        <v>0</v>
      </c>
      <c r="R591" s="144">
        <v>780</v>
      </c>
      <c r="S591" s="134">
        <f t="shared" si="30"/>
        <v>7800</v>
      </c>
      <c r="T591" s="132">
        <v>7020</v>
      </c>
      <c r="U591" s="135">
        <v>0</v>
      </c>
      <c r="V591" s="135"/>
      <c r="W591" s="136">
        <f t="shared" si="31"/>
        <v>7020</v>
      </c>
      <c r="X591" s="145" t="s">
        <v>683</v>
      </c>
      <c r="Y591" s="138"/>
      <c r="Z591" s="138"/>
      <c r="AA591" s="138"/>
      <c r="AB591" s="139"/>
      <c r="AC591" s="147"/>
      <c r="AE591" s="147"/>
      <c r="AG591" s="147"/>
      <c r="AH591" s="92"/>
    </row>
    <row r="592" spans="2:34" ht="40.5" customHeight="1">
      <c r="B592" s="127">
        <v>581</v>
      </c>
      <c r="C592" s="128" t="s">
        <v>680</v>
      </c>
      <c r="D592" s="129" t="s">
        <v>424</v>
      </c>
      <c r="E592" s="129" t="s">
        <v>247</v>
      </c>
      <c r="F592" s="129" t="s">
        <v>681</v>
      </c>
      <c r="G592" s="128"/>
      <c r="H592" s="129" t="s">
        <v>197</v>
      </c>
      <c r="I592" s="128" t="s">
        <v>682</v>
      </c>
      <c r="J592" s="128" t="s">
        <v>176</v>
      </c>
      <c r="K592" s="128" t="s">
        <v>2265</v>
      </c>
      <c r="L592" s="130">
        <v>0</v>
      </c>
      <c r="M592" s="130">
        <v>0</v>
      </c>
      <c r="N592" s="131">
        <f t="shared" si="29"/>
        <v>0</v>
      </c>
      <c r="O592" s="128" t="s">
        <v>2313</v>
      </c>
      <c r="P592" s="144">
        <v>13673</v>
      </c>
      <c r="Q592" s="133">
        <v>0</v>
      </c>
      <c r="R592" s="144">
        <v>1520</v>
      </c>
      <c r="S592" s="134">
        <f t="shared" si="30"/>
        <v>15193</v>
      </c>
      <c r="T592" s="132">
        <v>13673</v>
      </c>
      <c r="U592" s="135">
        <v>0</v>
      </c>
      <c r="V592" s="135"/>
      <c r="W592" s="136">
        <f t="shared" si="31"/>
        <v>13673</v>
      </c>
      <c r="X592" s="145" t="s">
        <v>683</v>
      </c>
      <c r="Y592" s="138"/>
      <c r="Z592" s="138"/>
      <c r="AA592" s="138"/>
      <c r="AB592" s="139"/>
      <c r="AC592" s="147"/>
      <c r="AE592" s="147"/>
      <c r="AG592" s="147"/>
      <c r="AH592" s="92"/>
    </row>
    <row r="593" spans="2:34" ht="40.5" customHeight="1">
      <c r="B593" s="127">
        <v>582</v>
      </c>
      <c r="C593" s="128" t="s">
        <v>680</v>
      </c>
      <c r="D593" s="129" t="s">
        <v>424</v>
      </c>
      <c r="E593" s="129" t="s">
        <v>247</v>
      </c>
      <c r="F593" s="129" t="s">
        <v>681</v>
      </c>
      <c r="G593" s="128"/>
      <c r="H593" s="129" t="s">
        <v>197</v>
      </c>
      <c r="I593" s="128" t="s">
        <v>682</v>
      </c>
      <c r="J593" s="128" t="s">
        <v>155</v>
      </c>
      <c r="K593" s="128" t="s">
        <v>2265</v>
      </c>
      <c r="L593" s="130">
        <v>0</v>
      </c>
      <c r="M593" s="130">
        <v>0</v>
      </c>
      <c r="N593" s="131">
        <f t="shared" si="29"/>
        <v>0</v>
      </c>
      <c r="O593" s="128" t="s">
        <v>2313</v>
      </c>
      <c r="P593" s="144">
        <v>4365</v>
      </c>
      <c r="Q593" s="133">
        <v>0</v>
      </c>
      <c r="R593" s="144">
        <v>485</v>
      </c>
      <c r="S593" s="134">
        <f t="shared" si="30"/>
        <v>4850</v>
      </c>
      <c r="T593" s="132">
        <v>4365</v>
      </c>
      <c r="U593" s="135">
        <v>0</v>
      </c>
      <c r="V593" s="135"/>
      <c r="W593" s="136">
        <f t="shared" si="31"/>
        <v>4365</v>
      </c>
      <c r="X593" s="145" t="s">
        <v>683</v>
      </c>
      <c r="Y593" s="138"/>
      <c r="Z593" s="138"/>
      <c r="AA593" s="138"/>
      <c r="AB593" s="139"/>
      <c r="AC593" s="147"/>
      <c r="AE593" s="147"/>
      <c r="AG593" s="147"/>
      <c r="AH593" s="92"/>
    </row>
    <row r="594" spans="2:34" ht="40.5" customHeight="1">
      <c r="B594" s="127">
        <v>583</v>
      </c>
      <c r="C594" s="128" t="s">
        <v>684</v>
      </c>
      <c r="D594" s="129" t="s">
        <v>285</v>
      </c>
      <c r="E594" s="129" t="s">
        <v>285</v>
      </c>
      <c r="F594" s="129" t="s">
        <v>685</v>
      </c>
      <c r="G594" s="128"/>
      <c r="H594" s="129" t="s">
        <v>197</v>
      </c>
      <c r="I594" s="128" t="s">
        <v>686</v>
      </c>
      <c r="J594" s="128" t="s">
        <v>200</v>
      </c>
      <c r="K594" s="128" t="s">
        <v>2264</v>
      </c>
      <c r="L594" s="130">
        <v>6</v>
      </c>
      <c r="M594" s="130">
        <v>5</v>
      </c>
      <c r="N594" s="131">
        <f t="shared" si="29"/>
        <v>11</v>
      </c>
      <c r="O594" s="128" t="s">
        <v>2312</v>
      </c>
      <c r="P594" s="144">
        <v>8889</v>
      </c>
      <c r="Q594" s="133">
        <v>0</v>
      </c>
      <c r="R594" s="144">
        <v>990</v>
      </c>
      <c r="S594" s="134">
        <f t="shared" si="30"/>
        <v>9879</v>
      </c>
      <c r="T594" s="132">
        <v>8889</v>
      </c>
      <c r="U594" s="135">
        <v>0</v>
      </c>
      <c r="V594" s="135"/>
      <c r="W594" s="136">
        <f t="shared" si="31"/>
        <v>8889</v>
      </c>
      <c r="X594" s="145" t="s">
        <v>687</v>
      </c>
      <c r="Y594" s="138"/>
      <c r="Z594" s="138"/>
      <c r="AA594" s="138"/>
      <c r="AB594" s="139"/>
      <c r="AC594" s="147"/>
      <c r="AE594" s="147"/>
      <c r="AG594" s="147"/>
      <c r="AH594" s="92"/>
    </row>
    <row r="595" spans="2:34" ht="40.5" customHeight="1">
      <c r="B595" s="127">
        <v>584</v>
      </c>
      <c r="C595" s="128" t="s">
        <v>684</v>
      </c>
      <c r="D595" s="129" t="s">
        <v>285</v>
      </c>
      <c r="E595" s="129" t="s">
        <v>285</v>
      </c>
      <c r="F595" s="129" t="s">
        <v>685</v>
      </c>
      <c r="G595" s="128"/>
      <c r="H595" s="129" t="s">
        <v>197</v>
      </c>
      <c r="I595" s="128" t="s">
        <v>686</v>
      </c>
      <c r="J595" s="128" t="s">
        <v>176</v>
      </c>
      <c r="K595" s="128" t="s">
        <v>2265</v>
      </c>
      <c r="L595" s="130">
        <v>0</v>
      </c>
      <c r="M595" s="130">
        <v>0</v>
      </c>
      <c r="N595" s="131">
        <f t="shared" si="29"/>
        <v>0</v>
      </c>
      <c r="O595" s="128" t="s">
        <v>2312</v>
      </c>
      <c r="P595" s="144">
        <v>41021</v>
      </c>
      <c r="Q595" s="133">
        <v>0</v>
      </c>
      <c r="R595" s="144">
        <v>4558</v>
      </c>
      <c r="S595" s="134">
        <f t="shared" si="30"/>
        <v>45579</v>
      </c>
      <c r="T595" s="132">
        <v>41021</v>
      </c>
      <c r="U595" s="135">
        <v>0</v>
      </c>
      <c r="V595" s="135"/>
      <c r="W595" s="136">
        <f t="shared" si="31"/>
        <v>41021</v>
      </c>
      <c r="X595" s="145" t="s">
        <v>687</v>
      </c>
      <c r="Y595" s="138"/>
      <c r="Z595" s="138"/>
      <c r="AA595" s="138"/>
      <c r="AB595" s="139"/>
      <c r="AC595" s="147"/>
      <c r="AE595" s="147"/>
      <c r="AG595" s="147"/>
      <c r="AH595" s="92"/>
    </row>
    <row r="596" spans="2:34" ht="40.5" customHeight="1">
      <c r="B596" s="127">
        <v>585</v>
      </c>
      <c r="C596" s="128" t="s">
        <v>684</v>
      </c>
      <c r="D596" s="129" t="s">
        <v>285</v>
      </c>
      <c r="E596" s="129" t="s">
        <v>285</v>
      </c>
      <c r="F596" s="129" t="s">
        <v>685</v>
      </c>
      <c r="G596" s="128"/>
      <c r="H596" s="129" t="s">
        <v>197</v>
      </c>
      <c r="I596" s="128" t="s">
        <v>686</v>
      </c>
      <c r="J596" s="128" t="s">
        <v>176</v>
      </c>
      <c r="K596" s="128" t="s">
        <v>2265</v>
      </c>
      <c r="L596" s="130">
        <v>0</v>
      </c>
      <c r="M596" s="130">
        <v>0</v>
      </c>
      <c r="N596" s="131">
        <f t="shared" si="29"/>
        <v>0</v>
      </c>
      <c r="O596" s="128" t="s">
        <v>2312</v>
      </c>
      <c r="P596" s="144">
        <v>28080</v>
      </c>
      <c r="Q596" s="133">
        <v>0</v>
      </c>
      <c r="R596" s="144">
        <v>3120</v>
      </c>
      <c r="S596" s="134">
        <f t="shared" si="30"/>
        <v>31200</v>
      </c>
      <c r="T596" s="132">
        <v>28080</v>
      </c>
      <c r="U596" s="135">
        <v>0</v>
      </c>
      <c r="V596" s="135"/>
      <c r="W596" s="136">
        <f t="shared" si="31"/>
        <v>28080</v>
      </c>
      <c r="X596" s="145" t="s">
        <v>687</v>
      </c>
      <c r="Y596" s="138"/>
      <c r="Z596" s="138"/>
      <c r="AA596" s="138"/>
      <c r="AB596" s="139"/>
      <c r="AC596" s="147"/>
      <c r="AE596" s="147"/>
      <c r="AG596" s="147"/>
      <c r="AH596" s="92"/>
    </row>
    <row r="597" spans="2:34" ht="40.5" customHeight="1">
      <c r="B597" s="127">
        <v>586</v>
      </c>
      <c r="C597" s="128" t="s">
        <v>684</v>
      </c>
      <c r="D597" s="129" t="s">
        <v>285</v>
      </c>
      <c r="E597" s="129" t="s">
        <v>285</v>
      </c>
      <c r="F597" s="129" t="s">
        <v>685</v>
      </c>
      <c r="G597" s="128"/>
      <c r="H597" s="129" t="s">
        <v>197</v>
      </c>
      <c r="I597" s="128" t="s">
        <v>686</v>
      </c>
      <c r="J597" s="128" t="s">
        <v>176</v>
      </c>
      <c r="K597" s="128" t="s">
        <v>2265</v>
      </c>
      <c r="L597" s="130">
        <v>0</v>
      </c>
      <c r="M597" s="130">
        <v>0</v>
      </c>
      <c r="N597" s="131">
        <f t="shared" si="29"/>
        <v>0</v>
      </c>
      <c r="O597" s="128" t="s">
        <v>2312</v>
      </c>
      <c r="P597" s="144">
        <v>13680</v>
      </c>
      <c r="Q597" s="133">
        <v>0</v>
      </c>
      <c r="R597" s="144">
        <v>1520</v>
      </c>
      <c r="S597" s="134">
        <f t="shared" si="30"/>
        <v>15200</v>
      </c>
      <c r="T597" s="132">
        <v>13680</v>
      </c>
      <c r="U597" s="135">
        <v>0</v>
      </c>
      <c r="V597" s="135"/>
      <c r="W597" s="136">
        <f t="shared" si="31"/>
        <v>13680</v>
      </c>
      <c r="X597" s="145" t="s">
        <v>687</v>
      </c>
      <c r="Y597" s="138"/>
      <c r="Z597" s="138"/>
      <c r="AA597" s="138"/>
      <c r="AB597" s="139"/>
      <c r="AC597" s="147"/>
      <c r="AE597" s="147"/>
      <c r="AG597" s="147"/>
      <c r="AH597" s="92"/>
    </row>
    <row r="598" spans="2:34" ht="40.5" customHeight="1">
      <c r="B598" s="127">
        <v>587</v>
      </c>
      <c r="C598" s="128" t="s">
        <v>684</v>
      </c>
      <c r="D598" s="129" t="s">
        <v>285</v>
      </c>
      <c r="E598" s="129" t="s">
        <v>285</v>
      </c>
      <c r="F598" s="129" t="s">
        <v>685</v>
      </c>
      <c r="G598" s="128"/>
      <c r="H598" s="129" t="s">
        <v>197</v>
      </c>
      <c r="I598" s="128" t="s">
        <v>686</v>
      </c>
      <c r="J598" s="128" t="s">
        <v>176</v>
      </c>
      <c r="K598" s="128" t="s">
        <v>2265</v>
      </c>
      <c r="L598" s="130">
        <v>0</v>
      </c>
      <c r="M598" s="130">
        <v>0</v>
      </c>
      <c r="N598" s="131">
        <f t="shared" si="29"/>
        <v>0</v>
      </c>
      <c r="O598" s="128" t="s">
        <v>2312</v>
      </c>
      <c r="P598" s="144">
        <v>8100</v>
      </c>
      <c r="Q598" s="133">
        <v>0</v>
      </c>
      <c r="R598" s="144">
        <v>900</v>
      </c>
      <c r="S598" s="134">
        <f t="shared" si="30"/>
        <v>9000</v>
      </c>
      <c r="T598" s="132">
        <v>8100</v>
      </c>
      <c r="U598" s="135">
        <v>0</v>
      </c>
      <c r="V598" s="135"/>
      <c r="W598" s="136">
        <f t="shared" si="31"/>
        <v>8100</v>
      </c>
      <c r="X598" s="145" t="s">
        <v>687</v>
      </c>
      <c r="Y598" s="138"/>
      <c r="Z598" s="138"/>
      <c r="AA598" s="138"/>
      <c r="AB598" s="139"/>
      <c r="AC598" s="147"/>
      <c r="AE598" s="147"/>
      <c r="AG598" s="147"/>
      <c r="AH598" s="92"/>
    </row>
    <row r="599" spans="2:34" ht="40.5" customHeight="1">
      <c r="B599" s="127">
        <v>588</v>
      </c>
      <c r="C599" s="128" t="s">
        <v>688</v>
      </c>
      <c r="D599" s="129" t="s">
        <v>689</v>
      </c>
      <c r="E599" s="129" t="s">
        <v>219</v>
      </c>
      <c r="F599" s="129" t="s">
        <v>690</v>
      </c>
      <c r="G599" s="128" t="s">
        <v>405</v>
      </c>
      <c r="H599" s="128"/>
      <c r="I599" s="128" t="s">
        <v>691</v>
      </c>
      <c r="J599" s="128" t="s">
        <v>176</v>
      </c>
      <c r="K599" s="128" t="s">
        <v>2265</v>
      </c>
      <c r="L599" s="130">
        <v>16</v>
      </c>
      <c r="M599" s="130">
        <v>5</v>
      </c>
      <c r="N599" s="131">
        <f t="shared" si="29"/>
        <v>21</v>
      </c>
      <c r="O599" s="128" t="s">
        <v>2312</v>
      </c>
      <c r="P599" s="144">
        <v>95715</v>
      </c>
      <c r="Q599" s="133">
        <v>0</v>
      </c>
      <c r="R599" s="144">
        <v>10636</v>
      </c>
      <c r="S599" s="134">
        <f t="shared" si="30"/>
        <v>106351</v>
      </c>
      <c r="T599" s="132">
        <v>95715</v>
      </c>
      <c r="U599" s="135">
        <v>0</v>
      </c>
      <c r="V599" s="135"/>
      <c r="W599" s="136">
        <f t="shared" si="31"/>
        <v>95715</v>
      </c>
      <c r="X599" s="145" t="s">
        <v>692</v>
      </c>
      <c r="Y599" s="138"/>
      <c r="Z599" s="138"/>
      <c r="AA599" s="138"/>
      <c r="AB599" s="139"/>
      <c r="AC599" s="147"/>
      <c r="AE599" s="147"/>
      <c r="AG599" s="147"/>
      <c r="AH599" s="92"/>
    </row>
    <row r="600" spans="2:34" ht="40.5" customHeight="1">
      <c r="B600" s="127">
        <v>589</v>
      </c>
      <c r="C600" s="128" t="s">
        <v>688</v>
      </c>
      <c r="D600" s="129" t="s">
        <v>689</v>
      </c>
      <c r="E600" s="129" t="s">
        <v>219</v>
      </c>
      <c r="F600" s="129" t="s">
        <v>690</v>
      </c>
      <c r="G600" s="128" t="s">
        <v>405</v>
      </c>
      <c r="H600" s="128"/>
      <c r="I600" s="128" t="s">
        <v>691</v>
      </c>
      <c r="J600" s="128" t="s">
        <v>156</v>
      </c>
      <c r="K600" s="128" t="s">
        <v>2264</v>
      </c>
      <c r="L600" s="130">
        <v>0</v>
      </c>
      <c r="M600" s="130">
        <v>0</v>
      </c>
      <c r="N600" s="131">
        <f t="shared" si="29"/>
        <v>0</v>
      </c>
      <c r="O600" s="128" t="s">
        <v>2312</v>
      </c>
      <c r="P600" s="144">
        <v>21812</v>
      </c>
      <c r="Q600" s="133">
        <v>0</v>
      </c>
      <c r="R600" s="144">
        <v>7682</v>
      </c>
      <c r="S600" s="134">
        <f t="shared" si="30"/>
        <v>29494</v>
      </c>
      <c r="T600" s="132">
        <v>21812</v>
      </c>
      <c r="U600" s="135">
        <v>0</v>
      </c>
      <c r="V600" s="135"/>
      <c r="W600" s="136">
        <f t="shared" si="31"/>
        <v>21812</v>
      </c>
      <c r="X600" s="145" t="s">
        <v>692</v>
      </c>
      <c r="Y600" s="138"/>
      <c r="Z600" s="138"/>
      <c r="AA600" s="138"/>
      <c r="AB600" s="139"/>
      <c r="AC600" s="147"/>
      <c r="AE600" s="147"/>
      <c r="AG600" s="147"/>
      <c r="AH600" s="92"/>
    </row>
    <row r="601" spans="2:34" ht="40.5" customHeight="1">
      <c r="B601" s="127">
        <v>590</v>
      </c>
      <c r="C601" s="128" t="s">
        <v>688</v>
      </c>
      <c r="D601" s="129" t="s">
        <v>689</v>
      </c>
      <c r="E601" s="129" t="s">
        <v>219</v>
      </c>
      <c r="F601" s="129" t="s">
        <v>690</v>
      </c>
      <c r="G601" s="128" t="s">
        <v>405</v>
      </c>
      <c r="H601" s="128"/>
      <c r="I601" s="128" t="s">
        <v>691</v>
      </c>
      <c r="J601" s="128" t="s">
        <v>176</v>
      </c>
      <c r="K601" s="128" t="s">
        <v>2265</v>
      </c>
      <c r="L601" s="130">
        <v>0</v>
      </c>
      <c r="M601" s="130">
        <v>0</v>
      </c>
      <c r="N601" s="131">
        <f t="shared" si="29"/>
        <v>0</v>
      </c>
      <c r="O601" s="128" t="s">
        <v>2312</v>
      </c>
      <c r="P601" s="144">
        <v>5040</v>
      </c>
      <c r="Q601" s="133">
        <v>0</v>
      </c>
      <c r="R601" s="144">
        <v>560</v>
      </c>
      <c r="S601" s="134">
        <f t="shared" si="30"/>
        <v>5600</v>
      </c>
      <c r="T601" s="132">
        <v>5040</v>
      </c>
      <c r="U601" s="135">
        <v>0</v>
      </c>
      <c r="V601" s="135"/>
      <c r="W601" s="136">
        <f t="shared" si="31"/>
        <v>5040</v>
      </c>
      <c r="X601" s="145" t="s">
        <v>692</v>
      </c>
      <c r="Y601" s="138"/>
      <c r="Z601" s="138"/>
      <c r="AA601" s="138"/>
      <c r="AB601" s="139"/>
      <c r="AC601" s="147"/>
      <c r="AE601" s="147"/>
      <c r="AG601" s="147"/>
      <c r="AH601" s="92"/>
    </row>
    <row r="602" spans="2:34" ht="40.5" customHeight="1">
      <c r="B602" s="127">
        <v>591</v>
      </c>
      <c r="C602" s="128" t="s">
        <v>688</v>
      </c>
      <c r="D602" s="129" t="s">
        <v>689</v>
      </c>
      <c r="E602" s="129" t="s">
        <v>219</v>
      </c>
      <c r="F602" s="129" t="s">
        <v>690</v>
      </c>
      <c r="G602" s="128" t="s">
        <v>405</v>
      </c>
      <c r="H602" s="128"/>
      <c r="I602" s="128" t="s">
        <v>691</v>
      </c>
      <c r="J602" s="128" t="s">
        <v>176</v>
      </c>
      <c r="K602" s="128" t="s">
        <v>2265</v>
      </c>
      <c r="L602" s="130">
        <v>0</v>
      </c>
      <c r="M602" s="130">
        <v>0</v>
      </c>
      <c r="N602" s="131">
        <f t="shared" si="29"/>
        <v>0</v>
      </c>
      <c r="O602" s="128" t="s">
        <v>2312</v>
      </c>
      <c r="P602" s="144">
        <v>63747</v>
      </c>
      <c r="Q602" s="133">
        <v>0</v>
      </c>
      <c r="R602" s="144">
        <v>7083</v>
      </c>
      <c r="S602" s="134">
        <f t="shared" si="30"/>
        <v>70830</v>
      </c>
      <c r="T602" s="132">
        <v>63747</v>
      </c>
      <c r="U602" s="135">
        <v>0</v>
      </c>
      <c r="V602" s="135"/>
      <c r="W602" s="136">
        <f t="shared" si="31"/>
        <v>63747</v>
      </c>
      <c r="X602" s="145" t="s">
        <v>692</v>
      </c>
      <c r="Y602" s="138"/>
      <c r="Z602" s="138"/>
      <c r="AA602" s="138"/>
      <c r="AB602" s="139"/>
      <c r="AC602" s="147"/>
      <c r="AE602" s="147"/>
      <c r="AG602" s="147"/>
      <c r="AH602" s="92"/>
    </row>
    <row r="603" spans="2:34" ht="40.5" customHeight="1">
      <c r="B603" s="127">
        <v>592</v>
      </c>
      <c r="C603" s="128" t="s">
        <v>693</v>
      </c>
      <c r="D603" s="129" t="s">
        <v>253</v>
      </c>
      <c r="E603" s="129" t="s">
        <v>317</v>
      </c>
      <c r="F603" s="129" t="s">
        <v>597</v>
      </c>
      <c r="G603" s="128" t="s">
        <v>405</v>
      </c>
      <c r="H603" s="128"/>
      <c r="I603" s="128" t="s">
        <v>694</v>
      </c>
      <c r="J603" s="128" t="s">
        <v>176</v>
      </c>
      <c r="K603" s="128" t="s">
        <v>2265</v>
      </c>
      <c r="L603" s="130">
        <v>0</v>
      </c>
      <c r="M603" s="130">
        <v>12</v>
      </c>
      <c r="N603" s="131">
        <f t="shared" si="29"/>
        <v>12</v>
      </c>
      <c r="O603" s="128" t="s">
        <v>2312</v>
      </c>
      <c r="P603" s="144">
        <v>2147</v>
      </c>
      <c r="Q603" s="133">
        <v>0</v>
      </c>
      <c r="R603" s="144">
        <v>239.19999999999982</v>
      </c>
      <c r="S603" s="134">
        <f t="shared" si="30"/>
        <v>2386.1999999999998</v>
      </c>
      <c r="T603" s="132">
        <v>2147</v>
      </c>
      <c r="U603" s="135">
        <v>0</v>
      </c>
      <c r="V603" s="135"/>
      <c r="W603" s="136">
        <f t="shared" si="31"/>
        <v>2147</v>
      </c>
      <c r="X603" s="145" t="s">
        <v>695</v>
      </c>
      <c r="Y603" s="138"/>
      <c r="Z603" s="138"/>
      <c r="AA603" s="138"/>
      <c r="AB603" s="139"/>
      <c r="AC603" s="147"/>
      <c r="AE603" s="147"/>
      <c r="AG603" s="147"/>
      <c r="AH603" s="92"/>
    </row>
    <row r="604" spans="2:34" ht="40.5" customHeight="1">
      <c r="B604" s="127">
        <v>593</v>
      </c>
      <c r="C604" s="128" t="s">
        <v>693</v>
      </c>
      <c r="D604" s="129" t="s">
        <v>253</v>
      </c>
      <c r="E604" s="129" t="s">
        <v>317</v>
      </c>
      <c r="F604" s="129" t="s">
        <v>597</v>
      </c>
      <c r="G604" s="128" t="s">
        <v>405</v>
      </c>
      <c r="H604" s="128"/>
      <c r="I604" s="128" t="s">
        <v>694</v>
      </c>
      <c r="J604" s="128" t="s">
        <v>176</v>
      </c>
      <c r="K604" s="128" t="s">
        <v>2265</v>
      </c>
      <c r="L604" s="130">
        <v>0</v>
      </c>
      <c r="M604" s="130">
        <v>0</v>
      </c>
      <c r="N604" s="131">
        <f t="shared" si="29"/>
        <v>0</v>
      </c>
      <c r="O604" s="128" t="s">
        <v>2312</v>
      </c>
      <c r="P604" s="144">
        <v>56664</v>
      </c>
      <c r="Q604" s="133">
        <v>0</v>
      </c>
      <c r="R604" s="144">
        <v>6296</v>
      </c>
      <c r="S604" s="134">
        <f t="shared" si="30"/>
        <v>62960</v>
      </c>
      <c r="T604" s="132">
        <v>56664</v>
      </c>
      <c r="U604" s="135">
        <v>0</v>
      </c>
      <c r="V604" s="135"/>
      <c r="W604" s="136">
        <f t="shared" si="31"/>
        <v>56664</v>
      </c>
      <c r="X604" s="145" t="s">
        <v>695</v>
      </c>
      <c r="Y604" s="138"/>
      <c r="Z604" s="138"/>
      <c r="AA604" s="138"/>
      <c r="AB604" s="139"/>
      <c r="AC604" s="147"/>
      <c r="AE604" s="147"/>
      <c r="AG604" s="147"/>
      <c r="AH604" s="92"/>
    </row>
    <row r="605" spans="2:34" ht="40.5" customHeight="1">
      <c r="B605" s="127">
        <v>594</v>
      </c>
      <c r="C605" s="128" t="s">
        <v>693</v>
      </c>
      <c r="D605" s="129" t="s">
        <v>253</v>
      </c>
      <c r="E605" s="129" t="s">
        <v>317</v>
      </c>
      <c r="F605" s="129" t="s">
        <v>597</v>
      </c>
      <c r="G605" s="128" t="s">
        <v>405</v>
      </c>
      <c r="H605" s="128"/>
      <c r="I605" s="128" t="s">
        <v>694</v>
      </c>
      <c r="J605" s="128" t="s">
        <v>156</v>
      </c>
      <c r="K605" s="128" t="s">
        <v>2264</v>
      </c>
      <c r="L605" s="130">
        <v>0</v>
      </c>
      <c r="M605" s="130">
        <v>0</v>
      </c>
      <c r="N605" s="131">
        <f t="shared" si="29"/>
        <v>0</v>
      </c>
      <c r="O605" s="128" t="s">
        <v>2312</v>
      </c>
      <c r="P605" s="144">
        <v>4362</v>
      </c>
      <c r="Q605" s="133">
        <v>0</v>
      </c>
      <c r="R605" s="144">
        <v>1536.8000000000002</v>
      </c>
      <c r="S605" s="134">
        <f t="shared" si="30"/>
        <v>5898.8</v>
      </c>
      <c r="T605" s="132">
        <v>4362</v>
      </c>
      <c r="U605" s="135">
        <v>0</v>
      </c>
      <c r="V605" s="135"/>
      <c r="W605" s="136">
        <f t="shared" si="31"/>
        <v>4362</v>
      </c>
      <c r="X605" s="145" t="s">
        <v>695</v>
      </c>
      <c r="Y605" s="138"/>
      <c r="Z605" s="138"/>
      <c r="AA605" s="138"/>
      <c r="AB605" s="139"/>
      <c r="AC605" s="147"/>
      <c r="AE605" s="147"/>
      <c r="AG605" s="147"/>
      <c r="AH605" s="92"/>
    </row>
    <row r="606" spans="2:34" ht="40.5" customHeight="1">
      <c r="B606" s="127">
        <v>595</v>
      </c>
      <c r="C606" s="128" t="s">
        <v>693</v>
      </c>
      <c r="D606" s="129" t="s">
        <v>253</v>
      </c>
      <c r="E606" s="129" t="s">
        <v>317</v>
      </c>
      <c r="F606" s="129" t="s">
        <v>597</v>
      </c>
      <c r="G606" s="128" t="s">
        <v>405</v>
      </c>
      <c r="H606" s="128"/>
      <c r="I606" s="128" t="s">
        <v>694</v>
      </c>
      <c r="J606" s="128" t="s">
        <v>200</v>
      </c>
      <c r="K606" s="128" t="s">
        <v>2264</v>
      </c>
      <c r="L606" s="130">
        <v>0</v>
      </c>
      <c r="M606" s="130">
        <v>0</v>
      </c>
      <c r="N606" s="131">
        <f t="shared" si="29"/>
        <v>0</v>
      </c>
      <c r="O606" s="128" t="s">
        <v>2312</v>
      </c>
      <c r="P606" s="144">
        <v>18738</v>
      </c>
      <c r="Q606" s="133">
        <v>0</v>
      </c>
      <c r="R606" s="144">
        <v>2082.5800000000017</v>
      </c>
      <c r="S606" s="134">
        <f t="shared" si="30"/>
        <v>20820.580000000002</v>
      </c>
      <c r="T606" s="132">
        <v>18738</v>
      </c>
      <c r="U606" s="135">
        <v>0</v>
      </c>
      <c r="V606" s="135"/>
      <c r="W606" s="136">
        <f t="shared" si="31"/>
        <v>18738</v>
      </c>
      <c r="X606" s="145" t="s">
        <v>695</v>
      </c>
      <c r="Y606" s="138"/>
      <c r="Z606" s="138"/>
      <c r="AA606" s="138"/>
      <c r="AB606" s="139"/>
      <c r="AC606" s="147"/>
      <c r="AE606" s="147"/>
      <c r="AG606" s="147"/>
      <c r="AH606" s="92"/>
    </row>
    <row r="607" spans="2:34" ht="40.5" customHeight="1">
      <c r="B607" s="127">
        <v>596</v>
      </c>
      <c r="C607" s="128" t="s">
        <v>693</v>
      </c>
      <c r="D607" s="129" t="s">
        <v>253</v>
      </c>
      <c r="E607" s="129" t="s">
        <v>317</v>
      </c>
      <c r="F607" s="129" t="s">
        <v>597</v>
      </c>
      <c r="G607" s="128" t="s">
        <v>405</v>
      </c>
      <c r="H607" s="128"/>
      <c r="I607" s="128" t="s">
        <v>694</v>
      </c>
      <c r="J607" s="128" t="s">
        <v>176</v>
      </c>
      <c r="K607" s="128" t="s">
        <v>2265</v>
      </c>
      <c r="L607" s="130">
        <v>0</v>
      </c>
      <c r="M607" s="130">
        <v>0</v>
      </c>
      <c r="N607" s="131">
        <f t="shared" si="29"/>
        <v>0</v>
      </c>
      <c r="O607" s="128" t="s">
        <v>2312</v>
      </c>
      <c r="P607" s="144">
        <v>7650</v>
      </c>
      <c r="Q607" s="133">
        <v>0</v>
      </c>
      <c r="R607" s="144">
        <v>850</v>
      </c>
      <c r="S607" s="134">
        <f t="shared" si="30"/>
        <v>8500</v>
      </c>
      <c r="T607" s="132">
        <v>7650</v>
      </c>
      <c r="U607" s="135">
        <v>0</v>
      </c>
      <c r="V607" s="135"/>
      <c r="W607" s="136">
        <f t="shared" si="31"/>
        <v>7650</v>
      </c>
      <c r="X607" s="145" t="s">
        <v>695</v>
      </c>
      <c r="Y607" s="138"/>
      <c r="Z607" s="138"/>
      <c r="AA607" s="138"/>
      <c r="AB607" s="139"/>
      <c r="AC607" s="147"/>
      <c r="AE607" s="147"/>
      <c r="AG607" s="147"/>
      <c r="AH607" s="92"/>
    </row>
    <row r="608" spans="2:34" ht="40.5" customHeight="1">
      <c r="B608" s="127">
        <v>597</v>
      </c>
      <c r="C608" s="128" t="s">
        <v>693</v>
      </c>
      <c r="D608" s="129" t="s">
        <v>253</v>
      </c>
      <c r="E608" s="129" t="s">
        <v>317</v>
      </c>
      <c r="F608" s="129" t="s">
        <v>597</v>
      </c>
      <c r="G608" s="128" t="s">
        <v>405</v>
      </c>
      <c r="H608" s="128"/>
      <c r="I608" s="128" t="s">
        <v>694</v>
      </c>
      <c r="J608" s="128" t="s">
        <v>604</v>
      </c>
      <c r="K608" s="128" t="s">
        <v>2265</v>
      </c>
      <c r="L608" s="130">
        <v>0</v>
      </c>
      <c r="M608" s="130">
        <v>0</v>
      </c>
      <c r="N608" s="131">
        <f t="shared" si="29"/>
        <v>0</v>
      </c>
      <c r="O608" s="128" t="s">
        <v>2312</v>
      </c>
      <c r="P608" s="144">
        <v>2963</v>
      </c>
      <c r="Q608" s="133">
        <v>0</v>
      </c>
      <c r="R608" s="144">
        <v>330</v>
      </c>
      <c r="S608" s="134">
        <f t="shared" si="30"/>
        <v>3293</v>
      </c>
      <c r="T608" s="132">
        <v>2963</v>
      </c>
      <c r="U608" s="135">
        <v>0</v>
      </c>
      <c r="V608" s="135"/>
      <c r="W608" s="136">
        <f t="shared" si="31"/>
        <v>2963</v>
      </c>
      <c r="X608" s="145" t="s">
        <v>695</v>
      </c>
      <c r="Y608" s="138"/>
      <c r="Z608" s="138"/>
      <c r="AA608" s="138"/>
      <c r="AB608" s="139"/>
      <c r="AC608" s="147"/>
      <c r="AE608" s="147"/>
      <c r="AG608" s="147"/>
      <c r="AH608" s="92"/>
    </row>
    <row r="609" spans="2:34" ht="40.5" customHeight="1">
      <c r="B609" s="127">
        <v>598</v>
      </c>
      <c r="C609" s="128" t="s">
        <v>696</v>
      </c>
      <c r="D609" s="129" t="s">
        <v>348</v>
      </c>
      <c r="E609" s="129" t="s">
        <v>285</v>
      </c>
      <c r="F609" s="129" t="s">
        <v>697</v>
      </c>
      <c r="G609" s="128"/>
      <c r="H609" s="129" t="s">
        <v>197</v>
      </c>
      <c r="I609" s="128" t="s">
        <v>698</v>
      </c>
      <c r="J609" s="128" t="s">
        <v>152</v>
      </c>
      <c r="K609" s="128" t="s">
        <v>2265</v>
      </c>
      <c r="L609" s="130">
        <v>7</v>
      </c>
      <c r="M609" s="130">
        <v>5</v>
      </c>
      <c r="N609" s="131">
        <f t="shared" si="29"/>
        <v>12</v>
      </c>
      <c r="O609" s="128" t="s">
        <v>2312</v>
      </c>
      <c r="P609" s="144">
        <v>13574</v>
      </c>
      <c r="Q609" s="133">
        <v>0</v>
      </c>
      <c r="R609" s="144">
        <v>3074</v>
      </c>
      <c r="S609" s="134">
        <f t="shared" si="30"/>
        <v>16648</v>
      </c>
      <c r="T609" s="134">
        <v>13574</v>
      </c>
      <c r="U609" s="135">
        <v>0</v>
      </c>
      <c r="V609" s="135"/>
      <c r="W609" s="136">
        <f t="shared" si="31"/>
        <v>13574</v>
      </c>
      <c r="X609" s="145" t="s">
        <v>699</v>
      </c>
      <c r="Y609" s="138"/>
      <c r="Z609" s="138"/>
      <c r="AA609" s="138"/>
      <c r="AB609" s="139"/>
      <c r="AC609" s="147"/>
      <c r="AE609" s="147"/>
      <c r="AG609" s="147"/>
      <c r="AH609" s="92"/>
    </row>
    <row r="610" spans="2:34" ht="40.5" customHeight="1">
      <c r="B610" s="127">
        <v>599</v>
      </c>
      <c r="C610" s="128" t="s">
        <v>696</v>
      </c>
      <c r="D610" s="129" t="s">
        <v>348</v>
      </c>
      <c r="E610" s="129" t="s">
        <v>285</v>
      </c>
      <c r="F610" s="129" t="s">
        <v>697</v>
      </c>
      <c r="G610" s="128"/>
      <c r="H610" s="129" t="s">
        <v>197</v>
      </c>
      <c r="I610" s="128" t="s">
        <v>698</v>
      </c>
      <c r="J610" s="128" t="s">
        <v>156</v>
      </c>
      <c r="K610" s="128" t="s">
        <v>2264</v>
      </c>
      <c r="L610" s="130">
        <v>0</v>
      </c>
      <c r="M610" s="130">
        <v>0</v>
      </c>
      <c r="N610" s="131">
        <f t="shared" si="29"/>
        <v>0</v>
      </c>
      <c r="O610" s="128" t="s">
        <v>2312</v>
      </c>
      <c r="P610" s="144">
        <v>8724</v>
      </c>
      <c r="Q610" s="133">
        <v>0</v>
      </c>
      <c r="R610" s="144">
        <v>3072</v>
      </c>
      <c r="S610" s="134">
        <f t="shared" si="30"/>
        <v>11796</v>
      </c>
      <c r="T610" s="134">
        <v>8724</v>
      </c>
      <c r="U610" s="135">
        <v>0</v>
      </c>
      <c r="V610" s="135"/>
      <c r="W610" s="136">
        <f t="shared" si="31"/>
        <v>8724</v>
      </c>
      <c r="X610" s="145" t="s">
        <v>699</v>
      </c>
      <c r="Y610" s="138"/>
      <c r="Z610" s="138"/>
      <c r="AA610" s="138"/>
      <c r="AB610" s="139"/>
      <c r="AC610" s="147"/>
      <c r="AE610" s="147"/>
      <c r="AG610" s="147"/>
      <c r="AH610" s="92"/>
    </row>
    <row r="611" spans="2:34" ht="40.5" customHeight="1">
      <c r="B611" s="127">
        <v>600</v>
      </c>
      <c r="C611" s="128" t="s">
        <v>696</v>
      </c>
      <c r="D611" s="129" t="s">
        <v>348</v>
      </c>
      <c r="E611" s="129" t="s">
        <v>285</v>
      </c>
      <c r="F611" s="129" t="s">
        <v>697</v>
      </c>
      <c r="G611" s="128"/>
      <c r="H611" s="129" t="s">
        <v>197</v>
      </c>
      <c r="I611" s="128" t="s">
        <v>698</v>
      </c>
      <c r="J611" s="128" t="s">
        <v>288</v>
      </c>
      <c r="K611" s="128" t="s">
        <v>2265</v>
      </c>
      <c r="L611" s="130">
        <v>0</v>
      </c>
      <c r="M611" s="130">
        <v>0</v>
      </c>
      <c r="N611" s="131">
        <f t="shared" si="29"/>
        <v>0</v>
      </c>
      <c r="O611" s="128" t="s">
        <v>2312</v>
      </c>
      <c r="P611" s="144">
        <v>11500</v>
      </c>
      <c r="Q611" s="133">
        <v>0</v>
      </c>
      <c r="R611" s="144">
        <v>1500</v>
      </c>
      <c r="S611" s="134">
        <f t="shared" si="30"/>
        <v>13000</v>
      </c>
      <c r="T611" s="134">
        <v>11500</v>
      </c>
      <c r="U611" s="135">
        <v>0</v>
      </c>
      <c r="V611" s="135"/>
      <c r="W611" s="136">
        <f t="shared" si="31"/>
        <v>11500</v>
      </c>
      <c r="X611" s="145" t="s">
        <v>699</v>
      </c>
      <c r="Y611" s="138"/>
      <c r="Z611" s="138"/>
      <c r="AA611" s="138"/>
      <c r="AB611" s="139"/>
      <c r="AC611" s="147"/>
      <c r="AE611" s="147"/>
      <c r="AG611" s="147"/>
      <c r="AH611" s="92"/>
    </row>
    <row r="612" spans="2:34" ht="40.5" customHeight="1">
      <c r="B612" s="127">
        <v>601</v>
      </c>
      <c r="C612" s="128" t="s">
        <v>696</v>
      </c>
      <c r="D612" s="129" t="s">
        <v>348</v>
      </c>
      <c r="E612" s="129" t="s">
        <v>285</v>
      </c>
      <c r="F612" s="129" t="s">
        <v>697</v>
      </c>
      <c r="G612" s="128"/>
      <c r="H612" s="129" t="s">
        <v>197</v>
      </c>
      <c r="I612" s="128" t="s">
        <v>698</v>
      </c>
      <c r="J612" s="128" t="s">
        <v>200</v>
      </c>
      <c r="K612" s="128" t="s">
        <v>2264</v>
      </c>
      <c r="L612" s="130">
        <v>0</v>
      </c>
      <c r="M612" s="130">
        <v>0</v>
      </c>
      <c r="N612" s="131">
        <f t="shared" si="29"/>
        <v>0</v>
      </c>
      <c r="O612" s="128" t="s">
        <v>2312</v>
      </c>
      <c r="P612" s="144">
        <v>11852</v>
      </c>
      <c r="Q612" s="133">
        <v>0</v>
      </c>
      <c r="R612" s="144">
        <v>1320</v>
      </c>
      <c r="S612" s="134">
        <f t="shared" si="30"/>
        <v>13172</v>
      </c>
      <c r="T612" s="134">
        <v>11852</v>
      </c>
      <c r="U612" s="135">
        <v>0</v>
      </c>
      <c r="V612" s="135"/>
      <c r="W612" s="136">
        <f t="shared" si="31"/>
        <v>11852</v>
      </c>
      <c r="X612" s="145" t="s">
        <v>699</v>
      </c>
      <c r="Y612" s="138"/>
      <c r="Z612" s="138"/>
      <c r="AA612" s="138"/>
      <c r="AB612" s="139"/>
      <c r="AC612" s="147"/>
      <c r="AE612" s="147"/>
      <c r="AG612" s="147"/>
      <c r="AH612" s="92"/>
    </row>
    <row r="613" spans="2:34" ht="40.5" customHeight="1">
      <c r="B613" s="127">
        <v>602</v>
      </c>
      <c r="C613" s="128" t="s">
        <v>700</v>
      </c>
      <c r="D613" s="129" t="s">
        <v>253</v>
      </c>
      <c r="E613" s="129" t="s">
        <v>701</v>
      </c>
      <c r="F613" s="129" t="s">
        <v>512</v>
      </c>
      <c r="G613" s="128" t="s">
        <v>405</v>
      </c>
      <c r="H613" s="128"/>
      <c r="I613" s="128" t="s">
        <v>702</v>
      </c>
      <c r="J613" s="128" t="s">
        <v>156</v>
      </c>
      <c r="K613" s="128" t="s">
        <v>2264</v>
      </c>
      <c r="L613" s="130">
        <v>10</v>
      </c>
      <c r="M613" s="130">
        <v>16</v>
      </c>
      <c r="N613" s="131">
        <f t="shared" si="29"/>
        <v>26</v>
      </c>
      <c r="O613" s="128" t="s">
        <v>2312</v>
      </c>
      <c r="P613" s="144">
        <v>13087</v>
      </c>
      <c r="Q613" s="133">
        <v>0</v>
      </c>
      <c r="R613" s="144">
        <v>4609.4000000000015</v>
      </c>
      <c r="S613" s="134">
        <f t="shared" si="30"/>
        <v>17696.400000000001</v>
      </c>
      <c r="T613" s="149">
        <v>13087</v>
      </c>
      <c r="U613" s="135">
        <v>0</v>
      </c>
      <c r="V613" s="135"/>
      <c r="W613" s="136">
        <f t="shared" si="31"/>
        <v>13087</v>
      </c>
      <c r="X613" s="145" t="s">
        <v>703</v>
      </c>
      <c r="Y613" s="138"/>
      <c r="Z613" s="138"/>
      <c r="AA613" s="138"/>
      <c r="AB613" s="139"/>
      <c r="AC613" s="147"/>
      <c r="AE613" s="147"/>
      <c r="AG613" s="147"/>
      <c r="AH613" s="92"/>
    </row>
    <row r="614" spans="2:34" ht="40.5" customHeight="1">
      <c r="B614" s="127">
        <v>603</v>
      </c>
      <c r="C614" s="128" t="s">
        <v>700</v>
      </c>
      <c r="D614" s="129" t="s">
        <v>253</v>
      </c>
      <c r="E614" s="129" t="s">
        <v>701</v>
      </c>
      <c r="F614" s="129" t="s">
        <v>512</v>
      </c>
      <c r="G614" s="128" t="s">
        <v>405</v>
      </c>
      <c r="H614" s="128"/>
      <c r="I614" s="128" t="s">
        <v>702</v>
      </c>
      <c r="J614" s="128" t="s">
        <v>176</v>
      </c>
      <c r="K614" s="128" t="s">
        <v>2265</v>
      </c>
      <c r="L614" s="130">
        <v>0</v>
      </c>
      <c r="M614" s="130">
        <v>0</v>
      </c>
      <c r="N614" s="131">
        <f t="shared" si="29"/>
        <v>0</v>
      </c>
      <c r="O614" s="128" t="s">
        <v>2312</v>
      </c>
      <c r="P614" s="144">
        <v>127494</v>
      </c>
      <c r="Q614" s="133">
        <v>0</v>
      </c>
      <c r="R614" s="144">
        <v>14166</v>
      </c>
      <c r="S614" s="134">
        <f t="shared" si="30"/>
        <v>141660</v>
      </c>
      <c r="T614" s="149">
        <v>127494</v>
      </c>
      <c r="U614" s="135">
        <v>0</v>
      </c>
      <c r="V614" s="135"/>
      <c r="W614" s="136">
        <f t="shared" si="31"/>
        <v>127494</v>
      </c>
      <c r="X614" s="145" t="s">
        <v>703</v>
      </c>
      <c r="Y614" s="138"/>
      <c r="Z614" s="138"/>
      <c r="AA614" s="138"/>
      <c r="AB614" s="139"/>
      <c r="AC614" s="147"/>
      <c r="AE614" s="147"/>
      <c r="AG614" s="147"/>
      <c r="AH614" s="92"/>
    </row>
    <row r="615" spans="2:34" ht="40.5" customHeight="1">
      <c r="B615" s="127">
        <v>604</v>
      </c>
      <c r="C615" s="128" t="s">
        <v>700</v>
      </c>
      <c r="D615" s="129" t="s">
        <v>253</v>
      </c>
      <c r="E615" s="129" t="s">
        <v>701</v>
      </c>
      <c r="F615" s="129" t="s">
        <v>512</v>
      </c>
      <c r="G615" s="128" t="s">
        <v>405</v>
      </c>
      <c r="H615" s="128"/>
      <c r="I615" s="128" t="s">
        <v>702</v>
      </c>
      <c r="J615" s="128" t="s">
        <v>176</v>
      </c>
      <c r="K615" s="128" t="s">
        <v>2265</v>
      </c>
      <c r="L615" s="130">
        <v>0</v>
      </c>
      <c r="M615" s="130">
        <v>0</v>
      </c>
      <c r="N615" s="131">
        <f t="shared" si="29"/>
        <v>0</v>
      </c>
      <c r="O615" s="128" t="s">
        <v>2312</v>
      </c>
      <c r="P615" s="144">
        <v>1890</v>
      </c>
      <c r="Q615" s="133">
        <v>0</v>
      </c>
      <c r="R615" s="144">
        <v>210</v>
      </c>
      <c r="S615" s="134">
        <f t="shared" si="30"/>
        <v>2100</v>
      </c>
      <c r="T615" s="149">
        <v>1890</v>
      </c>
      <c r="U615" s="135">
        <v>0</v>
      </c>
      <c r="V615" s="135"/>
      <c r="W615" s="136">
        <f t="shared" si="31"/>
        <v>1890</v>
      </c>
      <c r="X615" s="145" t="s">
        <v>703</v>
      </c>
      <c r="Y615" s="138"/>
      <c r="Z615" s="138"/>
      <c r="AA615" s="138"/>
      <c r="AB615" s="139"/>
      <c r="AC615" s="147"/>
      <c r="AE615" s="147"/>
      <c r="AG615" s="147"/>
      <c r="AH615" s="92"/>
    </row>
    <row r="616" spans="2:34" ht="40.5" customHeight="1">
      <c r="B616" s="127">
        <v>605</v>
      </c>
      <c r="C616" s="128" t="s">
        <v>700</v>
      </c>
      <c r="D616" s="129" t="s">
        <v>253</v>
      </c>
      <c r="E616" s="129" t="s">
        <v>701</v>
      </c>
      <c r="F616" s="129" t="s">
        <v>512</v>
      </c>
      <c r="G616" s="128" t="s">
        <v>405</v>
      </c>
      <c r="H616" s="128"/>
      <c r="I616" s="128" t="s">
        <v>702</v>
      </c>
      <c r="J616" s="128" t="s">
        <v>176</v>
      </c>
      <c r="K616" s="128" t="s">
        <v>2265</v>
      </c>
      <c r="L616" s="130">
        <v>0</v>
      </c>
      <c r="M616" s="130">
        <v>0</v>
      </c>
      <c r="N616" s="131">
        <f t="shared" si="29"/>
        <v>0</v>
      </c>
      <c r="O616" s="128" t="s">
        <v>2312</v>
      </c>
      <c r="P616" s="144">
        <v>15300</v>
      </c>
      <c r="Q616" s="133">
        <v>0</v>
      </c>
      <c r="R616" s="144">
        <v>1700</v>
      </c>
      <c r="S616" s="134">
        <f t="shared" si="30"/>
        <v>17000</v>
      </c>
      <c r="T616" s="149">
        <v>15300</v>
      </c>
      <c r="U616" s="135">
        <v>0</v>
      </c>
      <c r="V616" s="135"/>
      <c r="W616" s="136">
        <f t="shared" si="31"/>
        <v>15300</v>
      </c>
      <c r="X616" s="145" t="s">
        <v>703</v>
      </c>
      <c r="Y616" s="138"/>
      <c r="Z616" s="138"/>
      <c r="AA616" s="138"/>
      <c r="AB616" s="139"/>
      <c r="AC616" s="147"/>
      <c r="AE616" s="147"/>
      <c r="AG616" s="147"/>
      <c r="AH616" s="92"/>
    </row>
    <row r="617" spans="2:34" ht="40.5" customHeight="1">
      <c r="B617" s="127">
        <v>606</v>
      </c>
      <c r="C617" s="128" t="s">
        <v>704</v>
      </c>
      <c r="D617" s="129" t="s">
        <v>285</v>
      </c>
      <c r="E617" s="129" t="s">
        <v>253</v>
      </c>
      <c r="F617" s="129" t="s">
        <v>705</v>
      </c>
      <c r="G617" s="128" t="s">
        <v>706</v>
      </c>
      <c r="H617" s="128"/>
      <c r="I617" s="128" t="s">
        <v>707</v>
      </c>
      <c r="J617" s="128" t="s">
        <v>328</v>
      </c>
      <c r="K617" s="128" t="s">
        <v>2265</v>
      </c>
      <c r="L617" s="130">
        <v>3</v>
      </c>
      <c r="M617" s="130">
        <v>7</v>
      </c>
      <c r="N617" s="131">
        <f t="shared" si="29"/>
        <v>10</v>
      </c>
      <c r="O617" s="128" t="s">
        <v>2312</v>
      </c>
      <c r="P617" s="144">
        <v>40059</v>
      </c>
      <c r="Q617" s="133">
        <v>0</v>
      </c>
      <c r="R617" s="144">
        <v>4451</v>
      </c>
      <c r="S617" s="134">
        <f t="shared" si="30"/>
        <v>44510</v>
      </c>
      <c r="T617" s="132">
        <v>40059</v>
      </c>
      <c r="U617" s="135">
        <v>0</v>
      </c>
      <c r="V617" s="135"/>
      <c r="W617" s="136">
        <f t="shared" si="31"/>
        <v>40059</v>
      </c>
      <c r="X617" s="145" t="s">
        <v>708</v>
      </c>
      <c r="Y617" s="138"/>
      <c r="Z617" s="138"/>
      <c r="AA617" s="138"/>
      <c r="AB617" s="139"/>
      <c r="AC617" s="147"/>
      <c r="AE617" s="147"/>
      <c r="AG617" s="147"/>
      <c r="AH617" s="92"/>
    </row>
    <row r="618" spans="2:34" ht="40.5" customHeight="1">
      <c r="B618" s="127">
        <v>607</v>
      </c>
      <c r="C618" s="128" t="s">
        <v>704</v>
      </c>
      <c r="D618" s="129" t="s">
        <v>285</v>
      </c>
      <c r="E618" s="129" t="s">
        <v>253</v>
      </c>
      <c r="F618" s="129" t="s">
        <v>705</v>
      </c>
      <c r="G618" s="128" t="s">
        <v>706</v>
      </c>
      <c r="H618" s="128"/>
      <c r="I618" s="128" t="s">
        <v>707</v>
      </c>
      <c r="J618" s="128" t="s">
        <v>328</v>
      </c>
      <c r="K618" s="128" t="s">
        <v>2265</v>
      </c>
      <c r="L618" s="130">
        <v>0</v>
      </c>
      <c r="M618" s="130">
        <v>0</v>
      </c>
      <c r="N618" s="131">
        <f t="shared" si="29"/>
        <v>0</v>
      </c>
      <c r="O618" s="128" t="s">
        <v>2312</v>
      </c>
      <c r="P618" s="144">
        <v>34956</v>
      </c>
      <c r="Q618" s="133">
        <v>0</v>
      </c>
      <c r="R618" s="144">
        <v>3884</v>
      </c>
      <c r="S618" s="134">
        <f t="shared" si="30"/>
        <v>38840</v>
      </c>
      <c r="T618" s="132">
        <v>34956</v>
      </c>
      <c r="U618" s="135">
        <v>0</v>
      </c>
      <c r="V618" s="135"/>
      <c r="W618" s="136">
        <f t="shared" si="31"/>
        <v>34956</v>
      </c>
      <c r="X618" s="145" t="s">
        <v>708</v>
      </c>
      <c r="Y618" s="138"/>
      <c r="Z618" s="138"/>
      <c r="AA618" s="138"/>
      <c r="AB618" s="139"/>
      <c r="AC618" s="147"/>
      <c r="AE618" s="147"/>
      <c r="AG618" s="147"/>
      <c r="AH618" s="92"/>
    </row>
    <row r="619" spans="2:34" ht="40.5" customHeight="1">
      <c r="B619" s="127">
        <v>608</v>
      </c>
      <c r="C619" s="128" t="s">
        <v>704</v>
      </c>
      <c r="D619" s="129" t="s">
        <v>285</v>
      </c>
      <c r="E619" s="129" t="s">
        <v>253</v>
      </c>
      <c r="F619" s="129" t="s">
        <v>705</v>
      </c>
      <c r="G619" s="128" t="s">
        <v>706</v>
      </c>
      <c r="H619" s="128"/>
      <c r="I619" s="128" t="s">
        <v>707</v>
      </c>
      <c r="J619" s="128" t="s">
        <v>328</v>
      </c>
      <c r="K619" s="128" t="s">
        <v>2265</v>
      </c>
      <c r="L619" s="130">
        <v>0</v>
      </c>
      <c r="M619" s="130">
        <v>0</v>
      </c>
      <c r="N619" s="131">
        <f t="shared" si="29"/>
        <v>0</v>
      </c>
      <c r="O619" s="128" t="s">
        <v>2312</v>
      </c>
      <c r="P619" s="144">
        <v>23026</v>
      </c>
      <c r="Q619" s="133">
        <v>0</v>
      </c>
      <c r="R619" s="144">
        <v>2559</v>
      </c>
      <c r="S619" s="134">
        <f t="shared" si="30"/>
        <v>25585</v>
      </c>
      <c r="T619" s="132">
        <v>23026</v>
      </c>
      <c r="U619" s="135">
        <v>0</v>
      </c>
      <c r="V619" s="135"/>
      <c r="W619" s="136">
        <f t="shared" si="31"/>
        <v>23026</v>
      </c>
      <c r="X619" s="145" t="s">
        <v>708</v>
      </c>
      <c r="Y619" s="138"/>
      <c r="Z619" s="138"/>
      <c r="AA619" s="138"/>
      <c r="AB619" s="139"/>
      <c r="AC619" s="147"/>
      <c r="AE619" s="147"/>
      <c r="AG619" s="147"/>
      <c r="AH619" s="92"/>
    </row>
    <row r="620" spans="2:34" ht="40.5" customHeight="1">
      <c r="B620" s="127">
        <v>609</v>
      </c>
      <c r="C620" s="128" t="s">
        <v>704</v>
      </c>
      <c r="D620" s="129" t="s">
        <v>285</v>
      </c>
      <c r="E620" s="129" t="s">
        <v>253</v>
      </c>
      <c r="F620" s="129" t="s">
        <v>705</v>
      </c>
      <c r="G620" s="128" t="s">
        <v>706</v>
      </c>
      <c r="H620" s="128"/>
      <c r="I620" s="128" t="s">
        <v>707</v>
      </c>
      <c r="J620" s="128" t="s">
        <v>288</v>
      </c>
      <c r="K620" s="128" t="s">
        <v>2265</v>
      </c>
      <c r="L620" s="130">
        <v>0</v>
      </c>
      <c r="M620" s="130">
        <v>0</v>
      </c>
      <c r="N620" s="131">
        <f t="shared" si="29"/>
        <v>0</v>
      </c>
      <c r="O620" s="128" t="s">
        <v>2312</v>
      </c>
      <c r="P620" s="144">
        <v>11700</v>
      </c>
      <c r="Q620" s="133">
        <v>0</v>
      </c>
      <c r="R620" s="144">
        <v>1300</v>
      </c>
      <c r="S620" s="134">
        <f t="shared" si="30"/>
        <v>13000</v>
      </c>
      <c r="T620" s="132">
        <v>11700</v>
      </c>
      <c r="U620" s="135">
        <v>0</v>
      </c>
      <c r="V620" s="135"/>
      <c r="W620" s="136">
        <f t="shared" si="31"/>
        <v>11700</v>
      </c>
      <c r="X620" s="145" t="s">
        <v>708</v>
      </c>
      <c r="Y620" s="138"/>
      <c r="Z620" s="138"/>
      <c r="AA620" s="138"/>
      <c r="AB620" s="139"/>
      <c r="AC620" s="147"/>
      <c r="AE620" s="147"/>
      <c r="AG620" s="147"/>
      <c r="AH620" s="92"/>
    </row>
    <row r="621" spans="2:34" ht="40.5" customHeight="1">
      <c r="B621" s="127">
        <v>610</v>
      </c>
      <c r="C621" s="128" t="s">
        <v>704</v>
      </c>
      <c r="D621" s="129" t="s">
        <v>285</v>
      </c>
      <c r="E621" s="129" t="s">
        <v>253</v>
      </c>
      <c r="F621" s="129" t="s">
        <v>705</v>
      </c>
      <c r="G621" s="128" t="s">
        <v>706</v>
      </c>
      <c r="H621" s="128"/>
      <c r="I621" s="128" t="s">
        <v>707</v>
      </c>
      <c r="J621" s="128" t="s">
        <v>156</v>
      </c>
      <c r="K621" s="128" t="s">
        <v>2264</v>
      </c>
      <c r="L621" s="130">
        <v>0</v>
      </c>
      <c r="M621" s="130">
        <v>0</v>
      </c>
      <c r="N621" s="131">
        <f t="shared" si="29"/>
        <v>0</v>
      </c>
      <c r="O621" s="128" t="s">
        <v>2312</v>
      </c>
      <c r="P621" s="144">
        <v>4698</v>
      </c>
      <c r="Q621" s="133">
        <v>0</v>
      </c>
      <c r="R621" s="144">
        <v>522</v>
      </c>
      <c r="S621" s="134">
        <f t="shared" si="30"/>
        <v>5220</v>
      </c>
      <c r="T621" s="132">
        <v>4698</v>
      </c>
      <c r="U621" s="135">
        <v>0</v>
      </c>
      <c r="V621" s="135"/>
      <c r="W621" s="136">
        <f t="shared" si="31"/>
        <v>4698</v>
      </c>
      <c r="X621" s="145" t="s">
        <v>708</v>
      </c>
      <c r="Y621" s="138"/>
      <c r="Z621" s="138"/>
      <c r="AA621" s="138"/>
      <c r="AB621" s="139"/>
      <c r="AC621" s="147"/>
      <c r="AE621" s="147"/>
      <c r="AG621" s="147"/>
      <c r="AH621" s="92"/>
    </row>
    <row r="622" spans="2:34" ht="40.5" customHeight="1">
      <c r="B622" s="127">
        <v>611</v>
      </c>
      <c r="C622" s="128" t="s">
        <v>704</v>
      </c>
      <c r="D622" s="129" t="s">
        <v>285</v>
      </c>
      <c r="E622" s="129" t="s">
        <v>253</v>
      </c>
      <c r="F622" s="129" t="s">
        <v>705</v>
      </c>
      <c r="G622" s="128" t="s">
        <v>706</v>
      </c>
      <c r="H622" s="128"/>
      <c r="I622" s="128" t="s">
        <v>707</v>
      </c>
      <c r="J622" s="128" t="s">
        <v>157</v>
      </c>
      <c r="K622" s="128" t="s">
        <v>2264</v>
      </c>
      <c r="L622" s="130">
        <v>0</v>
      </c>
      <c r="M622" s="130">
        <v>0</v>
      </c>
      <c r="N622" s="131">
        <f t="shared" si="29"/>
        <v>0</v>
      </c>
      <c r="O622" s="128" t="s">
        <v>2312</v>
      </c>
      <c r="P622" s="144">
        <v>1935</v>
      </c>
      <c r="Q622" s="133">
        <v>0</v>
      </c>
      <c r="R622" s="144">
        <v>215</v>
      </c>
      <c r="S622" s="134">
        <f t="shared" si="30"/>
        <v>2150</v>
      </c>
      <c r="T622" s="132">
        <v>1935</v>
      </c>
      <c r="U622" s="135">
        <v>0</v>
      </c>
      <c r="V622" s="135"/>
      <c r="W622" s="136">
        <f t="shared" si="31"/>
        <v>1935</v>
      </c>
      <c r="X622" s="145" t="s">
        <v>708</v>
      </c>
      <c r="Y622" s="138"/>
      <c r="Z622" s="138"/>
      <c r="AA622" s="138"/>
      <c r="AB622" s="139"/>
      <c r="AC622" s="147"/>
      <c r="AE622" s="147"/>
      <c r="AG622" s="147"/>
      <c r="AH622" s="92"/>
    </row>
    <row r="623" spans="2:34" ht="40.5" customHeight="1">
      <c r="B623" s="127">
        <v>612</v>
      </c>
      <c r="C623" s="128" t="s">
        <v>704</v>
      </c>
      <c r="D623" s="129" t="s">
        <v>285</v>
      </c>
      <c r="E623" s="129" t="s">
        <v>253</v>
      </c>
      <c r="F623" s="129" t="s">
        <v>705</v>
      </c>
      <c r="G623" s="128" t="s">
        <v>706</v>
      </c>
      <c r="H623" s="128"/>
      <c r="I623" s="128" t="s">
        <v>707</v>
      </c>
      <c r="J623" s="128" t="s">
        <v>152</v>
      </c>
      <c r="K623" s="128" t="s">
        <v>2265</v>
      </c>
      <c r="L623" s="130">
        <v>0</v>
      </c>
      <c r="M623" s="130">
        <v>0</v>
      </c>
      <c r="N623" s="131">
        <f t="shared" si="29"/>
        <v>0</v>
      </c>
      <c r="O623" s="128" t="s">
        <v>2312</v>
      </c>
      <c r="P623" s="144">
        <v>12816</v>
      </c>
      <c r="Q623" s="133">
        <v>0</v>
      </c>
      <c r="R623" s="144">
        <v>1424</v>
      </c>
      <c r="S623" s="134">
        <f t="shared" si="30"/>
        <v>14240</v>
      </c>
      <c r="T623" s="132">
        <v>12816</v>
      </c>
      <c r="U623" s="135">
        <v>0</v>
      </c>
      <c r="V623" s="135"/>
      <c r="W623" s="136">
        <f t="shared" si="31"/>
        <v>12816</v>
      </c>
      <c r="X623" s="145" t="s">
        <v>708</v>
      </c>
      <c r="Y623" s="138"/>
      <c r="Z623" s="138"/>
      <c r="AA623" s="138"/>
      <c r="AB623" s="139"/>
      <c r="AC623" s="147"/>
      <c r="AE623" s="147"/>
      <c r="AG623" s="147"/>
      <c r="AH623" s="92"/>
    </row>
    <row r="624" spans="2:34" ht="40.5" customHeight="1">
      <c r="B624" s="127">
        <v>613</v>
      </c>
      <c r="C624" s="128" t="s">
        <v>709</v>
      </c>
      <c r="D624" s="129" t="s">
        <v>710</v>
      </c>
      <c r="E624" s="129" t="s">
        <v>467</v>
      </c>
      <c r="F624" s="129" t="s">
        <v>711</v>
      </c>
      <c r="G624" s="128" t="s">
        <v>405</v>
      </c>
      <c r="H624" s="128"/>
      <c r="I624" s="128" t="s">
        <v>712</v>
      </c>
      <c r="J624" s="128" t="s">
        <v>156</v>
      </c>
      <c r="K624" s="128" t="s">
        <v>2264</v>
      </c>
      <c r="L624" s="130">
        <v>13</v>
      </c>
      <c r="M624" s="130">
        <v>7</v>
      </c>
      <c r="N624" s="131">
        <f t="shared" si="29"/>
        <v>20</v>
      </c>
      <c r="O624" s="128" t="s">
        <v>2312</v>
      </c>
      <c r="P624" s="144">
        <v>30537</v>
      </c>
      <c r="Q624" s="133">
        <v>0</v>
      </c>
      <c r="R624" s="144">
        <v>10754.599999999999</v>
      </c>
      <c r="S624" s="134">
        <f t="shared" si="30"/>
        <v>41291.599999999999</v>
      </c>
      <c r="T624" s="132">
        <v>30537</v>
      </c>
      <c r="U624" s="135">
        <v>0</v>
      </c>
      <c r="V624" s="135"/>
      <c r="W624" s="136">
        <f t="shared" si="31"/>
        <v>30537</v>
      </c>
      <c r="X624" s="145" t="s">
        <v>713</v>
      </c>
      <c r="Y624" s="138"/>
      <c r="Z624" s="138"/>
      <c r="AA624" s="138"/>
      <c r="AB624" s="139"/>
      <c r="AC624" s="147"/>
      <c r="AE624" s="147"/>
      <c r="AG624" s="147"/>
      <c r="AH624" s="92"/>
    </row>
    <row r="625" spans="2:34" ht="40.5" customHeight="1">
      <c r="B625" s="127">
        <v>614</v>
      </c>
      <c r="C625" s="128" t="s">
        <v>709</v>
      </c>
      <c r="D625" s="129" t="s">
        <v>710</v>
      </c>
      <c r="E625" s="129" t="s">
        <v>467</v>
      </c>
      <c r="F625" s="129" t="s">
        <v>711</v>
      </c>
      <c r="G625" s="128" t="s">
        <v>405</v>
      </c>
      <c r="H625" s="128"/>
      <c r="I625" s="128" t="s">
        <v>712</v>
      </c>
      <c r="J625" s="128" t="s">
        <v>176</v>
      </c>
      <c r="K625" s="128" t="s">
        <v>2265</v>
      </c>
      <c r="L625" s="130">
        <v>0</v>
      </c>
      <c r="M625" s="130">
        <v>0</v>
      </c>
      <c r="N625" s="131">
        <f t="shared" si="29"/>
        <v>0</v>
      </c>
      <c r="O625" s="128" t="s">
        <v>2312</v>
      </c>
      <c r="P625" s="144">
        <v>35415</v>
      </c>
      <c r="Q625" s="133">
        <v>0</v>
      </c>
      <c r="R625" s="144">
        <v>3935</v>
      </c>
      <c r="S625" s="134">
        <f t="shared" si="30"/>
        <v>39350</v>
      </c>
      <c r="T625" s="132">
        <v>35415</v>
      </c>
      <c r="U625" s="135">
        <v>0</v>
      </c>
      <c r="V625" s="135"/>
      <c r="W625" s="136">
        <f t="shared" si="31"/>
        <v>35415</v>
      </c>
      <c r="X625" s="145" t="s">
        <v>713</v>
      </c>
      <c r="Y625" s="138"/>
      <c r="Z625" s="138"/>
      <c r="AA625" s="138"/>
      <c r="AB625" s="139"/>
      <c r="AC625" s="147"/>
      <c r="AE625" s="147"/>
      <c r="AG625" s="147"/>
      <c r="AH625" s="92"/>
    </row>
    <row r="626" spans="2:34" ht="40.5" customHeight="1">
      <c r="B626" s="127">
        <v>615</v>
      </c>
      <c r="C626" s="128" t="s">
        <v>709</v>
      </c>
      <c r="D626" s="129" t="s">
        <v>710</v>
      </c>
      <c r="E626" s="129" t="s">
        <v>467</v>
      </c>
      <c r="F626" s="129" t="s">
        <v>711</v>
      </c>
      <c r="G626" s="128" t="s">
        <v>405</v>
      </c>
      <c r="H626" s="128"/>
      <c r="I626" s="128" t="s">
        <v>712</v>
      </c>
      <c r="J626" s="128" t="s">
        <v>176</v>
      </c>
      <c r="K626" s="128" t="s">
        <v>2265</v>
      </c>
      <c r="L626" s="130">
        <v>0</v>
      </c>
      <c r="M626" s="130">
        <v>0</v>
      </c>
      <c r="N626" s="131">
        <f t="shared" si="29"/>
        <v>0</v>
      </c>
      <c r="O626" s="128" t="s">
        <v>2312</v>
      </c>
      <c r="P626" s="144">
        <v>7650</v>
      </c>
      <c r="Q626" s="133">
        <v>0</v>
      </c>
      <c r="R626" s="144">
        <v>850</v>
      </c>
      <c r="S626" s="134">
        <f t="shared" si="30"/>
        <v>8500</v>
      </c>
      <c r="T626" s="132">
        <v>7650</v>
      </c>
      <c r="U626" s="135">
        <v>0</v>
      </c>
      <c r="V626" s="135"/>
      <c r="W626" s="136">
        <f t="shared" si="31"/>
        <v>7650</v>
      </c>
      <c r="X626" s="145" t="s">
        <v>713</v>
      </c>
      <c r="Y626" s="138"/>
      <c r="Z626" s="138"/>
      <c r="AA626" s="138"/>
      <c r="AB626" s="139"/>
      <c r="AC626" s="147"/>
      <c r="AE626" s="147"/>
      <c r="AG626" s="147"/>
      <c r="AH626" s="92"/>
    </row>
    <row r="627" spans="2:34" ht="40.5" customHeight="1">
      <c r="B627" s="127">
        <v>616</v>
      </c>
      <c r="C627" s="128" t="s">
        <v>709</v>
      </c>
      <c r="D627" s="129" t="s">
        <v>710</v>
      </c>
      <c r="E627" s="129" t="s">
        <v>467</v>
      </c>
      <c r="F627" s="129" t="s">
        <v>711</v>
      </c>
      <c r="G627" s="128" t="s">
        <v>405</v>
      </c>
      <c r="H627" s="128"/>
      <c r="I627" s="128" t="s">
        <v>712</v>
      </c>
      <c r="J627" s="128" t="s">
        <v>152</v>
      </c>
      <c r="K627" s="128" t="s">
        <v>2265</v>
      </c>
      <c r="L627" s="130">
        <v>0</v>
      </c>
      <c r="M627" s="130">
        <v>0</v>
      </c>
      <c r="N627" s="131">
        <f t="shared" si="29"/>
        <v>0</v>
      </c>
      <c r="O627" s="128" t="s">
        <v>2312</v>
      </c>
      <c r="P627" s="144">
        <v>47512</v>
      </c>
      <c r="Q627" s="133">
        <v>0</v>
      </c>
      <c r="R627" s="144">
        <v>10756</v>
      </c>
      <c r="S627" s="134">
        <f t="shared" si="30"/>
        <v>58268</v>
      </c>
      <c r="T627" s="132">
        <v>47512</v>
      </c>
      <c r="U627" s="135">
        <v>0</v>
      </c>
      <c r="V627" s="135"/>
      <c r="W627" s="136">
        <f t="shared" si="31"/>
        <v>47512</v>
      </c>
      <c r="X627" s="145" t="s">
        <v>713</v>
      </c>
      <c r="Y627" s="138"/>
      <c r="Z627" s="138"/>
      <c r="AA627" s="138"/>
      <c r="AB627" s="139"/>
      <c r="AC627" s="147"/>
      <c r="AE627" s="147"/>
      <c r="AG627" s="147"/>
      <c r="AH627" s="92"/>
    </row>
    <row r="628" spans="2:34" ht="40.5" customHeight="1">
      <c r="B628" s="127">
        <v>617</v>
      </c>
      <c r="C628" s="128" t="s">
        <v>714</v>
      </c>
      <c r="D628" s="129" t="s">
        <v>715</v>
      </c>
      <c r="E628" s="129" t="s">
        <v>262</v>
      </c>
      <c r="F628" s="129" t="s">
        <v>716</v>
      </c>
      <c r="G628" s="128" t="s">
        <v>405</v>
      </c>
      <c r="H628" s="128"/>
      <c r="I628" s="128" t="s">
        <v>717</v>
      </c>
      <c r="J628" s="128" t="s">
        <v>200</v>
      </c>
      <c r="K628" s="128" t="s">
        <v>2264</v>
      </c>
      <c r="L628" s="130">
        <v>18</v>
      </c>
      <c r="M628" s="130">
        <v>14</v>
      </c>
      <c r="N628" s="131">
        <f t="shared" si="29"/>
        <v>32</v>
      </c>
      <c r="O628" s="128" t="s">
        <v>2312</v>
      </c>
      <c r="P628" s="144">
        <v>56215</v>
      </c>
      <c r="Q628" s="133">
        <v>0</v>
      </c>
      <c r="R628" s="144">
        <v>6246.739999999998</v>
      </c>
      <c r="S628" s="134">
        <f t="shared" si="30"/>
        <v>62461.74</v>
      </c>
      <c r="T628" s="132">
        <v>56215</v>
      </c>
      <c r="U628" s="135">
        <v>0</v>
      </c>
      <c r="V628" s="135"/>
      <c r="W628" s="136">
        <f t="shared" si="31"/>
        <v>56215</v>
      </c>
      <c r="X628" s="145" t="s">
        <v>718</v>
      </c>
      <c r="Y628" s="138"/>
      <c r="Z628" s="138"/>
      <c r="AA628" s="138"/>
      <c r="AB628" s="139"/>
      <c r="AC628" s="147"/>
      <c r="AE628" s="147"/>
      <c r="AG628" s="147"/>
      <c r="AH628" s="92"/>
    </row>
    <row r="629" spans="2:34" ht="40.5" customHeight="1">
      <c r="B629" s="127">
        <v>618</v>
      </c>
      <c r="C629" s="128" t="s">
        <v>714</v>
      </c>
      <c r="D629" s="129" t="s">
        <v>715</v>
      </c>
      <c r="E629" s="129" t="s">
        <v>262</v>
      </c>
      <c r="F629" s="129" t="s">
        <v>716</v>
      </c>
      <c r="G629" s="128" t="s">
        <v>405</v>
      </c>
      <c r="H629" s="128"/>
      <c r="I629" s="128" t="s">
        <v>717</v>
      </c>
      <c r="J629" s="128" t="s">
        <v>156</v>
      </c>
      <c r="K629" s="128" t="s">
        <v>2264</v>
      </c>
      <c r="L629" s="130">
        <v>0</v>
      </c>
      <c r="M629" s="130">
        <v>0</v>
      </c>
      <c r="N629" s="131">
        <f t="shared" si="29"/>
        <v>0</v>
      </c>
      <c r="O629" s="128" t="s">
        <v>2312</v>
      </c>
      <c r="P629" s="144">
        <v>56712</v>
      </c>
      <c r="Q629" s="133">
        <v>0</v>
      </c>
      <c r="R629" s="144">
        <v>19972.399999999994</v>
      </c>
      <c r="S629" s="134">
        <f t="shared" si="30"/>
        <v>76684.399999999994</v>
      </c>
      <c r="T629" s="132">
        <v>56712</v>
      </c>
      <c r="U629" s="135">
        <v>0</v>
      </c>
      <c r="V629" s="135"/>
      <c r="W629" s="136">
        <f t="shared" si="31"/>
        <v>56712</v>
      </c>
      <c r="X629" s="145" t="s">
        <v>718</v>
      </c>
      <c r="Y629" s="138"/>
      <c r="Z629" s="138"/>
      <c r="AA629" s="138"/>
      <c r="AB629" s="139"/>
      <c r="AC629" s="147"/>
      <c r="AE629" s="147"/>
      <c r="AG629" s="147"/>
      <c r="AH629" s="92"/>
    </row>
    <row r="630" spans="2:34" ht="40.5" customHeight="1">
      <c r="B630" s="127">
        <v>619</v>
      </c>
      <c r="C630" s="128" t="s">
        <v>714</v>
      </c>
      <c r="D630" s="129" t="s">
        <v>715</v>
      </c>
      <c r="E630" s="129" t="s">
        <v>262</v>
      </c>
      <c r="F630" s="129" t="s">
        <v>716</v>
      </c>
      <c r="G630" s="128" t="s">
        <v>405</v>
      </c>
      <c r="H630" s="128"/>
      <c r="I630" s="128" t="s">
        <v>717</v>
      </c>
      <c r="J630" s="128" t="s">
        <v>604</v>
      </c>
      <c r="K630" s="128" t="s">
        <v>2265</v>
      </c>
      <c r="L630" s="130">
        <v>0</v>
      </c>
      <c r="M630" s="130">
        <v>0</v>
      </c>
      <c r="N630" s="131">
        <f t="shared" si="29"/>
        <v>0</v>
      </c>
      <c r="O630" s="128" t="s">
        <v>2312</v>
      </c>
      <c r="P630" s="144">
        <v>2963</v>
      </c>
      <c r="Q630" s="133">
        <v>0</v>
      </c>
      <c r="R630" s="144">
        <v>330</v>
      </c>
      <c r="S630" s="134">
        <f t="shared" si="30"/>
        <v>3293</v>
      </c>
      <c r="T630" s="132">
        <v>2963</v>
      </c>
      <c r="U630" s="135">
        <v>0</v>
      </c>
      <c r="V630" s="135"/>
      <c r="W630" s="136">
        <f t="shared" si="31"/>
        <v>2963</v>
      </c>
      <c r="X630" s="145" t="s">
        <v>718</v>
      </c>
      <c r="Y630" s="138"/>
      <c r="Z630" s="138"/>
      <c r="AA630" s="138"/>
      <c r="AB630" s="139"/>
      <c r="AC630" s="147"/>
      <c r="AE630" s="147"/>
      <c r="AG630" s="147"/>
      <c r="AH630" s="92"/>
    </row>
    <row r="631" spans="2:34" ht="40.5" customHeight="1">
      <c r="B631" s="127">
        <v>620</v>
      </c>
      <c r="C631" s="128" t="s">
        <v>714</v>
      </c>
      <c r="D631" s="129" t="s">
        <v>715</v>
      </c>
      <c r="E631" s="129" t="s">
        <v>262</v>
      </c>
      <c r="F631" s="129" t="s">
        <v>716</v>
      </c>
      <c r="G631" s="128" t="s">
        <v>405</v>
      </c>
      <c r="H631" s="128"/>
      <c r="I631" s="128" t="s">
        <v>717</v>
      </c>
      <c r="J631" s="128" t="s">
        <v>176</v>
      </c>
      <c r="K631" s="128" t="s">
        <v>2265</v>
      </c>
      <c r="L631" s="130">
        <v>0</v>
      </c>
      <c r="M631" s="130">
        <v>0</v>
      </c>
      <c r="N631" s="131">
        <f t="shared" si="29"/>
        <v>0</v>
      </c>
      <c r="O631" s="128" t="s">
        <v>2312</v>
      </c>
      <c r="P631" s="144">
        <v>2147</v>
      </c>
      <c r="Q631" s="133">
        <v>0</v>
      </c>
      <c r="R631" s="144">
        <v>239.19999999999982</v>
      </c>
      <c r="S631" s="134">
        <f t="shared" si="30"/>
        <v>2386.1999999999998</v>
      </c>
      <c r="T631" s="140">
        <v>2147</v>
      </c>
      <c r="U631" s="135">
        <v>0</v>
      </c>
      <c r="V631" s="135"/>
      <c r="W631" s="136">
        <f t="shared" si="31"/>
        <v>2147</v>
      </c>
      <c r="X631" s="145" t="s">
        <v>718</v>
      </c>
      <c r="Y631" s="138"/>
      <c r="Z631" s="138"/>
      <c r="AA631" s="138"/>
      <c r="AB631" s="139"/>
      <c r="AC631" s="147"/>
      <c r="AE631" s="147"/>
      <c r="AG631" s="147"/>
      <c r="AH631" s="92"/>
    </row>
    <row r="632" spans="2:34" ht="40.5" customHeight="1">
      <c r="B632" s="127">
        <v>621</v>
      </c>
      <c r="C632" s="128" t="s">
        <v>714</v>
      </c>
      <c r="D632" s="129" t="s">
        <v>715</v>
      </c>
      <c r="E632" s="129" t="s">
        <v>262</v>
      </c>
      <c r="F632" s="129" t="s">
        <v>716</v>
      </c>
      <c r="G632" s="128" t="s">
        <v>405</v>
      </c>
      <c r="H632" s="128"/>
      <c r="I632" s="128" t="s">
        <v>717</v>
      </c>
      <c r="J632" s="128" t="s">
        <v>176</v>
      </c>
      <c r="K632" s="128" t="s">
        <v>2265</v>
      </c>
      <c r="L632" s="130">
        <v>0</v>
      </c>
      <c r="M632" s="130">
        <v>0</v>
      </c>
      <c r="N632" s="131">
        <f t="shared" si="29"/>
        <v>0</v>
      </c>
      <c r="O632" s="128" t="s">
        <v>2312</v>
      </c>
      <c r="P632" s="144">
        <v>92079</v>
      </c>
      <c r="Q632" s="133">
        <v>0</v>
      </c>
      <c r="R632" s="144">
        <v>10231</v>
      </c>
      <c r="S632" s="134">
        <f t="shared" si="30"/>
        <v>102310</v>
      </c>
      <c r="T632" s="140">
        <v>92079</v>
      </c>
      <c r="U632" s="135">
        <v>0</v>
      </c>
      <c r="V632" s="135"/>
      <c r="W632" s="136">
        <f t="shared" si="31"/>
        <v>92079</v>
      </c>
      <c r="X632" s="145" t="s">
        <v>718</v>
      </c>
      <c r="Y632" s="138"/>
      <c r="Z632" s="138"/>
      <c r="AA632" s="138"/>
      <c r="AB632" s="139"/>
      <c r="AC632" s="147"/>
      <c r="AE632" s="147"/>
      <c r="AG632" s="147"/>
      <c r="AH632" s="92"/>
    </row>
    <row r="633" spans="2:34" ht="40.5" customHeight="1">
      <c r="B633" s="127">
        <v>622</v>
      </c>
      <c r="C633" s="128" t="s">
        <v>714</v>
      </c>
      <c r="D633" s="129" t="s">
        <v>715</v>
      </c>
      <c r="E633" s="129" t="s">
        <v>262</v>
      </c>
      <c r="F633" s="129" t="s">
        <v>716</v>
      </c>
      <c r="G633" s="128" t="s">
        <v>405</v>
      </c>
      <c r="H633" s="128"/>
      <c r="I633" s="128" t="s">
        <v>717</v>
      </c>
      <c r="J633" s="128" t="s">
        <v>176</v>
      </c>
      <c r="K633" s="128" t="s">
        <v>2265</v>
      </c>
      <c r="L633" s="130">
        <v>0</v>
      </c>
      <c r="M633" s="130">
        <v>0</v>
      </c>
      <c r="N633" s="131">
        <f t="shared" si="29"/>
        <v>0</v>
      </c>
      <c r="O633" s="128" t="s">
        <v>2312</v>
      </c>
      <c r="P633" s="144">
        <v>3240</v>
      </c>
      <c r="Q633" s="133">
        <v>0</v>
      </c>
      <c r="R633" s="144">
        <v>360</v>
      </c>
      <c r="S633" s="134">
        <f t="shared" si="30"/>
        <v>3600</v>
      </c>
      <c r="T633" s="140">
        <v>3240</v>
      </c>
      <c r="U633" s="135">
        <v>0</v>
      </c>
      <c r="V633" s="135"/>
      <c r="W633" s="136">
        <f t="shared" si="31"/>
        <v>3240</v>
      </c>
      <c r="X633" s="145" t="s">
        <v>718</v>
      </c>
      <c r="Y633" s="138"/>
      <c r="Z633" s="138"/>
      <c r="AA633" s="138"/>
      <c r="AB633" s="139"/>
      <c r="AC633" s="147"/>
      <c r="AE633" s="147"/>
      <c r="AG633" s="147"/>
      <c r="AH633" s="92"/>
    </row>
    <row r="634" spans="2:34" ht="40.5" customHeight="1">
      <c r="B634" s="127">
        <v>623</v>
      </c>
      <c r="C634" s="128" t="s">
        <v>714</v>
      </c>
      <c r="D634" s="129" t="s">
        <v>715</v>
      </c>
      <c r="E634" s="129" t="s">
        <v>262</v>
      </c>
      <c r="F634" s="129" t="s">
        <v>716</v>
      </c>
      <c r="G634" s="128" t="s">
        <v>405</v>
      </c>
      <c r="H634" s="128"/>
      <c r="I634" s="128" t="s">
        <v>717</v>
      </c>
      <c r="J634" s="128" t="s">
        <v>176</v>
      </c>
      <c r="K634" s="128" t="s">
        <v>2265</v>
      </c>
      <c r="L634" s="130">
        <v>0</v>
      </c>
      <c r="M634" s="130">
        <v>0</v>
      </c>
      <c r="N634" s="131">
        <f t="shared" si="29"/>
        <v>0</v>
      </c>
      <c r="O634" s="128" t="s">
        <v>2312</v>
      </c>
      <c r="P634" s="144">
        <v>2070</v>
      </c>
      <c r="Q634" s="133">
        <v>0</v>
      </c>
      <c r="R634" s="144">
        <v>230</v>
      </c>
      <c r="S634" s="134">
        <f t="shared" si="30"/>
        <v>2300</v>
      </c>
      <c r="T634" s="140">
        <v>2070</v>
      </c>
      <c r="U634" s="135">
        <v>0</v>
      </c>
      <c r="V634" s="135"/>
      <c r="W634" s="136">
        <f t="shared" si="31"/>
        <v>2070</v>
      </c>
      <c r="X634" s="145" t="s">
        <v>718</v>
      </c>
      <c r="Y634" s="138"/>
      <c r="Z634" s="138"/>
      <c r="AA634" s="138"/>
      <c r="AB634" s="139"/>
      <c r="AC634" s="147"/>
      <c r="AE634" s="147"/>
      <c r="AG634" s="147"/>
      <c r="AH634" s="92"/>
    </row>
    <row r="635" spans="2:34" ht="40.5" customHeight="1">
      <c r="B635" s="127">
        <v>624</v>
      </c>
      <c r="C635" s="128" t="s">
        <v>714</v>
      </c>
      <c r="D635" s="129" t="s">
        <v>715</v>
      </c>
      <c r="E635" s="129" t="s">
        <v>262</v>
      </c>
      <c r="F635" s="129" t="s">
        <v>716</v>
      </c>
      <c r="G635" s="128" t="s">
        <v>405</v>
      </c>
      <c r="H635" s="128"/>
      <c r="I635" s="128" t="s">
        <v>717</v>
      </c>
      <c r="J635" s="128" t="s">
        <v>176</v>
      </c>
      <c r="K635" s="128" t="s">
        <v>2265</v>
      </c>
      <c r="L635" s="130">
        <v>0</v>
      </c>
      <c r="M635" s="130">
        <v>0</v>
      </c>
      <c r="N635" s="131">
        <f t="shared" si="29"/>
        <v>0</v>
      </c>
      <c r="O635" s="128" t="s">
        <v>2312</v>
      </c>
      <c r="P635" s="144">
        <v>7650</v>
      </c>
      <c r="Q635" s="133">
        <v>0</v>
      </c>
      <c r="R635" s="144">
        <v>850</v>
      </c>
      <c r="S635" s="134">
        <f t="shared" si="30"/>
        <v>8500</v>
      </c>
      <c r="T635" s="140">
        <v>7650</v>
      </c>
      <c r="U635" s="135">
        <v>0</v>
      </c>
      <c r="V635" s="135"/>
      <c r="W635" s="136">
        <f t="shared" si="31"/>
        <v>7650</v>
      </c>
      <c r="X635" s="145" t="s">
        <v>718</v>
      </c>
      <c r="Y635" s="138"/>
      <c r="Z635" s="138"/>
      <c r="AA635" s="138"/>
      <c r="AB635" s="139"/>
      <c r="AC635" s="147"/>
      <c r="AE635" s="147"/>
      <c r="AG635" s="147"/>
      <c r="AH635" s="92"/>
    </row>
    <row r="636" spans="2:34" ht="40.5" customHeight="1">
      <c r="B636" s="127">
        <v>625</v>
      </c>
      <c r="C636" s="128" t="s">
        <v>714</v>
      </c>
      <c r="D636" s="129" t="s">
        <v>715</v>
      </c>
      <c r="E636" s="129" t="s">
        <v>262</v>
      </c>
      <c r="F636" s="129" t="s">
        <v>716</v>
      </c>
      <c r="G636" s="128" t="s">
        <v>405</v>
      </c>
      <c r="H636" s="128"/>
      <c r="I636" s="128" t="s">
        <v>717</v>
      </c>
      <c r="J636" s="128" t="s">
        <v>152</v>
      </c>
      <c r="K636" s="128" t="s">
        <v>2265</v>
      </c>
      <c r="L636" s="130">
        <v>0</v>
      </c>
      <c r="M636" s="130">
        <v>0</v>
      </c>
      <c r="N636" s="131">
        <f t="shared" si="29"/>
        <v>0</v>
      </c>
      <c r="O636" s="128" t="s">
        <v>2312</v>
      </c>
      <c r="P636" s="144">
        <v>27150</v>
      </c>
      <c r="Q636" s="133">
        <v>0</v>
      </c>
      <c r="R636" s="144">
        <v>6146</v>
      </c>
      <c r="S636" s="134">
        <f t="shared" si="30"/>
        <v>33296</v>
      </c>
      <c r="T636" s="140">
        <v>27150</v>
      </c>
      <c r="U636" s="135">
        <v>0</v>
      </c>
      <c r="V636" s="135"/>
      <c r="W636" s="136">
        <f t="shared" si="31"/>
        <v>27150</v>
      </c>
      <c r="X636" s="145" t="s">
        <v>718</v>
      </c>
      <c r="Y636" s="138"/>
      <c r="Z636" s="138"/>
      <c r="AA636" s="138"/>
      <c r="AB636" s="139"/>
      <c r="AC636" s="147"/>
      <c r="AE636" s="147"/>
      <c r="AG636" s="147"/>
      <c r="AH636" s="92"/>
    </row>
    <row r="637" spans="2:34" ht="40.5" customHeight="1">
      <c r="B637" s="127">
        <v>626</v>
      </c>
      <c r="C637" s="128" t="s">
        <v>719</v>
      </c>
      <c r="D637" s="129" t="s">
        <v>720</v>
      </c>
      <c r="E637" s="129" t="s">
        <v>430</v>
      </c>
      <c r="F637" s="129" t="s">
        <v>721</v>
      </c>
      <c r="G637" s="128" t="s">
        <v>706</v>
      </c>
      <c r="H637" s="128"/>
      <c r="I637" s="128" t="s">
        <v>722</v>
      </c>
      <c r="J637" s="128" t="s">
        <v>328</v>
      </c>
      <c r="K637" s="128" t="s">
        <v>2265</v>
      </c>
      <c r="L637" s="130">
        <v>5</v>
      </c>
      <c r="M637" s="130">
        <v>10</v>
      </c>
      <c r="N637" s="131">
        <f t="shared" si="29"/>
        <v>15</v>
      </c>
      <c r="O637" s="128" t="s">
        <v>2312</v>
      </c>
      <c r="P637" s="144">
        <v>6889</v>
      </c>
      <c r="Q637" s="133">
        <v>0</v>
      </c>
      <c r="R637" s="144">
        <v>766</v>
      </c>
      <c r="S637" s="134">
        <f t="shared" si="30"/>
        <v>7655</v>
      </c>
      <c r="T637" s="140">
        <v>6889</v>
      </c>
      <c r="U637" s="135">
        <v>0</v>
      </c>
      <c r="V637" s="135"/>
      <c r="W637" s="136">
        <f t="shared" si="31"/>
        <v>6889</v>
      </c>
      <c r="X637" s="145" t="s">
        <v>723</v>
      </c>
      <c r="Y637" s="138"/>
      <c r="Z637" s="138"/>
      <c r="AA637" s="138"/>
      <c r="AB637" s="139"/>
      <c r="AC637" s="147"/>
      <c r="AE637" s="147"/>
      <c r="AG637" s="147"/>
      <c r="AH637" s="92"/>
    </row>
    <row r="638" spans="2:34" ht="40.5" customHeight="1">
      <c r="B638" s="127">
        <v>627</v>
      </c>
      <c r="C638" s="128" t="s">
        <v>719</v>
      </c>
      <c r="D638" s="129" t="s">
        <v>720</v>
      </c>
      <c r="E638" s="129" t="s">
        <v>430</v>
      </c>
      <c r="F638" s="129" t="s">
        <v>721</v>
      </c>
      <c r="G638" s="128" t="s">
        <v>706</v>
      </c>
      <c r="H638" s="128"/>
      <c r="I638" s="128" t="s">
        <v>722</v>
      </c>
      <c r="J638" s="128" t="s">
        <v>157</v>
      </c>
      <c r="K638" s="128" t="s">
        <v>2264</v>
      </c>
      <c r="L638" s="130">
        <v>0</v>
      </c>
      <c r="M638" s="130">
        <v>0</v>
      </c>
      <c r="N638" s="131">
        <f t="shared" si="29"/>
        <v>0</v>
      </c>
      <c r="O638" s="128" t="s">
        <v>2312</v>
      </c>
      <c r="P638" s="144">
        <v>5976</v>
      </c>
      <c r="Q638" s="133">
        <v>0</v>
      </c>
      <c r="R638" s="144">
        <v>664</v>
      </c>
      <c r="S638" s="134">
        <f t="shared" si="30"/>
        <v>6640</v>
      </c>
      <c r="T638" s="132">
        <v>5976</v>
      </c>
      <c r="U638" s="135">
        <v>0</v>
      </c>
      <c r="V638" s="135"/>
      <c r="W638" s="136">
        <f t="shared" si="31"/>
        <v>5976</v>
      </c>
      <c r="X638" s="145" t="s">
        <v>723</v>
      </c>
      <c r="Y638" s="138"/>
      <c r="Z638" s="138"/>
      <c r="AA638" s="138"/>
      <c r="AB638" s="139"/>
      <c r="AC638" s="147"/>
      <c r="AE638" s="147"/>
      <c r="AG638" s="147"/>
      <c r="AH638" s="92"/>
    </row>
    <row r="639" spans="2:34" ht="40.5" customHeight="1">
      <c r="B639" s="127">
        <v>628</v>
      </c>
      <c r="C639" s="128" t="s">
        <v>719</v>
      </c>
      <c r="D639" s="129" t="s">
        <v>720</v>
      </c>
      <c r="E639" s="129" t="s">
        <v>430</v>
      </c>
      <c r="F639" s="129" t="s">
        <v>721</v>
      </c>
      <c r="G639" s="128" t="s">
        <v>706</v>
      </c>
      <c r="H639" s="128"/>
      <c r="I639" s="128" t="s">
        <v>722</v>
      </c>
      <c r="J639" s="128" t="s">
        <v>155</v>
      </c>
      <c r="K639" s="128" t="s">
        <v>2265</v>
      </c>
      <c r="L639" s="130">
        <v>0</v>
      </c>
      <c r="M639" s="130">
        <v>0</v>
      </c>
      <c r="N639" s="131">
        <f t="shared" si="29"/>
        <v>0</v>
      </c>
      <c r="O639" s="128" t="s">
        <v>2312</v>
      </c>
      <c r="P639" s="144">
        <v>10620</v>
      </c>
      <c r="Q639" s="133">
        <v>0</v>
      </c>
      <c r="R639" s="144">
        <v>1180</v>
      </c>
      <c r="S639" s="134">
        <f t="shared" si="30"/>
        <v>11800</v>
      </c>
      <c r="T639" s="132">
        <v>10620</v>
      </c>
      <c r="U639" s="135">
        <v>0</v>
      </c>
      <c r="V639" s="135"/>
      <c r="W639" s="136">
        <f t="shared" si="31"/>
        <v>10620</v>
      </c>
      <c r="X639" s="145" t="s">
        <v>723</v>
      </c>
      <c r="Y639" s="138"/>
      <c r="Z639" s="138"/>
      <c r="AA639" s="138"/>
      <c r="AB639" s="139"/>
      <c r="AC639" s="147"/>
      <c r="AE639" s="147"/>
      <c r="AG639" s="147"/>
      <c r="AH639" s="92"/>
    </row>
    <row r="640" spans="2:34" ht="40.5" customHeight="1">
      <c r="B640" s="127">
        <v>629</v>
      </c>
      <c r="C640" s="128" t="s">
        <v>719</v>
      </c>
      <c r="D640" s="129" t="s">
        <v>720</v>
      </c>
      <c r="E640" s="129" t="s">
        <v>430</v>
      </c>
      <c r="F640" s="129" t="s">
        <v>721</v>
      </c>
      <c r="G640" s="128" t="s">
        <v>706</v>
      </c>
      <c r="H640" s="128"/>
      <c r="I640" s="128" t="s">
        <v>722</v>
      </c>
      <c r="J640" s="128" t="s">
        <v>157</v>
      </c>
      <c r="K640" s="128" t="s">
        <v>2264</v>
      </c>
      <c r="L640" s="130">
        <v>0</v>
      </c>
      <c r="M640" s="130">
        <v>0</v>
      </c>
      <c r="N640" s="131">
        <f t="shared" si="29"/>
        <v>0</v>
      </c>
      <c r="O640" s="128" t="s">
        <v>2312</v>
      </c>
      <c r="P640" s="144">
        <v>33516</v>
      </c>
      <c r="Q640" s="133">
        <v>0</v>
      </c>
      <c r="R640" s="144">
        <v>3724</v>
      </c>
      <c r="S640" s="134">
        <f t="shared" si="30"/>
        <v>37240</v>
      </c>
      <c r="T640" s="132">
        <v>33516</v>
      </c>
      <c r="U640" s="135">
        <v>0</v>
      </c>
      <c r="V640" s="135"/>
      <c r="W640" s="136">
        <f t="shared" si="31"/>
        <v>33516</v>
      </c>
      <c r="X640" s="145" t="s">
        <v>723</v>
      </c>
      <c r="Y640" s="138"/>
      <c r="Z640" s="138"/>
      <c r="AA640" s="138"/>
      <c r="AB640" s="139"/>
      <c r="AC640" s="147"/>
      <c r="AE640" s="147"/>
      <c r="AG640" s="147"/>
      <c r="AH640" s="92"/>
    </row>
    <row r="641" spans="2:34" ht="40.5" customHeight="1">
      <c r="B641" s="127">
        <v>630</v>
      </c>
      <c r="C641" s="128" t="s">
        <v>719</v>
      </c>
      <c r="D641" s="129" t="s">
        <v>720</v>
      </c>
      <c r="E641" s="129" t="s">
        <v>430</v>
      </c>
      <c r="F641" s="129" t="s">
        <v>721</v>
      </c>
      <c r="G641" s="128" t="s">
        <v>706</v>
      </c>
      <c r="H641" s="128"/>
      <c r="I641" s="128" t="s">
        <v>722</v>
      </c>
      <c r="J641" s="128" t="s">
        <v>288</v>
      </c>
      <c r="K641" s="128" t="s">
        <v>2265</v>
      </c>
      <c r="L641" s="130">
        <v>0</v>
      </c>
      <c r="M641" s="130">
        <v>0</v>
      </c>
      <c r="N641" s="131">
        <f t="shared" si="29"/>
        <v>0</v>
      </c>
      <c r="O641" s="128" t="s">
        <v>2312</v>
      </c>
      <c r="P641" s="144">
        <v>11700</v>
      </c>
      <c r="Q641" s="133">
        <v>0</v>
      </c>
      <c r="R641" s="144">
        <v>1300</v>
      </c>
      <c r="S641" s="134">
        <f t="shared" si="30"/>
        <v>13000</v>
      </c>
      <c r="T641" s="132">
        <v>11700</v>
      </c>
      <c r="U641" s="135">
        <v>0</v>
      </c>
      <c r="V641" s="135"/>
      <c r="W641" s="136">
        <f t="shared" si="31"/>
        <v>11700</v>
      </c>
      <c r="X641" s="145" t="s">
        <v>723</v>
      </c>
      <c r="Y641" s="138"/>
      <c r="Z641" s="138"/>
      <c r="AA641" s="138"/>
      <c r="AB641" s="139"/>
      <c r="AC641" s="147"/>
      <c r="AE641" s="147"/>
      <c r="AG641" s="147"/>
      <c r="AH641" s="92"/>
    </row>
    <row r="642" spans="2:34" ht="40.5" customHeight="1">
      <c r="B642" s="127">
        <v>631</v>
      </c>
      <c r="C642" s="128" t="s">
        <v>719</v>
      </c>
      <c r="D642" s="129" t="s">
        <v>720</v>
      </c>
      <c r="E642" s="129" t="s">
        <v>430</v>
      </c>
      <c r="F642" s="129" t="s">
        <v>721</v>
      </c>
      <c r="G642" s="128" t="s">
        <v>706</v>
      </c>
      <c r="H642" s="128"/>
      <c r="I642" s="128" t="s">
        <v>722</v>
      </c>
      <c r="J642" s="128" t="s">
        <v>157</v>
      </c>
      <c r="K642" s="128" t="s">
        <v>2264</v>
      </c>
      <c r="L642" s="130">
        <v>0</v>
      </c>
      <c r="M642" s="130">
        <v>0</v>
      </c>
      <c r="N642" s="131">
        <f t="shared" si="29"/>
        <v>0</v>
      </c>
      <c r="O642" s="128" t="s">
        <v>2312</v>
      </c>
      <c r="P642" s="144">
        <v>24651</v>
      </c>
      <c r="Q642" s="133">
        <v>0</v>
      </c>
      <c r="R642" s="144">
        <v>2739</v>
      </c>
      <c r="S642" s="134">
        <f t="shared" si="30"/>
        <v>27390</v>
      </c>
      <c r="T642" s="132">
        <v>24651</v>
      </c>
      <c r="U642" s="135">
        <v>0</v>
      </c>
      <c r="V642" s="135"/>
      <c r="W642" s="136">
        <f t="shared" si="31"/>
        <v>24651</v>
      </c>
      <c r="X642" s="145" t="s">
        <v>723</v>
      </c>
      <c r="Y642" s="138"/>
      <c r="Z642" s="138"/>
      <c r="AA642" s="138"/>
      <c r="AB642" s="139"/>
      <c r="AC642" s="147"/>
      <c r="AE642" s="147"/>
      <c r="AG642" s="147"/>
      <c r="AH642" s="92"/>
    </row>
    <row r="643" spans="2:34" ht="40.5" customHeight="1">
      <c r="B643" s="127">
        <v>632</v>
      </c>
      <c r="C643" s="128" t="s">
        <v>724</v>
      </c>
      <c r="D643" s="129" t="s">
        <v>179</v>
      </c>
      <c r="E643" s="129" t="s">
        <v>285</v>
      </c>
      <c r="F643" s="129" t="s">
        <v>725</v>
      </c>
      <c r="G643" s="128" t="s">
        <v>706</v>
      </c>
      <c r="H643" s="128"/>
      <c r="I643" s="128" t="s">
        <v>724</v>
      </c>
      <c r="J643" s="128" t="s">
        <v>157</v>
      </c>
      <c r="K643" s="128" t="s">
        <v>2264</v>
      </c>
      <c r="L643" s="130">
        <v>5</v>
      </c>
      <c r="M643" s="130">
        <v>5</v>
      </c>
      <c r="N643" s="131">
        <f t="shared" si="29"/>
        <v>10</v>
      </c>
      <c r="O643" s="128" t="s">
        <v>2312</v>
      </c>
      <c r="P643" s="144">
        <v>9576</v>
      </c>
      <c r="Q643" s="133">
        <v>0</v>
      </c>
      <c r="R643" s="144">
        <v>1064</v>
      </c>
      <c r="S643" s="134">
        <f t="shared" si="30"/>
        <v>10640</v>
      </c>
      <c r="T643" s="132">
        <v>9576</v>
      </c>
      <c r="U643" s="135">
        <v>0</v>
      </c>
      <c r="V643" s="135"/>
      <c r="W643" s="136">
        <f t="shared" si="31"/>
        <v>9576</v>
      </c>
      <c r="X643" s="145" t="s">
        <v>726</v>
      </c>
      <c r="Y643" s="138"/>
      <c r="Z643" s="138"/>
      <c r="AA643" s="138"/>
      <c r="AB643" s="139"/>
      <c r="AC643" s="147"/>
      <c r="AE643" s="147"/>
      <c r="AG643" s="147"/>
      <c r="AH643" s="92"/>
    </row>
    <row r="644" spans="2:34" ht="40.5" customHeight="1">
      <c r="B644" s="127">
        <v>633</v>
      </c>
      <c r="C644" s="128" t="s">
        <v>724</v>
      </c>
      <c r="D644" s="129" t="s">
        <v>179</v>
      </c>
      <c r="E644" s="129" t="s">
        <v>285</v>
      </c>
      <c r="F644" s="129" t="s">
        <v>725</v>
      </c>
      <c r="G644" s="128" t="s">
        <v>706</v>
      </c>
      <c r="H644" s="128"/>
      <c r="I644" s="128" t="s">
        <v>724</v>
      </c>
      <c r="J644" s="128" t="s">
        <v>328</v>
      </c>
      <c r="K644" s="128" t="s">
        <v>2265</v>
      </c>
      <c r="L644" s="130">
        <v>0</v>
      </c>
      <c r="M644" s="130">
        <v>0</v>
      </c>
      <c r="N644" s="131">
        <f t="shared" si="29"/>
        <v>0</v>
      </c>
      <c r="O644" s="128" t="s">
        <v>2312</v>
      </c>
      <c r="P644" s="144">
        <v>52434</v>
      </c>
      <c r="Q644" s="133">
        <v>0</v>
      </c>
      <c r="R644" s="144">
        <v>5826</v>
      </c>
      <c r="S644" s="134">
        <f t="shared" si="30"/>
        <v>58260</v>
      </c>
      <c r="T644" s="132">
        <v>52434</v>
      </c>
      <c r="U644" s="135">
        <v>0</v>
      </c>
      <c r="V644" s="135"/>
      <c r="W644" s="136">
        <f t="shared" si="31"/>
        <v>52434</v>
      </c>
      <c r="X644" s="145" t="s">
        <v>726</v>
      </c>
      <c r="Y644" s="138"/>
      <c r="Z644" s="138"/>
      <c r="AA644" s="138"/>
      <c r="AB644" s="139"/>
      <c r="AC644" s="147"/>
      <c r="AE644" s="147"/>
      <c r="AG644" s="147"/>
      <c r="AH644" s="92"/>
    </row>
    <row r="645" spans="2:34" ht="40.5" customHeight="1">
      <c r="B645" s="127">
        <v>634</v>
      </c>
      <c r="C645" s="128" t="s">
        <v>724</v>
      </c>
      <c r="D645" s="129" t="s">
        <v>179</v>
      </c>
      <c r="E645" s="129" t="s">
        <v>285</v>
      </c>
      <c r="F645" s="129" t="s">
        <v>725</v>
      </c>
      <c r="G645" s="128" t="s">
        <v>706</v>
      </c>
      <c r="H645" s="128"/>
      <c r="I645" s="128" t="s">
        <v>724</v>
      </c>
      <c r="J645" s="128" t="s">
        <v>328</v>
      </c>
      <c r="K645" s="128" t="s">
        <v>2265</v>
      </c>
      <c r="L645" s="130">
        <v>0</v>
      </c>
      <c r="M645" s="130">
        <v>0</v>
      </c>
      <c r="N645" s="131">
        <f t="shared" si="29"/>
        <v>0</v>
      </c>
      <c r="O645" s="128" t="s">
        <v>2312</v>
      </c>
      <c r="P645" s="144">
        <v>6889</v>
      </c>
      <c r="Q645" s="133">
        <v>0</v>
      </c>
      <c r="R645" s="144">
        <v>766</v>
      </c>
      <c r="S645" s="134">
        <f t="shared" si="30"/>
        <v>7655</v>
      </c>
      <c r="T645" s="132">
        <v>6889</v>
      </c>
      <c r="U645" s="135">
        <v>0</v>
      </c>
      <c r="V645" s="135"/>
      <c r="W645" s="136">
        <f t="shared" si="31"/>
        <v>6889</v>
      </c>
      <c r="X645" s="145" t="s">
        <v>726</v>
      </c>
      <c r="Y645" s="138"/>
      <c r="Z645" s="138"/>
      <c r="AA645" s="138"/>
      <c r="AB645" s="139"/>
      <c r="AC645" s="147"/>
      <c r="AE645" s="147"/>
      <c r="AG645" s="147"/>
      <c r="AH645" s="92"/>
    </row>
    <row r="646" spans="2:34" ht="40.5" customHeight="1">
      <c r="B646" s="127">
        <v>635</v>
      </c>
      <c r="C646" s="128" t="s">
        <v>724</v>
      </c>
      <c r="D646" s="129" t="s">
        <v>179</v>
      </c>
      <c r="E646" s="129" t="s">
        <v>285</v>
      </c>
      <c r="F646" s="129" t="s">
        <v>725</v>
      </c>
      <c r="G646" s="128" t="s">
        <v>706</v>
      </c>
      <c r="H646" s="128"/>
      <c r="I646" s="128" t="s">
        <v>724</v>
      </c>
      <c r="J646" s="128" t="s">
        <v>156</v>
      </c>
      <c r="K646" s="128" t="s">
        <v>2264</v>
      </c>
      <c r="L646" s="130">
        <v>0</v>
      </c>
      <c r="M646" s="130">
        <v>0</v>
      </c>
      <c r="N646" s="131">
        <f t="shared" si="29"/>
        <v>0</v>
      </c>
      <c r="O646" s="128" t="s">
        <v>2312</v>
      </c>
      <c r="P646" s="144">
        <v>9396</v>
      </c>
      <c r="Q646" s="133">
        <v>0</v>
      </c>
      <c r="R646" s="144">
        <v>1044</v>
      </c>
      <c r="S646" s="134">
        <f t="shared" si="30"/>
        <v>10440</v>
      </c>
      <c r="T646" s="132">
        <v>9396</v>
      </c>
      <c r="U646" s="135">
        <v>0</v>
      </c>
      <c r="V646" s="135"/>
      <c r="W646" s="136">
        <f t="shared" si="31"/>
        <v>9396</v>
      </c>
      <c r="X646" s="145" t="s">
        <v>726</v>
      </c>
      <c r="Y646" s="138"/>
      <c r="Z646" s="138"/>
      <c r="AA646" s="138"/>
      <c r="AB646" s="139"/>
      <c r="AC646" s="147"/>
      <c r="AE646" s="147"/>
      <c r="AG646" s="147"/>
      <c r="AH646" s="92"/>
    </row>
    <row r="647" spans="2:34" ht="40.5" customHeight="1">
      <c r="B647" s="127">
        <v>636</v>
      </c>
      <c r="C647" s="128" t="s">
        <v>724</v>
      </c>
      <c r="D647" s="129" t="s">
        <v>179</v>
      </c>
      <c r="E647" s="129" t="s">
        <v>285</v>
      </c>
      <c r="F647" s="129" t="s">
        <v>725</v>
      </c>
      <c r="G647" s="128" t="s">
        <v>706</v>
      </c>
      <c r="H647" s="128"/>
      <c r="I647" s="128" t="s">
        <v>724</v>
      </c>
      <c r="J647" s="128" t="s">
        <v>152</v>
      </c>
      <c r="K647" s="128" t="s">
        <v>2265</v>
      </c>
      <c r="L647" s="130">
        <v>0</v>
      </c>
      <c r="M647" s="130">
        <v>0</v>
      </c>
      <c r="N647" s="131">
        <f t="shared" si="29"/>
        <v>0</v>
      </c>
      <c r="O647" s="128" t="s">
        <v>2312</v>
      </c>
      <c r="P647" s="144">
        <v>6408</v>
      </c>
      <c r="Q647" s="133">
        <v>0</v>
      </c>
      <c r="R647" s="144">
        <v>712</v>
      </c>
      <c r="S647" s="134">
        <f t="shared" si="30"/>
        <v>7120</v>
      </c>
      <c r="T647" s="132">
        <v>6408</v>
      </c>
      <c r="U647" s="135">
        <v>0</v>
      </c>
      <c r="V647" s="135"/>
      <c r="W647" s="136">
        <f t="shared" si="31"/>
        <v>6408</v>
      </c>
      <c r="X647" s="145" t="s">
        <v>726</v>
      </c>
      <c r="Y647" s="138"/>
      <c r="Z647" s="138"/>
      <c r="AA647" s="138"/>
      <c r="AB647" s="139"/>
      <c r="AC647" s="147"/>
      <c r="AE647" s="147"/>
      <c r="AG647" s="147"/>
      <c r="AH647" s="92"/>
    </row>
    <row r="648" spans="2:34" ht="40.5" customHeight="1">
      <c r="B648" s="127">
        <v>637</v>
      </c>
      <c r="C648" s="128" t="s">
        <v>724</v>
      </c>
      <c r="D648" s="129" t="s">
        <v>179</v>
      </c>
      <c r="E648" s="129" t="s">
        <v>285</v>
      </c>
      <c r="F648" s="129" t="s">
        <v>725</v>
      </c>
      <c r="G648" s="128" t="s">
        <v>706</v>
      </c>
      <c r="H648" s="128"/>
      <c r="I648" s="128" t="s">
        <v>724</v>
      </c>
      <c r="J648" s="128" t="s">
        <v>152</v>
      </c>
      <c r="K648" s="128" t="s">
        <v>2265</v>
      </c>
      <c r="L648" s="130">
        <v>0</v>
      </c>
      <c r="M648" s="130">
        <v>0</v>
      </c>
      <c r="N648" s="131">
        <f t="shared" si="29"/>
        <v>0</v>
      </c>
      <c r="O648" s="128" t="s">
        <v>2312</v>
      </c>
      <c r="P648" s="144">
        <v>17608</v>
      </c>
      <c r="Q648" s="133">
        <v>0</v>
      </c>
      <c r="R648" s="144">
        <v>1957</v>
      </c>
      <c r="S648" s="134">
        <f t="shared" si="30"/>
        <v>19565</v>
      </c>
      <c r="T648" s="132">
        <v>17608</v>
      </c>
      <c r="U648" s="135">
        <v>0</v>
      </c>
      <c r="V648" s="135"/>
      <c r="W648" s="136">
        <f t="shared" si="31"/>
        <v>17608</v>
      </c>
      <c r="X648" s="145" t="s">
        <v>726</v>
      </c>
      <c r="Y648" s="138"/>
      <c r="Z648" s="138"/>
      <c r="AA648" s="138"/>
      <c r="AB648" s="139"/>
      <c r="AC648" s="147"/>
      <c r="AE648" s="147"/>
      <c r="AG648" s="147"/>
      <c r="AH648" s="92"/>
    </row>
    <row r="649" spans="2:34" ht="40.5" customHeight="1">
      <c r="B649" s="127">
        <v>638</v>
      </c>
      <c r="C649" s="128" t="s">
        <v>727</v>
      </c>
      <c r="D649" s="129" t="s">
        <v>179</v>
      </c>
      <c r="E649" s="129" t="s">
        <v>220</v>
      </c>
      <c r="F649" s="129" t="s">
        <v>728</v>
      </c>
      <c r="G649" s="128" t="s">
        <v>706</v>
      </c>
      <c r="H649" s="128"/>
      <c r="I649" s="128" t="s">
        <v>729</v>
      </c>
      <c r="J649" s="128" t="s">
        <v>157</v>
      </c>
      <c r="K649" s="128" t="s">
        <v>2264</v>
      </c>
      <c r="L649" s="130">
        <v>10</v>
      </c>
      <c r="M649" s="130">
        <v>5</v>
      </c>
      <c r="N649" s="131">
        <f t="shared" si="29"/>
        <v>15</v>
      </c>
      <c r="O649" s="128" t="s">
        <v>2312</v>
      </c>
      <c r="P649" s="144">
        <v>1935</v>
      </c>
      <c r="Q649" s="133">
        <v>0</v>
      </c>
      <c r="R649" s="144">
        <v>215</v>
      </c>
      <c r="S649" s="134">
        <f t="shared" si="30"/>
        <v>2150</v>
      </c>
      <c r="T649" s="132">
        <v>1935</v>
      </c>
      <c r="U649" s="135">
        <v>0</v>
      </c>
      <c r="V649" s="135"/>
      <c r="W649" s="136">
        <f t="shared" si="31"/>
        <v>1935</v>
      </c>
      <c r="X649" s="145" t="s">
        <v>730</v>
      </c>
      <c r="Y649" s="138"/>
      <c r="Z649" s="138"/>
      <c r="AA649" s="138"/>
      <c r="AB649" s="139"/>
      <c r="AC649" s="147"/>
      <c r="AE649" s="147"/>
      <c r="AG649" s="147"/>
      <c r="AH649" s="92"/>
    </row>
    <row r="650" spans="2:34" ht="40.5" customHeight="1">
      <c r="B650" s="127">
        <v>639</v>
      </c>
      <c r="C650" s="128" t="s">
        <v>727</v>
      </c>
      <c r="D650" s="129" t="s">
        <v>179</v>
      </c>
      <c r="E650" s="129" t="s">
        <v>220</v>
      </c>
      <c r="F650" s="129" t="s">
        <v>728</v>
      </c>
      <c r="G650" s="128" t="s">
        <v>706</v>
      </c>
      <c r="H650" s="128"/>
      <c r="I650" s="128" t="s">
        <v>729</v>
      </c>
      <c r="J650" s="128" t="s">
        <v>176</v>
      </c>
      <c r="K650" s="128" t="s">
        <v>2265</v>
      </c>
      <c r="L650" s="130">
        <v>0</v>
      </c>
      <c r="M650" s="130">
        <v>0</v>
      </c>
      <c r="N650" s="131">
        <f t="shared" si="29"/>
        <v>0</v>
      </c>
      <c r="O650" s="128" t="s">
        <v>2312</v>
      </c>
      <c r="P650" s="144">
        <v>27180</v>
      </c>
      <c r="Q650" s="133">
        <v>0</v>
      </c>
      <c r="R650" s="144">
        <v>3020</v>
      </c>
      <c r="S650" s="134">
        <f t="shared" si="30"/>
        <v>30200</v>
      </c>
      <c r="T650" s="132">
        <v>27180</v>
      </c>
      <c r="U650" s="135">
        <v>0</v>
      </c>
      <c r="V650" s="135"/>
      <c r="W650" s="136">
        <f t="shared" si="31"/>
        <v>27180</v>
      </c>
      <c r="X650" s="145" t="s">
        <v>730</v>
      </c>
      <c r="Y650" s="138"/>
      <c r="Z650" s="138"/>
      <c r="AA650" s="138"/>
      <c r="AB650" s="139"/>
      <c r="AC650" s="147"/>
      <c r="AE650" s="147"/>
      <c r="AG650" s="147"/>
      <c r="AH650" s="92"/>
    </row>
    <row r="651" spans="2:34" ht="40.5" customHeight="1">
      <c r="B651" s="127">
        <v>640</v>
      </c>
      <c r="C651" s="128" t="s">
        <v>727</v>
      </c>
      <c r="D651" s="129" t="s">
        <v>179</v>
      </c>
      <c r="E651" s="129" t="s">
        <v>220</v>
      </c>
      <c r="F651" s="129" t="s">
        <v>728</v>
      </c>
      <c r="G651" s="128" t="s">
        <v>706</v>
      </c>
      <c r="H651" s="128"/>
      <c r="I651" s="128" t="s">
        <v>729</v>
      </c>
      <c r="J651" s="128" t="s">
        <v>156</v>
      </c>
      <c r="K651" s="128" t="s">
        <v>2264</v>
      </c>
      <c r="L651" s="130">
        <v>0</v>
      </c>
      <c r="M651" s="130">
        <v>0</v>
      </c>
      <c r="N651" s="131">
        <f t="shared" si="29"/>
        <v>0</v>
      </c>
      <c r="O651" s="128" t="s">
        <v>2312</v>
      </c>
      <c r="P651" s="144">
        <v>4698</v>
      </c>
      <c r="Q651" s="133">
        <v>0</v>
      </c>
      <c r="R651" s="144">
        <v>522</v>
      </c>
      <c r="S651" s="134">
        <f t="shared" si="30"/>
        <v>5220</v>
      </c>
      <c r="T651" s="132">
        <v>4698</v>
      </c>
      <c r="U651" s="135">
        <v>0</v>
      </c>
      <c r="V651" s="135"/>
      <c r="W651" s="136">
        <f t="shared" si="31"/>
        <v>4698</v>
      </c>
      <c r="X651" s="145" t="s">
        <v>730</v>
      </c>
      <c r="Y651" s="138"/>
      <c r="Z651" s="138"/>
      <c r="AA651" s="138"/>
      <c r="AB651" s="139"/>
      <c r="AC651" s="147"/>
      <c r="AE651" s="147"/>
      <c r="AG651" s="147"/>
      <c r="AH651" s="92"/>
    </row>
    <row r="652" spans="2:34" ht="40.5" customHeight="1">
      <c r="B652" s="127">
        <v>641</v>
      </c>
      <c r="C652" s="128" t="s">
        <v>727</v>
      </c>
      <c r="D652" s="129" t="s">
        <v>179</v>
      </c>
      <c r="E652" s="129" t="s">
        <v>220</v>
      </c>
      <c r="F652" s="129" t="s">
        <v>728</v>
      </c>
      <c r="G652" s="128" t="s">
        <v>706</v>
      </c>
      <c r="H652" s="128"/>
      <c r="I652" s="128" t="s">
        <v>729</v>
      </c>
      <c r="J652" s="128" t="s">
        <v>152</v>
      </c>
      <c r="K652" s="128" t="s">
        <v>2265</v>
      </c>
      <c r="L652" s="130">
        <v>0</v>
      </c>
      <c r="M652" s="130">
        <v>0</v>
      </c>
      <c r="N652" s="131">
        <f t="shared" ref="N652:N715" si="32">+M652+L652</f>
        <v>0</v>
      </c>
      <c r="O652" s="128" t="s">
        <v>2312</v>
      </c>
      <c r="P652" s="144">
        <v>17608</v>
      </c>
      <c r="Q652" s="133">
        <v>0</v>
      </c>
      <c r="R652" s="144">
        <v>1957</v>
      </c>
      <c r="S652" s="134">
        <f t="shared" si="30"/>
        <v>19565</v>
      </c>
      <c r="T652" s="132">
        <v>17608</v>
      </c>
      <c r="U652" s="135">
        <v>0</v>
      </c>
      <c r="V652" s="135"/>
      <c r="W652" s="136">
        <f t="shared" si="31"/>
        <v>17608</v>
      </c>
      <c r="X652" s="145" t="s">
        <v>730</v>
      </c>
      <c r="Y652" s="138"/>
      <c r="Z652" s="138"/>
      <c r="AA652" s="138"/>
      <c r="AB652" s="139"/>
      <c r="AC652" s="147"/>
      <c r="AE652" s="147"/>
      <c r="AG652" s="147"/>
      <c r="AH652" s="92"/>
    </row>
    <row r="653" spans="2:34" ht="40.5" customHeight="1">
      <c r="B653" s="127">
        <v>642</v>
      </c>
      <c r="C653" s="128" t="s">
        <v>727</v>
      </c>
      <c r="D653" s="129" t="s">
        <v>179</v>
      </c>
      <c r="E653" s="129" t="s">
        <v>220</v>
      </c>
      <c r="F653" s="129" t="s">
        <v>728</v>
      </c>
      <c r="G653" s="128" t="s">
        <v>706</v>
      </c>
      <c r="H653" s="128"/>
      <c r="I653" s="128" t="s">
        <v>729</v>
      </c>
      <c r="J653" s="128" t="s">
        <v>152</v>
      </c>
      <c r="K653" s="128" t="s">
        <v>2265</v>
      </c>
      <c r="L653" s="130">
        <v>0</v>
      </c>
      <c r="M653" s="130">
        <v>0</v>
      </c>
      <c r="N653" s="131">
        <f t="shared" si="32"/>
        <v>0</v>
      </c>
      <c r="O653" s="128" t="s">
        <v>2312</v>
      </c>
      <c r="P653" s="144">
        <v>19224</v>
      </c>
      <c r="Q653" s="133">
        <v>0</v>
      </c>
      <c r="R653" s="144">
        <v>2136</v>
      </c>
      <c r="S653" s="134">
        <f t="shared" ref="S653:S716" si="33">+P653+R653</f>
        <v>21360</v>
      </c>
      <c r="T653" s="132">
        <v>19224</v>
      </c>
      <c r="U653" s="135">
        <v>0</v>
      </c>
      <c r="V653" s="135"/>
      <c r="W653" s="136">
        <f t="shared" ref="W653:W716" si="34">+T653+U653+V653</f>
        <v>19224</v>
      </c>
      <c r="X653" s="145" t="s">
        <v>730</v>
      </c>
      <c r="Y653" s="138"/>
      <c r="Z653" s="138"/>
      <c r="AA653" s="138"/>
      <c r="AB653" s="139"/>
      <c r="AC653" s="147"/>
      <c r="AE653" s="147"/>
      <c r="AG653" s="147"/>
      <c r="AH653" s="92"/>
    </row>
    <row r="654" spans="2:34" ht="40.5" customHeight="1">
      <c r="B654" s="127">
        <v>643</v>
      </c>
      <c r="C654" s="128" t="s">
        <v>727</v>
      </c>
      <c r="D654" s="129" t="s">
        <v>179</v>
      </c>
      <c r="E654" s="129" t="s">
        <v>220</v>
      </c>
      <c r="F654" s="129" t="s">
        <v>728</v>
      </c>
      <c r="G654" s="128" t="s">
        <v>706</v>
      </c>
      <c r="H654" s="128"/>
      <c r="I654" s="128" t="s">
        <v>729</v>
      </c>
      <c r="J654" s="128" t="s">
        <v>155</v>
      </c>
      <c r="K654" s="128" t="s">
        <v>2265</v>
      </c>
      <c r="L654" s="130">
        <v>0</v>
      </c>
      <c r="M654" s="130">
        <v>0</v>
      </c>
      <c r="N654" s="131">
        <f t="shared" si="32"/>
        <v>0</v>
      </c>
      <c r="O654" s="128" t="s">
        <v>2312</v>
      </c>
      <c r="P654" s="144">
        <v>10620</v>
      </c>
      <c r="Q654" s="133">
        <v>0</v>
      </c>
      <c r="R654" s="144">
        <v>1180</v>
      </c>
      <c r="S654" s="134">
        <f t="shared" si="33"/>
        <v>11800</v>
      </c>
      <c r="T654" s="132">
        <v>10620</v>
      </c>
      <c r="U654" s="135">
        <v>0</v>
      </c>
      <c r="V654" s="135"/>
      <c r="W654" s="136">
        <f t="shared" si="34"/>
        <v>10620</v>
      </c>
      <c r="X654" s="145" t="s">
        <v>730</v>
      </c>
      <c r="Y654" s="138"/>
      <c r="Z654" s="138"/>
      <c r="AA654" s="138"/>
      <c r="AB654" s="139"/>
      <c r="AC654" s="147"/>
      <c r="AE654" s="147"/>
      <c r="AG654" s="147"/>
      <c r="AH654" s="92"/>
    </row>
    <row r="655" spans="2:34" ht="40.5" customHeight="1">
      <c r="B655" s="127">
        <v>644</v>
      </c>
      <c r="C655" s="128" t="s">
        <v>727</v>
      </c>
      <c r="D655" s="129" t="s">
        <v>179</v>
      </c>
      <c r="E655" s="129" t="s">
        <v>220</v>
      </c>
      <c r="F655" s="129" t="s">
        <v>728</v>
      </c>
      <c r="G655" s="128" t="s">
        <v>706</v>
      </c>
      <c r="H655" s="128"/>
      <c r="I655" s="128" t="s">
        <v>729</v>
      </c>
      <c r="J655" s="128" t="s">
        <v>157</v>
      </c>
      <c r="K655" s="128" t="s">
        <v>2264</v>
      </c>
      <c r="L655" s="130">
        <v>0</v>
      </c>
      <c r="M655" s="130">
        <v>0</v>
      </c>
      <c r="N655" s="131">
        <f t="shared" si="32"/>
        <v>0</v>
      </c>
      <c r="O655" s="128" t="s">
        <v>2312</v>
      </c>
      <c r="P655" s="144">
        <v>4788</v>
      </c>
      <c r="Q655" s="133">
        <v>0</v>
      </c>
      <c r="R655" s="144">
        <v>532</v>
      </c>
      <c r="S655" s="134">
        <f t="shared" si="33"/>
        <v>5320</v>
      </c>
      <c r="T655" s="132">
        <v>4788</v>
      </c>
      <c r="U655" s="135">
        <v>0</v>
      </c>
      <c r="V655" s="135"/>
      <c r="W655" s="136">
        <f t="shared" si="34"/>
        <v>4788</v>
      </c>
      <c r="X655" s="145" t="s">
        <v>730</v>
      </c>
      <c r="Y655" s="138"/>
      <c r="Z655" s="138"/>
      <c r="AA655" s="138"/>
      <c r="AB655" s="139"/>
      <c r="AC655" s="147"/>
      <c r="AE655" s="147"/>
      <c r="AG655" s="147"/>
      <c r="AH655" s="92"/>
    </row>
    <row r="656" spans="2:34" ht="40.5" customHeight="1">
      <c r="B656" s="127">
        <v>645</v>
      </c>
      <c r="C656" s="128" t="s">
        <v>727</v>
      </c>
      <c r="D656" s="129" t="s">
        <v>179</v>
      </c>
      <c r="E656" s="129" t="s">
        <v>220</v>
      </c>
      <c r="F656" s="129" t="s">
        <v>728</v>
      </c>
      <c r="G656" s="128" t="s">
        <v>706</v>
      </c>
      <c r="H656" s="128"/>
      <c r="I656" s="128" t="s">
        <v>729</v>
      </c>
      <c r="J656" s="128" t="s">
        <v>156</v>
      </c>
      <c r="K656" s="128" t="s">
        <v>2264</v>
      </c>
      <c r="L656" s="130">
        <v>0</v>
      </c>
      <c r="M656" s="130">
        <v>0</v>
      </c>
      <c r="N656" s="131">
        <f t="shared" si="32"/>
        <v>0</v>
      </c>
      <c r="O656" s="128" t="s">
        <v>2312</v>
      </c>
      <c r="P656" s="144">
        <v>79492</v>
      </c>
      <c r="Q656" s="133">
        <v>0</v>
      </c>
      <c r="R656" s="144">
        <v>8833</v>
      </c>
      <c r="S656" s="134">
        <f t="shared" si="33"/>
        <v>88325</v>
      </c>
      <c r="T656" s="132">
        <v>79492</v>
      </c>
      <c r="U656" s="135">
        <v>0</v>
      </c>
      <c r="V656" s="135"/>
      <c r="W656" s="136">
        <f t="shared" si="34"/>
        <v>79492</v>
      </c>
      <c r="X656" s="145" t="s">
        <v>730</v>
      </c>
      <c r="Y656" s="138"/>
      <c r="Z656" s="138"/>
      <c r="AA656" s="138"/>
      <c r="AB656" s="139"/>
      <c r="AC656" s="147"/>
      <c r="AE656" s="147"/>
      <c r="AG656" s="147"/>
      <c r="AH656" s="92"/>
    </row>
    <row r="657" spans="2:34" ht="40.5" customHeight="1">
      <c r="B657" s="127">
        <v>646</v>
      </c>
      <c r="C657" s="128" t="s">
        <v>731</v>
      </c>
      <c r="D657" s="129" t="s">
        <v>732</v>
      </c>
      <c r="E657" s="129" t="s">
        <v>285</v>
      </c>
      <c r="F657" s="129" t="s">
        <v>733</v>
      </c>
      <c r="G657" s="128" t="s">
        <v>706</v>
      </c>
      <c r="H657" s="128"/>
      <c r="I657" s="128" t="s">
        <v>734</v>
      </c>
      <c r="J657" s="128" t="s">
        <v>328</v>
      </c>
      <c r="K657" s="128" t="s">
        <v>2265</v>
      </c>
      <c r="L657" s="130">
        <v>13</v>
      </c>
      <c r="M657" s="130">
        <v>7</v>
      </c>
      <c r="N657" s="131">
        <f t="shared" si="32"/>
        <v>20</v>
      </c>
      <c r="O657" s="128" t="s">
        <v>2312</v>
      </c>
      <c r="P657" s="144">
        <v>6889</v>
      </c>
      <c r="Q657" s="133">
        <v>0</v>
      </c>
      <c r="R657" s="144">
        <v>766</v>
      </c>
      <c r="S657" s="134">
        <f t="shared" si="33"/>
        <v>7655</v>
      </c>
      <c r="T657" s="132">
        <v>6889</v>
      </c>
      <c r="U657" s="135">
        <v>0</v>
      </c>
      <c r="V657" s="135"/>
      <c r="W657" s="136">
        <f t="shared" si="34"/>
        <v>6889</v>
      </c>
      <c r="X657" s="145" t="s">
        <v>735</v>
      </c>
      <c r="Y657" s="138"/>
      <c r="Z657" s="138"/>
      <c r="AA657" s="138"/>
      <c r="AB657" s="139"/>
      <c r="AC657" s="147"/>
      <c r="AE657" s="147"/>
      <c r="AG657" s="147"/>
      <c r="AH657" s="92"/>
    </row>
    <row r="658" spans="2:34" ht="40.5" customHeight="1">
      <c r="B658" s="127">
        <v>647</v>
      </c>
      <c r="C658" s="128" t="s">
        <v>731</v>
      </c>
      <c r="D658" s="129" t="s">
        <v>732</v>
      </c>
      <c r="E658" s="129" t="s">
        <v>285</v>
      </c>
      <c r="F658" s="129" t="s">
        <v>733</v>
      </c>
      <c r="G658" s="128" t="s">
        <v>706</v>
      </c>
      <c r="H658" s="128"/>
      <c r="I658" s="128" t="s">
        <v>734</v>
      </c>
      <c r="J658" s="128" t="s">
        <v>328</v>
      </c>
      <c r="K658" s="128" t="s">
        <v>2265</v>
      </c>
      <c r="L658" s="130">
        <v>0</v>
      </c>
      <c r="M658" s="130">
        <v>0</v>
      </c>
      <c r="N658" s="131">
        <f t="shared" si="32"/>
        <v>0</v>
      </c>
      <c r="O658" s="128" t="s">
        <v>2312</v>
      </c>
      <c r="P658" s="144">
        <v>20029</v>
      </c>
      <c r="Q658" s="133">
        <v>0</v>
      </c>
      <c r="R658" s="144">
        <v>2226</v>
      </c>
      <c r="S658" s="134">
        <f t="shared" si="33"/>
        <v>22255</v>
      </c>
      <c r="T658" s="132">
        <v>20029</v>
      </c>
      <c r="U658" s="135">
        <v>0</v>
      </c>
      <c r="V658" s="135"/>
      <c r="W658" s="136">
        <f t="shared" si="34"/>
        <v>20029</v>
      </c>
      <c r="X658" s="145" t="s">
        <v>735</v>
      </c>
      <c r="Y658" s="138"/>
      <c r="Z658" s="138"/>
      <c r="AA658" s="138"/>
      <c r="AB658" s="139"/>
      <c r="AC658" s="147"/>
      <c r="AE658" s="147"/>
      <c r="AG658" s="147"/>
      <c r="AH658" s="92"/>
    </row>
    <row r="659" spans="2:34" ht="40.5" customHeight="1">
      <c r="B659" s="127">
        <v>648</v>
      </c>
      <c r="C659" s="128" t="s">
        <v>731</v>
      </c>
      <c r="D659" s="129" t="s">
        <v>732</v>
      </c>
      <c r="E659" s="129" t="s">
        <v>285</v>
      </c>
      <c r="F659" s="129" t="s">
        <v>733</v>
      </c>
      <c r="G659" s="128" t="s">
        <v>706</v>
      </c>
      <c r="H659" s="128"/>
      <c r="I659" s="128" t="s">
        <v>734</v>
      </c>
      <c r="J659" s="128" t="s">
        <v>152</v>
      </c>
      <c r="K659" s="128" t="s">
        <v>2265</v>
      </c>
      <c r="L659" s="130">
        <v>0</v>
      </c>
      <c r="M659" s="130">
        <v>0</v>
      </c>
      <c r="N659" s="131">
        <f t="shared" si="32"/>
        <v>0</v>
      </c>
      <c r="O659" s="128" t="s">
        <v>2312</v>
      </c>
      <c r="P659" s="144">
        <v>80100</v>
      </c>
      <c r="Q659" s="133">
        <v>0</v>
      </c>
      <c r="R659" s="144">
        <v>8900</v>
      </c>
      <c r="S659" s="134">
        <f t="shared" si="33"/>
        <v>89000</v>
      </c>
      <c r="T659" s="132">
        <v>80100</v>
      </c>
      <c r="U659" s="135">
        <v>0</v>
      </c>
      <c r="V659" s="135"/>
      <c r="W659" s="136">
        <f t="shared" si="34"/>
        <v>80100</v>
      </c>
      <c r="X659" s="145" t="s">
        <v>735</v>
      </c>
      <c r="Y659" s="138"/>
      <c r="Z659" s="138"/>
      <c r="AA659" s="138"/>
      <c r="AB659" s="139"/>
      <c r="AC659" s="147"/>
      <c r="AE659" s="147"/>
      <c r="AG659" s="147"/>
      <c r="AH659" s="92"/>
    </row>
    <row r="660" spans="2:34" ht="40.5" customHeight="1">
      <c r="B660" s="127">
        <v>649</v>
      </c>
      <c r="C660" s="128" t="s">
        <v>731</v>
      </c>
      <c r="D660" s="129" t="s">
        <v>732</v>
      </c>
      <c r="E660" s="129" t="s">
        <v>285</v>
      </c>
      <c r="F660" s="129" t="s">
        <v>733</v>
      </c>
      <c r="G660" s="128" t="s">
        <v>706</v>
      </c>
      <c r="H660" s="128"/>
      <c r="I660" s="128" t="s">
        <v>734</v>
      </c>
      <c r="J660" s="128" t="s">
        <v>152</v>
      </c>
      <c r="K660" s="128" t="s">
        <v>2265</v>
      </c>
      <c r="L660" s="130">
        <v>0</v>
      </c>
      <c r="M660" s="130">
        <v>0</v>
      </c>
      <c r="N660" s="131">
        <f t="shared" si="32"/>
        <v>0</v>
      </c>
      <c r="O660" s="128" t="s">
        <v>2312</v>
      </c>
      <c r="P660" s="144">
        <v>25632</v>
      </c>
      <c r="Q660" s="133">
        <v>0</v>
      </c>
      <c r="R660" s="144">
        <v>2848</v>
      </c>
      <c r="S660" s="134">
        <f t="shared" si="33"/>
        <v>28480</v>
      </c>
      <c r="T660" s="132">
        <v>25632</v>
      </c>
      <c r="U660" s="135">
        <v>0</v>
      </c>
      <c r="V660" s="135"/>
      <c r="W660" s="136">
        <f t="shared" si="34"/>
        <v>25632</v>
      </c>
      <c r="X660" s="145" t="s">
        <v>735</v>
      </c>
      <c r="Y660" s="138"/>
      <c r="Z660" s="138"/>
      <c r="AA660" s="138"/>
      <c r="AB660" s="139"/>
      <c r="AC660" s="147"/>
      <c r="AE660" s="147"/>
      <c r="AG660" s="147"/>
      <c r="AH660" s="92"/>
    </row>
    <row r="661" spans="2:34" ht="40.5" customHeight="1">
      <c r="B661" s="127">
        <v>650</v>
      </c>
      <c r="C661" s="128" t="s">
        <v>731</v>
      </c>
      <c r="D661" s="129" t="s">
        <v>732</v>
      </c>
      <c r="E661" s="129" t="s">
        <v>285</v>
      </c>
      <c r="F661" s="129" t="s">
        <v>733</v>
      </c>
      <c r="G661" s="128" t="s">
        <v>706</v>
      </c>
      <c r="H661" s="128"/>
      <c r="I661" s="128" t="s">
        <v>734</v>
      </c>
      <c r="J661" s="128" t="s">
        <v>156</v>
      </c>
      <c r="K661" s="128" t="s">
        <v>2264</v>
      </c>
      <c r="L661" s="130">
        <v>0</v>
      </c>
      <c r="M661" s="130">
        <v>0</v>
      </c>
      <c r="N661" s="131">
        <f t="shared" si="32"/>
        <v>0</v>
      </c>
      <c r="O661" s="128" t="s">
        <v>2312</v>
      </c>
      <c r="P661" s="144">
        <v>14094</v>
      </c>
      <c r="Q661" s="133">
        <v>0</v>
      </c>
      <c r="R661" s="144">
        <v>1566</v>
      </c>
      <c r="S661" s="134">
        <f t="shared" si="33"/>
        <v>15660</v>
      </c>
      <c r="T661" s="132">
        <v>14094</v>
      </c>
      <c r="U661" s="135">
        <v>0</v>
      </c>
      <c r="V661" s="135"/>
      <c r="W661" s="136">
        <f t="shared" si="34"/>
        <v>14094</v>
      </c>
      <c r="X661" s="145" t="s">
        <v>735</v>
      </c>
      <c r="Y661" s="138"/>
      <c r="Z661" s="138"/>
      <c r="AA661" s="138"/>
      <c r="AB661" s="139"/>
      <c r="AC661" s="147"/>
      <c r="AE661" s="147"/>
      <c r="AG661" s="147"/>
      <c r="AH661" s="92"/>
    </row>
    <row r="662" spans="2:34" ht="40.5" customHeight="1">
      <c r="B662" s="127">
        <v>651</v>
      </c>
      <c r="C662" s="128" t="s">
        <v>731</v>
      </c>
      <c r="D662" s="129" t="s">
        <v>732</v>
      </c>
      <c r="E662" s="129" t="s">
        <v>285</v>
      </c>
      <c r="F662" s="129" t="s">
        <v>733</v>
      </c>
      <c r="G662" s="128" t="s">
        <v>706</v>
      </c>
      <c r="H662" s="128"/>
      <c r="I662" s="128" t="s">
        <v>734</v>
      </c>
      <c r="J662" s="128" t="s">
        <v>157</v>
      </c>
      <c r="K662" s="128" t="s">
        <v>2264</v>
      </c>
      <c r="L662" s="130">
        <v>0</v>
      </c>
      <c r="M662" s="130">
        <v>0</v>
      </c>
      <c r="N662" s="131">
        <f t="shared" si="32"/>
        <v>0</v>
      </c>
      <c r="O662" s="128" t="s">
        <v>2312</v>
      </c>
      <c r="P662" s="144">
        <v>28728</v>
      </c>
      <c r="Q662" s="133">
        <v>0</v>
      </c>
      <c r="R662" s="144">
        <v>3192</v>
      </c>
      <c r="S662" s="134">
        <f t="shared" si="33"/>
        <v>31920</v>
      </c>
      <c r="T662" s="132">
        <v>28728</v>
      </c>
      <c r="U662" s="135">
        <v>0</v>
      </c>
      <c r="V662" s="135"/>
      <c r="W662" s="136">
        <f t="shared" si="34"/>
        <v>28728</v>
      </c>
      <c r="X662" s="145" t="s">
        <v>735</v>
      </c>
      <c r="Y662" s="138"/>
      <c r="Z662" s="138"/>
      <c r="AA662" s="138"/>
      <c r="AB662" s="139"/>
      <c r="AC662" s="147"/>
      <c r="AE662" s="147"/>
      <c r="AG662" s="147"/>
      <c r="AH662" s="92"/>
    </row>
    <row r="663" spans="2:34" ht="40.5" customHeight="1">
      <c r="B663" s="127">
        <v>652</v>
      </c>
      <c r="C663" s="128" t="s">
        <v>731</v>
      </c>
      <c r="D663" s="129" t="s">
        <v>732</v>
      </c>
      <c r="E663" s="129" t="s">
        <v>285</v>
      </c>
      <c r="F663" s="129" t="s">
        <v>733</v>
      </c>
      <c r="G663" s="128" t="s">
        <v>706</v>
      </c>
      <c r="H663" s="128"/>
      <c r="I663" s="128" t="s">
        <v>734</v>
      </c>
      <c r="J663" s="128" t="s">
        <v>157</v>
      </c>
      <c r="K663" s="128" t="s">
        <v>2264</v>
      </c>
      <c r="L663" s="130">
        <v>0</v>
      </c>
      <c r="M663" s="130">
        <v>0</v>
      </c>
      <c r="N663" s="131">
        <f t="shared" si="32"/>
        <v>0</v>
      </c>
      <c r="O663" s="128" t="s">
        <v>2312</v>
      </c>
      <c r="P663" s="144">
        <v>8217</v>
      </c>
      <c r="Q663" s="133">
        <v>0</v>
      </c>
      <c r="R663" s="144">
        <v>913</v>
      </c>
      <c r="S663" s="134">
        <f t="shared" si="33"/>
        <v>9130</v>
      </c>
      <c r="T663" s="132">
        <v>8217</v>
      </c>
      <c r="U663" s="135">
        <v>0</v>
      </c>
      <c r="V663" s="135"/>
      <c r="W663" s="136">
        <f t="shared" si="34"/>
        <v>8217</v>
      </c>
      <c r="X663" s="145" t="s">
        <v>735</v>
      </c>
      <c r="Y663" s="138"/>
      <c r="Z663" s="138"/>
      <c r="AA663" s="138"/>
      <c r="AB663" s="139"/>
      <c r="AC663" s="147"/>
      <c r="AE663" s="147"/>
      <c r="AG663" s="147"/>
      <c r="AH663" s="92"/>
    </row>
    <row r="664" spans="2:34" ht="40.5" customHeight="1">
      <c r="B664" s="127">
        <v>653</v>
      </c>
      <c r="C664" s="128" t="s">
        <v>731</v>
      </c>
      <c r="D664" s="129" t="s">
        <v>732</v>
      </c>
      <c r="E664" s="129" t="s">
        <v>285</v>
      </c>
      <c r="F664" s="129" t="s">
        <v>733</v>
      </c>
      <c r="G664" s="128" t="s">
        <v>706</v>
      </c>
      <c r="H664" s="128"/>
      <c r="I664" s="128" t="s">
        <v>734</v>
      </c>
      <c r="J664" s="128" t="s">
        <v>157</v>
      </c>
      <c r="K664" s="128" t="s">
        <v>2264</v>
      </c>
      <c r="L664" s="130">
        <v>0</v>
      </c>
      <c r="M664" s="130">
        <v>0</v>
      </c>
      <c r="N664" s="131">
        <f t="shared" si="32"/>
        <v>0</v>
      </c>
      <c r="O664" s="128" t="s">
        <v>2312</v>
      </c>
      <c r="P664" s="144">
        <v>3870</v>
      </c>
      <c r="Q664" s="133">
        <v>0</v>
      </c>
      <c r="R664" s="144">
        <v>430</v>
      </c>
      <c r="S664" s="134">
        <f t="shared" si="33"/>
        <v>4300</v>
      </c>
      <c r="T664" s="132">
        <v>3870</v>
      </c>
      <c r="U664" s="135">
        <v>0</v>
      </c>
      <c r="V664" s="135"/>
      <c r="W664" s="136">
        <f t="shared" si="34"/>
        <v>3870</v>
      </c>
      <c r="X664" s="145" t="s">
        <v>735</v>
      </c>
      <c r="Y664" s="138"/>
      <c r="Z664" s="138"/>
      <c r="AA664" s="138"/>
      <c r="AB664" s="139"/>
      <c r="AC664" s="147"/>
      <c r="AE664" s="147"/>
      <c r="AG664" s="147"/>
      <c r="AH664" s="92"/>
    </row>
    <row r="665" spans="2:34" ht="40.5" customHeight="1">
      <c r="B665" s="127">
        <v>654</v>
      </c>
      <c r="C665" s="128" t="s">
        <v>736</v>
      </c>
      <c r="D665" s="129" t="s">
        <v>737</v>
      </c>
      <c r="E665" s="129" t="s">
        <v>323</v>
      </c>
      <c r="F665" s="129" t="s">
        <v>738</v>
      </c>
      <c r="G665" s="128" t="s">
        <v>706</v>
      </c>
      <c r="H665" s="128"/>
      <c r="I665" s="128" t="s">
        <v>736</v>
      </c>
      <c r="J665" s="128" t="s">
        <v>152</v>
      </c>
      <c r="K665" s="128" t="s">
        <v>2265</v>
      </c>
      <c r="L665" s="130">
        <v>8</v>
      </c>
      <c r="M665" s="130">
        <v>7</v>
      </c>
      <c r="N665" s="131">
        <f t="shared" si="32"/>
        <v>15</v>
      </c>
      <c r="O665" s="128" t="s">
        <v>2312</v>
      </c>
      <c r="P665" s="144">
        <v>6408</v>
      </c>
      <c r="Q665" s="133">
        <v>0</v>
      </c>
      <c r="R665" s="144">
        <v>712</v>
      </c>
      <c r="S665" s="134">
        <f t="shared" si="33"/>
        <v>7120</v>
      </c>
      <c r="T665" s="132">
        <v>6408</v>
      </c>
      <c r="U665" s="135">
        <v>0</v>
      </c>
      <c r="V665" s="135"/>
      <c r="W665" s="136">
        <f t="shared" si="34"/>
        <v>6408</v>
      </c>
      <c r="X665" s="145" t="s">
        <v>739</v>
      </c>
      <c r="Y665" s="138"/>
      <c r="Z665" s="138"/>
      <c r="AA665" s="138"/>
      <c r="AB665" s="139"/>
      <c r="AC665" s="147"/>
      <c r="AE665" s="147"/>
      <c r="AG665" s="147"/>
      <c r="AH665" s="92"/>
    </row>
    <row r="666" spans="2:34" ht="40.5" customHeight="1">
      <c r="B666" s="127">
        <v>655</v>
      </c>
      <c r="C666" s="128" t="s">
        <v>736</v>
      </c>
      <c r="D666" s="129" t="s">
        <v>737</v>
      </c>
      <c r="E666" s="129" t="s">
        <v>323</v>
      </c>
      <c r="F666" s="129" t="s">
        <v>738</v>
      </c>
      <c r="G666" s="128" t="s">
        <v>706</v>
      </c>
      <c r="H666" s="128"/>
      <c r="I666" s="128" t="s">
        <v>736</v>
      </c>
      <c r="J666" s="128" t="s">
        <v>157</v>
      </c>
      <c r="K666" s="128" t="s">
        <v>2264</v>
      </c>
      <c r="L666" s="130">
        <v>0</v>
      </c>
      <c r="M666" s="130">
        <v>0</v>
      </c>
      <c r="N666" s="131">
        <f t="shared" si="32"/>
        <v>0</v>
      </c>
      <c r="O666" s="128" t="s">
        <v>2312</v>
      </c>
      <c r="P666" s="144">
        <v>9576</v>
      </c>
      <c r="Q666" s="133">
        <v>0</v>
      </c>
      <c r="R666" s="144">
        <v>1064</v>
      </c>
      <c r="S666" s="134">
        <f t="shared" si="33"/>
        <v>10640</v>
      </c>
      <c r="T666" s="132">
        <v>9576</v>
      </c>
      <c r="U666" s="135">
        <v>0</v>
      </c>
      <c r="V666" s="135"/>
      <c r="W666" s="136">
        <f t="shared" si="34"/>
        <v>9576</v>
      </c>
      <c r="X666" s="145" t="s">
        <v>739</v>
      </c>
      <c r="Y666" s="138"/>
      <c r="Z666" s="138"/>
      <c r="AA666" s="138"/>
      <c r="AB666" s="139"/>
      <c r="AC666" s="147"/>
      <c r="AE666" s="147"/>
      <c r="AG666" s="147"/>
      <c r="AH666" s="92"/>
    </row>
    <row r="667" spans="2:34" ht="40.5" customHeight="1">
      <c r="B667" s="127">
        <v>656</v>
      </c>
      <c r="C667" s="128" t="s">
        <v>736</v>
      </c>
      <c r="D667" s="129" t="s">
        <v>737</v>
      </c>
      <c r="E667" s="129" t="s">
        <v>323</v>
      </c>
      <c r="F667" s="129" t="s">
        <v>738</v>
      </c>
      <c r="G667" s="128" t="s">
        <v>706</v>
      </c>
      <c r="H667" s="128"/>
      <c r="I667" s="128" t="s">
        <v>736</v>
      </c>
      <c r="J667" s="128" t="s">
        <v>157</v>
      </c>
      <c r="K667" s="128" t="s">
        <v>2264</v>
      </c>
      <c r="L667" s="130">
        <v>0</v>
      </c>
      <c r="M667" s="130">
        <v>0</v>
      </c>
      <c r="N667" s="131">
        <f t="shared" si="32"/>
        <v>0</v>
      </c>
      <c r="O667" s="128" t="s">
        <v>2312</v>
      </c>
      <c r="P667" s="144">
        <v>13135</v>
      </c>
      <c r="Q667" s="133">
        <v>0</v>
      </c>
      <c r="R667" s="144">
        <v>1460</v>
      </c>
      <c r="S667" s="134">
        <f t="shared" si="33"/>
        <v>14595</v>
      </c>
      <c r="T667" s="132">
        <v>13135</v>
      </c>
      <c r="U667" s="135">
        <v>0</v>
      </c>
      <c r="V667" s="135"/>
      <c r="W667" s="136">
        <f t="shared" si="34"/>
        <v>13135</v>
      </c>
      <c r="X667" s="145" t="s">
        <v>739</v>
      </c>
      <c r="Y667" s="138"/>
      <c r="Z667" s="138"/>
      <c r="AA667" s="138"/>
      <c r="AB667" s="139"/>
      <c r="AC667" s="147"/>
      <c r="AE667" s="147"/>
      <c r="AG667" s="147"/>
      <c r="AH667" s="92"/>
    </row>
    <row r="668" spans="2:34" ht="40.5" customHeight="1">
      <c r="B668" s="127">
        <v>657</v>
      </c>
      <c r="C668" s="128" t="s">
        <v>736</v>
      </c>
      <c r="D668" s="129" t="s">
        <v>737</v>
      </c>
      <c r="E668" s="129" t="s">
        <v>323</v>
      </c>
      <c r="F668" s="129" t="s">
        <v>738</v>
      </c>
      <c r="G668" s="128" t="s">
        <v>706</v>
      </c>
      <c r="H668" s="128"/>
      <c r="I668" s="128" t="s">
        <v>736</v>
      </c>
      <c r="J668" s="128" t="s">
        <v>169</v>
      </c>
      <c r="K668" s="128" t="s">
        <v>2264</v>
      </c>
      <c r="L668" s="130">
        <v>0</v>
      </c>
      <c r="M668" s="130">
        <v>0</v>
      </c>
      <c r="N668" s="131">
        <f t="shared" si="32"/>
        <v>0</v>
      </c>
      <c r="O668" s="128" t="s">
        <v>2312</v>
      </c>
      <c r="P668" s="144">
        <v>36495</v>
      </c>
      <c r="Q668" s="133">
        <v>0</v>
      </c>
      <c r="R668" s="144">
        <v>4055</v>
      </c>
      <c r="S668" s="134">
        <f t="shared" si="33"/>
        <v>40550</v>
      </c>
      <c r="T668" s="132">
        <v>36495</v>
      </c>
      <c r="U668" s="135">
        <v>0</v>
      </c>
      <c r="V668" s="135"/>
      <c r="W668" s="136">
        <f t="shared" si="34"/>
        <v>36495</v>
      </c>
      <c r="X668" s="145" t="s">
        <v>739</v>
      </c>
      <c r="Y668" s="138"/>
      <c r="Z668" s="138"/>
      <c r="AA668" s="138"/>
      <c r="AB668" s="139"/>
      <c r="AC668" s="147"/>
      <c r="AE668" s="147"/>
      <c r="AG668" s="147"/>
      <c r="AH668" s="92"/>
    </row>
    <row r="669" spans="2:34" ht="40.5" customHeight="1">
      <c r="B669" s="127">
        <v>658</v>
      </c>
      <c r="C669" s="128" t="s">
        <v>736</v>
      </c>
      <c r="D669" s="129" t="s">
        <v>737</v>
      </c>
      <c r="E669" s="129" t="s">
        <v>323</v>
      </c>
      <c r="F669" s="129" t="s">
        <v>738</v>
      </c>
      <c r="G669" s="128" t="s">
        <v>706</v>
      </c>
      <c r="H669" s="128"/>
      <c r="I669" s="128" t="s">
        <v>736</v>
      </c>
      <c r="J669" s="128" t="s">
        <v>152</v>
      </c>
      <c r="K669" s="128" t="s">
        <v>2265</v>
      </c>
      <c r="L669" s="130">
        <v>0</v>
      </c>
      <c r="M669" s="130">
        <v>0</v>
      </c>
      <c r="N669" s="131">
        <f t="shared" si="32"/>
        <v>0</v>
      </c>
      <c r="O669" s="128" t="s">
        <v>2312</v>
      </c>
      <c r="P669" s="144">
        <v>35217</v>
      </c>
      <c r="Q669" s="133">
        <v>0</v>
      </c>
      <c r="R669" s="144">
        <v>3913</v>
      </c>
      <c r="S669" s="134">
        <f t="shared" si="33"/>
        <v>39130</v>
      </c>
      <c r="T669" s="132">
        <v>35217</v>
      </c>
      <c r="U669" s="135">
        <v>0</v>
      </c>
      <c r="V669" s="135"/>
      <c r="W669" s="136">
        <f t="shared" si="34"/>
        <v>35217</v>
      </c>
      <c r="X669" s="145" t="s">
        <v>739</v>
      </c>
      <c r="Y669" s="138"/>
      <c r="Z669" s="138"/>
      <c r="AA669" s="138"/>
      <c r="AB669" s="139"/>
      <c r="AC669" s="147"/>
      <c r="AE669" s="147"/>
      <c r="AG669" s="147"/>
      <c r="AH669" s="92"/>
    </row>
    <row r="670" spans="2:34" ht="40.5" customHeight="1">
      <c r="B670" s="127">
        <v>659</v>
      </c>
      <c r="C670" s="128" t="s">
        <v>736</v>
      </c>
      <c r="D670" s="129" t="s">
        <v>737</v>
      </c>
      <c r="E670" s="129" t="s">
        <v>323</v>
      </c>
      <c r="F670" s="129" t="s">
        <v>738</v>
      </c>
      <c r="G670" s="128" t="s">
        <v>706</v>
      </c>
      <c r="H670" s="128"/>
      <c r="I670" s="128" t="s">
        <v>736</v>
      </c>
      <c r="J670" s="128" t="s">
        <v>157</v>
      </c>
      <c r="K670" s="128" t="s">
        <v>2264</v>
      </c>
      <c r="L670" s="130">
        <v>0</v>
      </c>
      <c r="M670" s="130">
        <v>0</v>
      </c>
      <c r="N670" s="131">
        <f t="shared" si="32"/>
        <v>0</v>
      </c>
      <c r="O670" s="128" t="s">
        <v>2312</v>
      </c>
      <c r="P670" s="144">
        <v>9162</v>
      </c>
      <c r="Q670" s="133">
        <v>0</v>
      </c>
      <c r="R670" s="144">
        <v>1018</v>
      </c>
      <c r="S670" s="134">
        <f t="shared" si="33"/>
        <v>10180</v>
      </c>
      <c r="T670" s="132">
        <v>9162</v>
      </c>
      <c r="U670" s="135">
        <v>0</v>
      </c>
      <c r="V670" s="135"/>
      <c r="W670" s="136">
        <f t="shared" si="34"/>
        <v>9162</v>
      </c>
      <c r="X670" s="145" t="s">
        <v>739</v>
      </c>
      <c r="Y670" s="138"/>
      <c r="Z670" s="138"/>
      <c r="AA670" s="138"/>
      <c r="AB670" s="139"/>
      <c r="AC670" s="147"/>
      <c r="AE670" s="147"/>
      <c r="AG670" s="147"/>
      <c r="AH670" s="92"/>
    </row>
    <row r="671" spans="2:34" ht="40.5" customHeight="1">
      <c r="B671" s="127">
        <v>660</v>
      </c>
      <c r="C671" s="128" t="s">
        <v>736</v>
      </c>
      <c r="D671" s="129" t="s">
        <v>737</v>
      </c>
      <c r="E671" s="129" t="s">
        <v>323</v>
      </c>
      <c r="F671" s="129" t="s">
        <v>738</v>
      </c>
      <c r="G671" s="128" t="s">
        <v>706</v>
      </c>
      <c r="H671" s="128"/>
      <c r="I671" s="128" t="s">
        <v>736</v>
      </c>
      <c r="J671" s="128" t="s">
        <v>157</v>
      </c>
      <c r="K671" s="128" t="s">
        <v>2264</v>
      </c>
      <c r="L671" s="130">
        <v>0</v>
      </c>
      <c r="M671" s="130">
        <v>0</v>
      </c>
      <c r="N671" s="131">
        <f t="shared" si="32"/>
        <v>0</v>
      </c>
      <c r="O671" s="128" t="s">
        <v>2312</v>
      </c>
      <c r="P671" s="144">
        <v>5976</v>
      </c>
      <c r="Q671" s="133">
        <v>0</v>
      </c>
      <c r="R671" s="144">
        <v>664</v>
      </c>
      <c r="S671" s="134">
        <f t="shared" si="33"/>
        <v>6640</v>
      </c>
      <c r="T671" s="132">
        <v>5976</v>
      </c>
      <c r="U671" s="135">
        <v>0</v>
      </c>
      <c r="V671" s="135"/>
      <c r="W671" s="136">
        <f t="shared" si="34"/>
        <v>5976</v>
      </c>
      <c r="X671" s="145" t="s">
        <v>739</v>
      </c>
      <c r="Y671" s="138"/>
      <c r="Z671" s="138"/>
      <c r="AA671" s="138"/>
      <c r="AB671" s="139"/>
      <c r="AC671" s="147"/>
      <c r="AE671" s="147"/>
      <c r="AG671" s="147"/>
      <c r="AH671" s="92"/>
    </row>
    <row r="672" spans="2:34" ht="40.5" customHeight="1">
      <c r="B672" s="127">
        <v>661</v>
      </c>
      <c r="C672" s="128" t="s">
        <v>736</v>
      </c>
      <c r="D672" s="129" t="s">
        <v>737</v>
      </c>
      <c r="E672" s="129" t="s">
        <v>323</v>
      </c>
      <c r="F672" s="129" t="s">
        <v>738</v>
      </c>
      <c r="G672" s="128" t="s">
        <v>706</v>
      </c>
      <c r="H672" s="128"/>
      <c r="I672" s="128" t="s">
        <v>736</v>
      </c>
      <c r="J672" s="128" t="s">
        <v>156</v>
      </c>
      <c r="K672" s="128" t="s">
        <v>2264</v>
      </c>
      <c r="L672" s="130">
        <v>0</v>
      </c>
      <c r="M672" s="130">
        <v>0</v>
      </c>
      <c r="N672" s="131">
        <f t="shared" si="32"/>
        <v>0</v>
      </c>
      <c r="O672" s="128" t="s">
        <v>2312</v>
      </c>
      <c r="P672" s="144">
        <v>14094</v>
      </c>
      <c r="Q672" s="133">
        <v>0</v>
      </c>
      <c r="R672" s="144">
        <v>1566</v>
      </c>
      <c r="S672" s="134">
        <f t="shared" si="33"/>
        <v>15660</v>
      </c>
      <c r="T672" s="132">
        <v>14094</v>
      </c>
      <c r="U672" s="135">
        <v>0</v>
      </c>
      <c r="V672" s="135"/>
      <c r="W672" s="136">
        <f t="shared" si="34"/>
        <v>14094</v>
      </c>
      <c r="X672" s="145" t="s">
        <v>739</v>
      </c>
      <c r="Y672" s="138"/>
      <c r="Z672" s="138"/>
      <c r="AA672" s="138"/>
      <c r="AB672" s="139"/>
      <c r="AC672" s="147"/>
      <c r="AE672" s="147"/>
      <c r="AG672" s="147"/>
      <c r="AH672" s="92"/>
    </row>
    <row r="673" spans="2:34" ht="40.5" customHeight="1">
      <c r="B673" s="127">
        <v>662</v>
      </c>
      <c r="C673" s="128" t="s">
        <v>736</v>
      </c>
      <c r="D673" s="129" t="s">
        <v>737</v>
      </c>
      <c r="E673" s="129" t="s">
        <v>323</v>
      </c>
      <c r="F673" s="129" t="s">
        <v>738</v>
      </c>
      <c r="G673" s="128" t="s">
        <v>706</v>
      </c>
      <c r="H673" s="128"/>
      <c r="I673" s="128" t="s">
        <v>736</v>
      </c>
      <c r="J673" s="128" t="s">
        <v>328</v>
      </c>
      <c r="K673" s="128" t="s">
        <v>2265</v>
      </c>
      <c r="L673" s="130">
        <v>0</v>
      </c>
      <c r="M673" s="130">
        <v>0</v>
      </c>
      <c r="N673" s="131">
        <f t="shared" si="32"/>
        <v>0</v>
      </c>
      <c r="O673" s="128" t="s">
        <v>2312</v>
      </c>
      <c r="P673" s="144">
        <v>23026</v>
      </c>
      <c r="Q673" s="133">
        <v>0</v>
      </c>
      <c r="R673" s="144">
        <v>2559</v>
      </c>
      <c r="S673" s="134">
        <f t="shared" si="33"/>
        <v>25585</v>
      </c>
      <c r="T673" s="132">
        <v>23026</v>
      </c>
      <c r="U673" s="135">
        <v>0</v>
      </c>
      <c r="V673" s="135"/>
      <c r="W673" s="136">
        <f t="shared" si="34"/>
        <v>23026</v>
      </c>
      <c r="X673" s="145" t="s">
        <v>739</v>
      </c>
      <c r="Y673" s="138"/>
      <c r="Z673" s="138"/>
      <c r="AA673" s="138"/>
      <c r="AB673" s="139"/>
      <c r="AC673" s="147"/>
      <c r="AE673" s="147"/>
      <c r="AG673" s="147"/>
      <c r="AH673" s="92"/>
    </row>
    <row r="674" spans="2:34" ht="40.5" customHeight="1">
      <c r="B674" s="127">
        <v>663</v>
      </c>
      <c r="C674" s="128" t="s">
        <v>740</v>
      </c>
      <c r="D674" s="129" t="s">
        <v>285</v>
      </c>
      <c r="E674" s="129" t="s">
        <v>285</v>
      </c>
      <c r="F674" s="129" t="s">
        <v>741</v>
      </c>
      <c r="G674" s="128" t="s">
        <v>706</v>
      </c>
      <c r="H674" s="128"/>
      <c r="I674" s="128" t="s">
        <v>742</v>
      </c>
      <c r="J674" s="128" t="s">
        <v>152</v>
      </c>
      <c r="K674" s="128" t="s">
        <v>2265</v>
      </c>
      <c r="L674" s="130">
        <v>11</v>
      </c>
      <c r="M674" s="130">
        <v>3</v>
      </c>
      <c r="N674" s="131">
        <f t="shared" si="32"/>
        <v>14</v>
      </c>
      <c r="O674" s="128" t="s">
        <v>2312</v>
      </c>
      <c r="P674" s="144">
        <v>19224</v>
      </c>
      <c r="Q674" s="133">
        <v>0</v>
      </c>
      <c r="R674" s="144">
        <v>2136</v>
      </c>
      <c r="S674" s="134">
        <f t="shared" si="33"/>
        <v>21360</v>
      </c>
      <c r="T674" s="132">
        <v>19224</v>
      </c>
      <c r="U674" s="135">
        <v>0</v>
      </c>
      <c r="V674" s="135"/>
      <c r="W674" s="136">
        <f t="shared" si="34"/>
        <v>19224</v>
      </c>
      <c r="X674" s="145" t="s">
        <v>743</v>
      </c>
      <c r="Y674" s="138"/>
      <c r="Z674" s="138"/>
      <c r="AA674" s="138"/>
      <c r="AB674" s="139"/>
      <c r="AC674" s="147"/>
      <c r="AE674" s="147"/>
      <c r="AG674" s="147"/>
      <c r="AH674" s="92"/>
    </row>
    <row r="675" spans="2:34" ht="40.5" customHeight="1">
      <c r="B675" s="127">
        <v>664</v>
      </c>
      <c r="C675" s="128" t="s">
        <v>740</v>
      </c>
      <c r="D675" s="129" t="s">
        <v>285</v>
      </c>
      <c r="E675" s="129" t="s">
        <v>285</v>
      </c>
      <c r="F675" s="129" t="s">
        <v>741</v>
      </c>
      <c r="G675" s="128" t="s">
        <v>706</v>
      </c>
      <c r="H675" s="128"/>
      <c r="I675" s="128" t="s">
        <v>742</v>
      </c>
      <c r="J675" s="128" t="s">
        <v>328</v>
      </c>
      <c r="K675" s="128" t="s">
        <v>2265</v>
      </c>
      <c r="L675" s="130">
        <v>0</v>
      </c>
      <c r="M675" s="130">
        <v>0</v>
      </c>
      <c r="N675" s="131">
        <f t="shared" si="32"/>
        <v>0</v>
      </c>
      <c r="O675" s="128" t="s">
        <v>2312</v>
      </c>
      <c r="P675" s="144">
        <v>40059</v>
      </c>
      <c r="Q675" s="133">
        <v>0</v>
      </c>
      <c r="R675" s="144">
        <v>4451</v>
      </c>
      <c r="S675" s="134">
        <f t="shared" si="33"/>
        <v>44510</v>
      </c>
      <c r="T675" s="132">
        <v>40059</v>
      </c>
      <c r="U675" s="135">
        <v>0</v>
      </c>
      <c r="V675" s="135"/>
      <c r="W675" s="136">
        <f t="shared" si="34"/>
        <v>40059</v>
      </c>
      <c r="X675" s="145" t="s">
        <v>743</v>
      </c>
      <c r="Y675" s="138"/>
      <c r="Z675" s="138"/>
      <c r="AA675" s="138"/>
      <c r="AB675" s="139"/>
      <c r="AC675" s="147"/>
      <c r="AE675" s="147"/>
      <c r="AG675" s="147"/>
      <c r="AH675" s="92"/>
    </row>
    <row r="676" spans="2:34" ht="40.5" customHeight="1">
      <c r="B676" s="127">
        <v>665</v>
      </c>
      <c r="C676" s="128" t="s">
        <v>740</v>
      </c>
      <c r="D676" s="129" t="s">
        <v>285</v>
      </c>
      <c r="E676" s="129" t="s">
        <v>285</v>
      </c>
      <c r="F676" s="129" t="s">
        <v>741</v>
      </c>
      <c r="G676" s="128" t="s">
        <v>706</v>
      </c>
      <c r="H676" s="128"/>
      <c r="I676" s="128" t="s">
        <v>742</v>
      </c>
      <c r="J676" s="128" t="s">
        <v>169</v>
      </c>
      <c r="K676" s="128" t="s">
        <v>2264</v>
      </c>
      <c r="L676" s="130">
        <v>0</v>
      </c>
      <c r="M676" s="130">
        <v>0</v>
      </c>
      <c r="N676" s="131">
        <f t="shared" si="32"/>
        <v>0</v>
      </c>
      <c r="O676" s="128" t="s">
        <v>2312</v>
      </c>
      <c r="P676" s="144">
        <v>7047</v>
      </c>
      <c r="Q676" s="133">
        <v>0</v>
      </c>
      <c r="R676" s="144">
        <v>783</v>
      </c>
      <c r="S676" s="134">
        <f t="shared" si="33"/>
        <v>7830</v>
      </c>
      <c r="T676" s="132">
        <v>7047</v>
      </c>
      <c r="U676" s="135">
        <v>0</v>
      </c>
      <c r="V676" s="135"/>
      <c r="W676" s="136">
        <f t="shared" si="34"/>
        <v>7047</v>
      </c>
      <c r="X676" s="145" t="s">
        <v>743</v>
      </c>
      <c r="Y676" s="138"/>
      <c r="Z676" s="138"/>
      <c r="AA676" s="138"/>
      <c r="AB676" s="139"/>
      <c r="AC676" s="147"/>
      <c r="AE676" s="147"/>
      <c r="AG676" s="147"/>
      <c r="AH676" s="92"/>
    </row>
    <row r="677" spans="2:34" ht="40.5" customHeight="1">
      <c r="B677" s="127">
        <v>666</v>
      </c>
      <c r="C677" s="128" t="s">
        <v>740</v>
      </c>
      <c r="D677" s="129" t="s">
        <v>285</v>
      </c>
      <c r="E677" s="129" t="s">
        <v>285</v>
      </c>
      <c r="F677" s="129" t="s">
        <v>741</v>
      </c>
      <c r="G677" s="128" t="s">
        <v>706</v>
      </c>
      <c r="H677" s="128"/>
      <c r="I677" s="128" t="s">
        <v>742</v>
      </c>
      <c r="J677" s="128" t="s">
        <v>169</v>
      </c>
      <c r="K677" s="128" t="s">
        <v>2264</v>
      </c>
      <c r="L677" s="130">
        <v>0</v>
      </c>
      <c r="M677" s="130">
        <v>0</v>
      </c>
      <c r="N677" s="131">
        <f t="shared" si="32"/>
        <v>0</v>
      </c>
      <c r="O677" s="128" t="s">
        <v>2312</v>
      </c>
      <c r="P677" s="144">
        <v>18247</v>
      </c>
      <c r="Q677" s="133">
        <v>0</v>
      </c>
      <c r="R677" s="144">
        <v>2028</v>
      </c>
      <c r="S677" s="134">
        <f t="shared" si="33"/>
        <v>20275</v>
      </c>
      <c r="T677" s="132">
        <v>18247</v>
      </c>
      <c r="U677" s="135">
        <v>0</v>
      </c>
      <c r="V677" s="135"/>
      <c r="W677" s="136">
        <f t="shared" si="34"/>
        <v>18247</v>
      </c>
      <c r="X677" s="145" t="s">
        <v>743</v>
      </c>
      <c r="Y677" s="138"/>
      <c r="Z677" s="138"/>
      <c r="AA677" s="138"/>
      <c r="AB677" s="139"/>
      <c r="AC677" s="147"/>
      <c r="AE677" s="147"/>
      <c r="AG677" s="147"/>
      <c r="AH677" s="92"/>
    </row>
    <row r="678" spans="2:34" ht="40.5" customHeight="1">
      <c r="B678" s="127">
        <v>667</v>
      </c>
      <c r="C678" s="128" t="s">
        <v>740</v>
      </c>
      <c r="D678" s="129" t="s">
        <v>285</v>
      </c>
      <c r="E678" s="129" t="s">
        <v>285</v>
      </c>
      <c r="F678" s="129" t="s">
        <v>741</v>
      </c>
      <c r="G678" s="128" t="s">
        <v>706</v>
      </c>
      <c r="H678" s="128"/>
      <c r="I678" s="128" t="s">
        <v>742</v>
      </c>
      <c r="J678" s="128" t="s">
        <v>157</v>
      </c>
      <c r="K678" s="128" t="s">
        <v>2264</v>
      </c>
      <c r="L678" s="130">
        <v>0</v>
      </c>
      <c r="M678" s="130">
        <v>0</v>
      </c>
      <c r="N678" s="131">
        <f t="shared" si="32"/>
        <v>0</v>
      </c>
      <c r="O678" s="128" t="s">
        <v>2312</v>
      </c>
      <c r="P678" s="144">
        <v>4788</v>
      </c>
      <c r="Q678" s="133">
        <v>0</v>
      </c>
      <c r="R678" s="144">
        <v>532</v>
      </c>
      <c r="S678" s="134">
        <f t="shared" si="33"/>
        <v>5320</v>
      </c>
      <c r="T678" s="132">
        <v>4788</v>
      </c>
      <c r="U678" s="135">
        <v>0</v>
      </c>
      <c r="V678" s="135"/>
      <c r="W678" s="136">
        <f t="shared" si="34"/>
        <v>4788</v>
      </c>
      <c r="X678" s="145" t="s">
        <v>743</v>
      </c>
      <c r="Y678" s="138"/>
      <c r="Z678" s="138"/>
      <c r="AA678" s="138"/>
      <c r="AB678" s="139"/>
      <c r="AC678" s="147"/>
      <c r="AE678" s="147"/>
      <c r="AG678" s="147"/>
      <c r="AH678" s="92"/>
    </row>
    <row r="679" spans="2:34" ht="40.5" customHeight="1">
      <c r="B679" s="127">
        <v>668</v>
      </c>
      <c r="C679" s="128" t="s">
        <v>740</v>
      </c>
      <c r="D679" s="129" t="s">
        <v>285</v>
      </c>
      <c r="E679" s="129" t="s">
        <v>285</v>
      </c>
      <c r="F679" s="129" t="s">
        <v>741</v>
      </c>
      <c r="G679" s="128" t="s">
        <v>706</v>
      </c>
      <c r="H679" s="128"/>
      <c r="I679" s="128" t="s">
        <v>742</v>
      </c>
      <c r="J679" s="128" t="s">
        <v>157</v>
      </c>
      <c r="K679" s="128" t="s">
        <v>2264</v>
      </c>
      <c r="L679" s="130">
        <v>0</v>
      </c>
      <c r="M679" s="130">
        <v>0</v>
      </c>
      <c r="N679" s="131">
        <f t="shared" si="32"/>
        <v>0</v>
      </c>
      <c r="O679" s="128" t="s">
        <v>2312</v>
      </c>
      <c r="P679" s="144">
        <v>5805</v>
      </c>
      <c r="Q679" s="133">
        <v>0</v>
      </c>
      <c r="R679" s="144">
        <v>645</v>
      </c>
      <c r="S679" s="134">
        <f t="shared" si="33"/>
        <v>6450</v>
      </c>
      <c r="T679" s="132">
        <v>5805</v>
      </c>
      <c r="U679" s="135">
        <v>0</v>
      </c>
      <c r="V679" s="135"/>
      <c r="W679" s="136">
        <f t="shared" si="34"/>
        <v>5805</v>
      </c>
      <c r="X679" s="145" t="s">
        <v>743</v>
      </c>
      <c r="Y679" s="138"/>
      <c r="Z679" s="138"/>
      <c r="AA679" s="138"/>
      <c r="AB679" s="139"/>
      <c r="AC679" s="147"/>
      <c r="AE679" s="147"/>
      <c r="AG679" s="147"/>
      <c r="AH679" s="92"/>
    </row>
    <row r="680" spans="2:34" ht="40.5" customHeight="1">
      <c r="B680" s="127">
        <v>669</v>
      </c>
      <c r="C680" s="128" t="s">
        <v>740</v>
      </c>
      <c r="D680" s="129" t="s">
        <v>285</v>
      </c>
      <c r="E680" s="129" t="s">
        <v>285</v>
      </c>
      <c r="F680" s="129" t="s">
        <v>741</v>
      </c>
      <c r="G680" s="128" t="s">
        <v>706</v>
      </c>
      <c r="H680" s="128"/>
      <c r="I680" s="128" t="s">
        <v>742</v>
      </c>
      <c r="J680" s="128" t="s">
        <v>156</v>
      </c>
      <c r="K680" s="128" t="s">
        <v>2264</v>
      </c>
      <c r="L680" s="130">
        <v>0</v>
      </c>
      <c r="M680" s="130">
        <v>0</v>
      </c>
      <c r="N680" s="131">
        <f t="shared" si="32"/>
        <v>0</v>
      </c>
      <c r="O680" s="128" t="s">
        <v>2312</v>
      </c>
      <c r="P680" s="144">
        <v>4698</v>
      </c>
      <c r="Q680" s="133">
        <v>0</v>
      </c>
      <c r="R680" s="144">
        <v>522</v>
      </c>
      <c r="S680" s="134">
        <f t="shared" si="33"/>
        <v>5220</v>
      </c>
      <c r="T680" s="132">
        <v>4698</v>
      </c>
      <c r="U680" s="135">
        <v>0</v>
      </c>
      <c r="V680" s="135"/>
      <c r="W680" s="136">
        <f t="shared" si="34"/>
        <v>4698</v>
      </c>
      <c r="X680" s="145" t="s">
        <v>743</v>
      </c>
      <c r="Y680" s="138"/>
      <c r="Z680" s="138"/>
      <c r="AA680" s="138"/>
      <c r="AB680" s="139"/>
      <c r="AC680" s="147"/>
      <c r="AE680" s="147"/>
      <c r="AG680" s="147"/>
      <c r="AH680" s="92"/>
    </row>
    <row r="681" spans="2:34" ht="40.5" customHeight="1">
      <c r="B681" s="127">
        <v>670</v>
      </c>
      <c r="C681" s="128" t="s">
        <v>740</v>
      </c>
      <c r="D681" s="129" t="s">
        <v>285</v>
      </c>
      <c r="E681" s="129" t="s">
        <v>285</v>
      </c>
      <c r="F681" s="129" t="s">
        <v>741</v>
      </c>
      <c r="G681" s="128" t="s">
        <v>706</v>
      </c>
      <c r="H681" s="128"/>
      <c r="I681" s="128" t="s">
        <v>742</v>
      </c>
      <c r="J681" s="128" t="s">
        <v>152</v>
      </c>
      <c r="K681" s="128" t="s">
        <v>2265</v>
      </c>
      <c r="L681" s="130">
        <v>0</v>
      </c>
      <c r="M681" s="130">
        <v>0</v>
      </c>
      <c r="N681" s="131">
        <f t="shared" si="32"/>
        <v>0</v>
      </c>
      <c r="O681" s="128" t="s">
        <v>2312</v>
      </c>
      <c r="P681" s="144">
        <v>17608</v>
      </c>
      <c r="Q681" s="133">
        <v>0</v>
      </c>
      <c r="R681" s="144">
        <v>1957</v>
      </c>
      <c r="S681" s="134">
        <f t="shared" si="33"/>
        <v>19565</v>
      </c>
      <c r="T681" s="132">
        <v>17608</v>
      </c>
      <c r="U681" s="135">
        <v>0</v>
      </c>
      <c r="V681" s="135"/>
      <c r="W681" s="136">
        <f t="shared" si="34"/>
        <v>17608</v>
      </c>
      <c r="X681" s="145" t="s">
        <v>743</v>
      </c>
      <c r="Y681" s="138"/>
      <c r="Z681" s="138"/>
      <c r="AA681" s="138"/>
      <c r="AB681" s="139"/>
      <c r="AC681" s="147"/>
      <c r="AE681" s="147"/>
      <c r="AG681" s="147"/>
      <c r="AH681" s="92"/>
    </row>
    <row r="682" spans="2:34" ht="40.5" customHeight="1">
      <c r="B682" s="127">
        <v>671</v>
      </c>
      <c r="C682" s="128" t="s">
        <v>740</v>
      </c>
      <c r="D682" s="129" t="s">
        <v>285</v>
      </c>
      <c r="E682" s="129" t="s">
        <v>285</v>
      </c>
      <c r="F682" s="129" t="s">
        <v>741</v>
      </c>
      <c r="G682" s="128" t="s">
        <v>706</v>
      </c>
      <c r="H682" s="128"/>
      <c r="I682" s="128" t="s">
        <v>742</v>
      </c>
      <c r="J682" s="128" t="s">
        <v>152</v>
      </c>
      <c r="K682" s="128" t="s">
        <v>2265</v>
      </c>
      <c r="L682" s="130">
        <v>0</v>
      </c>
      <c r="M682" s="130">
        <v>0</v>
      </c>
      <c r="N682" s="131">
        <f t="shared" si="32"/>
        <v>0</v>
      </c>
      <c r="O682" s="128" t="s">
        <v>2312</v>
      </c>
      <c r="P682" s="144">
        <v>40050</v>
      </c>
      <c r="Q682" s="133">
        <v>0</v>
      </c>
      <c r="R682" s="144">
        <v>4450</v>
      </c>
      <c r="S682" s="134">
        <f t="shared" si="33"/>
        <v>44500</v>
      </c>
      <c r="T682" s="132">
        <v>40050</v>
      </c>
      <c r="U682" s="135">
        <v>0</v>
      </c>
      <c r="V682" s="135"/>
      <c r="W682" s="136">
        <f t="shared" si="34"/>
        <v>40050</v>
      </c>
      <c r="X682" s="145" t="s">
        <v>743</v>
      </c>
      <c r="Y682" s="138"/>
      <c r="Z682" s="138"/>
      <c r="AA682" s="138"/>
      <c r="AB682" s="139"/>
      <c r="AC682" s="147"/>
      <c r="AE682" s="147"/>
      <c r="AG682" s="147"/>
      <c r="AH682" s="92"/>
    </row>
    <row r="683" spans="2:34" ht="40.5" customHeight="1">
      <c r="B683" s="127">
        <v>672</v>
      </c>
      <c r="C683" s="128" t="s">
        <v>744</v>
      </c>
      <c r="D683" s="129" t="s">
        <v>285</v>
      </c>
      <c r="E683" s="129"/>
      <c r="F683" s="129" t="s">
        <v>745</v>
      </c>
      <c r="G683" s="128" t="s">
        <v>706</v>
      </c>
      <c r="H683" s="128"/>
      <c r="I683" s="128" t="s">
        <v>744</v>
      </c>
      <c r="J683" s="128" t="s">
        <v>157</v>
      </c>
      <c r="K683" s="128" t="s">
        <v>2264</v>
      </c>
      <c r="L683" s="130">
        <v>14</v>
      </c>
      <c r="M683" s="130">
        <v>1</v>
      </c>
      <c r="N683" s="131">
        <f t="shared" si="32"/>
        <v>15</v>
      </c>
      <c r="O683" s="128" t="s">
        <v>2312</v>
      </c>
      <c r="P683" s="144">
        <v>1935</v>
      </c>
      <c r="Q683" s="133">
        <v>0</v>
      </c>
      <c r="R683" s="144">
        <v>215</v>
      </c>
      <c r="S683" s="134">
        <f t="shared" si="33"/>
        <v>2150</v>
      </c>
      <c r="T683" s="132">
        <v>1935</v>
      </c>
      <c r="U683" s="135">
        <v>0</v>
      </c>
      <c r="V683" s="135"/>
      <c r="W683" s="136">
        <f t="shared" si="34"/>
        <v>1935</v>
      </c>
      <c r="X683" s="145" t="s">
        <v>746</v>
      </c>
      <c r="Y683" s="138"/>
      <c r="Z683" s="138"/>
      <c r="AA683" s="138"/>
      <c r="AB683" s="139"/>
      <c r="AC683" s="147"/>
      <c r="AE683" s="147"/>
      <c r="AG683" s="147"/>
      <c r="AH683" s="92"/>
    </row>
    <row r="684" spans="2:34" ht="40.5" customHeight="1">
      <c r="B684" s="127">
        <v>673</v>
      </c>
      <c r="C684" s="128" t="s">
        <v>744</v>
      </c>
      <c r="D684" s="129" t="s">
        <v>285</v>
      </c>
      <c r="E684" s="129"/>
      <c r="F684" s="129" t="s">
        <v>745</v>
      </c>
      <c r="G684" s="128" t="s">
        <v>706</v>
      </c>
      <c r="H684" s="128"/>
      <c r="I684" s="128" t="s">
        <v>744</v>
      </c>
      <c r="J684" s="128" t="s">
        <v>152</v>
      </c>
      <c r="K684" s="128" t="s">
        <v>2265</v>
      </c>
      <c r="L684" s="130">
        <v>0</v>
      </c>
      <c r="M684" s="130">
        <v>0</v>
      </c>
      <c r="N684" s="131">
        <f t="shared" si="32"/>
        <v>0</v>
      </c>
      <c r="O684" s="128" t="s">
        <v>2312</v>
      </c>
      <c r="P684" s="144">
        <v>17608</v>
      </c>
      <c r="Q684" s="133">
        <v>0</v>
      </c>
      <c r="R684" s="144">
        <v>1957</v>
      </c>
      <c r="S684" s="134">
        <f t="shared" si="33"/>
        <v>19565</v>
      </c>
      <c r="T684" s="132">
        <v>17608</v>
      </c>
      <c r="U684" s="135">
        <v>0</v>
      </c>
      <c r="V684" s="135"/>
      <c r="W684" s="136">
        <f t="shared" si="34"/>
        <v>17608</v>
      </c>
      <c r="X684" s="145" t="s">
        <v>746</v>
      </c>
      <c r="Y684" s="138"/>
      <c r="Z684" s="138"/>
      <c r="AA684" s="138"/>
      <c r="AB684" s="139"/>
      <c r="AC684" s="147"/>
      <c r="AE684" s="147"/>
      <c r="AG684" s="147"/>
      <c r="AH684" s="92"/>
    </row>
    <row r="685" spans="2:34" ht="40.5" customHeight="1">
      <c r="B685" s="127">
        <v>674</v>
      </c>
      <c r="C685" s="128" t="s">
        <v>744</v>
      </c>
      <c r="D685" s="129" t="s">
        <v>285</v>
      </c>
      <c r="E685" s="129"/>
      <c r="F685" s="129" t="s">
        <v>745</v>
      </c>
      <c r="G685" s="128" t="s">
        <v>706</v>
      </c>
      <c r="H685" s="128"/>
      <c r="I685" s="128" t="s">
        <v>744</v>
      </c>
      <c r="J685" s="128" t="s">
        <v>156</v>
      </c>
      <c r="K685" s="128" t="s">
        <v>2264</v>
      </c>
      <c r="L685" s="130">
        <v>0</v>
      </c>
      <c r="M685" s="130">
        <v>0</v>
      </c>
      <c r="N685" s="131">
        <f t="shared" si="32"/>
        <v>0</v>
      </c>
      <c r="O685" s="128" t="s">
        <v>2312</v>
      </c>
      <c r="P685" s="144">
        <v>14094</v>
      </c>
      <c r="Q685" s="133">
        <v>0</v>
      </c>
      <c r="R685" s="144">
        <v>1566</v>
      </c>
      <c r="S685" s="134">
        <f t="shared" si="33"/>
        <v>15660</v>
      </c>
      <c r="T685" s="132">
        <v>14094</v>
      </c>
      <c r="U685" s="135">
        <v>0</v>
      </c>
      <c r="V685" s="135"/>
      <c r="W685" s="136">
        <f t="shared" si="34"/>
        <v>14094</v>
      </c>
      <c r="X685" s="145" t="s">
        <v>746</v>
      </c>
      <c r="Y685" s="138"/>
      <c r="Z685" s="138"/>
      <c r="AA685" s="138"/>
      <c r="AB685" s="139"/>
      <c r="AC685" s="147"/>
      <c r="AE685" s="147"/>
      <c r="AG685" s="147"/>
      <c r="AH685" s="92"/>
    </row>
    <row r="686" spans="2:34" ht="40.5" customHeight="1">
      <c r="B686" s="127">
        <v>675</v>
      </c>
      <c r="C686" s="128" t="s">
        <v>744</v>
      </c>
      <c r="D686" s="129" t="s">
        <v>285</v>
      </c>
      <c r="E686" s="129"/>
      <c r="F686" s="129" t="s">
        <v>745</v>
      </c>
      <c r="G686" s="128" t="s">
        <v>706</v>
      </c>
      <c r="H686" s="128"/>
      <c r="I686" s="128" t="s">
        <v>744</v>
      </c>
      <c r="J686" s="128" t="s">
        <v>152</v>
      </c>
      <c r="K686" s="128" t="s">
        <v>2265</v>
      </c>
      <c r="L686" s="130">
        <v>0</v>
      </c>
      <c r="M686" s="130">
        <v>0</v>
      </c>
      <c r="N686" s="131">
        <f t="shared" si="32"/>
        <v>0</v>
      </c>
      <c r="O686" s="128" t="s">
        <v>2312</v>
      </c>
      <c r="P686" s="144">
        <v>6408</v>
      </c>
      <c r="Q686" s="133">
        <v>0</v>
      </c>
      <c r="R686" s="144">
        <v>712</v>
      </c>
      <c r="S686" s="134">
        <f t="shared" si="33"/>
        <v>7120</v>
      </c>
      <c r="T686" s="132">
        <v>6408</v>
      </c>
      <c r="U686" s="135">
        <v>0</v>
      </c>
      <c r="V686" s="135"/>
      <c r="W686" s="136">
        <f t="shared" si="34"/>
        <v>6408</v>
      </c>
      <c r="X686" s="145" t="s">
        <v>746</v>
      </c>
      <c r="Y686" s="138"/>
      <c r="Z686" s="138"/>
      <c r="AA686" s="138"/>
      <c r="AB686" s="139"/>
      <c r="AC686" s="147"/>
      <c r="AE686" s="147"/>
      <c r="AG686" s="147"/>
      <c r="AH686" s="92"/>
    </row>
    <row r="687" spans="2:34" ht="40.5" customHeight="1">
      <c r="B687" s="127">
        <v>676</v>
      </c>
      <c r="C687" s="128" t="s">
        <v>744</v>
      </c>
      <c r="D687" s="129" t="s">
        <v>285</v>
      </c>
      <c r="E687" s="129"/>
      <c r="F687" s="129" t="s">
        <v>745</v>
      </c>
      <c r="G687" s="128" t="s">
        <v>706</v>
      </c>
      <c r="H687" s="128"/>
      <c r="I687" s="128" t="s">
        <v>744</v>
      </c>
      <c r="J687" s="128" t="s">
        <v>169</v>
      </c>
      <c r="K687" s="128" t="s">
        <v>2264</v>
      </c>
      <c r="L687" s="130">
        <v>0</v>
      </c>
      <c r="M687" s="130">
        <v>0</v>
      </c>
      <c r="N687" s="131">
        <f t="shared" si="32"/>
        <v>0</v>
      </c>
      <c r="O687" s="128" t="s">
        <v>2312</v>
      </c>
      <c r="P687" s="144">
        <v>7047</v>
      </c>
      <c r="Q687" s="133">
        <v>0</v>
      </c>
      <c r="R687" s="144">
        <v>783</v>
      </c>
      <c r="S687" s="134">
        <f t="shared" si="33"/>
        <v>7830</v>
      </c>
      <c r="T687" s="132">
        <v>7047</v>
      </c>
      <c r="U687" s="135">
        <v>0</v>
      </c>
      <c r="V687" s="135"/>
      <c r="W687" s="136">
        <f t="shared" si="34"/>
        <v>7047</v>
      </c>
      <c r="X687" s="145" t="s">
        <v>746</v>
      </c>
      <c r="Y687" s="138"/>
      <c r="Z687" s="138"/>
      <c r="AA687" s="138"/>
      <c r="AB687" s="139"/>
      <c r="AC687" s="147"/>
      <c r="AE687" s="147"/>
      <c r="AG687" s="147"/>
      <c r="AH687" s="92"/>
    </row>
    <row r="688" spans="2:34" ht="40.5" customHeight="1">
      <c r="B688" s="127">
        <v>677</v>
      </c>
      <c r="C688" s="128" t="s">
        <v>744</v>
      </c>
      <c r="D688" s="129" t="s">
        <v>285</v>
      </c>
      <c r="E688" s="129"/>
      <c r="F688" s="129" t="s">
        <v>745</v>
      </c>
      <c r="G688" s="128" t="s">
        <v>706</v>
      </c>
      <c r="H688" s="128"/>
      <c r="I688" s="128" t="s">
        <v>744</v>
      </c>
      <c r="J688" s="128" t="s">
        <v>157</v>
      </c>
      <c r="K688" s="128" t="s">
        <v>2264</v>
      </c>
      <c r="L688" s="130">
        <v>0</v>
      </c>
      <c r="M688" s="130">
        <v>0</v>
      </c>
      <c r="N688" s="131">
        <f t="shared" si="32"/>
        <v>0</v>
      </c>
      <c r="O688" s="128" t="s">
        <v>2312</v>
      </c>
      <c r="P688" s="144">
        <v>33516</v>
      </c>
      <c r="Q688" s="133">
        <v>0</v>
      </c>
      <c r="R688" s="144">
        <v>3724</v>
      </c>
      <c r="S688" s="134">
        <f t="shared" si="33"/>
        <v>37240</v>
      </c>
      <c r="T688" s="132">
        <v>33516</v>
      </c>
      <c r="U688" s="135">
        <v>0</v>
      </c>
      <c r="V688" s="135"/>
      <c r="W688" s="136">
        <f t="shared" si="34"/>
        <v>33516</v>
      </c>
      <c r="X688" s="145" t="s">
        <v>746</v>
      </c>
      <c r="Y688" s="138"/>
      <c r="Z688" s="138"/>
      <c r="AA688" s="138"/>
      <c r="AB688" s="139"/>
      <c r="AC688" s="147"/>
      <c r="AE688" s="147"/>
      <c r="AG688" s="147"/>
      <c r="AH688" s="92"/>
    </row>
    <row r="689" spans="2:34" ht="40.5" customHeight="1">
      <c r="B689" s="127">
        <v>678</v>
      </c>
      <c r="C689" s="128" t="s">
        <v>744</v>
      </c>
      <c r="D689" s="129" t="s">
        <v>285</v>
      </c>
      <c r="E689" s="129"/>
      <c r="F689" s="129" t="s">
        <v>745</v>
      </c>
      <c r="G689" s="128" t="s">
        <v>706</v>
      </c>
      <c r="H689" s="128"/>
      <c r="I689" s="128" t="s">
        <v>744</v>
      </c>
      <c r="J689" s="128" t="s">
        <v>156</v>
      </c>
      <c r="K689" s="128" t="s">
        <v>2264</v>
      </c>
      <c r="L689" s="130">
        <v>0</v>
      </c>
      <c r="M689" s="130">
        <v>0</v>
      </c>
      <c r="N689" s="131">
        <f t="shared" si="32"/>
        <v>0</v>
      </c>
      <c r="O689" s="128" t="s">
        <v>2312</v>
      </c>
      <c r="P689" s="144">
        <v>15898</v>
      </c>
      <c r="Q689" s="133">
        <v>0</v>
      </c>
      <c r="R689" s="144">
        <v>1767</v>
      </c>
      <c r="S689" s="134">
        <f t="shared" si="33"/>
        <v>17665</v>
      </c>
      <c r="T689" s="132">
        <v>15898</v>
      </c>
      <c r="U689" s="135">
        <v>0</v>
      </c>
      <c r="V689" s="135"/>
      <c r="W689" s="136">
        <f t="shared" si="34"/>
        <v>15898</v>
      </c>
      <c r="X689" s="145" t="s">
        <v>746</v>
      </c>
      <c r="Y689" s="138"/>
      <c r="Z689" s="138"/>
      <c r="AA689" s="138"/>
      <c r="AB689" s="139"/>
      <c r="AC689" s="147"/>
      <c r="AE689" s="147"/>
      <c r="AG689" s="147"/>
      <c r="AH689" s="92"/>
    </row>
    <row r="690" spans="2:34" ht="40.5" customHeight="1">
      <c r="B690" s="127">
        <v>679</v>
      </c>
      <c r="C690" s="128" t="s">
        <v>747</v>
      </c>
      <c r="D690" s="129" t="s">
        <v>285</v>
      </c>
      <c r="E690" s="129" t="s">
        <v>619</v>
      </c>
      <c r="F690" s="129" t="s">
        <v>500</v>
      </c>
      <c r="G690" s="128" t="s">
        <v>706</v>
      </c>
      <c r="H690" s="128"/>
      <c r="I690" s="128" t="s">
        <v>748</v>
      </c>
      <c r="J690" s="128" t="s">
        <v>176</v>
      </c>
      <c r="K690" s="128" t="s">
        <v>2265</v>
      </c>
      <c r="L690" s="130">
        <v>3</v>
      </c>
      <c r="M690" s="130">
        <v>11</v>
      </c>
      <c r="N690" s="131">
        <f t="shared" si="32"/>
        <v>14</v>
      </c>
      <c r="O690" s="128" t="s">
        <v>2312</v>
      </c>
      <c r="P690" s="144">
        <v>27180</v>
      </c>
      <c r="Q690" s="133">
        <v>0</v>
      </c>
      <c r="R690" s="144">
        <v>3020</v>
      </c>
      <c r="S690" s="134">
        <f t="shared" si="33"/>
        <v>30200</v>
      </c>
      <c r="T690" s="132">
        <v>27180</v>
      </c>
      <c r="U690" s="135">
        <v>0</v>
      </c>
      <c r="V690" s="135"/>
      <c r="W690" s="136">
        <f t="shared" si="34"/>
        <v>27180</v>
      </c>
      <c r="X690" s="145" t="s">
        <v>749</v>
      </c>
      <c r="Y690" s="138"/>
      <c r="Z690" s="138"/>
      <c r="AA690" s="138"/>
      <c r="AB690" s="139"/>
      <c r="AC690" s="147"/>
      <c r="AE690" s="147"/>
      <c r="AG690" s="147"/>
      <c r="AH690" s="92"/>
    </row>
    <row r="691" spans="2:34" ht="40.5" customHeight="1">
      <c r="B691" s="127">
        <v>680</v>
      </c>
      <c r="C691" s="128" t="s">
        <v>747</v>
      </c>
      <c r="D691" s="129" t="s">
        <v>285</v>
      </c>
      <c r="E691" s="129" t="s">
        <v>619</v>
      </c>
      <c r="F691" s="129" t="s">
        <v>500</v>
      </c>
      <c r="G691" s="128" t="s">
        <v>706</v>
      </c>
      <c r="H691" s="128"/>
      <c r="I691" s="128" t="s">
        <v>748</v>
      </c>
      <c r="J691" s="128" t="s">
        <v>156</v>
      </c>
      <c r="K691" s="128" t="s">
        <v>2264</v>
      </c>
      <c r="L691" s="130">
        <v>0</v>
      </c>
      <c r="M691" s="130">
        <v>0</v>
      </c>
      <c r="N691" s="131">
        <f t="shared" si="32"/>
        <v>0</v>
      </c>
      <c r="O691" s="128" t="s">
        <v>2312</v>
      </c>
      <c r="P691" s="144">
        <v>31797</v>
      </c>
      <c r="Q691" s="133">
        <v>0</v>
      </c>
      <c r="R691" s="144">
        <v>3533</v>
      </c>
      <c r="S691" s="134">
        <f t="shared" si="33"/>
        <v>35330</v>
      </c>
      <c r="T691" s="132">
        <v>31797</v>
      </c>
      <c r="U691" s="135">
        <v>0</v>
      </c>
      <c r="V691" s="135"/>
      <c r="W691" s="136">
        <f t="shared" si="34"/>
        <v>31797</v>
      </c>
      <c r="X691" s="145" t="s">
        <v>749</v>
      </c>
      <c r="Y691" s="138"/>
      <c r="Z691" s="138"/>
      <c r="AA691" s="138"/>
      <c r="AB691" s="139"/>
      <c r="AC691" s="147"/>
      <c r="AE691" s="147"/>
      <c r="AG691" s="147"/>
      <c r="AH691" s="92"/>
    </row>
    <row r="692" spans="2:34" ht="40.5" customHeight="1">
      <c r="B692" s="127">
        <v>681</v>
      </c>
      <c r="C692" s="128" t="s">
        <v>747</v>
      </c>
      <c r="D692" s="129" t="s">
        <v>285</v>
      </c>
      <c r="E692" s="129" t="s">
        <v>619</v>
      </c>
      <c r="F692" s="129" t="s">
        <v>500</v>
      </c>
      <c r="G692" s="128" t="s">
        <v>706</v>
      </c>
      <c r="H692" s="128"/>
      <c r="I692" s="128" t="s">
        <v>748</v>
      </c>
      <c r="J692" s="128" t="s">
        <v>152</v>
      </c>
      <c r="K692" s="128" t="s">
        <v>2265</v>
      </c>
      <c r="L692" s="130">
        <v>0</v>
      </c>
      <c r="M692" s="130">
        <v>0</v>
      </c>
      <c r="N692" s="131">
        <f t="shared" si="32"/>
        <v>0</v>
      </c>
      <c r="O692" s="128" t="s">
        <v>2312</v>
      </c>
      <c r="P692" s="144">
        <v>17608</v>
      </c>
      <c r="Q692" s="133">
        <v>0</v>
      </c>
      <c r="R692" s="144">
        <v>1957</v>
      </c>
      <c r="S692" s="134">
        <f t="shared" si="33"/>
        <v>19565</v>
      </c>
      <c r="T692" s="132">
        <v>17608</v>
      </c>
      <c r="U692" s="135">
        <v>0</v>
      </c>
      <c r="V692" s="135"/>
      <c r="W692" s="136">
        <f t="shared" si="34"/>
        <v>17608</v>
      </c>
      <c r="X692" s="145" t="s">
        <v>749</v>
      </c>
      <c r="Y692" s="138"/>
      <c r="Z692" s="138"/>
      <c r="AA692" s="138"/>
      <c r="AB692" s="139"/>
      <c r="AC692" s="147"/>
      <c r="AE692" s="147"/>
      <c r="AG692" s="147"/>
      <c r="AH692" s="92"/>
    </row>
    <row r="693" spans="2:34" ht="40.5" customHeight="1">
      <c r="B693" s="127">
        <v>682</v>
      </c>
      <c r="C693" s="128" t="s">
        <v>747</v>
      </c>
      <c r="D693" s="129" t="s">
        <v>285</v>
      </c>
      <c r="E693" s="129" t="s">
        <v>619</v>
      </c>
      <c r="F693" s="129" t="s">
        <v>500</v>
      </c>
      <c r="G693" s="128" t="s">
        <v>706</v>
      </c>
      <c r="H693" s="128"/>
      <c r="I693" s="128" t="s">
        <v>748</v>
      </c>
      <c r="J693" s="128" t="s">
        <v>152</v>
      </c>
      <c r="K693" s="128" t="s">
        <v>2265</v>
      </c>
      <c r="L693" s="130">
        <v>0</v>
      </c>
      <c r="M693" s="130">
        <v>0</v>
      </c>
      <c r="N693" s="131">
        <f t="shared" si="32"/>
        <v>0</v>
      </c>
      <c r="O693" s="128" t="s">
        <v>2312</v>
      </c>
      <c r="P693" s="144">
        <v>6408</v>
      </c>
      <c r="Q693" s="133">
        <v>0</v>
      </c>
      <c r="R693" s="144">
        <v>712</v>
      </c>
      <c r="S693" s="134">
        <f t="shared" si="33"/>
        <v>7120</v>
      </c>
      <c r="T693" s="132">
        <v>6408</v>
      </c>
      <c r="U693" s="135">
        <v>0</v>
      </c>
      <c r="V693" s="135"/>
      <c r="W693" s="136">
        <f t="shared" si="34"/>
        <v>6408</v>
      </c>
      <c r="X693" s="145" t="s">
        <v>749</v>
      </c>
      <c r="Y693" s="138"/>
      <c r="Z693" s="138"/>
      <c r="AA693" s="138"/>
      <c r="AB693" s="139"/>
      <c r="AC693" s="147"/>
      <c r="AE693" s="147"/>
      <c r="AG693" s="147"/>
      <c r="AH693" s="92"/>
    </row>
    <row r="694" spans="2:34" ht="40.5" customHeight="1">
      <c r="B694" s="127">
        <v>683</v>
      </c>
      <c r="C694" s="128" t="s">
        <v>747</v>
      </c>
      <c r="D694" s="129" t="s">
        <v>285</v>
      </c>
      <c r="E694" s="129" t="s">
        <v>619</v>
      </c>
      <c r="F694" s="129" t="s">
        <v>500</v>
      </c>
      <c r="G694" s="128" t="s">
        <v>706</v>
      </c>
      <c r="H694" s="128"/>
      <c r="I694" s="128" t="s">
        <v>748</v>
      </c>
      <c r="J694" s="128" t="s">
        <v>157</v>
      </c>
      <c r="K694" s="128" t="s">
        <v>2264</v>
      </c>
      <c r="L694" s="130">
        <v>0</v>
      </c>
      <c r="M694" s="130">
        <v>0</v>
      </c>
      <c r="N694" s="131">
        <f t="shared" si="32"/>
        <v>0</v>
      </c>
      <c r="O694" s="128" t="s">
        <v>2312</v>
      </c>
      <c r="P694" s="144">
        <v>16434</v>
      </c>
      <c r="Q694" s="133">
        <v>0</v>
      </c>
      <c r="R694" s="144">
        <v>1826</v>
      </c>
      <c r="S694" s="134">
        <f t="shared" si="33"/>
        <v>18260</v>
      </c>
      <c r="T694" s="132">
        <v>16434</v>
      </c>
      <c r="U694" s="135">
        <v>0</v>
      </c>
      <c r="V694" s="135"/>
      <c r="W694" s="136">
        <f t="shared" si="34"/>
        <v>16434</v>
      </c>
      <c r="X694" s="145" t="s">
        <v>749</v>
      </c>
      <c r="Y694" s="138"/>
      <c r="Z694" s="138"/>
      <c r="AA694" s="138"/>
      <c r="AB694" s="139"/>
      <c r="AC694" s="147"/>
      <c r="AE694" s="147"/>
      <c r="AG694" s="147"/>
      <c r="AH694" s="92"/>
    </row>
    <row r="695" spans="2:34" ht="40.5" customHeight="1">
      <c r="B695" s="127">
        <v>684</v>
      </c>
      <c r="C695" s="128" t="s">
        <v>747</v>
      </c>
      <c r="D695" s="129" t="s">
        <v>285</v>
      </c>
      <c r="E695" s="129" t="s">
        <v>619</v>
      </c>
      <c r="F695" s="129" t="s">
        <v>500</v>
      </c>
      <c r="G695" s="128" t="s">
        <v>706</v>
      </c>
      <c r="H695" s="128"/>
      <c r="I695" s="128" t="s">
        <v>748</v>
      </c>
      <c r="J695" s="128" t="s">
        <v>157</v>
      </c>
      <c r="K695" s="128" t="s">
        <v>2264</v>
      </c>
      <c r="L695" s="130">
        <v>0</v>
      </c>
      <c r="M695" s="130">
        <v>0</v>
      </c>
      <c r="N695" s="131">
        <f t="shared" si="32"/>
        <v>0</v>
      </c>
      <c r="O695" s="128" t="s">
        <v>2312</v>
      </c>
      <c r="P695" s="144">
        <v>19152</v>
      </c>
      <c r="Q695" s="133">
        <v>0</v>
      </c>
      <c r="R695" s="144">
        <v>2128</v>
      </c>
      <c r="S695" s="134">
        <f t="shared" si="33"/>
        <v>21280</v>
      </c>
      <c r="T695" s="132">
        <v>19152</v>
      </c>
      <c r="U695" s="135">
        <v>0</v>
      </c>
      <c r="V695" s="135"/>
      <c r="W695" s="136">
        <f t="shared" si="34"/>
        <v>19152</v>
      </c>
      <c r="X695" s="145" t="s">
        <v>749</v>
      </c>
      <c r="Y695" s="138"/>
      <c r="Z695" s="138"/>
      <c r="AA695" s="138"/>
      <c r="AB695" s="139"/>
      <c r="AC695" s="147"/>
      <c r="AE695" s="147"/>
      <c r="AG695" s="147"/>
      <c r="AH695" s="92"/>
    </row>
    <row r="696" spans="2:34" ht="40.5" customHeight="1">
      <c r="B696" s="127">
        <v>685</v>
      </c>
      <c r="C696" s="128" t="s">
        <v>747</v>
      </c>
      <c r="D696" s="129" t="s">
        <v>285</v>
      </c>
      <c r="E696" s="129" t="s">
        <v>619</v>
      </c>
      <c r="F696" s="129" t="s">
        <v>500</v>
      </c>
      <c r="G696" s="128" t="s">
        <v>706</v>
      </c>
      <c r="H696" s="128"/>
      <c r="I696" s="128" t="s">
        <v>748</v>
      </c>
      <c r="J696" s="128" t="s">
        <v>157</v>
      </c>
      <c r="K696" s="128" t="s">
        <v>2264</v>
      </c>
      <c r="L696" s="130">
        <v>0</v>
      </c>
      <c r="M696" s="130">
        <v>0</v>
      </c>
      <c r="N696" s="131">
        <f t="shared" si="32"/>
        <v>0</v>
      </c>
      <c r="O696" s="128" t="s">
        <v>2312</v>
      </c>
      <c r="P696" s="144">
        <v>1935</v>
      </c>
      <c r="Q696" s="133">
        <v>0</v>
      </c>
      <c r="R696" s="144">
        <v>215</v>
      </c>
      <c r="S696" s="134">
        <f t="shared" si="33"/>
        <v>2150</v>
      </c>
      <c r="T696" s="132">
        <v>1935</v>
      </c>
      <c r="U696" s="135">
        <v>0</v>
      </c>
      <c r="V696" s="135"/>
      <c r="W696" s="136">
        <f t="shared" si="34"/>
        <v>1935</v>
      </c>
      <c r="X696" s="145" t="s">
        <v>749</v>
      </c>
      <c r="Y696" s="138"/>
      <c r="Z696" s="138"/>
      <c r="AA696" s="138"/>
      <c r="AB696" s="139"/>
      <c r="AC696" s="147"/>
      <c r="AE696" s="147"/>
      <c r="AG696" s="147"/>
      <c r="AH696" s="92"/>
    </row>
    <row r="697" spans="2:34" ht="40.5" customHeight="1">
      <c r="B697" s="127">
        <v>686</v>
      </c>
      <c r="C697" s="128" t="s">
        <v>747</v>
      </c>
      <c r="D697" s="129" t="s">
        <v>285</v>
      </c>
      <c r="E697" s="129" t="s">
        <v>619</v>
      </c>
      <c r="F697" s="129" t="s">
        <v>500</v>
      </c>
      <c r="G697" s="128" t="s">
        <v>706</v>
      </c>
      <c r="H697" s="128"/>
      <c r="I697" s="128" t="s">
        <v>748</v>
      </c>
      <c r="J697" s="128" t="s">
        <v>156</v>
      </c>
      <c r="K697" s="128" t="s">
        <v>2264</v>
      </c>
      <c r="L697" s="130">
        <v>0</v>
      </c>
      <c r="M697" s="130">
        <v>0</v>
      </c>
      <c r="N697" s="131">
        <f t="shared" si="32"/>
        <v>0</v>
      </c>
      <c r="O697" s="128" t="s">
        <v>2312</v>
      </c>
      <c r="P697" s="144">
        <v>9396</v>
      </c>
      <c r="Q697" s="133">
        <v>0</v>
      </c>
      <c r="R697" s="144">
        <v>1044</v>
      </c>
      <c r="S697" s="134">
        <f t="shared" si="33"/>
        <v>10440</v>
      </c>
      <c r="T697" s="132">
        <v>9396</v>
      </c>
      <c r="U697" s="135">
        <v>0</v>
      </c>
      <c r="V697" s="135"/>
      <c r="W697" s="136">
        <f t="shared" si="34"/>
        <v>9396</v>
      </c>
      <c r="X697" s="145" t="s">
        <v>749</v>
      </c>
      <c r="Y697" s="138"/>
      <c r="Z697" s="138"/>
      <c r="AA697" s="138"/>
      <c r="AB697" s="139"/>
      <c r="AC697" s="147"/>
      <c r="AE697" s="147"/>
      <c r="AG697" s="147"/>
      <c r="AH697" s="92"/>
    </row>
    <row r="698" spans="2:34" ht="40.5" customHeight="1">
      <c r="B698" s="127">
        <v>687</v>
      </c>
      <c r="C698" s="128" t="s">
        <v>750</v>
      </c>
      <c r="D698" s="129" t="s">
        <v>179</v>
      </c>
      <c r="E698" s="129" t="s">
        <v>285</v>
      </c>
      <c r="F698" s="129" t="s">
        <v>751</v>
      </c>
      <c r="G698" s="128" t="s">
        <v>706</v>
      </c>
      <c r="H698" s="128"/>
      <c r="I698" s="128" t="s">
        <v>752</v>
      </c>
      <c r="J698" s="128" t="s">
        <v>152</v>
      </c>
      <c r="K698" s="128" t="s">
        <v>2265</v>
      </c>
      <c r="L698" s="130">
        <v>10</v>
      </c>
      <c r="M698" s="130">
        <v>4</v>
      </c>
      <c r="N698" s="131">
        <f t="shared" si="32"/>
        <v>14</v>
      </c>
      <c r="O698" s="128" t="s">
        <v>2312</v>
      </c>
      <c r="P698" s="144">
        <v>32040</v>
      </c>
      <c r="Q698" s="133">
        <v>0</v>
      </c>
      <c r="R698" s="144">
        <v>3560</v>
      </c>
      <c r="S698" s="134">
        <f t="shared" si="33"/>
        <v>35600</v>
      </c>
      <c r="T698" s="132">
        <v>32040</v>
      </c>
      <c r="U698" s="135">
        <v>0</v>
      </c>
      <c r="V698" s="135"/>
      <c r="W698" s="136">
        <f t="shared" si="34"/>
        <v>32040</v>
      </c>
      <c r="X698" s="145" t="s">
        <v>753</v>
      </c>
      <c r="Y698" s="138"/>
      <c r="Z698" s="138"/>
      <c r="AA698" s="138"/>
      <c r="AB698" s="139"/>
      <c r="AC698" s="147"/>
      <c r="AE698" s="147"/>
      <c r="AG698" s="147"/>
      <c r="AH698" s="92"/>
    </row>
    <row r="699" spans="2:34" ht="40.5" customHeight="1">
      <c r="B699" s="127">
        <v>688</v>
      </c>
      <c r="C699" s="128" t="s">
        <v>750</v>
      </c>
      <c r="D699" s="129" t="s">
        <v>179</v>
      </c>
      <c r="E699" s="129" t="s">
        <v>285</v>
      </c>
      <c r="F699" s="129" t="s">
        <v>751</v>
      </c>
      <c r="G699" s="128" t="s">
        <v>706</v>
      </c>
      <c r="H699" s="128"/>
      <c r="I699" s="128" t="s">
        <v>752</v>
      </c>
      <c r="J699" s="128" t="s">
        <v>152</v>
      </c>
      <c r="K699" s="128" t="s">
        <v>2265</v>
      </c>
      <c r="L699" s="130">
        <v>0</v>
      </c>
      <c r="M699" s="130">
        <v>0</v>
      </c>
      <c r="N699" s="131">
        <f t="shared" si="32"/>
        <v>0</v>
      </c>
      <c r="O699" s="128" t="s">
        <v>2312</v>
      </c>
      <c r="P699" s="144">
        <v>17608</v>
      </c>
      <c r="Q699" s="133">
        <v>0</v>
      </c>
      <c r="R699" s="144">
        <v>1957</v>
      </c>
      <c r="S699" s="134">
        <f t="shared" si="33"/>
        <v>19565</v>
      </c>
      <c r="T699" s="132">
        <v>17608</v>
      </c>
      <c r="U699" s="135">
        <v>0</v>
      </c>
      <c r="V699" s="135"/>
      <c r="W699" s="136">
        <f t="shared" si="34"/>
        <v>17608</v>
      </c>
      <c r="X699" s="145" t="s">
        <v>753</v>
      </c>
      <c r="Y699" s="138"/>
      <c r="Z699" s="138"/>
      <c r="AA699" s="138"/>
      <c r="AB699" s="139"/>
      <c r="AC699" s="147"/>
      <c r="AE699" s="147"/>
      <c r="AG699" s="147"/>
      <c r="AH699" s="92"/>
    </row>
    <row r="700" spans="2:34" ht="40.5" customHeight="1">
      <c r="B700" s="127">
        <v>689</v>
      </c>
      <c r="C700" s="128" t="s">
        <v>750</v>
      </c>
      <c r="D700" s="129" t="s">
        <v>179</v>
      </c>
      <c r="E700" s="129" t="s">
        <v>285</v>
      </c>
      <c r="F700" s="129" t="s">
        <v>751</v>
      </c>
      <c r="G700" s="128" t="s">
        <v>706</v>
      </c>
      <c r="H700" s="128"/>
      <c r="I700" s="128" t="s">
        <v>752</v>
      </c>
      <c r="J700" s="128" t="s">
        <v>328</v>
      </c>
      <c r="K700" s="128" t="s">
        <v>2265</v>
      </c>
      <c r="L700" s="130">
        <v>0</v>
      </c>
      <c r="M700" s="130">
        <v>0</v>
      </c>
      <c r="N700" s="131">
        <f t="shared" si="32"/>
        <v>0</v>
      </c>
      <c r="O700" s="128" t="s">
        <v>2312</v>
      </c>
      <c r="P700" s="144">
        <v>23026</v>
      </c>
      <c r="Q700" s="133">
        <v>0</v>
      </c>
      <c r="R700" s="144">
        <v>2559</v>
      </c>
      <c r="S700" s="134">
        <f t="shared" si="33"/>
        <v>25585</v>
      </c>
      <c r="T700" s="132">
        <v>23026</v>
      </c>
      <c r="U700" s="135">
        <v>0</v>
      </c>
      <c r="V700" s="135"/>
      <c r="W700" s="136">
        <f t="shared" si="34"/>
        <v>23026</v>
      </c>
      <c r="X700" s="145" t="s">
        <v>753</v>
      </c>
      <c r="Y700" s="138"/>
      <c r="Z700" s="138"/>
      <c r="AA700" s="138"/>
      <c r="AB700" s="139"/>
      <c r="AC700" s="147"/>
      <c r="AE700" s="147"/>
      <c r="AG700" s="147"/>
      <c r="AH700" s="92"/>
    </row>
    <row r="701" spans="2:34" ht="40.5" customHeight="1">
      <c r="B701" s="127">
        <v>690</v>
      </c>
      <c r="C701" s="128" t="s">
        <v>750</v>
      </c>
      <c r="D701" s="129" t="s">
        <v>179</v>
      </c>
      <c r="E701" s="129" t="s">
        <v>285</v>
      </c>
      <c r="F701" s="129" t="s">
        <v>751</v>
      </c>
      <c r="G701" s="128" t="s">
        <v>706</v>
      </c>
      <c r="H701" s="128"/>
      <c r="I701" s="128" t="s">
        <v>752</v>
      </c>
      <c r="J701" s="128" t="s">
        <v>176</v>
      </c>
      <c r="K701" s="128" t="s">
        <v>2265</v>
      </c>
      <c r="L701" s="130">
        <v>0</v>
      </c>
      <c r="M701" s="130">
        <v>0</v>
      </c>
      <c r="N701" s="131">
        <f t="shared" si="32"/>
        <v>0</v>
      </c>
      <c r="O701" s="128" t="s">
        <v>2312</v>
      </c>
      <c r="P701" s="144">
        <v>27180</v>
      </c>
      <c r="Q701" s="133">
        <v>0</v>
      </c>
      <c r="R701" s="144">
        <v>3020</v>
      </c>
      <c r="S701" s="134">
        <f t="shared" si="33"/>
        <v>30200</v>
      </c>
      <c r="T701" s="132">
        <v>27180</v>
      </c>
      <c r="U701" s="135">
        <v>0</v>
      </c>
      <c r="V701" s="135"/>
      <c r="W701" s="136">
        <f t="shared" si="34"/>
        <v>27180</v>
      </c>
      <c r="X701" s="145" t="s">
        <v>753</v>
      </c>
      <c r="Y701" s="138"/>
      <c r="Z701" s="138"/>
      <c r="AA701" s="138"/>
      <c r="AB701" s="139"/>
      <c r="AC701" s="147"/>
      <c r="AE701" s="147"/>
      <c r="AG701" s="147"/>
      <c r="AH701" s="92"/>
    </row>
    <row r="702" spans="2:34" ht="40.5" customHeight="1">
      <c r="B702" s="127">
        <v>691</v>
      </c>
      <c r="C702" s="128" t="s">
        <v>750</v>
      </c>
      <c r="D702" s="129" t="s">
        <v>179</v>
      </c>
      <c r="E702" s="129" t="s">
        <v>285</v>
      </c>
      <c r="F702" s="129" t="s">
        <v>751</v>
      </c>
      <c r="G702" s="128" t="s">
        <v>706</v>
      </c>
      <c r="H702" s="128"/>
      <c r="I702" s="128" t="s">
        <v>752</v>
      </c>
      <c r="J702" s="128" t="s">
        <v>157</v>
      </c>
      <c r="K702" s="128" t="s">
        <v>2264</v>
      </c>
      <c r="L702" s="130">
        <v>0</v>
      </c>
      <c r="M702" s="130">
        <v>0</v>
      </c>
      <c r="N702" s="131">
        <f t="shared" si="32"/>
        <v>0</v>
      </c>
      <c r="O702" s="128" t="s">
        <v>2312</v>
      </c>
      <c r="P702" s="144">
        <v>4788</v>
      </c>
      <c r="Q702" s="133">
        <v>0</v>
      </c>
      <c r="R702" s="144">
        <v>532</v>
      </c>
      <c r="S702" s="134">
        <f t="shared" si="33"/>
        <v>5320</v>
      </c>
      <c r="T702" s="132">
        <v>4788</v>
      </c>
      <c r="U702" s="135">
        <v>0</v>
      </c>
      <c r="V702" s="135"/>
      <c r="W702" s="136">
        <f t="shared" si="34"/>
        <v>4788</v>
      </c>
      <c r="X702" s="145" t="s">
        <v>753</v>
      </c>
      <c r="Y702" s="138"/>
      <c r="Z702" s="138"/>
      <c r="AA702" s="138"/>
      <c r="AB702" s="139"/>
      <c r="AC702" s="147"/>
      <c r="AE702" s="147"/>
      <c r="AG702" s="147"/>
      <c r="AH702" s="92"/>
    </row>
    <row r="703" spans="2:34" ht="40.5" customHeight="1">
      <c r="B703" s="127">
        <v>692</v>
      </c>
      <c r="C703" s="128" t="s">
        <v>750</v>
      </c>
      <c r="D703" s="129" t="s">
        <v>179</v>
      </c>
      <c r="E703" s="129" t="s">
        <v>285</v>
      </c>
      <c r="F703" s="129" t="s">
        <v>751</v>
      </c>
      <c r="G703" s="128" t="s">
        <v>706</v>
      </c>
      <c r="H703" s="128"/>
      <c r="I703" s="128" t="s">
        <v>752</v>
      </c>
      <c r="J703" s="128" t="s">
        <v>156</v>
      </c>
      <c r="K703" s="128" t="s">
        <v>2264</v>
      </c>
      <c r="L703" s="130">
        <v>0</v>
      </c>
      <c r="M703" s="130">
        <v>0</v>
      </c>
      <c r="N703" s="131">
        <f t="shared" si="32"/>
        <v>0</v>
      </c>
      <c r="O703" s="128" t="s">
        <v>2312</v>
      </c>
      <c r="P703" s="144">
        <v>23490</v>
      </c>
      <c r="Q703" s="133">
        <v>0</v>
      </c>
      <c r="R703" s="144">
        <v>2610</v>
      </c>
      <c r="S703" s="134">
        <f t="shared" si="33"/>
        <v>26100</v>
      </c>
      <c r="T703" s="132">
        <v>23490</v>
      </c>
      <c r="U703" s="135">
        <v>0</v>
      </c>
      <c r="V703" s="135"/>
      <c r="W703" s="136">
        <f t="shared" si="34"/>
        <v>23490</v>
      </c>
      <c r="X703" s="145" t="s">
        <v>753</v>
      </c>
      <c r="Y703" s="138"/>
      <c r="Z703" s="138"/>
      <c r="AA703" s="138"/>
      <c r="AB703" s="139"/>
      <c r="AC703" s="147"/>
      <c r="AE703" s="147"/>
      <c r="AG703" s="147"/>
      <c r="AH703" s="92"/>
    </row>
    <row r="704" spans="2:34" ht="40.5" customHeight="1">
      <c r="B704" s="127">
        <v>693</v>
      </c>
      <c r="C704" s="128" t="s">
        <v>754</v>
      </c>
      <c r="D704" s="129" t="s">
        <v>307</v>
      </c>
      <c r="E704" s="129" t="s">
        <v>380</v>
      </c>
      <c r="F704" s="129" t="s">
        <v>437</v>
      </c>
      <c r="G704" s="128" t="s">
        <v>706</v>
      </c>
      <c r="H704" s="128"/>
      <c r="I704" s="128" t="s">
        <v>755</v>
      </c>
      <c r="J704" s="128" t="s">
        <v>328</v>
      </c>
      <c r="K704" s="128" t="s">
        <v>2265</v>
      </c>
      <c r="L704" s="130">
        <v>8</v>
      </c>
      <c r="M704" s="130">
        <v>9</v>
      </c>
      <c r="N704" s="131">
        <f t="shared" si="32"/>
        <v>17</v>
      </c>
      <c r="O704" s="128" t="s">
        <v>2312</v>
      </c>
      <c r="P704" s="144">
        <v>23026</v>
      </c>
      <c r="Q704" s="133">
        <v>0</v>
      </c>
      <c r="R704" s="144">
        <v>2559</v>
      </c>
      <c r="S704" s="134">
        <f t="shared" si="33"/>
        <v>25585</v>
      </c>
      <c r="T704" s="132">
        <v>23026</v>
      </c>
      <c r="U704" s="135">
        <v>0</v>
      </c>
      <c r="V704" s="135"/>
      <c r="W704" s="136">
        <f t="shared" si="34"/>
        <v>23026</v>
      </c>
      <c r="X704" s="145" t="s">
        <v>756</v>
      </c>
      <c r="Y704" s="138"/>
      <c r="Z704" s="138"/>
      <c r="AA704" s="138"/>
      <c r="AB704" s="139"/>
      <c r="AC704" s="147"/>
      <c r="AE704" s="147"/>
      <c r="AG704" s="147"/>
      <c r="AH704" s="92"/>
    </row>
    <row r="705" spans="2:34" ht="40.5" customHeight="1">
      <c r="B705" s="127">
        <v>694</v>
      </c>
      <c r="C705" s="128" t="s">
        <v>754</v>
      </c>
      <c r="D705" s="129" t="s">
        <v>307</v>
      </c>
      <c r="E705" s="129" t="s">
        <v>380</v>
      </c>
      <c r="F705" s="129" t="s">
        <v>437</v>
      </c>
      <c r="G705" s="128" t="s">
        <v>706</v>
      </c>
      <c r="H705" s="128"/>
      <c r="I705" s="128" t="s">
        <v>755</v>
      </c>
      <c r="J705" s="128" t="s">
        <v>152</v>
      </c>
      <c r="K705" s="128" t="s">
        <v>2265</v>
      </c>
      <c r="L705" s="130">
        <v>0</v>
      </c>
      <c r="M705" s="130">
        <v>0</v>
      </c>
      <c r="N705" s="131">
        <f t="shared" si="32"/>
        <v>0</v>
      </c>
      <c r="O705" s="128" t="s">
        <v>2312</v>
      </c>
      <c r="P705" s="144">
        <v>12816</v>
      </c>
      <c r="Q705" s="133">
        <v>0</v>
      </c>
      <c r="R705" s="144">
        <v>1424</v>
      </c>
      <c r="S705" s="134">
        <f t="shared" si="33"/>
        <v>14240</v>
      </c>
      <c r="T705" s="132">
        <v>12816</v>
      </c>
      <c r="U705" s="135">
        <v>0</v>
      </c>
      <c r="V705" s="135"/>
      <c r="W705" s="136">
        <f t="shared" si="34"/>
        <v>12816</v>
      </c>
      <c r="X705" s="145" t="s">
        <v>756</v>
      </c>
      <c r="Y705" s="138"/>
      <c r="Z705" s="138"/>
      <c r="AA705" s="138"/>
      <c r="AB705" s="139"/>
      <c r="AC705" s="147"/>
      <c r="AE705" s="147"/>
      <c r="AG705" s="147"/>
      <c r="AH705" s="92"/>
    </row>
    <row r="706" spans="2:34" ht="40.5" customHeight="1">
      <c r="B706" s="127">
        <v>695</v>
      </c>
      <c r="C706" s="128" t="s">
        <v>754</v>
      </c>
      <c r="D706" s="129" t="s">
        <v>307</v>
      </c>
      <c r="E706" s="129" t="s">
        <v>380</v>
      </c>
      <c r="F706" s="129" t="s">
        <v>437</v>
      </c>
      <c r="G706" s="128" t="s">
        <v>706</v>
      </c>
      <c r="H706" s="128"/>
      <c r="I706" s="128" t="s">
        <v>755</v>
      </c>
      <c r="J706" s="128" t="s">
        <v>152</v>
      </c>
      <c r="K706" s="128" t="s">
        <v>2265</v>
      </c>
      <c r="L706" s="130">
        <v>0</v>
      </c>
      <c r="M706" s="130">
        <v>0</v>
      </c>
      <c r="N706" s="131">
        <f t="shared" si="32"/>
        <v>0</v>
      </c>
      <c r="O706" s="128" t="s">
        <v>2312</v>
      </c>
      <c r="P706" s="144">
        <v>40050</v>
      </c>
      <c r="Q706" s="133">
        <v>0</v>
      </c>
      <c r="R706" s="144">
        <v>4450</v>
      </c>
      <c r="S706" s="134">
        <f t="shared" si="33"/>
        <v>44500</v>
      </c>
      <c r="T706" s="132">
        <v>40050</v>
      </c>
      <c r="U706" s="135">
        <v>0</v>
      </c>
      <c r="V706" s="135"/>
      <c r="W706" s="136">
        <f t="shared" si="34"/>
        <v>40050</v>
      </c>
      <c r="X706" s="145" t="s">
        <v>756</v>
      </c>
      <c r="Y706" s="138"/>
      <c r="Z706" s="138"/>
      <c r="AA706" s="138"/>
      <c r="AB706" s="139"/>
      <c r="AC706" s="147"/>
      <c r="AE706" s="147"/>
      <c r="AG706" s="147"/>
      <c r="AH706" s="92"/>
    </row>
    <row r="707" spans="2:34" ht="40.5" customHeight="1">
      <c r="B707" s="127">
        <v>696</v>
      </c>
      <c r="C707" s="128" t="s">
        <v>754</v>
      </c>
      <c r="D707" s="129" t="s">
        <v>307</v>
      </c>
      <c r="E707" s="129" t="s">
        <v>380</v>
      </c>
      <c r="F707" s="129" t="s">
        <v>437</v>
      </c>
      <c r="G707" s="128" t="s">
        <v>706</v>
      </c>
      <c r="H707" s="128"/>
      <c r="I707" s="128" t="s">
        <v>755</v>
      </c>
      <c r="J707" s="128" t="s">
        <v>328</v>
      </c>
      <c r="K707" s="128" t="s">
        <v>2265</v>
      </c>
      <c r="L707" s="130">
        <v>0</v>
      </c>
      <c r="M707" s="130">
        <v>0</v>
      </c>
      <c r="N707" s="131">
        <f t="shared" si="32"/>
        <v>0</v>
      </c>
      <c r="O707" s="128" t="s">
        <v>2312</v>
      </c>
      <c r="P707" s="144">
        <v>40059</v>
      </c>
      <c r="Q707" s="133">
        <v>0</v>
      </c>
      <c r="R707" s="144">
        <v>4451</v>
      </c>
      <c r="S707" s="134">
        <f t="shared" si="33"/>
        <v>44510</v>
      </c>
      <c r="T707" s="132">
        <v>40059</v>
      </c>
      <c r="U707" s="135">
        <v>0</v>
      </c>
      <c r="V707" s="135"/>
      <c r="W707" s="136">
        <f t="shared" si="34"/>
        <v>40059</v>
      </c>
      <c r="X707" s="145" t="s">
        <v>756</v>
      </c>
      <c r="Y707" s="138"/>
      <c r="Z707" s="138"/>
      <c r="AA707" s="138"/>
      <c r="AB707" s="139"/>
      <c r="AC707" s="147"/>
      <c r="AE707" s="147"/>
      <c r="AG707" s="147"/>
      <c r="AH707" s="92"/>
    </row>
    <row r="708" spans="2:34" ht="40.5" customHeight="1">
      <c r="B708" s="127">
        <v>697</v>
      </c>
      <c r="C708" s="128" t="s">
        <v>754</v>
      </c>
      <c r="D708" s="129" t="s">
        <v>307</v>
      </c>
      <c r="E708" s="129" t="s">
        <v>380</v>
      </c>
      <c r="F708" s="129" t="s">
        <v>437</v>
      </c>
      <c r="G708" s="128" t="s">
        <v>706</v>
      </c>
      <c r="H708" s="128"/>
      <c r="I708" s="128" t="s">
        <v>755</v>
      </c>
      <c r="J708" s="128" t="s">
        <v>156</v>
      </c>
      <c r="K708" s="128" t="s">
        <v>2264</v>
      </c>
      <c r="L708" s="130">
        <v>0</v>
      </c>
      <c r="M708" s="130">
        <v>0</v>
      </c>
      <c r="N708" s="131">
        <f t="shared" si="32"/>
        <v>0</v>
      </c>
      <c r="O708" s="128" t="s">
        <v>2312</v>
      </c>
      <c r="P708" s="144">
        <v>18792</v>
      </c>
      <c r="Q708" s="133">
        <v>0</v>
      </c>
      <c r="R708" s="144">
        <v>2088</v>
      </c>
      <c r="S708" s="134">
        <f t="shared" si="33"/>
        <v>20880</v>
      </c>
      <c r="T708" s="132">
        <v>18792</v>
      </c>
      <c r="U708" s="135">
        <v>0</v>
      </c>
      <c r="V708" s="135"/>
      <c r="W708" s="136">
        <f t="shared" si="34"/>
        <v>18792</v>
      </c>
      <c r="X708" s="145" t="s">
        <v>756</v>
      </c>
      <c r="Y708" s="138"/>
      <c r="Z708" s="138"/>
      <c r="AA708" s="138"/>
      <c r="AB708" s="139"/>
      <c r="AC708" s="147"/>
      <c r="AE708" s="147"/>
      <c r="AG708" s="147"/>
      <c r="AH708" s="92"/>
    </row>
    <row r="709" spans="2:34" ht="40.5" customHeight="1">
      <c r="B709" s="127">
        <v>698</v>
      </c>
      <c r="C709" s="128" t="s">
        <v>754</v>
      </c>
      <c r="D709" s="129" t="s">
        <v>307</v>
      </c>
      <c r="E709" s="129" t="s">
        <v>380</v>
      </c>
      <c r="F709" s="129" t="s">
        <v>437</v>
      </c>
      <c r="G709" s="128" t="s">
        <v>706</v>
      </c>
      <c r="H709" s="128"/>
      <c r="I709" s="128" t="s">
        <v>755</v>
      </c>
      <c r="J709" s="128" t="s">
        <v>157</v>
      </c>
      <c r="K709" s="128" t="s">
        <v>2264</v>
      </c>
      <c r="L709" s="130">
        <v>0</v>
      </c>
      <c r="M709" s="130">
        <v>0</v>
      </c>
      <c r="N709" s="131">
        <f t="shared" si="32"/>
        <v>0</v>
      </c>
      <c r="O709" s="128" t="s">
        <v>2312</v>
      </c>
      <c r="P709" s="144">
        <v>23940</v>
      </c>
      <c r="Q709" s="133">
        <v>0</v>
      </c>
      <c r="R709" s="144">
        <v>2660</v>
      </c>
      <c r="S709" s="134">
        <f t="shared" si="33"/>
        <v>26600</v>
      </c>
      <c r="T709" s="132">
        <v>23940</v>
      </c>
      <c r="U709" s="135">
        <v>0</v>
      </c>
      <c r="V709" s="135"/>
      <c r="W709" s="136">
        <f t="shared" si="34"/>
        <v>23940</v>
      </c>
      <c r="X709" s="145" t="s">
        <v>756</v>
      </c>
      <c r="Y709" s="138"/>
      <c r="Z709" s="138"/>
      <c r="AA709" s="138"/>
      <c r="AB709" s="139"/>
      <c r="AC709" s="147"/>
      <c r="AE709" s="147"/>
      <c r="AG709" s="147"/>
      <c r="AH709" s="92"/>
    </row>
    <row r="710" spans="2:34" ht="40.5" customHeight="1">
      <c r="B710" s="127">
        <v>699</v>
      </c>
      <c r="C710" s="128" t="s">
        <v>754</v>
      </c>
      <c r="D710" s="129" t="s">
        <v>307</v>
      </c>
      <c r="E710" s="129" t="s">
        <v>380</v>
      </c>
      <c r="F710" s="129" t="s">
        <v>437</v>
      </c>
      <c r="G710" s="128" t="s">
        <v>706</v>
      </c>
      <c r="H710" s="128"/>
      <c r="I710" s="128" t="s">
        <v>755</v>
      </c>
      <c r="J710" s="128" t="s">
        <v>152</v>
      </c>
      <c r="K710" s="128" t="s">
        <v>2265</v>
      </c>
      <c r="L710" s="130">
        <v>0</v>
      </c>
      <c r="M710" s="130">
        <v>0</v>
      </c>
      <c r="N710" s="131">
        <f t="shared" si="32"/>
        <v>0</v>
      </c>
      <c r="O710" s="128" t="s">
        <v>2312</v>
      </c>
      <c r="P710" s="144">
        <v>17608</v>
      </c>
      <c r="Q710" s="133">
        <v>0</v>
      </c>
      <c r="R710" s="144">
        <v>1957</v>
      </c>
      <c r="S710" s="134">
        <f t="shared" si="33"/>
        <v>19565</v>
      </c>
      <c r="T710" s="132">
        <v>17608</v>
      </c>
      <c r="U710" s="135">
        <v>0</v>
      </c>
      <c r="V710" s="135"/>
      <c r="W710" s="136">
        <f t="shared" si="34"/>
        <v>17608</v>
      </c>
      <c r="X710" s="145" t="s">
        <v>756</v>
      </c>
      <c r="Y710" s="138"/>
      <c r="Z710" s="138"/>
      <c r="AA710" s="138"/>
      <c r="AB710" s="139"/>
      <c r="AC710" s="147"/>
      <c r="AE710" s="147"/>
      <c r="AG710" s="147"/>
      <c r="AH710" s="92"/>
    </row>
    <row r="711" spans="2:34" ht="40.5" customHeight="1">
      <c r="B711" s="127">
        <v>700</v>
      </c>
      <c r="C711" s="128" t="s">
        <v>754</v>
      </c>
      <c r="D711" s="129" t="s">
        <v>307</v>
      </c>
      <c r="E711" s="129" t="s">
        <v>380</v>
      </c>
      <c r="F711" s="129" t="s">
        <v>437</v>
      </c>
      <c r="G711" s="128" t="s">
        <v>706</v>
      </c>
      <c r="H711" s="128"/>
      <c r="I711" s="128" t="s">
        <v>755</v>
      </c>
      <c r="J711" s="128" t="s">
        <v>328</v>
      </c>
      <c r="K711" s="128" t="s">
        <v>2265</v>
      </c>
      <c r="L711" s="130">
        <v>0</v>
      </c>
      <c r="M711" s="130">
        <v>0</v>
      </c>
      <c r="N711" s="131">
        <f t="shared" si="32"/>
        <v>0</v>
      </c>
      <c r="O711" s="128" t="s">
        <v>2312</v>
      </c>
      <c r="P711" s="144">
        <v>6889</v>
      </c>
      <c r="Q711" s="133">
        <v>0</v>
      </c>
      <c r="R711" s="144">
        <v>766</v>
      </c>
      <c r="S711" s="134">
        <f t="shared" si="33"/>
        <v>7655</v>
      </c>
      <c r="T711" s="132">
        <v>6889</v>
      </c>
      <c r="U711" s="135">
        <v>0</v>
      </c>
      <c r="V711" s="135"/>
      <c r="W711" s="136">
        <f t="shared" si="34"/>
        <v>6889</v>
      </c>
      <c r="X711" s="145" t="s">
        <v>756</v>
      </c>
      <c r="Y711" s="138"/>
      <c r="Z711" s="138"/>
      <c r="AA711" s="138"/>
      <c r="AB711" s="139"/>
      <c r="AC711" s="147"/>
      <c r="AE711" s="147"/>
      <c r="AG711" s="147"/>
      <c r="AH711" s="92"/>
    </row>
    <row r="712" spans="2:34" ht="40.5" customHeight="1">
      <c r="B712" s="127">
        <v>701</v>
      </c>
      <c r="C712" s="128" t="s">
        <v>757</v>
      </c>
      <c r="D712" s="129" t="s">
        <v>220</v>
      </c>
      <c r="E712" s="129" t="s">
        <v>285</v>
      </c>
      <c r="F712" s="129" t="s">
        <v>758</v>
      </c>
      <c r="G712" s="128" t="s">
        <v>706</v>
      </c>
      <c r="H712" s="128"/>
      <c r="I712" s="128" t="s">
        <v>757</v>
      </c>
      <c r="J712" s="128" t="s">
        <v>157</v>
      </c>
      <c r="K712" s="128" t="s">
        <v>2264</v>
      </c>
      <c r="L712" s="130">
        <v>9</v>
      </c>
      <c r="M712" s="130">
        <v>1</v>
      </c>
      <c r="N712" s="131">
        <f t="shared" si="32"/>
        <v>10</v>
      </c>
      <c r="O712" s="128" t="s">
        <v>2312</v>
      </c>
      <c r="P712" s="144">
        <v>4788</v>
      </c>
      <c r="Q712" s="133">
        <v>0</v>
      </c>
      <c r="R712" s="144">
        <v>532</v>
      </c>
      <c r="S712" s="134">
        <f t="shared" si="33"/>
        <v>5320</v>
      </c>
      <c r="T712" s="132">
        <v>4788</v>
      </c>
      <c r="U712" s="135">
        <v>0</v>
      </c>
      <c r="V712" s="135"/>
      <c r="W712" s="136">
        <f t="shared" si="34"/>
        <v>4788</v>
      </c>
      <c r="X712" s="145" t="s">
        <v>759</v>
      </c>
      <c r="Y712" s="138"/>
      <c r="Z712" s="138"/>
      <c r="AA712" s="138"/>
      <c r="AB712" s="139"/>
      <c r="AC712" s="147"/>
      <c r="AE712" s="147"/>
      <c r="AG712" s="147"/>
      <c r="AH712" s="92"/>
    </row>
    <row r="713" spans="2:34" ht="40.5" customHeight="1">
      <c r="B713" s="127">
        <v>702</v>
      </c>
      <c r="C713" s="128" t="s">
        <v>757</v>
      </c>
      <c r="D713" s="129" t="s">
        <v>220</v>
      </c>
      <c r="E713" s="129" t="s">
        <v>285</v>
      </c>
      <c r="F713" s="129" t="s">
        <v>758</v>
      </c>
      <c r="G713" s="128" t="s">
        <v>706</v>
      </c>
      <c r="H713" s="128"/>
      <c r="I713" s="128" t="s">
        <v>757</v>
      </c>
      <c r="J713" s="128" t="s">
        <v>152</v>
      </c>
      <c r="K713" s="128" t="s">
        <v>2265</v>
      </c>
      <c r="L713" s="130">
        <v>0</v>
      </c>
      <c r="M713" s="130">
        <v>0</v>
      </c>
      <c r="N713" s="131">
        <f t="shared" si="32"/>
        <v>0</v>
      </c>
      <c r="O713" s="128" t="s">
        <v>2312</v>
      </c>
      <c r="P713" s="144">
        <v>17608</v>
      </c>
      <c r="Q713" s="133">
        <v>0</v>
      </c>
      <c r="R713" s="144">
        <v>1957</v>
      </c>
      <c r="S713" s="134">
        <f t="shared" si="33"/>
        <v>19565</v>
      </c>
      <c r="T713" s="132">
        <v>17608</v>
      </c>
      <c r="U713" s="135">
        <v>0</v>
      </c>
      <c r="V713" s="135"/>
      <c r="W713" s="136">
        <f t="shared" si="34"/>
        <v>17608</v>
      </c>
      <c r="X713" s="145" t="s">
        <v>759</v>
      </c>
      <c r="Y713" s="138"/>
      <c r="Z713" s="138"/>
      <c r="AA713" s="138"/>
      <c r="AB713" s="139"/>
      <c r="AC713" s="147"/>
      <c r="AE713" s="147"/>
      <c r="AG713" s="147"/>
      <c r="AH713" s="92"/>
    </row>
    <row r="714" spans="2:34" ht="40.5" customHeight="1">
      <c r="B714" s="127">
        <v>703</v>
      </c>
      <c r="C714" s="128" t="s">
        <v>757</v>
      </c>
      <c r="D714" s="129" t="s">
        <v>220</v>
      </c>
      <c r="E714" s="129" t="s">
        <v>285</v>
      </c>
      <c r="F714" s="129" t="s">
        <v>758</v>
      </c>
      <c r="G714" s="128" t="s">
        <v>706</v>
      </c>
      <c r="H714" s="128"/>
      <c r="I714" s="128" t="s">
        <v>757</v>
      </c>
      <c r="J714" s="128" t="s">
        <v>152</v>
      </c>
      <c r="K714" s="128" t="s">
        <v>2265</v>
      </c>
      <c r="L714" s="130">
        <v>0</v>
      </c>
      <c r="M714" s="130">
        <v>0</v>
      </c>
      <c r="N714" s="131">
        <f t="shared" si="32"/>
        <v>0</v>
      </c>
      <c r="O714" s="128" t="s">
        <v>2312</v>
      </c>
      <c r="P714" s="144">
        <v>25632</v>
      </c>
      <c r="Q714" s="133">
        <v>0</v>
      </c>
      <c r="R714" s="144">
        <v>2848</v>
      </c>
      <c r="S714" s="134">
        <f t="shared" si="33"/>
        <v>28480</v>
      </c>
      <c r="T714" s="132">
        <v>25632</v>
      </c>
      <c r="U714" s="135">
        <v>0</v>
      </c>
      <c r="V714" s="135"/>
      <c r="W714" s="136">
        <f t="shared" si="34"/>
        <v>25632</v>
      </c>
      <c r="X714" s="145" t="s">
        <v>759</v>
      </c>
      <c r="Y714" s="138"/>
      <c r="Z714" s="138"/>
      <c r="AA714" s="138"/>
      <c r="AB714" s="139"/>
      <c r="AC714" s="147"/>
      <c r="AE714" s="147"/>
      <c r="AG714" s="147"/>
      <c r="AH714" s="92"/>
    </row>
    <row r="715" spans="2:34" ht="40.5" customHeight="1">
      <c r="B715" s="127">
        <v>704</v>
      </c>
      <c r="C715" s="128" t="s">
        <v>757</v>
      </c>
      <c r="D715" s="129" t="s">
        <v>220</v>
      </c>
      <c r="E715" s="129" t="s">
        <v>285</v>
      </c>
      <c r="F715" s="129" t="s">
        <v>758</v>
      </c>
      <c r="G715" s="128" t="s">
        <v>706</v>
      </c>
      <c r="H715" s="128"/>
      <c r="I715" s="128" t="s">
        <v>757</v>
      </c>
      <c r="J715" s="128" t="s">
        <v>157</v>
      </c>
      <c r="K715" s="128" t="s">
        <v>2264</v>
      </c>
      <c r="L715" s="130">
        <v>0</v>
      </c>
      <c r="M715" s="130">
        <v>0</v>
      </c>
      <c r="N715" s="131">
        <f t="shared" si="32"/>
        <v>0</v>
      </c>
      <c r="O715" s="128" t="s">
        <v>2312</v>
      </c>
      <c r="P715" s="144">
        <v>7740</v>
      </c>
      <c r="Q715" s="133">
        <v>0</v>
      </c>
      <c r="R715" s="144">
        <v>860</v>
      </c>
      <c r="S715" s="134">
        <f t="shared" si="33"/>
        <v>8600</v>
      </c>
      <c r="T715" s="132">
        <v>7740</v>
      </c>
      <c r="U715" s="135">
        <v>0</v>
      </c>
      <c r="V715" s="135"/>
      <c r="W715" s="136">
        <f t="shared" si="34"/>
        <v>7740</v>
      </c>
      <c r="X715" s="145" t="s">
        <v>759</v>
      </c>
      <c r="Y715" s="138"/>
      <c r="Z715" s="138"/>
      <c r="AA715" s="138"/>
      <c r="AB715" s="139"/>
      <c r="AC715" s="147"/>
      <c r="AE715" s="147"/>
      <c r="AG715" s="147"/>
      <c r="AH715" s="92"/>
    </row>
    <row r="716" spans="2:34" ht="40.5" customHeight="1">
      <c r="B716" s="127">
        <v>705</v>
      </c>
      <c r="C716" s="128" t="s">
        <v>760</v>
      </c>
      <c r="D716" s="129" t="s">
        <v>761</v>
      </c>
      <c r="E716" s="129" t="s">
        <v>285</v>
      </c>
      <c r="F716" s="129" t="s">
        <v>762</v>
      </c>
      <c r="G716" s="128" t="s">
        <v>706</v>
      </c>
      <c r="H716" s="128"/>
      <c r="I716" s="128" t="s">
        <v>763</v>
      </c>
      <c r="J716" s="128" t="s">
        <v>152</v>
      </c>
      <c r="K716" s="128" t="s">
        <v>2265</v>
      </c>
      <c r="L716" s="130">
        <v>5</v>
      </c>
      <c r="M716" s="130">
        <v>6</v>
      </c>
      <c r="N716" s="131">
        <f t="shared" ref="N716:N779" si="35">+M716+L716</f>
        <v>11</v>
      </c>
      <c r="O716" s="128" t="s">
        <v>2312</v>
      </c>
      <c r="P716" s="144">
        <v>6408</v>
      </c>
      <c r="Q716" s="133">
        <v>0</v>
      </c>
      <c r="R716" s="144">
        <v>712</v>
      </c>
      <c r="S716" s="134">
        <f t="shared" si="33"/>
        <v>7120</v>
      </c>
      <c r="T716" s="132">
        <v>6408</v>
      </c>
      <c r="U716" s="135">
        <v>0</v>
      </c>
      <c r="V716" s="135"/>
      <c r="W716" s="136">
        <f t="shared" si="34"/>
        <v>6408</v>
      </c>
      <c r="X716" s="145" t="s">
        <v>764</v>
      </c>
      <c r="Y716" s="138"/>
      <c r="Z716" s="138"/>
      <c r="AA716" s="138"/>
      <c r="AB716" s="139"/>
      <c r="AC716" s="147"/>
      <c r="AE716" s="147"/>
      <c r="AG716" s="147"/>
      <c r="AH716" s="92"/>
    </row>
    <row r="717" spans="2:34" ht="40.5" customHeight="1">
      <c r="B717" s="127">
        <v>706</v>
      </c>
      <c r="C717" s="128" t="s">
        <v>760</v>
      </c>
      <c r="D717" s="129" t="s">
        <v>761</v>
      </c>
      <c r="E717" s="129" t="s">
        <v>285</v>
      </c>
      <c r="F717" s="129" t="s">
        <v>762</v>
      </c>
      <c r="G717" s="128" t="s">
        <v>706</v>
      </c>
      <c r="H717" s="128"/>
      <c r="I717" s="128" t="s">
        <v>763</v>
      </c>
      <c r="J717" s="128" t="s">
        <v>155</v>
      </c>
      <c r="K717" s="128" t="s">
        <v>2265</v>
      </c>
      <c r="L717" s="130">
        <v>0</v>
      </c>
      <c r="M717" s="130">
        <v>0</v>
      </c>
      <c r="N717" s="131">
        <f t="shared" si="35"/>
        <v>0</v>
      </c>
      <c r="O717" s="128" t="s">
        <v>2312</v>
      </c>
      <c r="P717" s="144">
        <v>31860</v>
      </c>
      <c r="Q717" s="133">
        <v>0</v>
      </c>
      <c r="R717" s="144">
        <v>3540</v>
      </c>
      <c r="S717" s="134">
        <f t="shared" ref="S717:S780" si="36">+P717+R717</f>
        <v>35400</v>
      </c>
      <c r="T717" s="132">
        <v>31860</v>
      </c>
      <c r="U717" s="135">
        <v>0</v>
      </c>
      <c r="V717" s="135"/>
      <c r="W717" s="136">
        <f t="shared" ref="W717:W780" si="37">+T717+U717+V717</f>
        <v>31860</v>
      </c>
      <c r="X717" s="145" t="s">
        <v>764</v>
      </c>
      <c r="Y717" s="138"/>
      <c r="Z717" s="138"/>
      <c r="AA717" s="138"/>
      <c r="AB717" s="139"/>
      <c r="AC717" s="147"/>
      <c r="AE717" s="147"/>
      <c r="AG717" s="147"/>
      <c r="AH717" s="92"/>
    </row>
    <row r="718" spans="2:34" ht="40.5" customHeight="1">
      <c r="B718" s="127">
        <v>707</v>
      </c>
      <c r="C718" s="128" t="s">
        <v>760</v>
      </c>
      <c r="D718" s="129" t="s">
        <v>761</v>
      </c>
      <c r="E718" s="129" t="s">
        <v>285</v>
      </c>
      <c r="F718" s="129" t="s">
        <v>762</v>
      </c>
      <c r="G718" s="128" t="s">
        <v>706</v>
      </c>
      <c r="H718" s="128"/>
      <c r="I718" s="128" t="s">
        <v>763</v>
      </c>
      <c r="J718" s="128" t="s">
        <v>157</v>
      </c>
      <c r="K718" s="128" t="s">
        <v>2264</v>
      </c>
      <c r="L718" s="130">
        <v>0</v>
      </c>
      <c r="M718" s="130">
        <v>0</v>
      </c>
      <c r="N718" s="131">
        <f t="shared" si="35"/>
        <v>0</v>
      </c>
      <c r="O718" s="128" t="s">
        <v>2312</v>
      </c>
      <c r="P718" s="144">
        <v>3870</v>
      </c>
      <c r="Q718" s="133">
        <v>0</v>
      </c>
      <c r="R718" s="144">
        <v>430</v>
      </c>
      <c r="S718" s="134">
        <f t="shared" si="36"/>
        <v>4300</v>
      </c>
      <c r="T718" s="132">
        <v>3870</v>
      </c>
      <c r="U718" s="135">
        <v>0</v>
      </c>
      <c r="V718" s="135"/>
      <c r="W718" s="136">
        <f t="shared" si="37"/>
        <v>3870</v>
      </c>
      <c r="X718" s="145" t="s">
        <v>764</v>
      </c>
      <c r="Y718" s="138"/>
      <c r="Z718" s="138"/>
      <c r="AA718" s="138"/>
      <c r="AB718" s="139"/>
      <c r="AC718" s="147"/>
      <c r="AE718" s="147"/>
      <c r="AG718" s="147"/>
      <c r="AH718" s="92"/>
    </row>
    <row r="719" spans="2:34" ht="40.5" customHeight="1">
      <c r="B719" s="127">
        <v>708</v>
      </c>
      <c r="C719" s="128" t="s">
        <v>760</v>
      </c>
      <c r="D719" s="129" t="s">
        <v>761</v>
      </c>
      <c r="E719" s="129" t="s">
        <v>285</v>
      </c>
      <c r="F719" s="129" t="s">
        <v>762</v>
      </c>
      <c r="G719" s="128" t="s">
        <v>706</v>
      </c>
      <c r="H719" s="128"/>
      <c r="I719" s="128" t="s">
        <v>763</v>
      </c>
      <c r="J719" s="128" t="s">
        <v>169</v>
      </c>
      <c r="K719" s="128" t="s">
        <v>2264</v>
      </c>
      <c r="L719" s="130">
        <v>0</v>
      </c>
      <c r="M719" s="130">
        <v>0</v>
      </c>
      <c r="N719" s="131">
        <f t="shared" si="35"/>
        <v>0</v>
      </c>
      <c r="O719" s="128" t="s">
        <v>2312</v>
      </c>
      <c r="P719" s="144">
        <v>18247</v>
      </c>
      <c r="Q719" s="133">
        <v>0</v>
      </c>
      <c r="R719" s="144">
        <v>2028</v>
      </c>
      <c r="S719" s="134">
        <f t="shared" si="36"/>
        <v>20275</v>
      </c>
      <c r="T719" s="132">
        <v>18247</v>
      </c>
      <c r="U719" s="135">
        <v>0</v>
      </c>
      <c r="V719" s="135"/>
      <c r="W719" s="136">
        <f t="shared" si="37"/>
        <v>18247</v>
      </c>
      <c r="X719" s="145" t="s">
        <v>764</v>
      </c>
      <c r="Y719" s="138"/>
      <c r="Z719" s="138"/>
      <c r="AA719" s="138"/>
      <c r="AB719" s="139"/>
      <c r="AC719" s="147"/>
      <c r="AE719" s="147"/>
      <c r="AG719" s="147"/>
      <c r="AH719" s="92"/>
    </row>
    <row r="720" spans="2:34" ht="40.5" customHeight="1">
      <c r="B720" s="127">
        <v>709</v>
      </c>
      <c r="C720" s="128" t="s">
        <v>760</v>
      </c>
      <c r="D720" s="129" t="s">
        <v>761</v>
      </c>
      <c r="E720" s="129" t="s">
        <v>285</v>
      </c>
      <c r="F720" s="129" t="s">
        <v>762</v>
      </c>
      <c r="G720" s="128" t="s">
        <v>706</v>
      </c>
      <c r="H720" s="128"/>
      <c r="I720" s="128" t="s">
        <v>763</v>
      </c>
      <c r="J720" s="128" t="s">
        <v>156</v>
      </c>
      <c r="K720" s="128" t="s">
        <v>2264</v>
      </c>
      <c r="L720" s="130">
        <v>0</v>
      </c>
      <c r="M720" s="130">
        <v>0</v>
      </c>
      <c r="N720" s="131">
        <f t="shared" si="35"/>
        <v>0</v>
      </c>
      <c r="O720" s="128" t="s">
        <v>2312</v>
      </c>
      <c r="P720" s="144">
        <v>15898</v>
      </c>
      <c r="Q720" s="133">
        <v>0</v>
      </c>
      <c r="R720" s="144">
        <v>1767</v>
      </c>
      <c r="S720" s="134">
        <f t="shared" si="36"/>
        <v>17665</v>
      </c>
      <c r="T720" s="132">
        <v>15898</v>
      </c>
      <c r="U720" s="135">
        <v>0</v>
      </c>
      <c r="V720" s="135"/>
      <c r="W720" s="136">
        <f t="shared" si="37"/>
        <v>15898</v>
      </c>
      <c r="X720" s="145" t="s">
        <v>764</v>
      </c>
      <c r="Y720" s="138"/>
      <c r="Z720" s="138"/>
      <c r="AA720" s="138"/>
      <c r="AB720" s="139"/>
      <c r="AC720" s="147"/>
      <c r="AE720" s="147"/>
      <c r="AG720" s="147"/>
      <c r="AH720" s="92"/>
    </row>
    <row r="721" spans="2:34" ht="40.5" customHeight="1">
      <c r="B721" s="127">
        <v>710</v>
      </c>
      <c r="C721" s="128" t="s">
        <v>765</v>
      </c>
      <c r="D721" s="129" t="s">
        <v>253</v>
      </c>
      <c r="E721" s="129" t="s">
        <v>253</v>
      </c>
      <c r="F721" s="129" t="s">
        <v>766</v>
      </c>
      <c r="G721" s="128" t="s">
        <v>319</v>
      </c>
      <c r="H721" s="128"/>
      <c r="I721" s="128" t="s">
        <v>767</v>
      </c>
      <c r="J721" s="128" t="s">
        <v>176</v>
      </c>
      <c r="K721" s="128" t="s">
        <v>2265</v>
      </c>
      <c r="L721" s="130">
        <v>11</v>
      </c>
      <c r="M721" s="130">
        <v>5</v>
      </c>
      <c r="N721" s="131">
        <f t="shared" si="35"/>
        <v>16</v>
      </c>
      <c r="O721" s="128" t="s">
        <v>2312</v>
      </c>
      <c r="P721" s="144">
        <v>15300</v>
      </c>
      <c r="Q721" s="133">
        <v>0</v>
      </c>
      <c r="R721" s="144">
        <v>1700</v>
      </c>
      <c r="S721" s="134">
        <f t="shared" si="36"/>
        <v>17000</v>
      </c>
      <c r="T721" s="132">
        <v>15300</v>
      </c>
      <c r="U721" s="135">
        <v>0</v>
      </c>
      <c r="V721" s="135"/>
      <c r="W721" s="136">
        <f t="shared" si="37"/>
        <v>15300</v>
      </c>
      <c r="X721" s="145" t="s">
        <v>768</v>
      </c>
      <c r="Y721" s="138"/>
      <c r="Z721" s="138"/>
      <c r="AA721" s="138"/>
      <c r="AB721" s="139"/>
      <c r="AC721" s="147"/>
      <c r="AE721" s="147"/>
      <c r="AG721" s="147"/>
      <c r="AH721" s="92"/>
    </row>
    <row r="722" spans="2:34" ht="40.5" customHeight="1">
      <c r="B722" s="127">
        <v>711</v>
      </c>
      <c r="C722" s="128" t="s">
        <v>765</v>
      </c>
      <c r="D722" s="129" t="s">
        <v>253</v>
      </c>
      <c r="E722" s="129" t="s">
        <v>253</v>
      </c>
      <c r="F722" s="129" t="s">
        <v>766</v>
      </c>
      <c r="G722" s="128" t="s">
        <v>319</v>
      </c>
      <c r="H722" s="128"/>
      <c r="I722" s="128" t="s">
        <v>767</v>
      </c>
      <c r="J722" s="128" t="s">
        <v>200</v>
      </c>
      <c r="K722" s="128" t="s">
        <v>2264</v>
      </c>
      <c r="L722" s="130">
        <v>0</v>
      </c>
      <c r="M722" s="130">
        <v>0</v>
      </c>
      <c r="N722" s="131">
        <f t="shared" si="35"/>
        <v>0</v>
      </c>
      <c r="O722" s="128" t="s">
        <v>2312</v>
      </c>
      <c r="P722" s="144">
        <v>25735</v>
      </c>
      <c r="Q722" s="133">
        <v>0</v>
      </c>
      <c r="R722" s="144">
        <v>2859.4500000000007</v>
      </c>
      <c r="S722" s="134">
        <f t="shared" si="36"/>
        <v>28594.45</v>
      </c>
      <c r="T722" s="132">
        <v>25735</v>
      </c>
      <c r="U722" s="135">
        <v>0</v>
      </c>
      <c r="V722" s="135"/>
      <c r="W722" s="136">
        <f t="shared" si="37"/>
        <v>25735</v>
      </c>
      <c r="X722" s="145" t="s">
        <v>768</v>
      </c>
      <c r="Y722" s="138"/>
      <c r="Z722" s="138"/>
      <c r="AA722" s="138"/>
      <c r="AB722" s="139"/>
      <c r="AC722" s="147"/>
      <c r="AE722" s="147"/>
      <c r="AG722" s="147"/>
      <c r="AH722" s="92"/>
    </row>
    <row r="723" spans="2:34" ht="40.5" customHeight="1">
      <c r="B723" s="127">
        <v>712</v>
      </c>
      <c r="C723" s="128" t="s">
        <v>765</v>
      </c>
      <c r="D723" s="129" t="s">
        <v>253</v>
      </c>
      <c r="E723" s="129" t="s">
        <v>253</v>
      </c>
      <c r="F723" s="129" t="s">
        <v>766</v>
      </c>
      <c r="G723" s="128" t="s">
        <v>319</v>
      </c>
      <c r="H723" s="128"/>
      <c r="I723" s="128" t="s">
        <v>767</v>
      </c>
      <c r="J723" s="128" t="s">
        <v>156</v>
      </c>
      <c r="K723" s="128" t="s">
        <v>2264</v>
      </c>
      <c r="L723" s="130">
        <v>0</v>
      </c>
      <c r="M723" s="130">
        <v>0</v>
      </c>
      <c r="N723" s="131">
        <f t="shared" si="35"/>
        <v>0</v>
      </c>
      <c r="O723" s="128" t="s">
        <v>2312</v>
      </c>
      <c r="P723" s="144">
        <v>4362</v>
      </c>
      <c r="Q723" s="133">
        <v>0</v>
      </c>
      <c r="R723" s="144">
        <v>1536.8000000000002</v>
      </c>
      <c r="S723" s="134">
        <f t="shared" si="36"/>
        <v>5898.8</v>
      </c>
      <c r="T723" s="132">
        <v>4362</v>
      </c>
      <c r="U723" s="135">
        <v>0</v>
      </c>
      <c r="V723" s="135"/>
      <c r="W723" s="136">
        <f t="shared" si="37"/>
        <v>4362</v>
      </c>
      <c r="X723" s="145" t="s">
        <v>768</v>
      </c>
      <c r="Y723" s="138"/>
      <c r="Z723" s="138"/>
      <c r="AA723" s="138"/>
      <c r="AB723" s="139"/>
      <c r="AC723" s="147"/>
      <c r="AE723" s="147"/>
      <c r="AG723" s="147"/>
      <c r="AH723" s="92"/>
    </row>
    <row r="724" spans="2:34" ht="40.5" customHeight="1">
      <c r="B724" s="127">
        <v>713</v>
      </c>
      <c r="C724" s="128" t="s">
        <v>765</v>
      </c>
      <c r="D724" s="129" t="s">
        <v>253</v>
      </c>
      <c r="E724" s="129" t="s">
        <v>253</v>
      </c>
      <c r="F724" s="129" t="s">
        <v>766</v>
      </c>
      <c r="G724" s="128" t="s">
        <v>319</v>
      </c>
      <c r="H724" s="128"/>
      <c r="I724" s="128" t="s">
        <v>767</v>
      </c>
      <c r="J724" s="128" t="s">
        <v>176</v>
      </c>
      <c r="K724" s="128" t="s">
        <v>2265</v>
      </c>
      <c r="L724" s="130">
        <v>0</v>
      </c>
      <c r="M724" s="130">
        <v>0</v>
      </c>
      <c r="N724" s="131">
        <f t="shared" si="35"/>
        <v>0</v>
      </c>
      <c r="O724" s="128" t="s">
        <v>2312</v>
      </c>
      <c r="P724" s="144">
        <v>7083</v>
      </c>
      <c r="Q724" s="133">
        <v>0</v>
      </c>
      <c r="R724" s="144">
        <v>787</v>
      </c>
      <c r="S724" s="134">
        <f t="shared" si="36"/>
        <v>7870</v>
      </c>
      <c r="T724" s="132">
        <v>7083</v>
      </c>
      <c r="U724" s="135">
        <v>0</v>
      </c>
      <c r="V724" s="135"/>
      <c r="W724" s="136">
        <f t="shared" si="37"/>
        <v>7083</v>
      </c>
      <c r="X724" s="145" t="s">
        <v>768</v>
      </c>
      <c r="Y724" s="138"/>
      <c r="Z724" s="138"/>
      <c r="AA724" s="138"/>
      <c r="AB724" s="139"/>
      <c r="AC724" s="147"/>
      <c r="AE724" s="147"/>
      <c r="AG724" s="147"/>
      <c r="AH724" s="92"/>
    </row>
    <row r="725" spans="2:34" ht="40.5" customHeight="1">
      <c r="B725" s="127">
        <v>714</v>
      </c>
      <c r="C725" s="128" t="s">
        <v>765</v>
      </c>
      <c r="D725" s="129" t="s">
        <v>253</v>
      </c>
      <c r="E725" s="129" t="s">
        <v>253</v>
      </c>
      <c r="F725" s="129" t="s">
        <v>766</v>
      </c>
      <c r="G725" s="128" t="s">
        <v>319</v>
      </c>
      <c r="H725" s="128"/>
      <c r="I725" s="128" t="s">
        <v>767</v>
      </c>
      <c r="J725" s="128" t="s">
        <v>176</v>
      </c>
      <c r="K725" s="128" t="s">
        <v>2265</v>
      </c>
      <c r="L725" s="130">
        <v>0</v>
      </c>
      <c r="M725" s="130">
        <v>0</v>
      </c>
      <c r="N725" s="131">
        <f t="shared" si="35"/>
        <v>0</v>
      </c>
      <c r="O725" s="128" t="s">
        <v>2312</v>
      </c>
      <c r="P725" s="144">
        <v>54694</v>
      </c>
      <c r="Q725" s="133">
        <v>0</v>
      </c>
      <c r="R725" s="144">
        <v>6078</v>
      </c>
      <c r="S725" s="134">
        <f t="shared" si="36"/>
        <v>60772</v>
      </c>
      <c r="T725" s="132">
        <v>54694</v>
      </c>
      <c r="U725" s="135">
        <v>0</v>
      </c>
      <c r="V725" s="135"/>
      <c r="W725" s="136">
        <f t="shared" si="37"/>
        <v>54694</v>
      </c>
      <c r="X725" s="145" t="s">
        <v>768</v>
      </c>
      <c r="Y725" s="138"/>
      <c r="Z725" s="138"/>
      <c r="AA725" s="138"/>
      <c r="AB725" s="139"/>
      <c r="AC725" s="147"/>
      <c r="AE725" s="147"/>
      <c r="AG725" s="147"/>
      <c r="AH725" s="92"/>
    </row>
    <row r="726" spans="2:34" ht="40.5" customHeight="1">
      <c r="B726" s="127">
        <v>715</v>
      </c>
      <c r="C726" s="128" t="s">
        <v>765</v>
      </c>
      <c r="D726" s="129" t="s">
        <v>253</v>
      </c>
      <c r="E726" s="129" t="s">
        <v>253</v>
      </c>
      <c r="F726" s="129" t="s">
        <v>766</v>
      </c>
      <c r="G726" s="128" t="s">
        <v>319</v>
      </c>
      <c r="H726" s="128"/>
      <c r="I726" s="128" t="s">
        <v>767</v>
      </c>
      <c r="J726" s="128" t="s">
        <v>152</v>
      </c>
      <c r="K726" s="128" t="s">
        <v>2265</v>
      </c>
      <c r="L726" s="130">
        <v>0</v>
      </c>
      <c r="M726" s="130">
        <v>0</v>
      </c>
      <c r="N726" s="131">
        <f t="shared" si="35"/>
        <v>0</v>
      </c>
      <c r="O726" s="128" t="s">
        <v>2312</v>
      </c>
      <c r="P726" s="144">
        <v>20362</v>
      </c>
      <c r="Q726" s="133">
        <v>0</v>
      </c>
      <c r="R726" s="144">
        <v>4610</v>
      </c>
      <c r="S726" s="134">
        <f t="shared" si="36"/>
        <v>24972</v>
      </c>
      <c r="T726" s="132">
        <v>20362</v>
      </c>
      <c r="U726" s="135">
        <v>0</v>
      </c>
      <c r="V726" s="135"/>
      <c r="W726" s="136">
        <f t="shared" si="37"/>
        <v>20362</v>
      </c>
      <c r="X726" s="145" t="s">
        <v>768</v>
      </c>
      <c r="Y726" s="138"/>
      <c r="Z726" s="138"/>
      <c r="AA726" s="138"/>
      <c r="AB726" s="139"/>
      <c r="AC726" s="147"/>
      <c r="AE726" s="147"/>
      <c r="AG726" s="147"/>
      <c r="AH726" s="92"/>
    </row>
    <row r="727" spans="2:34" ht="40.5" customHeight="1">
      <c r="B727" s="127">
        <v>716</v>
      </c>
      <c r="C727" s="128" t="s">
        <v>769</v>
      </c>
      <c r="D727" s="129" t="s">
        <v>247</v>
      </c>
      <c r="E727" s="129" t="s">
        <v>253</v>
      </c>
      <c r="F727" s="129" t="s">
        <v>770</v>
      </c>
      <c r="G727" s="128" t="s">
        <v>319</v>
      </c>
      <c r="H727" s="128"/>
      <c r="I727" s="128" t="s">
        <v>769</v>
      </c>
      <c r="J727" s="128" t="s">
        <v>176</v>
      </c>
      <c r="K727" s="128" t="s">
        <v>2265</v>
      </c>
      <c r="L727" s="130">
        <v>25</v>
      </c>
      <c r="M727" s="130">
        <v>7</v>
      </c>
      <c r="N727" s="131">
        <f t="shared" si="35"/>
        <v>32</v>
      </c>
      <c r="O727" s="128" t="s">
        <v>2312</v>
      </c>
      <c r="P727" s="144">
        <v>61200</v>
      </c>
      <c r="Q727" s="133">
        <v>0</v>
      </c>
      <c r="R727" s="144">
        <v>6800</v>
      </c>
      <c r="S727" s="134">
        <f t="shared" si="36"/>
        <v>68000</v>
      </c>
      <c r="T727" s="132">
        <v>61200</v>
      </c>
      <c r="U727" s="135">
        <v>0</v>
      </c>
      <c r="V727" s="135"/>
      <c r="W727" s="136">
        <f t="shared" si="37"/>
        <v>61200</v>
      </c>
      <c r="X727" s="145" t="s">
        <v>771</v>
      </c>
      <c r="Y727" s="138"/>
      <c r="Z727" s="138"/>
      <c r="AA727" s="138"/>
      <c r="AB727" s="139"/>
      <c r="AC727" s="147"/>
      <c r="AE727" s="147"/>
      <c r="AG727" s="147"/>
      <c r="AH727" s="92"/>
    </row>
    <row r="728" spans="2:34" ht="40.5" customHeight="1">
      <c r="B728" s="127">
        <v>717</v>
      </c>
      <c r="C728" s="128" t="s">
        <v>769</v>
      </c>
      <c r="D728" s="129" t="s">
        <v>247</v>
      </c>
      <c r="E728" s="129" t="s">
        <v>253</v>
      </c>
      <c r="F728" s="129" t="s">
        <v>770</v>
      </c>
      <c r="G728" s="128" t="s">
        <v>319</v>
      </c>
      <c r="H728" s="128"/>
      <c r="I728" s="128" t="s">
        <v>769</v>
      </c>
      <c r="J728" s="128" t="s">
        <v>176</v>
      </c>
      <c r="K728" s="128" t="s">
        <v>2265</v>
      </c>
      <c r="L728" s="130">
        <v>0</v>
      </c>
      <c r="M728" s="130">
        <v>0</v>
      </c>
      <c r="N728" s="131">
        <f t="shared" si="35"/>
        <v>0</v>
      </c>
      <c r="O728" s="128" t="s">
        <v>2312</v>
      </c>
      <c r="P728" s="144">
        <v>95715</v>
      </c>
      <c r="Q728" s="133">
        <v>0</v>
      </c>
      <c r="R728" s="144">
        <v>10636</v>
      </c>
      <c r="S728" s="134">
        <f t="shared" si="36"/>
        <v>106351</v>
      </c>
      <c r="T728" s="132">
        <v>95715</v>
      </c>
      <c r="U728" s="135">
        <v>0</v>
      </c>
      <c r="V728" s="135"/>
      <c r="W728" s="136">
        <f t="shared" si="37"/>
        <v>95715</v>
      </c>
      <c r="X728" s="145" t="s">
        <v>771</v>
      </c>
      <c r="Y728" s="138"/>
      <c r="Z728" s="138"/>
      <c r="AA728" s="138"/>
      <c r="AB728" s="139"/>
      <c r="AC728" s="147"/>
      <c r="AE728" s="147"/>
      <c r="AG728" s="147"/>
      <c r="AH728" s="92"/>
    </row>
    <row r="729" spans="2:34" ht="40.5" customHeight="1">
      <c r="B729" s="127">
        <v>718</v>
      </c>
      <c r="C729" s="128" t="s">
        <v>769</v>
      </c>
      <c r="D729" s="129" t="s">
        <v>247</v>
      </c>
      <c r="E729" s="129" t="s">
        <v>253</v>
      </c>
      <c r="F729" s="129" t="s">
        <v>770</v>
      </c>
      <c r="G729" s="128" t="s">
        <v>319</v>
      </c>
      <c r="H729" s="128"/>
      <c r="I729" s="128" t="s">
        <v>769</v>
      </c>
      <c r="J729" s="128" t="s">
        <v>176</v>
      </c>
      <c r="K729" s="128" t="s">
        <v>2265</v>
      </c>
      <c r="L729" s="130">
        <v>0</v>
      </c>
      <c r="M729" s="130">
        <v>0</v>
      </c>
      <c r="N729" s="131">
        <f t="shared" si="35"/>
        <v>0</v>
      </c>
      <c r="O729" s="128" t="s">
        <v>2312</v>
      </c>
      <c r="P729" s="144">
        <v>113328</v>
      </c>
      <c r="Q729" s="133">
        <v>0</v>
      </c>
      <c r="R729" s="144">
        <v>12592</v>
      </c>
      <c r="S729" s="134">
        <f t="shared" si="36"/>
        <v>125920</v>
      </c>
      <c r="T729" s="132">
        <v>113328</v>
      </c>
      <c r="U729" s="135">
        <v>0</v>
      </c>
      <c r="V729" s="135"/>
      <c r="W729" s="136">
        <f t="shared" si="37"/>
        <v>113328</v>
      </c>
      <c r="X729" s="145" t="s">
        <v>771</v>
      </c>
      <c r="Y729" s="138"/>
      <c r="Z729" s="138"/>
      <c r="AA729" s="138"/>
      <c r="AB729" s="139"/>
      <c r="AC729" s="147"/>
      <c r="AE729" s="147"/>
      <c r="AG729" s="147"/>
      <c r="AH729" s="92"/>
    </row>
    <row r="730" spans="2:34" ht="40.5" customHeight="1">
      <c r="B730" s="127">
        <v>719</v>
      </c>
      <c r="C730" s="128" t="s">
        <v>769</v>
      </c>
      <c r="D730" s="129" t="s">
        <v>247</v>
      </c>
      <c r="E730" s="129" t="s">
        <v>253</v>
      </c>
      <c r="F730" s="129" t="s">
        <v>770</v>
      </c>
      <c r="G730" s="128" t="s">
        <v>319</v>
      </c>
      <c r="H730" s="128"/>
      <c r="I730" s="128" t="s">
        <v>769</v>
      </c>
      <c r="J730" s="128" t="s">
        <v>152</v>
      </c>
      <c r="K730" s="128" t="s">
        <v>2265</v>
      </c>
      <c r="L730" s="130">
        <v>0</v>
      </c>
      <c r="M730" s="130">
        <v>0</v>
      </c>
      <c r="N730" s="131">
        <f t="shared" si="35"/>
        <v>0</v>
      </c>
      <c r="O730" s="128" t="s">
        <v>2312</v>
      </c>
      <c r="P730" s="144">
        <v>6787</v>
      </c>
      <c r="Q730" s="133">
        <v>0</v>
      </c>
      <c r="R730" s="144">
        <v>1537</v>
      </c>
      <c r="S730" s="134">
        <f t="shared" si="36"/>
        <v>8324</v>
      </c>
      <c r="T730" s="132">
        <v>6787</v>
      </c>
      <c r="U730" s="135">
        <v>0</v>
      </c>
      <c r="V730" s="135"/>
      <c r="W730" s="136">
        <f t="shared" si="37"/>
        <v>6787</v>
      </c>
      <c r="X730" s="145" t="s">
        <v>771</v>
      </c>
      <c r="Y730" s="138"/>
      <c r="Z730" s="138"/>
      <c r="AA730" s="138"/>
      <c r="AB730" s="139"/>
      <c r="AC730" s="147"/>
      <c r="AE730" s="147"/>
      <c r="AG730" s="147"/>
      <c r="AH730" s="92"/>
    </row>
    <row r="731" spans="2:34" ht="40.5" customHeight="1">
      <c r="B731" s="127">
        <v>720</v>
      </c>
      <c r="C731" s="128" t="s">
        <v>772</v>
      </c>
      <c r="D731" s="129" t="s">
        <v>773</v>
      </c>
      <c r="E731" s="129" t="s">
        <v>307</v>
      </c>
      <c r="F731" s="129" t="s">
        <v>774</v>
      </c>
      <c r="G731" s="128" t="s">
        <v>319</v>
      </c>
      <c r="H731" s="128"/>
      <c r="I731" s="128" t="s">
        <v>775</v>
      </c>
      <c r="J731" s="128" t="s">
        <v>176</v>
      </c>
      <c r="K731" s="128" t="s">
        <v>2265</v>
      </c>
      <c r="L731" s="130">
        <v>9</v>
      </c>
      <c r="M731" s="130">
        <v>8</v>
      </c>
      <c r="N731" s="131">
        <f t="shared" si="35"/>
        <v>17</v>
      </c>
      <c r="O731" s="128" t="s">
        <v>2312</v>
      </c>
      <c r="P731" s="144">
        <v>7083</v>
      </c>
      <c r="Q731" s="133">
        <v>0</v>
      </c>
      <c r="R731" s="144">
        <v>787</v>
      </c>
      <c r="S731" s="134">
        <f t="shared" si="36"/>
        <v>7870</v>
      </c>
      <c r="T731" s="132">
        <v>7083</v>
      </c>
      <c r="U731" s="135">
        <v>0</v>
      </c>
      <c r="V731" s="135"/>
      <c r="W731" s="136">
        <f t="shared" si="37"/>
        <v>7083</v>
      </c>
      <c r="X731" s="145" t="s">
        <v>776</v>
      </c>
      <c r="Y731" s="138"/>
      <c r="Z731" s="138"/>
      <c r="AA731" s="138"/>
      <c r="AB731" s="139"/>
      <c r="AC731" s="147"/>
      <c r="AE731" s="147"/>
      <c r="AG731" s="147"/>
      <c r="AH731" s="92"/>
    </row>
    <row r="732" spans="2:34" ht="40.5" customHeight="1">
      <c r="B732" s="127">
        <v>721</v>
      </c>
      <c r="C732" s="128" t="s">
        <v>772</v>
      </c>
      <c r="D732" s="129" t="s">
        <v>773</v>
      </c>
      <c r="E732" s="129" t="s">
        <v>307</v>
      </c>
      <c r="F732" s="129" t="s">
        <v>774</v>
      </c>
      <c r="G732" s="128" t="s">
        <v>319</v>
      </c>
      <c r="H732" s="128"/>
      <c r="I732" s="128" t="s">
        <v>775</v>
      </c>
      <c r="J732" s="128" t="s">
        <v>156</v>
      </c>
      <c r="K732" s="128" t="s">
        <v>2264</v>
      </c>
      <c r="L732" s="130">
        <v>0</v>
      </c>
      <c r="M732" s="130">
        <v>0</v>
      </c>
      <c r="N732" s="131">
        <f t="shared" si="35"/>
        <v>0</v>
      </c>
      <c r="O732" s="128" t="s">
        <v>2312</v>
      </c>
      <c r="P732" s="144">
        <v>26175</v>
      </c>
      <c r="Q732" s="133">
        <v>0</v>
      </c>
      <c r="R732" s="144">
        <v>9217.8000000000029</v>
      </c>
      <c r="S732" s="134">
        <f t="shared" si="36"/>
        <v>35392.800000000003</v>
      </c>
      <c r="T732" s="132">
        <v>26175</v>
      </c>
      <c r="U732" s="135">
        <v>0</v>
      </c>
      <c r="V732" s="135"/>
      <c r="W732" s="136">
        <f t="shared" si="37"/>
        <v>26175</v>
      </c>
      <c r="X732" s="145" t="s">
        <v>776</v>
      </c>
      <c r="Y732" s="138"/>
      <c r="Z732" s="138"/>
      <c r="AA732" s="138"/>
      <c r="AB732" s="139"/>
      <c r="AC732" s="147"/>
      <c r="AE732" s="147"/>
      <c r="AG732" s="147"/>
      <c r="AH732" s="92"/>
    </row>
    <row r="733" spans="2:34" ht="40.5" customHeight="1">
      <c r="B733" s="127">
        <v>722</v>
      </c>
      <c r="C733" s="128" t="s">
        <v>772</v>
      </c>
      <c r="D733" s="129" t="s">
        <v>773</v>
      </c>
      <c r="E733" s="129" t="s">
        <v>307</v>
      </c>
      <c r="F733" s="129" t="s">
        <v>774</v>
      </c>
      <c r="G733" s="128" t="s">
        <v>319</v>
      </c>
      <c r="H733" s="128"/>
      <c r="I733" s="128" t="s">
        <v>775</v>
      </c>
      <c r="J733" s="128" t="s">
        <v>200</v>
      </c>
      <c r="K733" s="128" t="s">
        <v>2264</v>
      </c>
      <c r="L733" s="130">
        <v>0</v>
      </c>
      <c r="M733" s="130">
        <v>0</v>
      </c>
      <c r="N733" s="131">
        <f t="shared" si="35"/>
        <v>0</v>
      </c>
      <c r="O733" s="128" t="s">
        <v>2312</v>
      </c>
      <c r="P733" s="144">
        <v>5147</v>
      </c>
      <c r="Q733" s="133">
        <v>0</v>
      </c>
      <c r="R733" s="144">
        <v>571.89000000000033</v>
      </c>
      <c r="S733" s="134">
        <f t="shared" si="36"/>
        <v>5718.89</v>
      </c>
      <c r="T733" s="132">
        <v>5147</v>
      </c>
      <c r="U733" s="135">
        <v>0</v>
      </c>
      <c r="V733" s="135"/>
      <c r="W733" s="136">
        <f t="shared" si="37"/>
        <v>5147</v>
      </c>
      <c r="X733" s="145" t="s">
        <v>776</v>
      </c>
      <c r="Y733" s="138"/>
      <c r="Z733" s="138"/>
      <c r="AA733" s="138"/>
      <c r="AB733" s="139"/>
      <c r="AC733" s="147"/>
      <c r="AE733" s="147"/>
      <c r="AG733" s="147"/>
      <c r="AH733" s="92"/>
    </row>
    <row r="734" spans="2:34" ht="40.5" customHeight="1">
      <c r="B734" s="127">
        <v>723</v>
      </c>
      <c r="C734" s="128" t="s">
        <v>772</v>
      </c>
      <c r="D734" s="129" t="s">
        <v>773</v>
      </c>
      <c r="E734" s="129" t="s">
        <v>307</v>
      </c>
      <c r="F734" s="129" t="s">
        <v>774</v>
      </c>
      <c r="G734" s="128" t="s">
        <v>319</v>
      </c>
      <c r="H734" s="128"/>
      <c r="I734" s="128" t="s">
        <v>775</v>
      </c>
      <c r="J734" s="128" t="s">
        <v>176</v>
      </c>
      <c r="K734" s="128" t="s">
        <v>2265</v>
      </c>
      <c r="L734" s="130">
        <v>0</v>
      </c>
      <c r="M734" s="130">
        <v>0</v>
      </c>
      <c r="N734" s="131">
        <f t="shared" si="35"/>
        <v>0</v>
      </c>
      <c r="O734" s="128" t="s">
        <v>2312</v>
      </c>
      <c r="P734" s="144">
        <v>38250</v>
      </c>
      <c r="Q734" s="133">
        <v>0</v>
      </c>
      <c r="R734" s="144">
        <v>4250</v>
      </c>
      <c r="S734" s="134">
        <f t="shared" si="36"/>
        <v>42500</v>
      </c>
      <c r="T734" s="132">
        <v>38250</v>
      </c>
      <c r="U734" s="135">
        <v>0</v>
      </c>
      <c r="V734" s="135"/>
      <c r="W734" s="136">
        <f t="shared" si="37"/>
        <v>38250</v>
      </c>
      <c r="X734" s="145" t="s">
        <v>776</v>
      </c>
      <c r="Y734" s="138"/>
      <c r="Z734" s="138"/>
      <c r="AA734" s="138"/>
      <c r="AB734" s="139"/>
      <c r="AC734" s="147"/>
      <c r="AE734" s="147"/>
      <c r="AG734" s="147"/>
      <c r="AH734" s="92"/>
    </row>
    <row r="735" spans="2:34" ht="40.5" customHeight="1">
      <c r="B735" s="127">
        <v>724</v>
      </c>
      <c r="C735" s="128" t="s">
        <v>772</v>
      </c>
      <c r="D735" s="129" t="s">
        <v>773</v>
      </c>
      <c r="E735" s="129" t="s">
        <v>307</v>
      </c>
      <c r="F735" s="129" t="s">
        <v>774</v>
      </c>
      <c r="G735" s="128" t="s">
        <v>319</v>
      </c>
      <c r="H735" s="128"/>
      <c r="I735" s="128" t="s">
        <v>775</v>
      </c>
      <c r="J735" s="128" t="s">
        <v>176</v>
      </c>
      <c r="K735" s="128" t="s">
        <v>2265</v>
      </c>
      <c r="L735" s="130">
        <v>0</v>
      </c>
      <c r="M735" s="130">
        <v>0</v>
      </c>
      <c r="N735" s="131">
        <f t="shared" si="35"/>
        <v>0</v>
      </c>
      <c r="O735" s="128" t="s">
        <v>2312</v>
      </c>
      <c r="P735" s="144">
        <v>41021</v>
      </c>
      <c r="Q735" s="133">
        <v>0</v>
      </c>
      <c r="R735" s="144">
        <v>4558</v>
      </c>
      <c r="S735" s="134">
        <f t="shared" si="36"/>
        <v>45579</v>
      </c>
      <c r="T735" s="132">
        <v>41021</v>
      </c>
      <c r="U735" s="135">
        <v>0</v>
      </c>
      <c r="V735" s="135"/>
      <c r="W735" s="136">
        <f t="shared" si="37"/>
        <v>41021</v>
      </c>
      <c r="X735" s="145" t="s">
        <v>776</v>
      </c>
      <c r="Y735" s="138"/>
      <c r="Z735" s="138"/>
      <c r="AA735" s="138"/>
      <c r="AB735" s="139"/>
      <c r="AC735" s="147"/>
      <c r="AE735" s="147"/>
      <c r="AG735" s="147"/>
      <c r="AH735" s="92"/>
    </row>
    <row r="736" spans="2:34" ht="40.5" customHeight="1">
      <c r="B736" s="127">
        <v>725</v>
      </c>
      <c r="C736" s="128" t="s">
        <v>772</v>
      </c>
      <c r="D736" s="129" t="s">
        <v>773</v>
      </c>
      <c r="E736" s="129" t="s">
        <v>307</v>
      </c>
      <c r="F736" s="129" t="s">
        <v>774</v>
      </c>
      <c r="G736" s="128" t="s">
        <v>319</v>
      </c>
      <c r="H736" s="128"/>
      <c r="I736" s="128" t="s">
        <v>775</v>
      </c>
      <c r="J736" s="128" t="s">
        <v>176</v>
      </c>
      <c r="K736" s="128" t="s">
        <v>2265</v>
      </c>
      <c r="L736" s="130">
        <v>0</v>
      </c>
      <c r="M736" s="130">
        <v>0</v>
      </c>
      <c r="N736" s="131">
        <f t="shared" si="35"/>
        <v>0</v>
      </c>
      <c r="O736" s="128" t="s">
        <v>2312</v>
      </c>
      <c r="P736" s="144">
        <v>2147</v>
      </c>
      <c r="Q736" s="133">
        <v>0</v>
      </c>
      <c r="R736" s="144">
        <v>239.19999999999982</v>
      </c>
      <c r="S736" s="134">
        <f t="shared" si="36"/>
        <v>2386.1999999999998</v>
      </c>
      <c r="T736" s="132">
        <v>2147</v>
      </c>
      <c r="U736" s="135">
        <v>0</v>
      </c>
      <c r="V736" s="135"/>
      <c r="W736" s="136">
        <f t="shared" si="37"/>
        <v>2147</v>
      </c>
      <c r="X736" s="145" t="s">
        <v>776</v>
      </c>
      <c r="Y736" s="138"/>
      <c r="Z736" s="138"/>
      <c r="AA736" s="138"/>
      <c r="AB736" s="139"/>
      <c r="AC736" s="147"/>
      <c r="AE736" s="147"/>
      <c r="AG736" s="147"/>
      <c r="AH736" s="92"/>
    </row>
    <row r="737" spans="2:34" ht="40.5" customHeight="1">
      <c r="B737" s="127">
        <v>726</v>
      </c>
      <c r="C737" s="128" t="s">
        <v>777</v>
      </c>
      <c r="D737" s="129" t="s">
        <v>295</v>
      </c>
      <c r="E737" s="129" t="s">
        <v>778</v>
      </c>
      <c r="F737" s="129" t="s">
        <v>779</v>
      </c>
      <c r="G737" s="128" t="s">
        <v>319</v>
      </c>
      <c r="H737" s="128"/>
      <c r="I737" s="128" t="s">
        <v>780</v>
      </c>
      <c r="J737" s="128" t="s">
        <v>200</v>
      </c>
      <c r="K737" s="128" t="s">
        <v>2264</v>
      </c>
      <c r="L737" s="130">
        <v>10</v>
      </c>
      <c r="M737" s="130">
        <v>9</v>
      </c>
      <c r="N737" s="131">
        <f t="shared" si="35"/>
        <v>19</v>
      </c>
      <c r="O737" s="128" t="s">
        <v>2312</v>
      </c>
      <c r="P737" s="144">
        <v>5147</v>
      </c>
      <c r="Q737" s="133">
        <v>0</v>
      </c>
      <c r="R737" s="144">
        <v>571.89000000000033</v>
      </c>
      <c r="S737" s="134">
        <f t="shared" si="36"/>
        <v>5718.89</v>
      </c>
      <c r="T737" s="132">
        <v>5147</v>
      </c>
      <c r="U737" s="135">
        <v>0</v>
      </c>
      <c r="V737" s="135"/>
      <c r="W737" s="136">
        <f t="shared" si="37"/>
        <v>5147</v>
      </c>
      <c r="X737" s="145" t="s">
        <v>781</v>
      </c>
      <c r="Y737" s="138"/>
      <c r="Z737" s="138"/>
      <c r="AA737" s="138"/>
      <c r="AB737" s="139"/>
      <c r="AC737" s="147"/>
      <c r="AE737" s="147"/>
      <c r="AG737" s="147"/>
      <c r="AH737" s="92"/>
    </row>
    <row r="738" spans="2:34" ht="40.5" customHeight="1">
      <c r="B738" s="127">
        <v>727</v>
      </c>
      <c r="C738" s="128" t="s">
        <v>777</v>
      </c>
      <c r="D738" s="129" t="s">
        <v>295</v>
      </c>
      <c r="E738" s="129" t="s">
        <v>778</v>
      </c>
      <c r="F738" s="129" t="s">
        <v>779</v>
      </c>
      <c r="G738" s="128" t="s">
        <v>319</v>
      </c>
      <c r="H738" s="128"/>
      <c r="I738" s="128" t="s">
        <v>780</v>
      </c>
      <c r="J738" s="128" t="s">
        <v>155</v>
      </c>
      <c r="K738" s="128" t="s">
        <v>2265</v>
      </c>
      <c r="L738" s="130">
        <v>0</v>
      </c>
      <c r="M738" s="130">
        <v>0</v>
      </c>
      <c r="N738" s="131">
        <f t="shared" si="35"/>
        <v>0</v>
      </c>
      <c r="O738" s="128" t="s">
        <v>2312</v>
      </c>
      <c r="P738" s="144">
        <v>21600</v>
      </c>
      <c r="Q738" s="133">
        <v>0</v>
      </c>
      <c r="R738" s="144">
        <v>2400</v>
      </c>
      <c r="S738" s="134">
        <f t="shared" si="36"/>
        <v>24000</v>
      </c>
      <c r="T738" s="132">
        <v>21600</v>
      </c>
      <c r="U738" s="135">
        <v>0</v>
      </c>
      <c r="V738" s="135"/>
      <c r="W738" s="136">
        <f t="shared" si="37"/>
        <v>21600</v>
      </c>
      <c r="X738" s="145" t="s">
        <v>781</v>
      </c>
      <c r="Y738" s="138"/>
      <c r="Z738" s="138"/>
      <c r="AA738" s="138"/>
      <c r="AB738" s="139"/>
      <c r="AC738" s="147"/>
      <c r="AE738" s="147"/>
      <c r="AG738" s="147"/>
      <c r="AH738" s="92"/>
    </row>
    <row r="739" spans="2:34" ht="40.5" customHeight="1">
      <c r="B739" s="127">
        <v>728</v>
      </c>
      <c r="C739" s="128" t="s">
        <v>777</v>
      </c>
      <c r="D739" s="129" t="s">
        <v>295</v>
      </c>
      <c r="E739" s="129" t="s">
        <v>778</v>
      </c>
      <c r="F739" s="129" t="s">
        <v>779</v>
      </c>
      <c r="G739" s="128" t="s">
        <v>319</v>
      </c>
      <c r="H739" s="128"/>
      <c r="I739" s="128" t="s">
        <v>780</v>
      </c>
      <c r="J739" s="128" t="s">
        <v>156</v>
      </c>
      <c r="K739" s="128" t="s">
        <v>2264</v>
      </c>
      <c r="L739" s="130">
        <v>0</v>
      </c>
      <c r="M739" s="130">
        <v>0</v>
      </c>
      <c r="N739" s="131">
        <f t="shared" si="35"/>
        <v>0</v>
      </c>
      <c r="O739" s="128" t="s">
        <v>2312</v>
      </c>
      <c r="P739" s="144">
        <v>13087</v>
      </c>
      <c r="Q739" s="133">
        <v>0</v>
      </c>
      <c r="R739" s="144">
        <v>4609.4000000000015</v>
      </c>
      <c r="S739" s="134">
        <f t="shared" si="36"/>
        <v>17696.400000000001</v>
      </c>
      <c r="T739" s="132">
        <v>13087</v>
      </c>
      <c r="U739" s="135">
        <v>0</v>
      </c>
      <c r="V739" s="135"/>
      <c r="W739" s="136">
        <f t="shared" si="37"/>
        <v>13087</v>
      </c>
      <c r="X739" s="145" t="s">
        <v>781</v>
      </c>
      <c r="Y739" s="138"/>
      <c r="Z739" s="138"/>
      <c r="AA739" s="138"/>
      <c r="AB739" s="139"/>
      <c r="AC739" s="147"/>
      <c r="AE739" s="147"/>
      <c r="AG739" s="147"/>
      <c r="AH739" s="92"/>
    </row>
    <row r="740" spans="2:34" ht="40.5" customHeight="1">
      <c r="B740" s="127">
        <v>729</v>
      </c>
      <c r="C740" s="128" t="s">
        <v>777</v>
      </c>
      <c r="D740" s="129" t="s">
        <v>295</v>
      </c>
      <c r="E740" s="129" t="s">
        <v>778</v>
      </c>
      <c r="F740" s="129" t="s">
        <v>779</v>
      </c>
      <c r="G740" s="128" t="s">
        <v>319</v>
      </c>
      <c r="H740" s="128"/>
      <c r="I740" s="128" t="s">
        <v>780</v>
      </c>
      <c r="J740" s="128" t="s">
        <v>176</v>
      </c>
      <c r="K740" s="128" t="s">
        <v>2265</v>
      </c>
      <c r="L740" s="130">
        <v>0</v>
      </c>
      <c r="M740" s="130">
        <v>0</v>
      </c>
      <c r="N740" s="131">
        <f t="shared" si="35"/>
        <v>0</v>
      </c>
      <c r="O740" s="128" t="s">
        <v>2312</v>
      </c>
      <c r="P740" s="144">
        <v>34560</v>
      </c>
      <c r="Q740" s="133">
        <v>0</v>
      </c>
      <c r="R740" s="144">
        <v>3840</v>
      </c>
      <c r="S740" s="134">
        <f t="shared" si="36"/>
        <v>38400</v>
      </c>
      <c r="T740" s="132">
        <v>34560</v>
      </c>
      <c r="U740" s="135">
        <v>0</v>
      </c>
      <c r="V740" s="135"/>
      <c r="W740" s="136">
        <f t="shared" si="37"/>
        <v>34560</v>
      </c>
      <c r="X740" s="145" t="s">
        <v>781</v>
      </c>
      <c r="Y740" s="138"/>
      <c r="Z740" s="138"/>
      <c r="AA740" s="138"/>
      <c r="AB740" s="139"/>
      <c r="AC740" s="147"/>
      <c r="AE740" s="147"/>
      <c r="AG740" s="147"/>
      <c r="AH740" s="92"/>
    </row>
    <row r="741" spans="2:34" ht="40.5" customHeight="1">
      <c r="B741" s="127">
        <v>730</v>
      </c>
      <c r="C741" s="128" t="s">
        <v>777</v>
      </c>
      <c r="D741" s="129" t="s">
        <v>295</v>
      </c>
      <c r="E741" s="129" t="s">
        <v>778</v>
      </c>
      <c r="F741" s="129" t="s">
        <v>779</v>
      </c>
      <c r="G741" s="128" t="s">
        <v>319</v>
      </c>
      <c r="H741" s="128"/>
      <c r="I741" s="128" t="s">
        <v>780</v>
      </c>
      <c r="J741" s="128" t="s">
        <v>176</v>
      </c>
      <c r="K741" s="128" t="s">
        <v>2265</v>
      </c>
      <c r="L741" s="130">
        <v>0</v>
      </c>
      <c r="M741" s="130">
        <v>0</v>
      </c>
      <c r="N741" s="131">
        <f t="shared" si="35"/>
        <v>0</v>
      </c>
      <c r="O741" s="128" t="s">
        <v>2312</v>
      </c>
      <c r="P741" s="144">
        <v>52218</v>
      </c>
      <c r="Q741" s="133">
        <v>0</v>
      </c>
      <c r="R741" s="144">
        <v>5802</v>
      </c>
      <c r="S741" s="134">
        <f t="shared" si="36"/>
        <v>58020</v>
      </c>
      <c r="T741" s="132">
        <v>52218</v>
      </c>
      <c r="U741" s="135">
        <v>0</v>
      </c>
      <c r="V741" s="135"/>
      <c r="W741" s="136">
        <f t="shared" si="37"/>
        <v>52218</v>
      </c>
      <c r="X741" s="145" t="s">
        <v>781</v>
      </c>
      <c r="Y741" s="138"/>
      <c r="Z741" s="138"/>
      <c r="AA741" s="138"/>
      <c r="AB741" s="139"/>
      <c r="AC741" s="147"/>
      <c r="AE741" s="147"/>
      <c r="AG741" s="147"/>
      <c r="AH741" s="92"/>
    </row>
    <row r="742" spans="2:34" ht="40.5" customHeight="1">
      <c r="B742" s="127">
        <v>731</v>
      </c>
      <c r="C742" s="128" t="s">
        <v>782</v>
      </c>
      <c r="D742" s="129" t="s">
        <v>307</v>
      </c>
      <c r="E742" s="129" t="s">
        <v>307</v>
      </c>
      <c r="F742" s="129" t="s">
        <v>783</v>
      </c>
      <c r="G742" s="128" t="s">
        <v>319</v>
      </c>
      <c r="H742" s="128"/>
      <c r="I742" s="128" t="s">
        <v>784</v>
      </c>
      <c r="J742" s="128" t="s">
        <v>176</v>
      </c>
      <c r="K742" s="128" t="s">
        <v>2265</v>
      </c>
      <c r="L742" s="130">
        <v>10</v>
      </c>
      <c r="M742" s="130">
        <v>7</v>
      </c>
      <c r="N742" s="131">
        <f t="shared" si="35"/>
        <v>17</v>
      </c>
      <c r="O742" s="128" t="s">
        <v>2312</v>
      </c>
      <c r="P742" s="144">
        <v>14166</v>
      </c>
      <c r="Q742" s="133">
        <v>0</v>
      </c>
      <c r="R742" s="144">
        <v>1574</v>
      </c>
      <c r="S742" s="134">
        <f t="shared" si="36"/>
        <v>15740</v>
      </c>
      <c r="T742" s="132">
        <v>14166</v>
      </c>
      <c r="U742" s="135">
        <v>0</v>
      </c>
      <c r="V742" s="135"/>
      <c r="W742" s="136">
        <f t="shared" si="37"/>
        <v>14166</v>
      </c>
      <c r="X742" s="145" t="s">
        <v>785</v>
      </c>
      <c r="Y742" s="138"/>
      <c r="Z742" s="138"/>
      <c r="AA742" s="138"/>
      <c r="AB742" s="139"/>
      <c r="AC742" s="147"/>
      <c r="AE742" s="147"/>
      <c r="AG742" s="147"/>
      <c r="AH742" s="92"/>
    </row>
    <row r="743" spans="2:34" ht="40.5" customHeight="1">
      <c r="B743" s="127">
        <v>732</v>
      </c>
      <c r="C743" s="128" t="s">
        <v>782</v>
      </c>
      <c r="D743" s="129" t="s">
        <v>307</v>
      </c>
      <c r="E743" s="129" t="s">
        <v>307</v>
      </c>
      <c r="F743" s="129" t="s">
        <v>783</v>
      </c>
      <c r="G743" s="128" t="s">
        <v>319</v>
      </c>
      <c r="H743" s="128"/>
      <c r="I743" s="128" t="s">
        <v>784</v>
      </c>
      <c r="J743" s="128" t="s">
        <v>156</v>
      </c>
      <c r="K743" s="128" t="s">
        <v>2264</v>
      </c>
      <c r="L743" s="130">
        <v>0</v>
      </c>
      <c r="M743" s="130">
        <v>0</v>
      </c>
      <c r="N743" s="131">
        <f t="shared" si="35"/>
        <v>0</v>
      </c>
      <c r="O743" s="128" t="s">
        <v>2312</v>
      </c>
      <c r="P743" s="144">
        <v>39262</v>
      </c>
      <c r="Q743" s="133">
        <v>0</v>
      </c>
      <c r="R743" s="144">
        <v>13827.199999999997</v>
      </c>
      <c r="S743" s="134">
        <f t="shared" si="36"/>
        <v>53089.2</v>
      </c>
      <c r="T743" s="132">
        <v>39262</v>
      </c>
      <c r="U743" s="135">
        <v>0</v>
      </c>
      <c r="V743" s="135"/>
      <c r="W743" s="136">
        <f t="shared" si="37"/>
        <v>39262</v>
      </c>
      <c r="X743" s="145" t="s">
        <v>785</v>
      </c>
      <c r="Y743" s="138"/>
      <c r="Z743" s="138"/>
      <c r="AA743" s="138"/>
      <c r="AB743" s="139"/>
      <c r="AC743" s="147"/>
      <c r="AE743" s="147"/>
      <c r="AG743" s="147"/>
      <c r="AH743" s="92"/>
    </row>
    <row r="744" spans="2:34" ht="40.5" customHeight="1">
      <c r="B744" s="127">
        <v>733</v>
      </c>
      <c r="C744" s="128" t="s">
        <v>782</v>
      </c>
      <c r="D744" s="129" t="s">
        <v>307</v>
      </c>
      <c r="E744" s="129" t="s">
        <v>307</v>
      </c>
      <c r="F744" s="129" t="s">
        <v>783</v>
      </c>
      <c r="G744" s="128" t="s">
        <v>319</v>
      </c>
      <c r="H744" s="128"/>
      <c r="I744" s="128" t="s">
        <v>784</v>
      </c>
      <c r="J744" s="128" t="s">
        <v>152</v>
      </c>
      <c r="K744" s="128" t="s">
        <v>2265</v>
      </c>
      <c r="L744" s="130">
        <v>0</v>
      </c>
      <c r="M744" s="130">
        <v>0</v>
      </c>
      <c r="N744" s="131">
        <f t="shared" si="35"/>
        <v>0</v>
      </c>
      <c r="O744" s="128" t="s">
        <v>2312</v>
      </c>
      <c r="P744" s="144">
        <v>27150</v>
      </c>
      <c r="Q744" s="133">
        <v>0</v>
      </c>
      <c r="R744" s="144">
        <v>6146</v>
      </c>
      <c r="S744" s="134">
        <f t="shared" si="36"/>
        <v>33296</v>
      </c>
      <c r="T744" s="132">
        <v>27150</v>
      </c>
      <c r="U744" s="135">
        <v>0</v>
      </c>
      <c r="V744" s="135"/>
      <c r="W744" s="136">
        <f t="shared" si="37"/>
        <v>27150</v>
      </c>
      <c r="X744" s="145" t="s">
        <v>785</v>
      </c>
      <c r="Y744" s="138"/>
      <c r="Z744" s="138"/>
      <c r="AA744" s="138"/>
      <c r="AB744" s="139"/>
      <c r="AC744" s="147"/>
      <c r="AE744" s="147"/>
      <c r="AG744" s="147"/>
      <c r="AH744" s="92"/>
    </row>
    <row r="745" spans="2:34" ht="40.5" customHeight="1">
      <c r="B745" s="127">
        <v>734</v>
      </c>
      <c r="C745" s="128" t="s">
        <v>782</v>
      </c>
      <c r="D745" s="129" t="s">
        <v>307</v>
      </c>
      <c r="E745" s="129" t="s">
        <v>307</v>
      </c>
      <c r="F745" s="129" t="s">
        <v>783</v>
      </c>
      <c r="G745" s="128" t="s">
        <v>319</v>
      </c>
      <c r="H745" s="128"/>
      <c r="I745" s="128" t="s">
        <v>784</v>
      </c>
      <c r="J745" s="128" t="s">
        <v>176</v>
      </c>
      <c r="K745" s="128" t="s">
        <v>2265</v>
      </c>
      <c r="L745" s="130">
        <v>0</v>
      </c>
      <c r="M745" s="130">
        <v>0</v>
      </c>
      <c r="N745" s="131">
        <f t="shared" si="35"/>
        <v>0</v>
      </c>
      <c r="O745" s="128" t="s">
        <v>2312</v>
      </c>
      <c r="P745" s="144">
        <v>13673</v>
      </c>
      <c r="Q745" s="133">
        <v>0</v>
      </c>
      <c r="R745" s="144">
        <v>1520</v>
      </c>
      <c r="S745" s="134">
        <f t="shared" si="36"/>
        <v>15193</v>
      </c>
      <c r="T745" s="132">
        <v>13673</v>
      </c>
      <c r="U745" s="135">
        <v>0</v>
      </c>
      <c r="V745" s="135"/>
      <c r="W745" s="136">
        <f t="shared" si="37"/>
        <v>13673</v>
      </c>
      <c r="X745" s="145" t="s">
        <v>785</v>
      </c>
      <c r="Y745" s="138"/>
      <c r="Z745" s="138"/>
      <c r="AA745" s="138"/>
      <c r="AB745" s="139"/>
      <c r="AC745" s="147"/>
      <c r="AE745" s="147"/>
      <c r="AG745" s="147"/>
      <c r="AH745" s="92"/>
    </row>
    <row r="746" spans="2:34" ht="40.5" customHeight="1">
      <c r="B746" s="127">
        <v>735</v>
      </c>
      <c r="C746" s="128" t="s">
        <v>782</v>
      </c>
      <c r="D746" s="129" t="s">
        <v>307</v>
      </c>
      <c r="E746" s="129" t="s">
        <v>307</v>
      </c>
      <c r="F746" s="129" t="s">
        <v>783</v>
      </c>
      <c r="G746" s="128" t="s">
        <v>319</v>
      </c>
      <c r="H746" s="128"/>
      <c r="I746" s="128" t="s">
        <v>784</v>
      </c>
      <c r="J746" s="128" t="s">
        <v>288</v>
      </c>
      <c r="K746" s="128" t="s">
        <v>2265</v>
      </c>
      <c r="L746" s="130">
        <v>0</v>
      </c>
      <c r="M746" s="130">
        <v>0</v>
      </c>
      <c r="N746" s="131">
        <f t="shared" si="35"/>
        <v>0</v>
      </c>
      <c r="O746" s="128" t="s">
        <v>2312</v>
      </c>
      <c r="P746" s="144">
        <v>11700</v>
      </c>
      <c r="Q746" s="133">
        <v>0</v>
      </c>
      <c r="R746" s="144">
        <v>1300</v>
      </c>
      <c r="S746" s="134">
        <f t="shared" si="36"/>
        <v>13000</v>
      </c>
      <c r="T746" s="132">
        <v>11700</v>
      </c>
      <c r="U746" s="135">
        <v>0</v>
      </c>
      <c r="V746" s="135"/>
      <c r="W746" s="136">
        <f t="shared" si="37"/>
        <v>11700</v>
      </c>
      <c r="X746" s="145" t="s">
        <v>785</v>
      </c>
      <c r="Y746" s="138"/>
      <c r="Z746" s="138"/>
      <c r="AA746" s="138"/>
      <c r="AB746" s="139"/>
      <c r="AC746" s="147"/>
      <c r="AE746" s="147"/>
      <c r="AG746" s="147"/>
      <c r="AH746" s="92"/>
    </row>
    <row r="747" spans="2:34" ht="40.5" customHeight="1">
      <c r="B747" s="127">
        <v>736</v>
      </c>
      <c r="C747" s="128" t="s">
        <v>786</v>
      </c>
      <c r="D747" s="129" t="s">
        <v>787</v>
      </c>
      <c r="E747" s="129" t="s">
        <v>285</v>
      </c>
      <c r="F747" s="129" t="s">
        <v>656</v>
      </c>
      <c r="G747" s="128" t="s">
        <v>319</v>
      </c>
      <c r="H747" s="128"/>
      <c r="I747" s="128" t="s">
        <v>786</v>
      </c>
      <c r="J747" s="128" t="s">
        <v>176</v>
      </c>
      <c r="K747" s="128" t="s">
        <v>2265</v>
      </c>
      <c r="L747" s="130">
        <v>18</v>
      </c>
      <c r="M747" s="130">
        <v>2</v>
      </c>
      <c r="N747" s="131">
        <f t="shared" si="35"/>
        <v>20</v>
      </c>
      <c r="O747" s="128" t="s">
        <v>2312</v>
      </c>
      <c r="P747" s="144">
        <v>1890</v>
      </c>
      <c r="Q747" s="133">
        <v>0</v>
      </c>
      <c r="R747" s="144">
        <v>210</v>
      </c>
      <c r="S747" s="134">
        <f t="shared" si="36"/>
        <v>2100</v>
      </c>
      <c r="T747" s="132">
        <v>1890</v>
      </c>
      <c r="U747" s="135">
        <v>0</v>
      </c>
      <c r="V747" s="135"/>
      <c r="W747" s="136">
        <f t="shared" si="37"/>
        <v>1890</v>
      </c>
      <c r="X747" s="145" t="s">
        <v>788</v>
      </c>
      <c r="Y747" s="138"/>
      <c r="Z747" s="138"/>
      <c r="AA747" s="138"/>
      <c r="AB747" s="139"/>
      <c r="AC747" s="147"/>
      <c r="AE747" s="147"/>
      <c r="AG747" s="147"/>
      <c r="AH747" s="92"/>
    </row>
    <row r="748" spans="2:34" ht="40.5" customHeight="1">
      <c r="B748" s="127">
        <v>737</v>
      </c>
      <c r="C748" s="128" t="s">
        <v>786</v>
      </c>
      <c r="D748" s="129" t="s">
        <v>787</v>
      </c>
      <c r="E748" s="129" t="s">
        <v>285</v>
      </c>
      <c r="F748" s="129" t="s">
        <v>656</v>
      </c>
      <c r="G748" s="128" t="s">
        <v>319</v>
      </c>
      <c r="H748" s="128"/>
      <c r="I748" s="128" t="s">
        <v>786</v>
      </c>
      <c r="J748" s="128" t="s">
        <v>176</v>
      </c>
      <c r="K748" s="128" t="s">
        <v>2265</v>
      </c>
      <c r="L748" s="130">
        <v>0</v>
      </c>
      <c r="M748" s="130">
        <v>0</v>
      </c>
      <c r="N748" s="131">
        <f t="shared" si="35"/>
        <v>0</v>
      </c>
      <c r="O748" s="128" t="s">
        <v>2312</v>
      </c>
      <c r="P748" s="144">
        <v>22950</v>
      </c>
      <c r="Q748" s="133">
        <v>0</v>
      </c>
      <c r="R748" s="144">
        <v>2550</v>
      </c>
      <c r="S748" s="134">
        <f t="shared" si="36"/>
        <v>25500</v>
      </c>
      <c r="T748" s="132">
        <v>11700</v>
      </c>
      <c r="U748" s="135">
        <v>0</v>
      </c>
      <c r="V748" s="135"/>
      <c r="W748" s="136">
        <f t="shared" si="37"/>
        <v>11700</v>
      </c>
      <c r="X748" s="145" t="s">
        <v>788</v>
      </c>
      <c r="Y748" s="138"/>
      <c r="Z748" s="138"/>
      <c r="AA748" s="138"/>
      <c r="AB748" s="139"/>
      <c r="AC748" s="147"/>
      <c r="AE748" s="147"/>
      <c r="AG748" s="147"/>
      <c r="AH748" s="92"/>
    </row>
    <row r="749" spans="2:34" ht="40.5" customHeight="1">
      <c r="B749" s="127">
        <v>738</v>
      </c>
      <c r="C749" s="128" t="s">
        <v>786</v>
      </c>
      <c r="D749" s="129" t="s">
        <v>787</v>
      </c>
      <c r="E749" s="129" t="s">
        <v>285</v>
      </c>
      <c r="F749" s="129" t="s">
        <v>656</v>
      </c>
      <c r="G749" s="128" t="s">
        <v>319</v>
      </c>
      <c r="H749" s="128"/>
      <c r="I749" s="128" t="s">
        <v>786</v>
      </c>
      <c r="J749" s="128" t="s">
        <v>176</v>
      </c>
      <c r="K749" s="128" t="s">
        <v>2265</v>
      </c>
      <c r="L749" s="130">
        <v>0</v>
      </c>
      <c r="M749" s="130">
        <v>0</v>
      </c>
      <c r="N749" s="131">
        <f t="shared" si="35"/>
        <v>0</v>
      </c>
      <c r="O749" s="128" t="s">
        <v>2312</v>
      </c>
      <c r="P749" s="144">
        <v>27347</v>
      </c>
      <c r="Q749" s="133">
        <v>0</v>
      </c>
      <c r="R749" s="144">
        <v>3039</v>
      </c>
      <c r="S749" s="134">
        <f t="shared" si="36"/>
        <v>30386</v>
      </c>
      <c r="T749" s="132">
        <v>27347</v>
      </c>
      <c r="U749" s="135">
        <v>0</v>
      </c>
      <c r="V749" s="135"/>
      <c r="W749" s="136">
        <f t="shared" si="37"/>
        <v>27347</v>
      </c>
      <c r="X749" s="145" t="s">
        <v>788</v>
      </c>
      <c r="Y749" s="138"/>
      <c r="Z749" s="138"/>
      <c r="AA749" s="138"/>
      <c r="AB749" s="139"/>
      <c r="AC749" s="147"/>
      <c r="AE749" s="147"/>
      <c r="AG749" s="147"/>
      <c r="AH749" s="92"/>
    </row>
    <row r="750" spans="2:34" ht="40.5" customHeight="1">
      <c r="B750" s="127">
        <v>739</v>
      </c>
      <c r="C750" s="128" t="s">
        <v>786</v>
      </c>
      <c r="D750" s="129" t="s">
        <v>787</v>
      </c>
      <c r="E750" s="129" t="s">
        <v>285</v>
      </c>
      <c r="F750" s="129" t="s">
        <v>656</v>
      </c>
      <c r="G750" s="128" t="s">
        <v>319</v>
      </c>
      <c r="H750" s="128"/>
      <c r="I750" s="128" t="s">
        <v>786</v>
      </c>
      <c r="J750" s="128" t="s">
        <v>176</v>
      </c>
      <c r="K750" s="128" t="s">
        <v>2265</v>
      </c>
      <c r="L750" s="130">
        <v>0</v>
      </c>
      <c r="M750" s="130">
        <v>0</v>
      </c>
      <c r="N750" s="131">
        <f t="shared" si="35"/>
        <v>0</v>
      </c>
      <c r="O750" s="128" t="s">
        <v>2312</v>
      </c>
      <c r="P750" s="144">
        <v>28332</v>
      </c>
      <c r="Q750" s="133">
        <v>0</v>
      </c>
      <c r="R750" s="144">
        <v>3148</v>
      </c>
      <c r="S750" s="134">
        <f t="shared" si="36"/>
        <v>31480</v>
      </c>
      <c r="T750" s="132">
        <v>28332</v>
      </c>
      <c r="U750" s="135">
        <v>0</v>
      </c>
      <c r="V750" s="135"/>
      <c r="W750" s="136">
        <f t="shared" si="37"/>
        <v>28332</v>
      </c>
      <c r="X750" s="145" t="s">
        <v>788</v>
      </c>
      <c r="Y750" s="138"/>
      <c r="Z750" s="138"/>
      <c r="AA750" s="138"/>
      <c r="AB750" s="139"/>
      <c r="AC750" s="147"/>
      <c r="AE750" s="147"/>
      <c r="AG750" s="147"/>
      <c r="AH750" s="92"/>
    </row>
    <row r="751" spans="2:34" ht="40.5" customHeight="1">
      <c r="B751" s="127">
        <v>740</v>
      </c>
      <c r="C751" s="128" t="s">
        <v>786</v>
      </c>
      <c r="D751" s="129" t="s">
        <v>787</v>
      </c>
      <c r="E751" s="129" t="s">
        <v>285</v>
      </c>
      <c r="F751" s="129" t="s">
        <v>656</v>
      </c>
      <c r="G751" s="128" t="s">
        <v>319</v>
      </c>
      <c r="H751" s="128"/>
      <c r="I751" s="128" t="s">
        <v>786</v>
      </c>
      <c r="J751" s="128" t="s">
        <v>156</v>
      </c>
      <c r="K751" s="128" t="s">
        <v>2264</v>
      </c>
      <c r="L751" s="130">
        <v>0</v>
      </c>
      <c r="M751" s="130">
        <v>0</v>
      </c>
      <c r="N751" s="131">
        <f t="shared" si="35"/>
        <v>0</v>
      </c>
      <c r="O751" s="128" t="s">
        <v>2312</v>
      </c>
      <c r="P751" s="144">
        <v>13087</v>
      </c>
      <c r="Q751" s="133">
        <v>0</v>
      </c>
      <c r="R751" s="144">
        <v>4609.4000000000015</v>
      </c>
      <c r="S751" s="134">
        <f t="shared" si="36"/>
        <v>17696.400000000001</v>
      </c>
      <c r="T751" s="132">
        <v>13087</v>
      </c>
      <c r="U751" s="135">
        <v>0</v>
      </c>
      <c r="V751" s="135"/>
      <c r="W751" s="136">
        <f t="shared" si="37"/>
        <v>13087</v>
      </c>
      <c r="X751" s="145" t="s">
        <v>788</v>
      </c>
      <c r="Y751" s="138"/>
      <c r="Z751" s="138"/>
      <c r="AA751" s="138"/>
      <c r="AB751" s="139"/>
      <c r="AC751" s="147"/>
      <c r="AE751" s="147"/>
      <c r="AG751" s="147"/>
      <c r="AH751" s="92"/>
    </row>
    <row r="752" spans="2:34" ht="40.5" customHeight="1">
      <c r="B752" s="127">
        <v>741</v>
      </c>
      <c r="C752" s="128" t="s">
        <v>786</v>
      </c>
      <c r="D752" s="129" t="s">
        <v>787</v>
      </c>
      <c r="E752" s="129" t="s">
        <v>285</v>
      </c>
      <c r="F752" s="129" t="s">
        <v>656</v>
      </c>
      <c r="G752" s="128" t="s">
        <v>319</v>
      </c>
      <c r="H752" s="128"/>
      <c r="I752" s="128" t="s">
        <v>786</v>
      </c>
      <c r="J752" s="128" t="s">
        <v>288</v>
      </c>
      <c r="K752" s="128" t="s">
        <v>2265</v>
      </c>
      <c r="L752" s="130">
        <v>0</v>
      </c>
      <c r="M752" s="130">
        <v>0</v>
      </c>
      <c r="N752" s="131">
        <f t="shared" si="35"/>
        <v>0</v>
      </c>
      <c r="O752" s="128" t="s">
        <v>2312</v>
      </c>
      <c r="P752" s="144">
        <v>11700</v>
      </c>
      <c r="Q752" s="133">
        <v>0</v>
      </c>
      <c r="R752" s="144">
        <v>1300</v>
      </c>
      <c r="S752" s="134">
        <f t="shared" si="36"/>
        <v>13000</v>
      </c>
      <c r="T752" s="132">
        <v>22950</v>
      </c>
      <c r="U752" s="135">
        <v>0</v>
      </c>
      <c r="V752" s="135"/>
      <c r="W752" s="136">
        <f t="shared" si="37"/>
        <v>22950</v>
      </c>
      <c r="X752" s="145" t="s">
        <v>788</v>
      </c>
      <c r="Y752" s="138"/>
      <c r="Z752" s="138"/>
      <c r="AA752" s="138"/>
      <c r="AB752" s="139"/>
      <c r="AC752" s="147"/>
      <c r="AE752" s="147"/>
      <c r="AG752" s="147"/>
      <c r="AH752" s="92"/>
    </row>
    <row r="753" spans="2:34" ht="40.5" customHeight="1">
      <c r="B753" s="127">
        <v>742</v>
      </c>
      <c r="C753" s="128" t="s">
        <v>786</v>
      </c>
      <c r="D753" s="129" t="s">
        <v>787</v>
      </c>
      <c r="E753" s="129" t="s">
        <v>285</v>
      </c>
      <c r="F753" s="129" t="s">
        <v>656</v>
      </c>
      <c r="G753" s="128" t="s">
        <v>319</v>
      </c>
      <c r="H753" s="128"/>
      <c r="I753" s="128" t="s">
        <v>786</v>
      </c>
      <c r="J753" s="128" t="s">
        <v>152</v>
      </c>
      <c r="K753" s="128" t="s">
        <v>2265</v>
      </c>
      <c r="L753" s="130">
        <v>0</v>
      </c>
      <c r="M753" s="130">
        <v>0</v>
      </c>
      <c r="N753" s="131">
        <f t="shared" si="35"/>
        <v>0</v>
      </c>
      <c r="O753" s="128" t="s">
        <v>2312</v>
      </c>
      <c r="P753" s="144">
        <v>27150</v>
      </c>
      <c r="Q753" s="133">
        <v>0</v>
      </c>
      <c r="R753" s="144">
        <v>6146</v>
      </c>
      <c r="S753" s="134">
        <f t="shared" si="36"/>
        <v>33296</v>
      </c>
      <c r="T753" s="132">
        <v>27150</v>
      </c>
      <c r="U753" s="135">
        <v>0</v>
      </c>
      <c r="V753" s="135"/>
      <c r="W753" s="136">
        <f t="shared" si="37"/>
        <v>27150</v>
      </c>
      <c r="X753" s="145" t="s">
        <v>788</v>
      </c>
      <c r="Y753" s="138"/>
      <c r="Z753" s="138"/>
      <c r="AA753" s="138"/>
      <c r="AB753" s="139"/>
      <c r="AC753" s="147"/>
      <c r="AE753" s="147"/>
      <c r="AG753" s="147"/>
      <c r="AH753" s="92"/>
    </row>
    <row r="754" spans="2:34" ht="40.5" customHeight="1">
      <c r="B754" s="127">
        <v>743</v>
      </c>
      <c r="C754" s="128" t="s">
        <v>789</v>
      </c>
      <c r="D754" s="129" t="s">
        <v>291</v>
      </c>
      <c r="E754" s="129" t="s">
        <v>790</v>
      </c>
      <c r="F754" s="129" t="s">
        <v>758</v>
      </c>
      <c r="G754" s="128" t="s">
        <v>319</v>
      </c>
      <c r="H754" s="128"/>
      <c r="I754" s="128" t="s">
        <v>791</v>
      </c>
      <c r="J754" s="128" t="s">
        <v>176</v>
      </c>
      <c r="K754" s="128" t="s">
        <v>2265</v>
      </c>
      <c r="L754" s="130">
        <v>16</v>
      </c>
      <c r="M754" s="130">
        <v>3</v>
      </c>
      <c r="N754" s="131">
        <f t="shared" si="35"/>
        <v>19</v>
      </c>
      <c r="O754" s="128" t="s">
        <v>2312</v>
      </c>
      <c r="P754" s="144">
        <v>630</v>
      </c>
      <c r="Q754" s="133">
        <v>0</v>
      </c>
      <c r="R754" s="144">
        <v>70</v>
      </c>
      <c r="S754" s="134">
        <f t="shared" si="36"/>
        <v>700</v>
      </c>
      <c r="T754" s="132">
        <v>630</v>
      </c>
      <c r="U754" s="135">
        <v>0</v>
      </c>
      <c r="V754" s="135"/>
      <c r="W754" s="136">
        <f t="shared" si="37"/>
        <v>630</v>
      </c>
      <c r="X754" s="145" t="s">
        <v>792</v>
      </c>
      <c r="Y754" s="138"/>
      <c r="Z754" s="138"/>
      <c r="AA754" s="138"/>
      <c r="AB754" s="139"/>
      <c r="AC754" s="147"/>
      <c r="AE754" s="147"/>
      <c r="AG754" s="147"/>
      <c r="AH754" s="92"/>
    </row>
    <row r="755" spans="2:34" ht="40.5" customHeight="1">
      <c r="B755" s="127">
        <v>744</v>
      </c>
      <c r="C755" s="128" t="s">
        <v>789</v>
      </c>
      <c r="D755" s="129" t="s">
        <v>291</v>
      </c>
      <c r="E755" s="129" t="s">
        <v>790</v>
      </c>
      <c r="F755" s="129" t="s">
        <v>758</v>
      </c>
      <c r="G755" s="128" t="s">
        <v>319</v>
      </c>
      <c r="H755" s="128"/>
      <c r="I755" s="128" t="s">
        <v>791</v>
      </c>
      <c r="J755" s="128" t="s">
        <v>604</v>
      </c>
      <c r="K755" s="128" t="s">
        <v>2265</v>
      </c>
      <c r="L755" s="130">
        <v>0</v>
      </c>
      <c r="M755" s="130">
        <v>0</v>
      </c>
      <c r="N755" s="131">
        <f t="shared" si="35"/>
        <v>0</v>
      </c>
      <c r="O755" s="128" t="s">
        <v>2312</v>
      </c>
      <c r="P755" s="144">
        <v>5927</v>
      </c>
      <c r="Q755" s="133">
        <v>0</v>
      </c>
      <c r="R755" s="144">
        <v>659</v>
      </c>
      <c r="S755" s="134">
        <f t="shared" si="36"/>
        <v>6586</v>
      </c>
      <c r="T755" s="132">
        <v>5927</v>
      </c>
      <c r="U755" s="135">
        <v>0</v>
      </c>
      <c r="V755" s="135"/>
      <c r="W755" s="136">
        <f t="shared" si="37"/>
        <v>5927</v>
      </c>
      <c r="X755" s="145" t="s">
        <v>792</v>
      </c>
      <c r="Y755" s="138"/>
      <c r="Z755" s="138"/>
      <c r="AA755" s="138"/>
      <c r="AB755" s="139"/>
      <c r="AC755" s="147"/>
      <c r="AE755" s="147"/>
      <c r="AG755" s="147"/>
      <c r="AH755" s="92"/>
    </row>
    <row r="756" spans="2:34" ht="40.5" customHeight="1">
      <c r="B756" s="127">
        <v>745</v>
      </c>
      <c r="C756" s="128" t="s">
        <v>789</v>
      </c>
      <c r="D756" s="129" t="s">
        <v>291</v>
      </c>
      <c r="E756" s="129" t="s">
        <v>790</v>
      </c>
      <c r="F756" s="129" t="s">
        <v>758</v>
      </c>
      <c r="G756" s="128" t="s">
        <v>319</v>
      </c>
      <c r="H756" s="128"/>
      <c r="I756" s="128" t="s">
        <v>791</v>
      </c>
      <c r="J756" s="128" t="s">
        <v>152</v>
      </c>
      <c r="K756" s="128" t="s">
        <v>2265</v>
      </c>
      <c r="L756" s="130">
        <v>0</v>
      </c>
      <c r="M756" s="130">
        <v>0</v>
      </c>
      <c r="N756" s="131">
        <f t="shared" si="35"/>
        <v>0</v>
      </c>
      <c r="O756" s="128" t="s">
        <v>2312</v>
      </c>
      <c r="P756" s="144">
        <v>13575</v>
      </c>
      <c r="Q756" s="133">
        <v>0</v>
      </c>
      <c r="R756" s="144">
        <v>3073</v>
      </c>
      <c r="S756" s="134">
        <f t="shared" si="36"/>
        <v>16648</v>
      </c>
      <c r="T756" s="132">
        <v>13575</v>
      </c>
      <c r="U756" s="135">
        <v>0</v>
      </c>
      <c r="V756" s="135"/>
      <c r="W756" s="136">
        <f t="shared" si="37"/>
        <v>13575</v>
      </c>
      <c r="X756" s="145" t="s">
        <v>792</v>
      </c>
      <c r="Y756" s="138"/>
      <c r="Z756" s="138"/>
      <c r="AA756" s="138"/>
      <c r="AB756" s="139"/>
      <c r="AC756" s="147"/>
      <c r="AE756" s="147"/>
      <c r="AG756" s="147"/>
      <c r="AH756" s="92"/>
    </row>
    <row r="757" spans="2:34" ht="40.5" customHeight="1">
      <c r="B757" s="127">
        <v>746</v>
      </c>
      <c r="C757" s="128" t="s">
        <v>789</v>
      </c>
      <c r="D757" s="129" t="s">
        <v>291</v>
      </c>
      <c r="E757" s="129" t="s">
        <v>790</v>
      </c>
      <c r="F757" s="129" t="s">
        <v>758</v>
      </c>
      <c r="G757" s="128" t="s">
        <v>319</v>
      </c>
      <c r="H757" s="128"/>
      <c r="I757" s="128" t="s">
        <v>791</v>
      </c>
      <c r="J757" s="128" t="s">
        <v>156</v>
      </c>
      <c r="K757" s="128" t="s">
        <v>2264</v>
      </c>
      <c r="L757" s="130">
        <v>0</v>
      </c>
      <c r="M757" s="130">
        <v>0</v>
      </c>
      <c r="N757" s="131">
        <f t="shared" si="35"/>
        <v>0</v>
      </c>
      <c r="O757" s="128" t="s">
        <v>2312</v>
      </c>
      <c r="P757" s="144">
        <v>30537</v>
      </c>
      <c r="Q757" s="133">
        <v>0</v>
      </c>
      <c r="R757" s="144">
        <v>10754.599999999999</v>
      </c>
      <c r="S757" s="134">
        <f t="shared" si="36"/>
        <v>41291.599999999999</v>
      </c>
      <c r="T757" s="132">
        <v>30537</v>
      </c>
      <c r="U757" s="135">
        <v>0</v>
      </c>
      <c r="V757" s="135"/>
      <c r="W757" s="136">
        <f t="shared" si="37"/>
        <v>30537</v>
      </c>
      <c r="X757" s="145" t="s">
        <v>792</v>
      </c>
      <c r="Y757" s="138"/>
      <c r="Z757" s="138"/>
      <c r="AA757" s="138"/>
      <c r="AB757" s="139"/>
      <c r="AC757" s="147"/>
      <c r="AE757" s="147"/>
      <c r="AG757" s="147"/>
      <c r="AH757" s="92"/>
    </row>
    <row r="758" spans="2:34" ht="40.5" customHeight="1">
      <c r="B758" s="127">
        <v>747</v>
      </c>
      <c r="C758" s="128" t="s">
        <v>789</v>
      </c>
      <c r="D758" s="129" t="s">
        <v>291</v>
      </c>
      <c r="E758" s="129" t="s">
        <v>790</v>
      </c>
      <c r="F758" s="129" t="s">
        <v>758</v>
      </c>
      <c r="G758" s="128" t="s">
        <v>319</v>
      </c>
      <c r="H758" s="128"/>
      <c r="I758" s="128" t="s">
        <v>791</v>
      </c>
      <c r="J758" s="128" t="s">
        <v>200</v>
      </c>
      <c r="K758" s="128" t="s">
        <v>2264</v>
      </c>
      <c r="L758" s="130">
        <v>0</v>
      </c>
      <c r="M758" s="130">
        <v>0</v>
      </c>
      <c r="N758" s="131">
        <f t="shared" si="35"/>
        <v>0</v>
      </c>
      <c r="O758" s="128" t="s">
        <v>2312</v>
      </c>
      <c r="P758" s="144">
        <v>10294</v>
      </c>
      <c r="Q758" s="133">
        <v>0</v>
      </c>
      <c r="R758" s="144">
        <v>1143.7800000000007</v>
      </c>
      <c r="S758" s="134">
        <f t="shared" si="36"/>
        <v>11437.78</v>
      </c>
      <c r="T758" s="132">
        <v>10294</v>
      </c>
      <c r="U758" s="135">
        <v>0</v>
      </c>
      <c r="V758" s="135"/>
      <c r="W758" s="136">
        <f t="shared" si="37"/>
        <v>10294</v>
      </c>
      <c r="X758" s="145" t="s">
        <v>792</v>
      </c>
      <c r="Y758" s="138"/>
      <c r="Z758" s="138"/>
      <c r="AA758" s="138"/>
      <c r="AB758" s="139"/>
      <c r="AC758" s="147"/>
      <c r="AE758" s="147"/>
      <c r="AG758" s="147"/>
      <c r="AH758" s="92"/>
    </row>
    <row r="759" spans="2:34" ht="40.5" customHeight="1">
      <c r="B759" s="127">
        <v>748</v>
      </c>
      <c r="C759" s="128" t="s">
        <v>789</v>
      </c>
      <c r="D759" s="129" t="s">
        <v>291</v>
      </c>
      <c r="E759" s="129" t="s">
        <v>790</v>
      </c>
      <c r="F759" s="129" t="s">
        <v>758</v>
      </c>
      <c r="G759" s="128" t="s">
        <v>319</v>
      </c>
      <c r="H759" s="128"/>
      <c r="I759" s="128" t="s">
        <v>791</v>
      </c>
      <c r="J759" s="128" t="s">
        <v>176</v>
      </c>
      <c r="K759" s="128" t="s">
        <v>2265</v>
      </c>
      <c r="L759" s="130">
        <v>0</v>
      </c>
      <c r="M759" s="130">
        <v>0</v>
      </c>
      <c r="N759" s="131">
        <f t="shared" si="35"/>
        <v>0</v>
      </c>
      <c r="O759" s="128" t="s">
        <v>2312</v>
      </c>
      <c r="P759" s="144">
        <v>14166</v>
      </c>
      <c r="Q759" s="133">
        <v>0</v>
      </c>
      <c r="R759" s="144">
        <v>1574</v>
      </c>
      <c r="S759" s="134">
        <f t="shared" si="36"/>
        <v>15740</v>
      </c>
      <c r="T759" s="132">
        <v>14166</v>
      </c>
      <c r="U759" s="135">
        <v>0</v>
      </c>
      <c r="V759" s="135"/>
      <c r="W759" s="136">
        <f t="shared" si="37"/>
        <v>14166</v>
      </c>
      <c r="X759" s="145" t="s">
        <v>792</v>
      </c>
      <c r="Y759" s="138"/>
      <c r="Z759" s="138"/>
      <c r="AA759" s="138"/>
      <c r="AB759" s="139"/>
      <c r="AC759" s="147"/>
      <c r="AE759" s="147"/>
      <c r="AG759" s="147"/>
      <c r="AH759" s="92"/>
    </row>
    <row r="760" spans="2:34" ht="40.5" customHeight="1">
      <c r="B760" s="127">
        <v>749</v>
      </c>
      <c r="C760" s="128" t="s">
        <v>789</v>
      </c>
      <c r="D760" s="129" t="s">
        <v>291</v>
      </c>
      <c r="E760" s="129" t="s">
        <v>790</v>
      </c>
      <c r="F760" s="129" t="s">
        <v>758</v>
      </c>
      <c r="G760" s="128" t="s">
        <v>319</v>
      </c>
      <c r="H760" s="128"/>
      <c r="I760" s="128" t="s">
        <v>791</v>
      </c>
      <c r="J760" s="128" t="s">
        <v>176</v>
      </c>
      <c r="K760" s="128" t="s">
        <v>2265</v>
      </c>
      <c r="L760" s="130">
        <v>0</v>
      </c>
      <c r="M760" s="130">
        <v>0</v>
      </c>
      <c r="N760" s="131">
        <f t="shared" si="35"/>
        <v>0</v>
      </c>
      <c r="O760" s="128" t="s">
        <v>2312</v>
      </c>
      <c r="P760" s="144">
        <v>41021</v>
      </c>
      <c r="Q760" s="133">
        <v>0</v>
      </c>
      <c r="R760" s="144">
        <v>4558</v>
      </c>
      <c r="S760" s="134">
        <f t="shared" si="36"/>
        <v>45579</v>
      </c>
      <c r="T760" s="132">
        <v>41021</v>
      </c>
      <c r="U760" s="135">
        <v>0</v>
      </c>
      <c r="V760" s="135"/>
      <c r="W760" s="136">
        <f t="shared" si="37"/>
        <v>41021</v>
      </c>
      <c r="X760" s="145" t="s">
        <v>792</v>
      </c>
      <c r="Y760" s="138"/>
      <c r="Z760" s="138"/>
      <c r="AA760" s="138"/>
      <c r="AB760" s="139"/>
      <c r="AC760" s="147"/>
      <c r="AE760" s="147"/>
      <c r="AG760" s="147"/>
      <c r="AH760" s="92"/>
    </row>
    <row r="761" spans="2:34" ht="40.5" customHeight="1">
      <c r="B761" s="127">
        <v>750</v>
      </c>
      <c r="C761" s="128" t="s">
        <v>793</v>
      </c>
      <c r="D761" s="129" t="s">
        <v>380</v>
      </c>
      <c r="E761" s="129" t="s">
        <v>794</v>
      </c>
      <c r="F761" s="129" t="s">
        <v>795</v>
      </c>
      <c r="G761" s="128"/>
      <c r="H761" s="129" t="s">
        <v>197</v>
      </c>
      <c r="I761" s="128" t="s">
        <v>796</v>
      </c>
      <c r="J761" s="128" t="s">
        <v>176</v>
      </c>
      <c r="K761" s="128" t="s">
        <v>2265</v>
      </c>
      <c r="L761" s="130">
        <v>14</v>
      </c>
      <c r="M761" s="130">
        <v>8</v>
      </c>
      <c r="N761" s="131">
        <f t="shared" si="35"/>
        <v>22</v>
      </c>
      <c r="O761" s="128" t="s">
        <v>2312</v>
      </c>
      <c r="P761" s="144">
        <v>17820</v>
      </c>
      <c r="Q761" s="133">
        <v>0</v>
      </c>
      <c r="R761" s="144">
        <v>1980</v>
      </c>
      <c r="S761" s="134">
        <f t="shared" si="36"/>
        <v>19800</v>
      </c>
      <c r="T761" s="132">
        <v>17820</v>
      </c>
      <c r="U761" s="135">
        <v>0</v>
      </c>
      <c r="V761" s="135"/>
      <c r="W761" s="136">
        <f t="shared" si="37"/>
        <v>17820</v>
      </c>
      <c r="X761" s="145" t="s">
        <v>797</v>
      </c>
      <c r="Y761" s="138"/>
      <c r="Z761" s="138"/>
      <c r="AA761" s="138"/>
      <c r="AB761" s="139"/>
      <c r="AC761" s="147"/>
      <c r="AE761" s="147"/>
      <c r="AG761" s="147"/>
      <c r="AH761" s="92"/>
    </row>
    <row r="762" spans="2:34" ht="40.5" customHeight="1">
      <c r="B762" s="127">
        <v>751</v>
      </c>
      <c r="C762" s="128" t="s">
        <v>793</v>
      </c>
      <c r="D762" s="129" t="s">
        <v>380</v>
      </c>
      <c r="E762" s="129" t="s">
        <v>794</v>
      </c>
      <c r="F762" s="129" t="s">
        <v>795</v>
      </c>
      <c r="G762" s="128"/>
      <c r="H762" s="129" t="s">
        <v>197</v>
      </c>
      <c r="I762" s="128" t="s">
        <v>796</v>
      </c>
      <c r="J762" s="128" t="s">
        <v>176</v>
      </c>
      <c r="K762" s="128" t="s">
        <v>2265</v>
      </c>
      <c r="L762" s="130">
        <v>0</v>
      </c>
      <c r="M762" s="130">
        <v>0</v>
      </c>
      <c r="N762" s="131">
        <f t="shared" si="35"/>
        <v>0</v>
      </c>
      <c r="O762" s="128" t="s">
        <v>2312</v>
      </c>
      <c r="P762" s="144">
        <v>123063</v>
      </c>
      <c r="Q762" s="133">
        <v>0</v>
      </c>
      <c r="R762" s="144">
        <v>13674</v>
      </c>
      <c r="S762" s="134">
        <f t="shared" si="36"/>
        <v>136737</v>
      </c>
      <c r="T762" s="132">
        <v>123063</v>
      </c>
      <c r="U762" s="135">
        <v>0</v>
      </c>
      <c r="V762" s="135"/>
      <c r="W762" s="136">
        <f t="shared" si="37"/>
        <v>123063</v>
      </c>
      <c r="X762" s="145" t="s">
        <v>797</v>
      </c>
      <c r="Y762" s="138"/>
      <c r="Z762" s="138"/>
      <c r="AA762" s="138"/>
      <c r="AB762" s="139"/>
      <c r="AC762" s="147"/>
      <c r="AE762" s="147"/>
      <c r="AG762" s="147"/>
      <c r="AH762" s="92"/>
    </row>
    <row r="763" spans="2:34" ht="40.5" customHeight="1">
      <c r="B763" s="127">
        <v>752</v>
      </c>
      <c r="C763" s="128" t="s">
        <v>793</v>
      </c>
      <c r="D763" s="129" t="s">
        <v>380</v>
      </c>
      <c r="E763" s="129" t="s">
        <v>794</v>
      </c>
      <c r="F763" s="129" t="s">
        <v>795</v>
      </c>
      <c r="G763" s="128"/>
      <c r="H763" s="129" t="s">
        <v>197</v>
      </c>
      <c r="I763" s="128" t="s">
        <v>796</v>
      </c>
      <c r="J763" s="128" t="s">
        <v>152</v>
      </c>
      <c r="K763" s="128" t="s">
        <v>2265</v>
      </c>
      <c r="L763" s="130">
        <v>0</v>
      </c>
      <c r="M763" s="130">
        <v>0</v>
      </c>
      <c r="N763" s="131">
        <f t="shared" si="35"/>
        <v>0</v>
      </c>
      <c r="O763" s="128" t="s">
        <v>2312</v>
      </c>
      <c r="P763" s="144">
        <v>13574</v>
      </c>
      <c r="Q763" s="133">
        <v>0</v>
      </c>
      <c r="R763" s="144">
        <v>3074</v>
      </c>
      <c r="S763" s="134">
        <f t="shared" si="36"/>
        <v>16648</v>
      </c>
      <c r="T763" s="132">
        <v>13574</v>
      </c>
      <c r="U763" s="135">
        <v>0</v>
      </c>
      <c r="V763" s="135"/>
      <c r="W763" s="136">
        <f t="shared" si="37"/>
        <v>13574</v>
      </c>
      <c r="X763" s="145" t="s">
        <v>797</v>
      </c>
      <c r="Y763" s="138"/>
      <c r="Z763" s="138"/>
      <c r="AA763" s="138"/>
      <c r="AB763" s="139"/>
      <c r="AC763" s="147"/>
      <c r="AE763" s="147"/>
      <c r="AG763" s="147"/>
      <c r="AH763" s="92"/>
    </row>
    <row r="764" spans="2:34" ht="40.5" customHeight="1">
      <c r="B764" s="127">
        <v>753</v>
      </c>
      <c r="C764" s="128" t="s">
        <v>793</v>
      </c>
      <c r="D764" s="129" t="s">
        <v>380</v>
      </c>
      <c r="E764" s="129" t="s">
        <v>794</v>
      </c>
      <c r="F764" s="129" t="s">
        <v>795</v>
      </c>
      <c r="G764" s="128"/>
      <c r="H764" s="129" t="s">
        <v>197</v>
      </c>
      <c r="I764" s="128" t="s">
        <v>796</v>
      </c>
      <c r="J764" s="128" t="s">
        <v>176</v>
      </c>
      <c r="K764" s="128" t="s">
        <v>2265</v>
      </c>
      <c r="L764" s="130">
        <v>0</v>
      </c>
      <c r="M764" s="130">
        <v>0</v>
      </c>
      <c r="N764" s="131">
        <f t="shared" si="35"/>
        <v>0</v>
      </c>
      <c r="O764" s="128" t="s">
        <v>2312</v>
      </c>
      <c r="P764" s="144">
        <v>77220</v>
      </c>
      <c r="Q764" s="133">
        <v>0</v>
      </c>
      <c r="R764" s="144">
        <v>8580</v>
      </c>
      <c r="S764" s="134">
        <f t="shared" si="36"/>
        <v>85800</v>
      </c>
      <c r="T764" s="132">
        <v>77220</v>
      </c>
      <c r="U764" s="135">
        <v>0</v>
      </c>
      <c r="V764" s="135"/>
      <c r="W764" s="136">
        <f t="shared" si="37"/>
        <v>77220</v>
      </c>
      <c r="X764" s="145" t="s">
        <v>797</v>
      </c>
      <c r="Y764" s="138"/>
      <c r="Z764" s="138"/>
      <c r="AA764" s="138"/>
      <c r="AB764" s="139"/>
      <c r="AC764" s="147"/>
      <c r="AE764" s="147"/>
      <c r="AG764" s="147"/>
      <c r="AH764" s="92"/>
    </row>
    <row r="765" spans="2:34" ht="40.5" customHeight="1">
      <c r="B765" s="127">
        <v>754</v>
      </c>
      <c r="C765" s="128" t="s">
        <v>793</v>
      </c>
      <c r="D765" s="129" t="s">
        <v>380</v>
      </c>
      <c r="E765" s="129" t="s">
        <v>794</v>
      </c>
      <c r="F765" s="129" t="s">
        <v>795</v>
      </c>
      <c r="G765" s="128"/>
      <c r="H765" s="129" t="s">
        <v>197</v>
      </c>
      <c r="I765" s="128" t="s">
        <v>796</v>
      </c>
      <c r="J765" s="128" t="s">
        <v>176</v>
      </c>
      <c r="K765" s="128" t="s">
        <v>2265</v>
      </c>
      <c r="L765" s="130">
        <v>0</v>
      </c>
      <c r="M765" s="130">
        <v>0</v>
      </c>
      <c r="N765" s="131">
        <f t="shared" si="35"/>
        <v>0</v>
      </c>
      <c r="O765" s="128" t="s">
        <v>2312</v>
      </c>
      <c r="P765" s="144">
        <v>18810</v>
      </c>
      <c r="Q765" s="133">
        <v>0</v>
      </c>
      <c r="R765" s="144">
        <v>2090</v>
      </c>
      <c r="S765" s="134">
        <f t="shared" si="36"/>
        <v>20900</v>
      </c>
      <c r="T765" s="132">
        <v>18810</v>
      </c>
      <c r="U765" s="135">
        <v>0</v>
      </c>
      <c r="V765" s="135"/>
      <c r="W765" s="136">
        <f t="shared" si="37"/>
        <v>18810</v>
      </c>
      <c r="X765" s="145" t="s">
        <v>797</v>
      </c>
      <c r="Y765" s="138"/>
      <c r="Z765" s="138"/>
      <c r="AA765" s="138"/>
      <c r="AB765" s="139"/>
      <c r="AC765" s="147"/>
      <c r="AE765" s="147"/>
      <c r="AG765" s="147"/>
      <c r="AH765" s="92"/>
    </row>
    <row r="766" spans="2:34" ht="40.5" customHeight="1">
      <c r="B766" s="127">
        <v>755</v>
      </c>
      <c r="C766" s="128" t="s">
        <v>798</v>
      </c>
      <c r="D766" s="129" t="s">
        <v>787</v>
      </c>
      <c r="E766" s="129" t="s">
        <v>307</v>
      </c>
      <c r="F766" s="129" t="s">
        <v>204</v>
      </c>
      <c r="G766" s="128" t="s">
        <v>319</v>
      </c>
      <c r="H766" s="128"/>
      <c r="I766" s="128" t="s">
        <v>799</v>
      </c>
      <c r="J766" s="128" t="s">
        <v>152</v>
      </c>
      <c r="K766" s="128" t="s">
        <v>2265</v>
      </c>
      <c r="L766" s="130">
        <v>13</v>
      </c>
      <c r="M766" s="130">
        <v>8</v>
      </c>
      <c r="N766" s="131">
        <f t="shared" si="35"/>
        <v>21</v>
      </c>
      <c r="O766" s="128" t="s">
        <v>2313</v>
      </c>
      <c r="P766" s="144">
        <v>13575</v>
      </c>
      <c r="Q766" s="133">
        <v>0</v>
      </c>
      <c r="R766" s="144">
        <v>3073</v>
      </c>
      <c r="S766" s="134">
        <f t="shared" si="36"/>
        <v>16648</v>
      </c>
      <c r="T766" s="132">
        <v>13575</v>
      </c>
      <c r="U766" s="135">
        <v>0</v>
      </c>
      <c r="V766" s="135"/>
      <c r="W766" s="136">
        <f t="shared" si="37"/>
        <v>13575</v>
      </c>
      <c r="X766" s="145" t="s">
        <v>800</v>
      </c>
      <c r="Y766" s="138"/>
      <c r="Z766" s="138"/>
      <c r="AA766" s="138"/>
      <c r="AB766" s="139"/>
      <c r="AC766" s="147"/>
      <c r="AE766" s="147"/>
      <c r="AG766" s="147"/>
      <c r="AH766" s="92"/>
    </row>
    <row r="767" spans="2:34" ht="40.5" customHeight="1">
      <c r="B767" s="127">
        <v>756</v>
      </c>
      <c r="C767" s="128" t="s">
        <v>798</v>
      </c>
      <c r="D767" s="129" t="s">
        <v>787</v>
      </c>
      <c r="E767" s="129" t="s">
        <v>307</v>
      </c>
      <c r="F767" s="129" t="s">
        <v>204</v>
      </c>
      <c r="G767" s="128" t="s">
        <v>319</v>
      </c>
      <c r="H767" s="128"/>
      <c r="I767" s="128" t="s">
        <v>799</v>
      </c>
      <c r="J767" s="128" t="s">
        <v>176</v>
      </c>
      <c r="K767" s="128" t="s">
        <v>2265</v>
      </c>
      <c r="L767" s="130">
        <v>0</v>
      </c>
      <c r="M767" s="130">
        <v>0</v>
      </c>
      <c r="N767" s="131">
        <f t="shared" si="35"/>
        <v>0</v>
      </c>
      <c r="O767" s="128" t="s">
        <v>2313</v>
      </c>
      <c r="P767" s="144">
        <v>30600</v>
      </c>
      <c r="Q767" s="133">
        <v>0</v>
      </c>
      <c r="R767" s="144">
        <v>3400</v>
      </c>
      <c r="S767" s="134">
        <f t="shared" si="36"/>
        <v>34000</v>
      </c>
      <c r="T767" s="132">
        <v>30600</v>
      </c>
      <c r="U767" s="135">
        <v>0</v>
      </c>
      <c r="V767" s="135"/>
      <c r="W767" s="136">
        <f t="shared" si="37"/>
        <v>30600</v>
      </c>
      <c r="X767" s="145" t="s">
        <v>800</v>
      </c>
      <c r="Y767" s="138"/>
      <c r="Z767" s="138"/>
      <c r="AA767" s="138"/>
      <c r="AB767" s="139"/>
      <c r="AC767" s="147"/>
      <c r="AE767" s="147"/>
      <c r="AG767" s="147"/>
      <c r="AH767" s="92"/>
    </row>
    <row r="768" spans="2:34" ht="40.5" customHeight="1">
      <c r="B768" s="127">
        <v>757</v>
      </c>
      <c r="C768" s="128" t="s">
        <v>798</v>
      </c>
      <c r="D768" s="129" t="s">
        <v>787</v>
      </c>
      <c r="E768" s="129" t="s">
        <v>307</v>
      </c>
      <c r="F768" s="129" t="s">
        <v>204</v>
      </c>
      <c r="G768" s="128" t="s">
        <v>319</v>
      </c>
      <c r="H768" s="128"/>
      <c r="I768" s="128" t="s">
        <v>799</v>
      </c>
      <c r="J768" s="128" t="s">
        <v>176</v>
      </c>
      <c r="K768" s="128" t="s">
        <v>2265</v>
      </c>
      <c r="L768" s="130">
        <v>0</v>
      </c>
      <c r="M768" s="130">
        <v>0</v>
      </c>
      <c r="N768" s="131">
        <f t="shared" si="35"/>
        <v>0</v>
      </c>
      <c r="O768" s="128" t="s">
        <v>2313</v>
      </c>
      <c r="P768" s="144">
        <v>35415</v>
      </c>
      <c r="Q768" s="133">
        <v>0</v>
      </c>
      <c r="R768" s="144">
        <v>3935</v>
      </c>
      <c r="S768" s="134">
        <f t="shared" si="36"/>
        <v>39350</v>
      </c>
      <c r="T768" s="132">
        <v>35415</v>
      </c>
      <c r="U768" s="135">
        <v>0</v>
      </c>
      <c r="V768" s="135"/>
      <c r="W768" s="136">
        <f t="shared" si="37"/>
        <v>35415</v>
      </c>
      <c r="X768" s="145" t="s">
        <v>800</v>
      </c>
      <c r="Y768" s="138"/>
      <c r="Z768" s="138"/>
      <c r="AA768" s="138"/>
      <c r="AB768" s="139"/>
      <c r="AC768" s="147"/>
      <c r="AE768" s="147"/>
      <c r="AG768" s="147"/>
      <c r="AH768" s="92"/>
    </row>
    <row r="769" spans="2:34" ht="40.5" customHeight="1">
      <c r="B769" s="127">
        <v>758</v>
      </c>
      <c r="C769" s="128" t="s">
        <v>798</v>
      </c>
      <c r="D769" s="129" t="s">
        <v>787</v>
      </c>
      <c r="E769" s="129" t="s">
        <v>307</v>
      </c>
      <c r="F769" s="129" t="s">
        <v>204</v>
      </c>
      <c r="G769" s="128" t="s">
        <v>319</v>
      </c>
      <c r="H769" s="128"/>
      <c r="I769" s="128" t="s">
        <v>799</v>
      </c>
      <c r="J769" s="128" t="s">
        <v>156</v>
      </c>
      <c r="K769" s="128" t="s">
        <v>2264</v>
      </c>
      <c r="L769" s="130">
        <v>0</v>
      </c>
      <c r="M769" s="130">
        <v>0</v>
      </c>
      <c r="N769" s="131">
        <f t="shared" si="35"/>
        <v>0</v>
      </c>
      <c r="O769" s="128" t="s">
        <v>2313</v>
      </c>
      <c r="P769" s="144">
        <v>30537</v>
      </c>
      <c r="Q769" s="133">
        <v>0</v>
      </c>
      <c r="R769" s="144">
        <v>10754.599999999999</v>
      </c>
      <c r="S769" s="134">
        <f t="shared" si="36"/>
        <v>41291.599999999999</v>
      </c>
      <c r="T769" s="132">
        <v>30537</v>
      </c>
      <c r="U769" s="135">
        <v>0</v>
      </c>
      <c r="V769" s="135"/>
      <c r="W769" s="136">
        <f t="shared" si="37"/>
        <v>30537</v>
      </c>
      <c r="X769" s="145" t="s">
        <v>800</v>
      </c>
      <c r="Y769" s="138"/>
      <c r="Z769" s="138"/>
      <c r="AA769" s="138"/>
      <c r="AB769" s="139"/>
      <c r="AC769" s="147"/>
      <c r="AE769" s="147"/>
      <c r="AG769" s="147"/>
      <c r="AH769" s="92"/>
    </row>
    <row r="770" spans="2:34" ht="40.5" customHeight="1">
      <c r="B770" s="127">
        <v>759</v>
      </c>
      <c r="C770" s="128" t="s">
        <v>798</v>
      </c>
      <c r="D770" s="129" t="s">
        <v>787</v>
      </c>
      <c r="E770" s="129" t="s">
        <v>307</v>
      </c>
      <c r="F770" s="129" t="s">
        <v>204</v>
      </c>
      <c r="G770" s="128" t="s">
        <v>319</v>
      </c>
      <c r="H770" s="128"/>
      <c r="I770" s="128" t="s">
        <v>799</v>
      </c>
      <c r="J770" s="128" t="s">
        <v>176</v>
      </c>
      <c r="K770" s="128" t="s">
        <v>2265</v>
      </c>
      <c r="L770" s="130">
        <v>0</v>
      </c>
      <c r="M770" s="130">
        <v>0</v>
      </c>
      <c r="N770" s="131">
        <f t="shared" si="35"/>
        <v>0</v>
      </c>
      <c r="O770" s="128" t="s">
        <v>2313</v>
      </c>
      <c r="P770" s="144">
        <v>41021</v>
      </c>
      <c r="Q770" s="133">
        <v>0</v>
      </c>
      <c r="R770" s="144">
        <v>4558</v>
      </c>
      <c r="S770" s="134">
        <f t="shared" si="36"/>
        <v>45579</v>
      </c>
      <c r="T770" s="132">
        <v>41021</v>
      </c>
      <c r="U770" s="135">
        <v>0</v>
      </c>
      <c r="V770" s="135"/>
      <c r="W770" s="136">
        <f t="shared" si="37"/>
        <v>41021</v>
      </c>
      <c r="X770" s="145" t="s">
        <v>800</v>
      </c>
      <c r="Y770" s="138"/>
      <c r="Z770" s="138"/>
      <c r="AA770" s="138"/>
      <c r="AB770" s="139"/>
      <c r="AC770" s="147"/>
      <c r="AE770" s="147"/>
      <c r="AG770" s="147"/>
      <c r="AH770" s="92"/>
    </row>
    <row r="771" spans="2:34" ht="40.5" customHeight="1">
      <c r="B771" s="127">
        <v>760</v>
      </c>
      <c r="C771" s="128" t="s">
        <v>801</v>
      </c>
      <c r="D771" s="129" t="s">
        <v>307</v>
      </c>
      <c r="E771" s="129" t="s">
        <v>802</v>
      </c>
      <c r="F771" s="129" t="s">
        <v>803</v>
      </c>
      <c r="G771" s="128" t="s">
        <v>319</v>
      </c>
      <c r="H771" s="128"/>
      <c r="I771" s="128" t="s">
        <v>804</v>
      </c>
      <c r="J771" s="128" t="s">
        <v>176</v>
      </c>
      <c r="K771" s="128" t="s">
        <v>2265</v>
      </c>
      <c r="L771" s="130">
        <v>7</v>
      </c>
      <c r="M771" s="130">
        <v>7</v>
      </c>
      <c r="N771" s="131">
        <f t="shared" si="35"/>
        <v>14</v>
      </c>
      <c r="O771" s="128" t="s">
        <v>2312</v>
      </c>
      <c r="P771" s="144">
        <v>2147</v>
      </c>
      <c r="Q771" s="133">
        <v>0</v>
      </c>
      <c r="R771" s="144">
        <v>239.19999999999982</v>
      </c>
      <c r="S771" s="134">
        <f t="shared" si="36"/>
        <v>2386.1999999999998</v>
      </c>
      <c r="T771" s="132">
        <v>2147</v>
      </c>
      <c r="U771" s="135">
        <v>0</v>
      </c>
      <c r="V771" s="135"/>
      <c r="W771" s="136">
        <f t="shared" si="37"/>
        <v>2147</v>
      </c>
      <c r="X771" s="145" t="s">
        <v>805</v>
      </c>
      <c r="Y771" s="138"/>
      <c r="Z771" s="138"/>
      <c r="AA771" s="138"/>
      <c r="AB771" s="139"/>
      <c r="AC771" s="147"/>
      <c r="AE771" s="147"/>
      <c r="AG771" s="147"/>
      <c r="AH771" s="92"/>
    </row>
    <row r="772" spans="2:34" ht="40.5" customHeight="1">
      <c r="B772" s="127">
        <v>761</v>
      </c>
      <c r="C772" s="128" t="s">
        <v>801</v>
      </c>
      <c r="D772" s="129" t="s">
        <v>307</v>
      </c>
      <c r="E772" s="129" t="s">
        <v>802</v>
      </c>
      <c r="F772" s="129" t="s">
        <v>803</v>
      </c>
      <c r="G772" s="128" t="s">
        <v>319</v>
      </c>
      <c r="H772" s="128"/>
      <c r="I772" s="128" t="s">
        <v>804</v>
      </c>
      <c r="J772" s="128" t="s">
        <v>176</v>
      </c>
      <c r="K772" s="128" t="s">
        <v>2265</v>
      </c>
      <c r="L772" s="130">
        <v>0</v>
      </c>
      <c r="M772" s="130">
        <v>0</v>
      </c>
      <c r="N772" s="131">
        <f t="shared" si="35"/>
        <v>0</v>
      </c>
      <c r="O772" s="128" t="s">
        <v>2312</v>
      </c>
      <c r="P772" s="144">
        <v>14166</v>
      </c>
      <c r="Q772" s="133">
        <v>0</v>
      </c>
      <c r="R772" s="144">
        <v>1574</v>
      </c>
      <c r="S772" s="134">
        <f t="shared" si="36"/>
        <v>15740</v>
      </c>
      <c r="T772" s="132">
        <v>14166</v>
      </c>
      <c r="U772" s="135">
        <v>0</v>
      </c>
      <c r="V772" s="135"/>
      <c r="W772" s="136">
        <f t="shared" si="37"/>
        <v>14166</v>
      </c>
      <c r="X772" s="145" t="s">
        <v>805</v>
      </c>
      <c r="Y772" s="138"/>
      <c r="Z772" s="138"/>
      <c r="AA772" s="138"/>
      <c r="AB772" s="139"/>
      <c r="AC772" s="147"/>
      <c r="AE772" s="147"/>
      <c r="AG772" s="147"/>
      <c r="AH772" s="92"/>
    </row>
    <row r="773" spans="2:34" ht="40.5" customHeight="1">
      <c r="B773" s="127">
        <v>762</v>
      </c>
      <c r="C773" s="128" t="s">
        <v>801</v>
      </c>
      <c r="D773" s="129" t="s">
        <v>307</v>
      </c>
      <c r="E773" s="129" t="s">
        <v>802</v>
      </c>
      <c r="F773" s="129" t="s">
        <v>803</v>
      </c>
      <c r="G773" s="128" t="s">
        <v>319</v>
      </c>
      <c r="H773" s="128"/>
      <c r="I773" s="128" t="s">
        <v>804</v>
      </c>
      <c r="J773" s="128" t="s">
        <v>156</v>
      </c>
      <c r="K773" s="128" t="s">
        <v>2264</v>
      </c>
      <c r="L773" s="130">
        <v>0</v>
      </c>
      <c r="M773" s="130">
        <v>0</v>
      </c>
      <c r="N773" s="131">
        <f t="shared" si="35"/>
        <v>0</v>
      </c>
      <c r="O773" s="128" t="s">
        <v>2312</v>
      </c>
      <c r="P773" s="144">
        <v>30537</v>
      </c>
      <c r="Q773" s="133">
        <v>0</v>
      </c>
      <c r="R773" s="144">
        <v>10754.599999999999</v>
      </c>
      <c r="S773" s="134">
        <f t="shared" si="36"/>
        <v>41291.599999999999</v>
      </c>
      <c r="T773" s="132">
        <v>30537</v>
      </c>
      <c r="U773" s="135">
        <v>0</v>
      </c>
      <c r="V773" s="135"/>
      <c r="W773" s="136">
        <f t="shared" si="37"/>
        <v>30537</v>
      </c>
      <c r="X773" s="145" t="s">
        <v>805</v>
      </c>
      <c r="Y773" s="138"/>
      <c r="Z773" s="138"/>
      <c r="AA773" s="138"/>
      <c r="AB773" s="139"/>
      <c r="AC773" s="147"/>
      <c r="AE773" s="147"/>
      <c r="AG773" s="147"/>
      <c r="AH773" s="92"/>
    </row>
    <row r="774" spans="2:34" ht="40.5" customHeight="1">
      <c r="B774" s="127">
        <v>763</v>
      </c>
      <c r="C774" s="128" t="s">
        <v>801</v>
      </c>
      <c r="D774" s="129" t="s">
        <v>307</v>
      </c>
      <c r="E774" s="129" t="s">
        <v>802</v>
      </c>
      <c r="F774" s="129" t="s">
        <v>803</v>
      </c>
      <c r="G774" s="128" t="s">
        <v>319</v>
      </c>
      <c r="H774" s="128"/>
      <c r="I774" s="128" t="s">
        <v>804</v>
      </c>
      <c r="J774" s="128" t="s">
        <v>176</v>
      </c>
      <c r="K774" s="128" t="s">
        <v>2265</v>
      </c>
      <c r="L774" s="130">
        <v>0</v>
      </c>
      <c r="M774" s="130">
        <v>0</v>
      </c>
      <c r="N774" s="131">
        <f t="shared" si="35"/>
        <v>0</v>
      </c>
      <c r="O774" s="128" t="s">
        <v>2312</v>
      </c>
      <c r="P774" s="144">
        <v>22950</v>
      </c>
      <c r="Q774" s="133">
        <v>0</v>
      </c>
      <c r="R774" s="144">
        <v>2550</v>
      </c>
      <c r="S774" s="134">
        <f t="shared" si="36"/>
        <v>25500</v>
      </c>
      <c r="T774" s="132">
        <v>22950</v>
      </c>
      <c r="U774" s="135">
        <v>0</v>
      </c>
      <c r="V774" s="135"/>
      <c r="W774" s="136">
        <f t="shared" si="37"/>
        <v>22950</v>
      </c>
      <c r="X774" s="145" t="s">
        <v>805</v>
      </c>
      <c r="Y774" s="138"/>
      <c r="Z774" s="138"/>
      <c r="AA774" s="138"/>
      <c r="AB774" s="139"/>
      <c r="AC774" s="147"/>
      <c r="AE774" s="147"/>
      <c r="AG774" s="147"/>
      <c r="AH774" s="92"/>
    </row>
    <row r="775" spans="2:34" ht="40.5" customHeight="1">
      <c r="B775" s="127">
        <v>764</v>
      </c>
      <c r="C775" s="128" t="s">
        <v>801</v>
      </c>
      <c r="D775" s="129" t="s">
        <v>307</v>
      </c>
      <c r="E775" s="129" t="s">
        <v>802</v>
      </c>
      <c r="F775" s="129" t="s">
        <v>803</v>
      </c>
      <c r="G775" s="128" t="s">
        <v>319</v>
      </c>
      <c r="H775" s="128"/>
      <c r="I775" s="128" t="s">
        <v>804</v>
      </c>
      <c r="J775" s="128" t="s">
        <v>176</v>
      </c>
      <c r="K775" s="128" t="s">
        <v>2265</v>
      </c>
      <c r="L775" s="130">
        <v>0</v>
      </c>
      <c r="M775" s="130">
        <v>0</v>
      </c>
      <c r="N775" s="131">
        <f t="shared" si="35"/>
        <v>0</v>
      </c>
      <c r="O775" s="128" t="s">
        <v>2312</v>
      </c>
      <c r="P775" s="144">
        <v>13673</v>
      </c>
      <c r="Q775" s="133">
        <v>0</v>
      </c>
      <c r="R775" s="144">
        <v>1520</v>
      </c>
      <c r="S775" s="134">
        <f t="shared" si="36"/>
        <v>15193</v>
      </c>
      <c r="T775" s="132">
        <v>13673</v>
      </c>
      <c r="U775" s="135">
        <v>0</v>
      </c>
      <c r="V775" s="135"/>
      <c r="W775" s="136">
        <f t="shared" si="37"/>
        <v>13673</v>
      </c>
      <c r="X775" s="145" t="s">
        <v>805</v>
      </c>
      <c r="Y775" s="138"/>
      <c r="Z775" s="138"/>
      <c r="AA775" s="138"/>
      <c r="AB775" s="139"/>
      <c r="AC775" s="147"/>
      <c r="AE775" s="147"/>
      <c r="AG775" s="147"/>
      <c r="AH775" s="92"/>
    </row>
    <row r="776" spans="2:34" ht="40.5" customHeight="1">
      <c r="B776" s="127">
        <v>765</v>
      </c>
      <c r="C776" s="128" t="s">
        <v>806</v>
      </c>
      <c r="D776" s="129" t="s">
        <v>307</v>
      </c>
      <c r="E776" s="129" t="s">
        <v>179</v>
      </c>
      <c r="F776" s="129" t="s">
        <v>807</v>
      </c>
      <c r="G776" s="128" t="s">
        <v>319</v>
      </c>
      <c r="H776" s="128"/>
      <c r="I776" s="128" t="s">
        <v>808</v>
      </c>
      <c r="J776" s="128" t="s">
        <v>156</v>
      </c>
      <c r="K776" s="128" t="s">
        <v>2264</v>
      </c>
      <c r="L776" s="130">
        <v>33</v>
      </c>
      <c r="M776" s="130">
        <v>4</v>
      </c>
      <c r="N776" s="131">
        <f t="shared" si="35"/>
        <v>37</v>
      </c>
      <c r="O776" s="128" t="s">
        <v>2312</v>
      </c>
      <c r="P776" s="144">
        <v>8725</v>
      </c>
      <c r="Q776" s="133">
        <v>0</v>
      </c>
      <c r="R776" s="144">
        <v>3072.6000000000004</v>
      </c>
      <c r="S776" s="134">
        <f t="shared" si="36"/>
        <v>11797.6</v>
      </c>
      <c r="T776" s="132">
        <v>109389</v>
      </c>
      <c r="U776" s="135">
        <v>0</v>
      </c>
      <c r="V776" s="135"/>
      <c r="W776" s="136">
        <f t="shared" si="37"/>
        <v>109389</v>
      </c>
      <c r="X776" s="145" t="s">
        <v>809</v>
      </c>
      <c r="Y776" s="138"/>
      <c r="Z776" s="138"/>
      <c r="AA776" s="138"/>
      <c r="AB776" s="139"/>
      <c r="AC776" s="147"/>
      <c r="AE776" s="147"/>
      <c r="AG776" s="147"/>
      <c r="AH776" s="92"/>
    </row>
    <row r="777" spans="2:34" ht="40.5" customHeight="1">
      <c r="B777" s="127">
        <v>766</v>
      </c>
      <c r="C777" s="128" t="s">
        <v>806</v>
      </c>
      <c r="D777" s="129" t="s">
        <v>307</v>
      </c>
      <c r="E777" s="129" t="s">
        <v>179</v>
      </c>
      <c r="F777" s="129" t="s">
        <v>807</v>
      </c>
      <c r="G777" s="128" t="s">
        <v>319</v>
      </c>
      <c r="H777" s="128"/>
      <c r="I777" s="128" t="s">
        <v>808</v>
      </c>
      <c r="J777" s="128" t="s">
        <v>176</v>
      </c>
      <c r="K777" s="128" t="s">
        <v>2265</v>
      </c>
      <c r="L777" s="130">
        <v>0</v>
      </c>
      <c r="M777" s="130">
        <v>0</v>
      </c>
      <c r="N777" s="131">
        <f t="shared" si="35"/>
        <v>0</v>
      </c>
      <c r="O777" s="128" t="s">
        <v>2312</v>
      </c>
      <c r="P777" s="144">
        <v>56664</v>
      </c>
      <c r="Q777" s="133">
        <v>0</v>
      </c>
      <c r="R777" s="144">
        <v>6296</v>
      </c>
      <c r="S777" s="134">
        <f t="shared" si="36"/>
        <v>62960</v>
      </c>
      <c r="T777" s="132">
        <v>2147</v>
      </c>
      <c r="U777" s="135">
        <v>0</v>
      </c>
      <c r="V777" s="135"/>
      <c r="W777" s="136">
        <f t="shared" si="37"/>
        <v>2147</v>
      </c>
      <c r="X777" s="145" t="s">
        <v>809</v>
      </c>
      <c r="Y777" s="138"/>
      <c r="Z777" s="138"/>
      <c r="AA777" s="138"/>
      <c r="AB777" s="139"/>
      <c r="AC777" s="147"/>
      <c r="AE777" s="147"/>
      <c r="AG777" s="147"/>
      <c r="AH777" s="92"/>
    </row>
    <row r="778" spans="2:34" ht="40.5" customHeight="1">
      <c r="B778" s="127">
        <v>767</v>
      </c>
      <c r="C778" s="128" t="s">
        <v>806</v>
      </c>
      <c r="D778" s="129" t="s">
        <v>307</v>
      </c>
      <c r="E778" s="129" t="s">
        <v>179</v>
      </c>
      <c r="F778" s="129" t="s">
        <v>807</v>
      </c>
      <c r="G778" s="128" t="s">
        <v>319</v>
      </c>
      <c r="H778" s="128"/>
      <c r="I778" s="128" t="s">
        <v>808</v>
      </c>
      <c r="J778" s="128" t="s">
        <v>176</v>
      </c>
      <c r="K778" s="128" t="s">
        <v>2265</v>
      </c>
      <c r="L778" s="130">
        <v>0</v>
      </c>
      <c r="M778" s="130">
        <v>0</v>
      </c>
      <c r="N778" s="131">
        <f t="shared" si="35"/>
        <v>0</v>
      </c>
      <c r="O778" s="128" t="s">
        <v>2312</v>
      </c>
      <c r="P778" s="144">
        <v>137700</v>
      </c>
      <c r="Q778" s="133">
        <v>0</v>
      </c>
      <c r="R778" s="144">
        <v>15300</v>
      </c>
      <c r="S778" s="134">
        <f t="shared" si="36"/>
        <v>153000</v>
      </c>
      <c r="T778" s="132">
        <v>137700</v>
      </c>
      <c r="U778" s="135">
        <v>0</v>
      </c>
      <c r="V778" s="135"/>
      <c r="W778" s="136">
        <f t="shared" si="37"/>
        <v>137700</v>
      </c>
      <c r="X778" s="145" t="s">
        <v>809</v>
      </c>
      <c r="Y778" s="138"/>
      <c r="Z778" s="138"/>
      <c r="AA778" s="138"/>
      <c r="AB778" s="139"/>
      <c r="AC778" s="147"/>
      <c r="AE778" s="147"/>
      <c r="AG778" s="147"/>
      <c r="AH778" s="92"/>
    </row>
    <row r="779" spans="2:34" ht="40.5" customHeight="1">
      <c r="B779" s="127">
        <v>768</v>
      </c>
      <c r="C779" s="128" t="s">
        <v>806</v>
      </c>
      <c r="D779" s="129" t="s">
        <v>307</v>
      </c>
      <c r="E779" s="129" t="s">
        <v>179</v>
      </c>
      <c r="F779" s="129" t="s">
        <v>807</v>
      </c>
      <c r="G779" s="128" t="s">
        <v>319</v>
      </c>
      <c r="H779" s="128"/>
      <c r="I779" s="128" t="s">
        <v>808</v>
      </c>
      <c r="J779" s="128" t="s">
        <v>176</v>
      </c>
      <c r="K779" s="128" t="s">
        <v>2265</v>
      </c>
      <c r="L779" s="130">
        <v>0</v>
      </c>
      <c r="M779" s="130">
        <v>0</v>
      </c>
      <c r="N779" s="131">
        <f t="shared" si="35"/>
        <v>0</v>
      </c>
      <c r="O779" s="128" t="s">
        <v>2312</v>
      </c>
      <c r="P779" s="144">
        <v>2147</v>
      </c>
      <c r="Q779" s="133">
        <v>0</v>
      </c>
      <c r="R779" s="144">
        <v>239.19999999999982</v>
      </c>
      <c r="S779" s="134">
        <f t="shared" si="36"/>
        <v>2386.1999999999998</v>
      </c>
      <c r="T779" s="132">
        <v>56664</v>
      </c>
      <c r="U779" s="135">
        <v>0</v>
      </c>
      <c r="V779" s="135"/>
      <c r="W779" s="136">
        <f t="shared" si="37"/>
        <v>56664</v>
      </c>
      <c r="X779" s="145" t="s">
        <v>809</v>
      </c>
      <c r="Y779" s="138"/>
      <c r="Z779" s="138"/>
      <c r="AA779" s="138"/>
      <c r="AB779" s="139"/>
      <c r="AC779" s="147"/>
      <c r="AE779" s="147"/>
      <c r="AG779" s="147"/>
      <c r="AH779" s="92"/>
    </row>
    <row r="780" spans="2:34" ht="40.5" customHeight="1">
      <c r="B780" s="127">
        <v>769</v>
      </c>
      <c r="C780" s="128" t="s">
        <v>806</v>
      </c>
      <c r="D780" s="129" t="s">
        <v>307</v>
      </c>
      <c r="E780" s="129" t="s">
        <v>179</v>
      </c>
      <c r="F780" s="129" t="s">
        <v>807</v>
      </c>
      <c r="G780" s="128" t="s">
        <v>319</v>
      </c>
      <c r="H780" s="128"/>
      <c r="I780" s="128" t="s">
        <v>808</v>
      </c>
      <c r="J780" s="128" t="s">
        <v>176</v>
      </c>
      <c r="K780" s="128" t="s">
        <v>2265</v>
      </c>
      <c r="L780" s="130">
        <v>0</v>
      </c>
      <c r="M780" s="130">
        <v>0</v>
      </c>
      <c r="N780" s="131">
        <f t="shared" ref="N780:N843" si="38">+M780+L780</f>
        <v>0</v>
      </c>
      <c r="O780" s="128" t="s">
        <v>2312</v>
      </c>
      <c r="P780" s="144">
        <v>109389</v>
      </c>
      <c r="Q780" s="133">
        <v>0</v>
      </c>
      <c r="R780" s="144">
        <v>12155</v>
      </c>
      <c r="S780" s="134">
        <f t="shared" si="36"/>
        <v>121544</v>
      </c>
      <c r="T780" s="132">
        <v>8725</v>
      </c>
      <c r="U780" s="135">
        <v>0</v>
      </c>
      <c r="V780" s="135"/>
      <c r="W780" s="136">
        <f t="shared" si="37"/>
        <v>8725</v>
      </c>
      <c r="X780" s="145" t="s">
        <v>809</v>
      </c>
      <c r="Y780" s="138"/>
      <c r="Z780" s="138"/>
      <c r="AA780" s="138"/>
      <c r="AB780" s="139"/>
      <c r="AC780" s="147"/>
      <c r="AE780" s="147"/>
      <c r="AG780" s="147"/>
      <c r="AH780" s="92"/>
    </row>
    <row r="781" spans="2:34" ht="40.5" customHeight="1">
      <c r="B781" s="127">
        <v>770</v>
      </c>
      <c r="C781" s="128" t="s">
        <v>806</v>
      </c>
      <c r="D781" s="129" t="s">
        <v>307</v>
      </c>
      <c r="E781" s="129" t="s">
        <v>179</v>
      </c>
      <c r="F781" s="129" t="s">
        <v>807</v>
      </c>
      <c r="G781" s="128" t="s">
        <v>319</v>
      </c>
      <c r="H781" s="128"/>
      <c r="I781" s="128" t="s">
        <v>808</v>
      </c>
      <c r="J781" s="128" t="s">
        <v>604</v>
      </c>
      <c r="K781" s="128" t="s">
        <v>2265</v>
      </c>
      <c r="L781" s="130">
        <v>0</v>
      </c>
      <c r="M781" s="130">
        <v>0</v>
      </c>
      <c r="N781" s="131">
        <f t="shared" si="38"/>
        <v>0</v>
      </c>
      <c r="O781" s="128" t="s">
        <v>2312</v>
      </c>
      <c r="P781" s="144">
        <v>2963</v>
      </c>
      <c r="Q781" s="133">
        <v>0</v>
      </c>
      <c r="R781" s="144">
        <v>330</v>
      </c>
      <c r="S781" s="134">
        <f t="shared" ref="S781:S844" si="39">+P781+R781</f>
        <v>3293</v>
      </c>
      <c r="T781" s="132">
        <v>2963</v>
      </c>
      <c r="U781" s="135">
        <v>0</v>
      </c>
      <c r="V781" s="135"/>
      <c r="W781" s="136">
        <f t="shared" ref="W781:W844" si="40">+T781+U781+V781</f>
        <v>2963</v>
      </c>
      <c r="X781" s="145" t="s">
        <v>809</v>
      </c>
      <c r="Y781" s="138"/>
      <c r="Z781" s="138"/>
      <c r="AA781" s="138"/>
      <c r="AB781" s="139"/>
      <c r="AC781" s="147"/>
      <c r="AE781" s="147"/>
      <c r="AG781" s="147"/>
      <c r="AH781" s="92"/>
    </row>
    <row r="782" spans="2:34" ht="40.5" customHeight="1">
      <c r="B782" s="127">
        <v>771</v>
      </c>
      <c r="C782" s="128" t="s">
        <v>810</v>
      </c>
      <c r="D782" s="129" t="s">
        <v>247</v>
      </c>
      <c r="E782" s="129" t="s">
        <v>253</v>
      </c>
      <c r="F782" s="129" t="s">
        <v>811</v>
      </c>
      <c r="G782" s="128" t="s">
        <v>319</v>
      </c>
      <c r="H782" s="128"/>
      <c r="I782" s="128" t="s">
        <v>812</v>
      </c>
      <c r="J782" s="128" t="s">
        <v>152</v>
      </c>
      <c r="K782" s="128" t="s">
        <v>2265</v>
      </c>
      <c r="L782" s="130">
        <v>17</v>
      </c>
      <c r="M782" s="130">
        <v>6</v>
      </c>
      <c r="N782" s="131">
        <f t="shared" si="38"/>
        <v>23</v>
      </c>
      <c r="O782" s="128" t="s">
        <v>2312</v>
      </c>
      <c r="P782" s="144">
        <v>13575</v>
      </c>
      <c r="Q782" s="133">
        <v>0</v>
      </c>
      <c r="R782" s="144">
        <v>3073</v>
      </c>
      <c r="S782" s="134">
        <f t="shared" si="39"/>
        <v>16648</v>
      </c>
      <c r="T782" s="132">
        <v>13575</v>
      </c>
      <c r="U782" s="135">
        <v>0</v>
      </c>
      <c r="V782" s="135"/>
      <c r="W782" s="136">
        <f t="shared" si="40"/>
        <v>13575</v>
      </c>
      <c r="X782" s="145" t="s">
        <v>813</v>
      </c>
      <c r="Y782" s="138"/>
      <c r="Z782" s="138"/>
      <c r="AA782" s="138"/>
      <c r="AB782" s="139"/>
      <c r="AC782" s="147"/>
      <c r="AE782" s="147"/>
      <c r="AG782" s="147"/>
      <c r="AH782" s="92"/>
    </row>
    <row r="783" spans="2:34" ht="40.5" customHeight="1">
      <c r="B783" s="127">
        <v>772</v>
      </c>
      <c r="C783" s="128" t="s">
        <v>810</v>
      </c>
      <c r="D783" s="129" t="s">
        <v>247</v>
      </c>
      <c r="E783" s="129" t="s">
        <v>253</v>
      </c>
      <c r="F783" s="129" t="s">
        <v>811</v>
      </c>
      <c r="G783" s="128" t="s">
        <v>319</v>
      </c>
      <c r="H783" s="128"/>
      <c r="I783" s="128" t="s">
        <v>812</v>
      </c>
      <c r="J783" s="128" t="s">
        <v>156</v>
      </c>
      <c r="K783" s="128" t="s">
        <v>2264</v>
      </c>
      <c r="L783" s="130">
        <v>0</v>
      </c>
      <c r="M783" s="130">
        <v>0</v>
      </c>
      <c r="N783" s="131">
        <f t="shared" si="38"/>
        <v>0</v>
      </c>
      <c r="O783" s="128" t="s">
        <v>2312</v>
      </c>
      <c r="P783" s="144">
        <v>26175</v>
      </c>
      <c r="Q783" s="133">
        <v>0</v>
      </c>
      <c r="R783" s="144">
        <v>9217.8000000000029</v>
      </c>
      <c r="S783" s="134">
        <f t="shared" si="39"/>
        <v>35392.800000000003</v>
      </c>
      <c r="T783" s="132">
        <v>26175</v>
      </c>
      <c r="U783" s="135">
        <v>0</v>
      </c>
      <c r="V783" s="135"/>
      <c r="W783" s="136">
        <f t="shared" si="40"/>
        <v>26175</v>
      </c>
      <c r="X783" s="145" t="s">
        <v>813</v>
      </c>
      <c r="Y783" s="138"/>
      <c r="Z783" s="138"/>
      <c r="AA783" s="138"/>
      <c r="AB783" s="139"/>
      <c r="AC783" s="147"/>
      <c r="AE783" s="147"/>
      <c r="AG783" s="147"/>
      <c r="AH783" s="92"/>
    </row>
    <row r="784" spans="2:34" ht="40.5" customHeight="1">
      <c r="B784" s="127">
        <v>773</v>
      </c>
      <c r="C784" s="128" t="s">
        <v>810</v>
      </c>
      <c r="D784" s="129" t="s">
        <v>247</v>
      </c>
      <c r="E784" s="129" t="s">
        <v>253</v>
      </c>
      <c r="F784" s="129" t="s">
        <v>811</v>
      </c>
      <c r="G784" s="128" t="s">
        <v>319</v>
      </c>
      <c r="H784" s="128"/>
      <c r="I784" s="128" t="s">
        <v>812</v>
      </c>
      <c r="J784" s="128" t="s">
        <v>176</v>
      </c>
      <c r="K784" s="128" t="s">
        <v>2265</v>
      </c>
      <c r="L784" s="130">
        <v>0</v>
      </c>
      <c r="M784" s="130">
        <v>0</v>
      </c>
      <c r="N784" s="131">
        <f t="shared" si="38"/>
        <v>0</v>
      </c>
      <c r="O784" s="128" t="s">
        <v>2312</v>
      </c>
      <c r="P784" s="144">
        <v>22950</v>
      </c>
      <c r="Q784" s="133">
        <v>0</v>
      </c>
      <c r="R784" s="144">
        <v>2550</v>
      </c>
      <c r="S784" s="134">
        <f t="shared" si="39"/>
        <v>25500</v>
      </c>
      <c r="T784" s="132">
        <v>22950</v>
      </c>
      <c r="U784" s="135">
        <v>0</v>
      </c>
      <c r="V784" s="135"/>
      <c r="W784" s="136">
        <f t="shared" si="40"/>
        <v>22950</v>
      </c>
      <c r="X784" s="145" t="s">
        <v>813</v>
      </c>
      <c r="Y784" s="138"/>
      <c r="Z784" s="138"/>
      <c r="AA784" s="138"/>
      <c r="AB784" s="139"/>
      <c r="AC784" s="147"/>
      <c r="AE784" s="147"/>
      <c r="AG784" s="147"/>
      <c r="AH784" s="92"/>
    </row>
    <row r="785" spans="2:34" ht="40.5" customHeight="1">
      <c r="B785" s="127">
        <v>774</v>
      </c>
      <c r="C785" s="128" t="s">
        <v>810</v>
      </c>
      <c r="D785" s="129" t="s">
        <v>247</v>
      </c>
      <c r="E785" s="129" t="s">
        <v>253</v>
      </c>
      <c r="F785" s="129" t="s">
        <v>811</v>
      </c>
      <c r="G785" s="128" t="s">
        <v>319</v>
      </c>
      <c r="H785" s="128"/>
      <c r="I785" s="128" t="s">
        <v>812</v>
      </c>
      <c r="J785" s="128" t="s">
        <v>176</v>
      </c>
      <c r="K785" s="128" t="s">
        <v>2265</v>
      </c>
      <c r="L785" s="130">
        <v>0</v>
      </c>
      <c r="M785" s="130">
        <v>0</v>
      </c>
      <c r="N785" s="131">
        <f t="shared" si="38"/>
        <v>0</v>
      </c>
      <c r="O785" s="128" t="s">
        <v>2312</v>
      </c>
      <c r="P785" s="144">
        <v>2147</v>
      </c>
      <c r="Q785" s="133">
        <v>0</v>
      </c>
      <c r="R785" s="144">
        <v>239.19999999999982</v>
      </c>
      <c r="S785" s="134">
        <f t="shared" si="39"/>
        <v>2386.1999999999998</v>
      </c>
      <c r="T785" s="132">
        <v>2147</v>
      </c>
      <c r="U785" s="135">
        <v>0</v>
      </c>
      <c r="V785" s="135"/>
      <c r="W785" s="136">
        <f t="shared" si="40"/>
        <v>2147</v>
      </c>
      <c r="X785" s="145" t="s">
        <v>813</v>
      </c>
      <c r="Y785" s="138"/>
      <c r="Z785" s="138"/>
      <c r="AA785" s="138"/>
      <c r="AB785" s="139"/>
      <c r="AC785" s="147"/>
      <c r="AE785" s="147"/>
      <c r="AG785" s="147"/>
      <c r="AH785" s="92"/>
    </row>
    <row r="786" spans="2:34" ht="40.5" customHeight="1">
      <c r="B786" s="127">
        <v>775</v>
      </c>
      <c r="C786" s="128" t="s">
        <v>810</v>
      </c>
      <c r="D786" s="129" t="s">
        <v>247</v>
      </c>
      <c r="E786" s="129" t="s">
        <v>253</v>
      </c>
      <c r="F786" s="129" t="s">
        <v>811</v>
      </c>
      <c r="G786" s="128" t="s">
        <v>319</v>
      </c>
      <c r="H786" s="128"/>
      <c r="I786" s="128" t="s">
        <v>812</v>
      </c>
      <c r="J786" s="128" t="s">
        <v>176</v>
      </c>
      <c r="K786" s="128" t="s">
        <v>2265</v>
      </c>
      <c r="L786" s="130">
        <v>0</v>
      </c>
      <c r="M786" s="130">
        <v>0</v>
      </c>
      <c r="N786" s="131">
        <f t="shared" si="38"/>
        <v>0</v>
      </c>
      <c r="O786" s="128" t="s">
        <v>2312</v>
      </c>
      <c r="P786" s="144">
        <v>70830</v>
      </c>
      <c r="Q786" s="133">
        <v>0</v>
      </c>
      <c r="R786" s="144">
        <v>7870</v>
      </c>
      <c r="S786" s="134">
        <f t="shared" si="39"/>
        <v>78700</v>
      </c>
      <c r="T786" s="132">
        <v>70830</v>
      </c>
      <c r="U786" s="135">
        <v>0</v>
      </c>
      <c r="V786" s="135"/>
      <c r="W786" s="136">
        <f t="shared" si="40"/>
        <v>70830</v>
      </c>
      <c r="X786" s="145" t="s">
        <v>813</v>
      </c>
      <c r="Y786" s="138"/>
      <c r="Z786" s="138"/>
      <c r="AA786" s="138"/>
      <c r="AB786" s="139"/>
      <c r="AC786" s="147"/>
      <c r="AE786" s="147"/>
      <c r="AG786" s="147"/>
      <c r="AH786" s="92"/>
    </row>
    <row r="787" spans="2:34" ht="40.5" customHeight="1">
      <c r="B787" s="127">
        <v>776</v>
      </c>
      <c r="C787" s="128" t="s">
        <v>810</v>
      </c>
      <c r="D787" s="129" t="s">
        <v>247</v>
      </c>
      <c r="E787" s="129" t="s">
        <v>253</v>
      </c>
      <c r="F787" s="129" t="s">
        <v>811</v>
      </c>
      <c r="G787" s="128" t="s">
        <v>319</v>
      </c>
      <c r="H787" s="128"/>
      <c r="I787" s="128" t="s">
        <v>812</v>
      </c>
      <c r="J787" s="128" t="s">
        <v>176</v>
      </c>
      <c r="K787" s="128" t="s">
        <v>2265</v>
      </c>
      <c r="L787" s="130">
        <v>0</v>
      </c>
      <c r="M787" s="130">
        <v>0</v>
      </c>
      <c r="N787" s="131">
        <f t="shared" si="38"/>
        <v>0</v>
      </c>
      <c r="O787" s="128" t="s">
        <v>2312</v>
      </c>
      <c r="P787" s="144">
        <v>13673</v>
      </c>
      <c r="Q787" s="133">
        <v>0</v>
      </c>
      <c r="R787" s="144">
        <v>1520</v>
      </c>
      <c r="S787" s="134">
        <f t="shared" si="39"/>
        <v>15193</v>
      </c>
      <c r="T787" s="132">
        <v>13673</v>
      </c>
      <c r="U787" s="135">
        <v>0</v>
      </c>
      <c r="V787" s="135"/>
      <c r="W787" s="136">
        <f t="shared" si="40"/>
        <v>13673</v>
      </c>
      <c r="X787" s="145" t="s">
        <v>813</v>
      </c>
      <c r="Y787" s="138"/>
      <c r="Z787" s="138"/>
      <c r="AA787" s="138"/>
      <c r="AB787" s="139"/>
      <c r="AC787" s="147"/>
      <c r="AE787" s="147"/>
      <c r="AG787" s="147"/>
      <c r="AH787" s="92"/>
    </row>
    <row r="788" spans="2:34" ht="40.5" customHeight="1">
      <c r="B788" s="127">
        <v>777</v>
      </c>
      <c r="C788" s="128" t="s">
        <v>814</v>
      </c>
      <c r="D788" s="129" t="s">
        <v>380</v>
      </c>
      <c r="E788" s="129" t="s">
        <v>815</v>
      </c>
      <c r="F788" s="129" t="s">
        <v>816</v>
      </c>
      <c r="G788" s="128" t="s">
        <v>706</v>
      </c>
      <c r="H788" s="128"/>
      <c r="I788" s="128" t="s">
        <v>817</v>
      </c>
      <c r="J788" s="128" t="s">
        <v>157</v>
      </c>
      <c r="K788" s="128" t="s">
        <v>2264</v>
      </c>
      <c r="L788" s="130">
        <v>2</v>
      </c>
      <c r="M788" s="130">
        <v>14</v>
      </c>
      <c r="N788" s="131">
        <f t="shared" si="38"/>
        <v>16</v>
      </c>
      <c r="O788" s="128" t="s">
        <v>2312</v>
      </c>
      <c r="P788" s="144">
        <v>28728</v>
      </c>
      <c r="Q788" s="133">
        <v>0</v>
      </c>
      <c r="R788" s="144">
        <v>3192</v>
      </c>
      <c r="S788" s="134">
        <f t="shared" si="39"/>
        <v>31920</v>
      </c>
      <c r="T788" s="132">
        <v>28728</v>
      </c>
      <c r="U788" s="135">
        <v>0</v>
      </c>
      <c r="V788" s="135"/>
      <c r="W788" s="136">
        <f t="shared" si="40"/>
        <v>28728</v>
      </c>
      <c r="X788" s="145" t="s">
        <v>818</v>
      </c>
      <c r="Y788" s="138"/>
      <c r="Z788" s="138"/>
      <c r="AA788" s="138"/>
      <c r="AB788" s="139"/>
      <c r="AC788" s="147"/>
      <c r="AE788" s="147"/>
      <c r="AG788" s="147"/>
      <c r="AH788" s="92"/>
    </row>
    <row r="789" spans="2:34" ht="40.5" customHeight="1">
      <c r="B789" s="127">
        <v>778</v>
      </c>
      <c r="C789" s="128" t="s">
        <v>814</v>
      </c>
      <c r="D789" s="129" t="s">
        <v>380</v>
      </c>
      <c r="E789" s="129" t="s">
        <v>815</v>
      </c>
      <c r="F789" s="129" t="s">
        <v>816</v>
      </c>
      <c r="G789" s="128" t="s">
        <v>706</v>
      </c>
      <c r="H789" s="128"/>
      <c r="I789" s="128" t="s">
        <v>817</v>
      </c>
      <c r="J789" s="128" t="s">
        <v>156</v>
      </c>
      <c r="K789" s="128" t="s">
        <v>2264</v>
      </c>
      <c r="L789" s="130">
        <v>0</v>
      </c>
      <c r="M789" s="130">
        <v>0</v>
      </c>
      <c r="N789" s="131">
        <f t="shared" si="38"/>
        <v>0</v>
      </c>
      <c r="O789" s="128" t="s">
        <v>2312</v>
      </c>
      <c r="P789" s="144">
        <v>4698</v>
      </c>
      <c r="Q789" s="133">
        <v>0</v>
      </c>
      <c r="R789" s="144">
        <v>522</v>
      </c>
      <c r="S789" s="134">
        <f t="shared" si="39"/>
        <v>5220</v>
      </c>
      <c r="T789" s="132">
        <v>4698</v>
      </c>
      <c r="U789" s="135">
        <v>0</v>
      </c>
      <c r="V789" s="135"/>
      <c r="W789" s="136">
        <f t="shared" si="40"/>
        <v>4698</v>
      </c>
      <c r="X789" s="145" t="s">
        <v>818</v>
      </c>
      <c r="Y789" s="138"/>
      <c r="Z789" s="138"/>
      <c r="AA789" s="138"/>
      <c r="AB789" s="139"/>
      <c r="AC789" s="147"/>
      <c r="AE789" s="147"/>
      <c r="AG789" s="147"/>
      <c r="AH789" s="92"/>
    </row>
    <row r="790" spans="2:34" ht="40.5" customHeight="1">
      <c r="B790" s="127">
        <v>779</v>
      </c>
      <c r="C790" s="128" t="s">
        <v>814</v>
      </c>
      <c r="D790" s="129" t="s">
        <v>380</v>
      </c>
      <c r="E790" s="129" t="s">
        <v>815</v>
      </c>
      <c r="F790" s="129" t="s">
        <v>816</v>
      </c>
      <c r="G790" s="128" t="s">
        <v>706</v>
      </c>
      <c r="H790" s="128"/>
      <c r="I790" s="128" t="s">
        <v>817</v>
      </c>
      <c r="J790" s="128" t="s">
        <v>152</v>
      </c>
      <c r="K790" s="128" t="s">
        <v>2265</v>
      </c>
      <c r="L790" s="130">
        <v>0</v>
      </c>
      <c r="M790" s="130">
        <v>0</v>
      </c>
      <c r="N790" s="131">
        <f t="shared" si="38"/>
        <v>0</v>
      </c>
      <c r="O790" s="128" t="s">
        <v>2312</v>
      </c>
      <c r="P790" s="144">
        <v>6408</v>
      </c>
      <c r="Q790" s="133">
        <v>0</v>
      </c>
      <c r="R790" s="144">
        <v>712</v>
      </c>
      <c r="S790" s="134">
        <f t="shared" si="39"/>
        <v>7120</v>
      </c>
      <c r="T790" s="132">
        <v>6408</v>
      </c>
      <c r="U790" s="135">
        <v>0</v>
      </c>
      <c r="V790" s="135"/>
      <c r="W790" s="136">
        <f t="shared" si="40"/>
        <v>6408</v>
      </c>
      <c r="X790" s="145" t="s">
        <v>818</v>
      </c>
      <c r="Y790" s="138"/>
      <c r="Z790" s="138"/>
      <c r="AA790" s="138"/>
      <c r="AB790" s="139"/>
      <c r="AC790" s="147"/>
      <c r="AE790" s="147"/>
      <c r="AG790" s="147"/>
      <c r="AH790" s="92"/>
    </row>
    <row r="791" spans="2:34" ht="40.5" customHeight="1">
      <c r="B791" s="127">
        <v>780</v>
      </c>
      <c r="C791" s="128" t="s">
        <v>814</v>
      </c>
      <c r="D791" s="129" t="s">
        <v>380</v>
      </c>
      <c r="E791" s="129" t="s">
        <v>815</v>
      </c>
      <c r="F791" s="129" t="s">
        <v>816</v>
      </c>
      <c r="G791" s="128" t="s">
        <v>706</v>
      </c>
      <c r="H791" s="128"/>
      <c r="I791" s="128" t="s">
        <v>817</v>
      </c>
      <c r="J791" s="128" t="s">
        <v>328</v>
      </c>
      <c r="K791" s="128" t="s">
        <v>2265</v>
      </c>
      <c r="L791" s="130">
        <v>0</v>
      </c>
      <c r="M791" s="130">
        <v>0</v>
      </c>
      <c r="N791" s="131">
        <f t="shared" si="38"/>
        <v>0</v>
      </c>
      <c r="O791" s="128" t="s">
        <v>2312</v>
      </c>
      <c r="P791" s="144">
        <v>6889</v>
      </c>
      <c r="Q791" s="133">
        <v>0</v>
      </c>
      <c r="R791" s="144">
        <v>766</v>
      </c>
      <c r="S791" s="134">
        <f t="shared" si="39"/>
        <v>7655</v>
      </c>
      <c r="T791" s="132">
        <v>6889</v>
      </c>
      <c r="U791" s="135">
        <v>0</v>
      </c>
      <c r="V791" s="135"/>
      <c r="W791" s="136">
        <f t="shared" si="40"/>
        <v>6889</v>
      </c>
      <c r="X791" s="145" t="s">
        <v>818</v>
      </c>
      <c r="Y791" s="138"/>
      <c r="Z791" s="138"/>
      <c r="AA791" s="138"/>
      <c r="AB791" s="139"/>
      <c r="AC791" s="147"/>
      <c r="AE791" s="147"/>
      <c r="AG791" s="147"/>
      <c r="AH791" s="92"/>
    </row>
    <row r="792" spans="2:34" ht="40.5" customHeight="1">
      <c r="B792" s="127">
        <v>781</v>
      </c>
      <c r="C792" s="128" t="s">
        <v>814</v>
      </c>
      <c r="D792" s="129" t="s">
        <v>380</v>
      </c>
      <c r="E792" s="129" t="s">
        <v>815</v>
      </c>
      <c r="F792" s="129" t="s">
        <v>816</v>
      </c>
      <c r="G792" s="128" t="s">
        <v>706</v>
      </c>
      <c r="H792" s="128"/>
      <c r="I792" s="128" t="s">
        <v>817</v>
      </c>
      <c r="J792" s="128" t="s">
        <v>328</v>
      </c>
      <c r="K792" s="128" t="s">
        <v>2265</v>
      </c>
      <c r="L792" s="130">
        <v>0</v>
      </c>
      <c r="M792" s="130">
        <v>0</v>
      </c>
      <c r="N792" s="131">
        <f t="shared" si="38"/>
        <v>0</v>
      </c>
      <c r="O792" s="128" t="s">
        <v>2312</v>
      </c>
      <c r="P792" s="144">
        <v>17478</v>
      </c>
      <c r="Q792" s="133">
        <v>0</v>
      </c>
      <c r="R792" s="144">
        <v>1942</v>
      </c>
      <c r="S792" s="134">
        <f t="shared" si="39"/>
        <v>19420</v>
      </c>
      <c r="T792" s="132">
        <v>17478</v>
      </c>
      <c r="U792" s="135">
        <v>0</v>
      </c>
      <c r="V792" s="135"/>
      <c r="W792" s="136">
        <f t="shared" si="40"/>
        <v>17478</v>
      </c>
      <c r="X792" s="145" t="s">
        <v>818</v>
      </c>
      <c r="Y792" s="138"/>
      <c r="Z792" s="138"/>
      <c r="AA792" s="138"/>
      <c r="AB792" s="139"/>
      <c r="AC792" s="147"/>
      <c r="AE792" s="147"/>
      <c r="AG792" s="147"/>
      <c r="AH792" s="92"/>
    </row>
    <row r="793" spans="2:34" ht="40.5" customHeight="1">
      <c r="B793" s="127">
        <v>782</v>
      </c>
      <c r="C793" s="128" t="s">
        <v>814</v>
      </c>
      <c r="D793" s="129" t="s">
        <v>380</v>
      </c>
      <c r="E793" s="129" t="s">
        <v>815</v>
      </c>
      <c r="F793" s="129" t="s">
        <v>816</v>
      </c>
      <c r="G793" s="128" t="s">
        <v>706</v>
      </c>
      <c r="H793" s="128"/>
      <c r="I793" s="128" t="s">
        <v>817</v>
      </c>
      <c r="J793" s="128" t="s">
        <v>176</v>
      </c>
      <c r="K793" s="128" t="s">
        <v>2265</v>
      </c>
      <c r="L793" s="130">
        <v>0</v>
      </c>
      <c r="M793" s="130">
        <v>0</v>
      </c>
      <c r="N793" s="131">
        <f t="shared" si="38"/>
        <v>0</v>
      </c>
      <c r="O793" s="128" t="s">
        <v>2312</v>
      </c>
      <c r="P793" s="144">
        <v>81540</v>
      </c>
      <c r="Q793" s="133">
        <v>0</v>
      </c>
      <c r="R793" s="144">
        <v>9060</v>
      </c>
      <c r="S793" s="134">
        <f t="shared" si="39"/>
        <v>90600</v>
      </c>
      <c r="T793" s="132">
        <v>81540</v>
      </c>
      <c r="U793" s="135">
        <v>0</v>
      </c>
      <c r="V793" s="135"/>
      <c r="W793" s="136">
        <f t="shared" si="40"/>
        <v>81540</v>
      </c>
      <c r="X793" s="145" t="s">
        <v>818</v>
      </c>
      <c r="Y793" s="138"/>
      <c r="Z793" s="138"/>
      <c r="AA793" s="138"/>
      <c r="AB793" s="139"/>
      <c r="AC793" s="147"/>
      <c r="AE793" s="147"/>
      <c r="AG793" s="147"/>
      <c r="AH793" s="92"/>
    </row>
    <row r="794" spans="2:34" ht="40.5" customHeight="1">
      <c r="B794" s="127">
        <v>783</v>
      </c>
      <c r="C794" s="128" t="s">
        <v>814</v>
      </c>
      <c r="D794" s="129" t="s">
        <v>380</v>
      </c>
      <c r="E794" s="129" t="s">
        <v>815</v>
      </c>
      <c r="F794" s="129" t="s">
        <v>816</v>
      </c>
      <c r="G794" s="128" t="s">
        <v>706</v>
      </c>
      <c r="H794" s="128"/>
      <c r="I794" s="128" t="s">
        <v>817</v>
      </c>
      <c r="J794" s="128" t="s">
        <v>157</v>
      </c>
      <c r="K794" s="128" t="s">
        <v>2264</v>
      </c>
      <c r="L794" s="130">
        <v>0</v>
      </c>
      <c r="M794" s="130">
        <v>0</v>
      </c>
      <c r="N794" s="131">
        <f t="shared" si="38"/>
        <v>0</v>
      </c>
      <c r="O794" s="128" t="s">
        <v>2312</v>
      </c>
      <c r="P794" s="144">
        <v>16434</v>
      </c>
      <c r="Q794" s="133">
        <v>0</v>
      </c>
      <c r="R794" s="144">
        <v>1826</v>
      </c>
      <c r="S794" s="134">
        <f t="shared" si="39"/>
        <v>18260</v>
      </c>
      <c r="T794" s="132">
        <v>16434</v>
      </c>
      <c r="U794" s="135">
        <v>0</v>
      </c>
      <c r="V794" s="135"/>
      <c r="W794" s="136">
        <f t="shared" si="40"/>
        <v>16434</v>
      </c>
      <c r="X794" s="145" t="s">
        <v>818</v>
      </c>
      <c r="Y794" s="138"/>
      <c r="Z794" s="138"/>
      <c r="AA794" s="138"/>
      <c r="AB794" s="139"/>
      <c r="AC794" s="147"/>
      <c r="AE794" s="147"/>
      <c r="AG794" s="147"/>
      <c r="AH794" s="92"/>
    </row>
    <row r="795" spans="2:34" ht="40.5" customHeight="1">
      <c r="B795" s="127">
        <v>784</v>
      </c>
      <c r="C795" s="128" t="s">
        <v>814</v>
      </c>
      <c r="D795" s="129" t="s">
        <v>380</v>
      </c>
      <c r="E795" s="129" t="s">
        <v>815</v>
      </c>
      <c r="F795" s="129" t="s">
        <v>816</v>
      </c>
      <c r="G795" s="128" t="s">
        <v>706</v>
      </c>
      <c r="H795" s="128"/>
      <c r="I795" s="128" t="s">
        <v>817</v>
      </c>
      <c r="J795" s="128" t="s">
        <v>157</v>
      </c>
      <c r="K795" s="128" t="s">
        <v>2264</v>
      </c>
      <c r="L795" s="130">
        <v>0</v>
      </c>
      <c r="M795" s="130">
        <v>0</v>
      </c>
      <c r="N795" s="131">
        <f t="shared" si="38"/>
        <v>0</v>
      </c>
      <c r="O795" s="128" t="s">
        <v>2312</v>
      </c>
      <c r="P795" s="144">
        <v>1935</v>
      </c>
      <c r="Q795" s="133">
        <v>0</v>
      </c>
      <c r="R795" s="144">
        <v>215</v>
      </c>
      <c r="S795" s="134">
        <f t="shared" si="39"/>
        <v>2150</v>
      </c>
      <c r="T795" s="132">
        <v>1935</v>
      </c>
      <c r="U795" s="135">
        <v>0</v>
      </c>
      <c r="V795" s="135"/>
      <c r="W795" s="136">
        <f t="shared" si="40"/>
        <v>1935</v>
      </c>
      <c r="X795" s="145" t="s">
        <v>818</v>
      </c>
      <c r="Y795" s="138"/>
      <c r="Z795" s="138"/>
      <c r="AA795" s="138"/>
      <c r="AB795" s="139"/>
      <c r="AC795" s="147"/>
      <c r="AE795" s="147"/>
      <c r="AG795" s="147"/>
      <c r="AH795" s="92"/>
    </row>
    <row r="796" spans="2:34" ht="40.5" customHeight="1">
      <c r="B796" s="127">
        <v>785</v>
      </c>
      <c r="C796" s="128" t="s">
        <v>819</v>
      </c>
      <c r="D796" s="129" t="s">
        <v>148</v>
      </c>
      <c r="E796" s="129" t="s">
        <v>262</v>
      </c>
      <c r="F796" s="129" t="s">
        <v>820</v>
      </c>
      <c r="G796" s="128" t="s">
        <v>706</v>
      </c>
      <c r="H796" s="128"/>
      <c r="I796" s="128" t="s">
        <v>819</v>
      </c>
      <c r="J796" s="128" t="s">
        <v>176</v>
      </c>
      <c r="K796" s="128" t="s">
        <v>2265</v>
      </c>
      <c r="L796" s="130">
        <v>7</v>
      </c>
      <c r="M796" s="130">
        <v>21</v>
      </c>
      <c r="N796" s="131">
        <f t="shared" si="38"/>
        <v>28</v>
      </c>
      <c r="O796" s="128" t="s">
        <v>2312</v>
      </c>
      <c r="P796" s="144">
        <v>27180</v>
      </c>
      <c r="Q796" s="133">
        <v>0</v>
      </c>
      <c r="R796" s="144">
        <v>3020</v>
      </c>
      <c r="S796" s="134">
        <f t="shared" si="39"/>
        <v>30200</v>
      </c>
      <c r="T796" s="132">
        <v>27180</v>
      </c>
      <c r="U796" s="135">
        <v>0</v>
      </c>
      <c r="V796" s="135"/>
      <c r="W796" s="136">
        <f t="shared" si="40"/>
        <v>27180</v>
      </c>
      <c r="X796" s="145" t="s">
        <v>821</v>
      </c>
      <c r="Y796" s="138"/>
      <c r="Z796" s="138"/>
      <c r="AA796" s="138"/>
      <c r="AB796" s="139"/>
      <c r="AC796" s="147"/>
      <c r="AE796" s="147"/>
      <c r="AG796" s="147"/>
      <c r="AH796" s="92"/>
    </row>
    <row r="797" spans="2:34" ht="40.5" customHeight="1">
      <c r="B797" s="127">
        <v>786</v>
      </c>
      <c r="C797" s="128" t="s">
        <v>819</v>
      </c>
      <c r="D797" s="129" t="s">
        <v>148</v>
      </c>
      <c r="E797" s="129" t="s">
        <v>262</v>
      </c>
      <c r="F797" s="129" t="s">
        <v>820</v>
      </c>
      <c r="G797" s="128" t="s">
        <v>706</v>
      </c>
      <c r="H797" s="128"/>
      <c r="I797" s="128" t="s">
        <v>819</v>
      </c>
      <c r="J797" s="128" t="s">
        <v>328</v>
      </c>
      <c r="K797" s="128" t="s">
        <v>2265</v>
      </c>
      <c r="L797" s="130">
        <v>0</v>
      </c>
      <c r="M797" s="130">
        <v>0</v>
      </c>
      <c r="N797" s="131">
        <f t="shared" si="38"/>
        <v>0</v>
      </c>
      <c r="O797" s="128" t="s">
        <v>2312</v>
      </c>
      <c r="P797" s="144">
        <v>55116</v>
      </c>
      <c r="Q797" s="133">
        <v>0</v>
      </c>
      <c r="R797" s="144">
        <v>6124</v>
      </c>
      <c r="S797" s="134">
        <f t="shared" si="39"/>
        <v>61240</v>
      </c>
      <c r="T797" s="132">
        <v>55116</v>
      </c>
      <c r="U797" s="135">
        <v>0</v>
      </c>
      <c r="V797" s="135"/>
      <c r="W797" s="136">
        <f t="shared" si="40"/>
        <v>55116</v>
      </c>
      <c r="X797" s="145" t="s">
        <v>821</v>
      </c>
      <c r="Y797" s="138"/>
      <c r="Z797" s="138"/>
      <c r="AA797" s="138"/>
      <c r="AB797" s="139"/>
      <c r="AC797" s="147"/>
      <c r="AE797" s="147"/>
      <c r="AG797" s="147"/>
      <c r="AH797" s="92"/>
    </row>
    <row r="798" spans="2:34" ht="40.5" customHeight="1">
      <c r="B798" s="127">
        <v>787</v>
      </c>
      <c r="C798" s="128" t="s">
        <v>819</v>
      </c>
      <c r="D798" s="129" t="s">
        <v>148</v>
      </c>
      <c r="E798" s="129" t="s">
        <v>262</v>
      </c>
      <c r="F798" s="129" t="s">
        <v>820</v>
      </c>
      <c r="G798" s="128" t="s">
        <v>706</v>
      </c>
      <c r="H798" s="128"/>
      <c r="I798" s="128" t="s">
        <v>819</v>
      </c>
      <c r="J798" s="128" t="s">
        <v>152</v>
      </c>
      <c r="K798" s="128" t="s">
        <v>2265</v>
      </c>
      <c r="L798" s="130">
        <v>0</v>
      </c>
      <c r="M798" s="130">
        <v>0</v>
      </c>
      <c r="N798" s="131">
        <f t="shared" si="38"/>
        <v>0</v>
      </c>
      <c r="O798" s="128" t="s">
        <v>2312</v>
      </c>
      <c r="P798" s="144">
        <v>123259</v>
      </c>
      <c r="Q798" s="133">
        <v>0</v>
      </c>
      <c r="R798" s="144">
        <v>13696</v>
      </c>
      <c r="S798" s="134">
        <f t="shared" si="39"/>
        <v>136955</v>
      </c>
      <c r="T798" s="132">
        <v>123259</v>
      </c>
      <c r="U798" s="135">
        <v>0</v>
      </c>
      <c r="V798" s="135"/>
      <c r="W798" s="136">
        <f t="shared" si="40"/>
        <v>123259</v>
      </c>
      <c r="X798" s="145" t="s">
        <v>821</v>
      </c>
      <c r="Y798" s="138"/>
      <c r="Z798" s="138"/>
      <c r="AA798" s="138"/>
      <c r="AB798" s="139"/>
      <c r="AC798" s="147"/>
      <c r="AE798" s="147"/>
      <c r="AG798" s="147"/>
      <c r="AH798" s="92"/>
    </row>
    <row r="799" spans="2:34" ht="40.5" customHeight="1">
      <c r="B799" s="127">
        <v>788</v>
      </c>
      <c r="C799" s="128" t="s">
        <v>819</v>
      </c>
      <c r="D799" s="129" t="s">
        <v>148</v>
      </c>
      <c r="E799" s="129" t="s">
        <v>262</v>
      </c>
      <c r="F799" s="129" t="s">
        <v>820</v>
      </c>
      <c r="G799" s="128" t="s">
        <v>706</v>
      </c>
      <c r="H799" s="128"/>
      <c r="I799" s="128" t="s">
        <v>819</v>
      </c>
      <c r="J799" s="128" t="s">
        <v>152</v>
      </c>
      <c r="K799" s="128" t="s">
        <v>2265</v>
      </c>
      <c r="L799" s="130">
        <v>0</v>
      </c>
      <c r="M799" s="130">
        <v>0</v>
      </c>
      <c r="N799" s="131">
        <f t="shared" si="38"/>
        <v>0</v>
      </c>
      <c r="O799" s="128" t="s">
        <v>2312</v>
      </c>
      <c r="P799" s="144">
        <v>32040</v>
      </c>
      <c r="Q799" s="133">
        <v>0</v>
      </c>
      <c r="R799" s="144">
        <v>3560</v>
      </c>
      <c r="S799" s="134">
        <f t="shared" si="39"/>
        <v>35600</v>
      </c>
      <c r="T799" s="132">
        <v>32040</v>
      </c>
      <c r="U799" s="135">
        <v>0</v>
      </c>
      <c r="V799" s="135"/>
      <c r="W799" s="136">
        <f t="shared" si="40"/>
        <v>32040</v>
      </c>
      <c r="X799" s="145" t="s">
        <v>821</v>
      </c>
      <c r="Y799" s="138"/>
      <c r="Z799" s="138"/>
      <c r="AA799" s="138"/>
      <c r="AB799" s="139"/>
      <c r="AC799" s="147"/>
      <c r="AE799" s="147"/>
      <c r="AG799" s="147"/>
      <c r="AH799" s="92"/>
    </row>
    <row r="800" spans="2:34" ht="40.5" customHeight="1">
      <c r="B800" s="127">
        <v>789</v>
      </c>
      <c r="C800" s="128" t="s">
        <v>819</v>
      </c>
      <c r="D800" s="129" t="s">
        <v>148</v>
      </c>
      <c r="E800" s="129" t="s">
        <v>262</v>
      </c>
      <c r="F800" s="129" t="s">
        <v>820</v>
      </c>
      <c r="G800" s="128" t="s">
        <v>706</v>
      </c>
      <c r="H800" s="128"/>
      <c r="I800" s="128" t="s">
        <v>819</v>
      </c>
      <c r="J800" s="128" t="s">
        <v>156</v>
      </c>
      <c r="K800" s="128" t="s">
        <v>2264</v>
      </c>
      <c r="L800" s="130">
        <v>0</v>
      </c>
      <c r="M800" s="130">
        <v>0</v>
      </c>
      <c r="N800" s="131">
        <f t="shared" si="38"/>
        <v>0</v>
      </c>
      <c r="O800" s="128" t="s">
        <v>2312</v>
      </c>
      <c r="P800" s="144">
        <v>15898</v>
      </c>
      <c r="Q800" s="133">
        <v>0</v>
      </c>
      <c r="R800" s="144">
        <v>1767</v>
      </c>
      <c r="S800" s="134">
        <f t="shared" si="39"/>
        <v>17665</v>
      </c>
      <c r="T800" s="132">
        <v>15898</v>
      </c>
      <c r="U800" s="135">
        <v>0</v>
      </c>
      <c r="V800" s="135"/>
      <c r="W800" s="136">
        <f t="shared" si="40"/>
        <v>15898</v>
      </c>
      <c r="X800" s="145" t="s">
        <v>821</v>
      </c>
      <c r="Y800" s="138"/>
      <c r="Z800" s="138"/>
      <c r="AA800" s="138"/>
      <c r="AB800" s="139"/>
      <c r="AC800" s="147"/>
      <c r="AE800" s="147"/>
      <c r="AG800" s="147"/>
      <c r="AH800" s="92"/>
    </row>
    <row r="801" spans="2:34" ht="40.5" customHeight="1">
      <c r="B801" s="127">
        <v>790</v>
      </c>
      <c r="C801" s="128" t="s">
        <v>819</v>
      </c>
      <c r="D801" s="129" t="s">
        <v>148</v>
      </c>
      <c r="E801" s="129" t="s">
        <v>262</v>
      </c>
      <c r="F801" s="129" t="s">
        <v>820</v>
      </c>
      <c r="G801" s="128" t="s">
        <v>706</v>
      </c>
      <c r="H801" s="128"/>
      <c r="I801" s="128" t="s">
        <v>819</v>
      </c>
      <c r="J801" s="128" t="s">
        <v>157</v>
      </c>
      <c r="K801" s="128" t="s">
        <v>2264</v>
      </c>
      <c r="L801" s="130">
        <v>0</v>
      </c>
      <c r="M801" s="130">
        <v>0</v>
      </c>
      <c r="N801" s="131">
        <f t="shared" si="38"/>
        <v>0</v>
      </c>
      <c r="O801" s="128" t="s">
        <v>2312</v>
      </c>
      <c r="P801" s="144">
        <v>14364</v>
      </c>
      <c r="Q801" s="133">
        <v>0</v>
      </c>
      <c r="R801" s="144">
        <v>1596</v>
      </c>
      <c r="S801" s="134">
        <f t="shared" si="39"/>
        <v>15960</v>
      </c>
      <c r="T801" s="132">
        <v>14364</v>
      </c>
      <c r="U801" s="135">
        <v>0</v>
      </c>
      <c r="V801" s="135"/>
      <c r="W801" s="136">
        <f t="shared" si="40"/>
        <v>14364</v>
      </c>
      <c r="X801" s="145" t="s">
        <v>821</v>
      </c>
      <c r="Y801" s="138"/>
      <c r="Z801" s="138"/>
      <c r="AA801" s="138"/>
      <c r="AB801" s="139"/>
      <c r="AC801" s="147"/>
      <c r="AE801" s="147"/>
      <c r="AG801" s="147"/>
      <c r="AH801" s="92"/>
    </row>
    <row r="802" spans="2:34" ht="40.5" customHeight="1">
      <c r="B802" s="127">
        <v>791</v>
      </c>
      <c r="C802" s="128" t="s">
        <v>819</v>
      </c>
      <c r="D802" s="129" t="s">
        <v>148</v>
      </c>
      <c r="E802" s="129" t="s">
        <v>262</v>
      </c>
      <c r="F802" s="129" t="s">
        <v>820</v>
      </c>
      <c r="G802" s="128" t="s">
        <v>706</v>
      </c>
      <c r="H802" s="128"/>
      <c r="I802" s="128" t="s">
        <v>819</v>
      </c>
      <c r="J802" s="128" t="s">
        <v>157</v>
      </c>
      <c r="K802" s="128" t="s">
        <v>2264</v>
      </c>
      <c r="L802" s="130">
        <v>0</v>
      </c>
      <c r="M802" s="130">
        <v>0</v>
      </c>
      <c r="N802" s="131">
        <f t="shared" si="38"/>
        <v>0</v>
      </c>
      <c r="O802" s="128" t="s">
        <v>2312</v>
      </c>
      <c r="P802" s="144">
        <v>5976</v>
      </c>
      <c r="Q802" s="133">
        <v>0</v>
      </c>
      <c r="R802" s="144">
        <v>664</v>
      </c>
      <c r="S802" s="134">
        <f t="shared" si="39"/>
        <v>6640</v>
      </c>
      <c r="T802" s="132">
        <v>5976</v>
      </c>
      <c r="U802" s="135">
        <v>0</v>
      </c>
      <c r="V802" s="135"/>
      <c r="W802" s="136">
        <f t="shared" si="40"/>
        <v>5976</v>
      </c>
      <c r="X802" s="145" t="s">
        <v>821</v>
      </c>
      <c r="Y802" s="138"/>
      <c r="Z802" s="138"/>
      <c r="AA802" s="138"/>
      <c r="AB802" s="139"/>
      <c r="AC802" s="147"/>
      <c r="AE802" s="147"/>
      <c r="AG802" s="147"/>
      <c r="AH802" s="92"/>
    </row>
    <row r="803" spans="2:34" ht="40.5" customHeight="1">
      <c r="B803" s="127">
        <v>792</v>
      </c>
      <c r="C803" s="128" t="s">
        <v>819</v>
      </c>
      <c r="D803" s="129" t="s">
        <v>148</v>
      </c>
      <c r="E803" s="129" t="s">
        <v>262</v>
      </c>
      <c r="F803" s="129" t="s">
        <v>820</v>
      </c>
      <c r="G803" s="128" t="s">
        <v>706</v>
      </c>
      <c r="H803" s="128"/>
      <c r="I803" s="128" t="s">
        <v>819</v>
      </c>
      <c r="J803" s="128" t="s">
        <v>152</v>
      </c>
      <c r="K803" s="128" t="s">
        <v>2265</v>
      </c>
      <c r="L803" s="130">
        <v>0</v>
      </c>
      <c r="M803" s="130">
        <v>0</v>
      </c>
      <c r="N803" s="131">
        <f t="shared" si="38"/>
        <v>0</v>
      </c>
      <c r="O803" s="128" t="s">
        <v>2312</v>
      </c>
      <c r="P803" s="144">
        <v>80100</v>
      </c>
      <c r="Q803" s="133">
        <v>0</v>
      </c>
      <c r="R803" s="144">
        <v>8900</v>
      </c>
      <c r="S803" s="134">
        <f t="shared" si="39"/>
        <v>89000</v>
      </c>
      <c r="T803" s="132">
        <v>80100</v>
      </c>
      <c r="U803" s="135">
        <v>0</v>
      </c>
      <c r="V803" s="135"/>
      <c r="W803" s="136">
        <f t="shared" si="40"/>
        <v>80100</v>
      </c>
      <c r="X803" s="145" t="s">
        <v>821</v>
      </c>
      <c r="Y803" s="138"/>
      <c r="Z803" s="138"/>
      <c r="AA803" s="138"/>
      <c r="AB803" s="139"/>
      <c r="AC803" s="147"/>
      <c r="AE803" s="147"/>
      <c r="AG803" s="147"/>
      <c r="AH803" s="92"/>
    </row>
    <row r="804" spans="2:34" ht="40.5" customHeight="1">
      <c r="B804" s="127">
        <v>793</v>
      </c>
      <c r="C804" s="128" t="s">
        <v>822</v>
      </c>
      <c r="D804" s="129" t="s">
        <v>285</v>
      </c>
      <c r="E804" s="129" t="s">
        <v>219</v>
      </c>
      <c r="F804" s="129" t="s">
        <v>531</v>
      </c>
      <c r="G804" s="128" t="s">
        <v>706</v>
      </c>
      <c r="H804" s="128"/>
      <c r="I804" s="128" t="s">
        <v>823</v>
      </c>
      <c r="J804" s="128" t="s">
        <v>157</v>
      </c>
      <c r="K804" s="128" t="s">
        <v>2264</v>
      </c>
      <c r="L804" s="130">
        <v>2</v>
      </c>
      <c r="M804" s="130">
        <v>10</v>
      </c>
      <c r="N804" s="131">
        <f t="shared" si="38"/>
        <v>12</v>
      </c>
      <c r="O804" s="128" t="s">
        <v>2312</v>
      </c>
      <c r="P804" s="144">
        <v>18324</v>
      </c>
      <c r="Q804" s="133">
        <v>0</v>
      </c>
      <c r="R804" s="144">
        <v>2036</v>
      </c>
      <c r="S804" s="134">
        <f t="shared" si="39"/>
        <v>20360</v>
      </c>
      <c r="T804" s="132">
        <v>18324</v>
      </c>
      <c r="U804" s="135">
        <v>0</v>
      </c>
      <c r="V804" s="135"/>
      <c r="W804" s="136">
        <f t="shared" si="40"/>
        <v>18324</v>
      </c>
      <c r="X804" s="145" t="s">
        <v>824</v>
      </c>
      <c r="Y804" s="138"/>
      <c r="Z804" s="138"/>
      <c r="AA804" s="138"/>
      <c r="AB804" s="139"/>
      <c r="AC804" s="147"/>
      <c r="AE804" s="147"/>
      <c r="AG804" s="147"/>
      <c r="AH804" s="92"/>
    </row>
    <row r="805" spans="2:34" ht="40.5" customHeight="1">
      <c r="B805" s="127">
        <v>794</v>
      </c>
      <c r="C805" s="128" t="s">
        <v>822</v>
      </c>
      <c r="D805" s="129" t="s">
        <v>285</v>
      </c>
      <c r="E805" s="129" t="s">
        <v>219</v>
      </c>
      <c r="F805" s="129" t="s">
        <v>531</v>
      </c>
      <c r="G805" s="128" t="s">
        <v>706</v>
      </c>
      <c r="H805" s="128"/>
      <c r="I805" s="128" t="s">
        <v>823</v>
      </c>
      <c r="J805" s="128" t="s">
        <v>176</v>
      </c>
      <c r="K805" s="128" t="s">
        <v>2265</v>
      </c>
      <c r="L805" s="130">
        <v>0</v>
      </c>
      <c r="M805" s="130">
        <v>0</v>
      </c>
      <c r="N805" s="131">
        <f t="shared" si="38"/>
        <v>0</v>
      </c>
      <c r="O805" s="128" t="s">
        <v>2312</v>
      </c>
      <c r="P805" s="144">
        <v>27180</v>
      </c>
      <c r="Q805" s="133">
        <v>0</v>
      </c>
      <c r="R805" s="144">
        <v>3020</v>
      </c>
      <c r="S805" s="134">
        <f t="shared" si="39"/>
        <v>30200</v>
      </c>
      <c r="T805" s="132">
        <v>27180</v>
      </c>
      <c r="U805" s="135">
        <v>0</v>
      </c>
      <c r="V805" s="135"/>
      <c r="W805" s="136">
        <f t="shared" si="40"/>
        <v>27180</v>
      </c>
      <c r="X805" s="145" t="s">
        <v>824</v>
      </c>
      <c r="Y805" s="138"/>
      <c r="Z805" s="138"/>
      <c r="AA805" s="138"/>
      <c r="AB805" s="139"/>
      <c r="AC805" s="147"/>
      <c r="AE805" s="147"/>
      <c r="AG805" s="147"/>
      <c r="AH805" s="92"/>
    </row>
    <row r="806" spans="2:34" ht="40.5" customHeight="1">
      <c r="B806" s="127">
        <v>795</v>
      </c>
      <c r="C806" s="128" t="s">
        <v>822</v>
      </c>
      <c r="D806" s="129" t="s">
        <v>285</v>
      </c>
      <c r="E806" s="129" t="s">
        <v>219</v>
      </c>
      <c r="F806" s="129" t="s">
        <v>531</v>
      </c>
      <c r="G806" s="128" t="s">
        <v>706</v>
      </c>
      <c r="H806" s="128"/>
      <c r="I806" s="128" t="s">
        <v>823</v>
      </c>
      <c r="J806" s="128" t="s">
        <v>156</v>
      </c>
      <c r="K806" s="128" t="s">
        <v>2264</v>
      </c>
      <c r="L806" s="130">
        <v>0</v>
      </c>
      <c r="M806" s="130">
        <v>0</v>
      </c>
      <c r="N806" s="131">
        <f t="shared" si="38"/>
        <v>0</v>
      </c>
      <c r="O806" s="128" t="s">
        <v>2312</v>
      </c>
      <c r="P806" s="144">
        <v>4698</v>
      </c>
      <c r="Q806" s="133">
        <v>0</v>
      </c>
      <c r="R806" s="144">
        <v>522</v>
      </c>
      <c r="S806" s="134">
        <f t="shared" si="39"/>
        <v>5220</v>
      </c>
      <c r="T806" s="132">
        <v>4698</v>
      </c>
      <c r="U806" s="135">
        <v>0</v>
      </c>
      <c r="V806" s="135"/>
      <c r="W806" s="136">
        <f t="shared" si="40"/>
        <v>4698</v>
      </c>
      <c r="X806" s="145" t="s">
        <v>824</v>
      </c>
      <c r="Y806" s="138"/>
      <c r="Z806" s="138"/>
      <c r="AA806" s="138"/>
      <c r="AB806" s="139"/>
      <c r="AC806" s="147"/>
      <c r="AE806" s="147"/>
      <c r="AG806" s="147"/>
      <c r="AH806" s="92"/>
    </row>
    <row r="807" spans="2:34" ht="40.5" customHeight="1">
      <c r="B807" s="127">
        <v>796</v>
      </c>
      <c r="C807" s="128" t="s">
        <v>822</v>
      </c>
      <c r="D807" s="129" t="s">
        <v>285</v>
      </c>
      <c r="E807" s="129" t="s">
        <v>219</v>
      </c>
      <c r="F807" s="129" t="s">
        <v>531</v>
      </c>
      <c r="G807" s="128" t="s">
        <v>706</v>
      </c>
      <c r="H807" s="128"/>
      <c r="I807" s="128" t="s">
        <v>823</v>
      </c>
      <c r="J807" s="128" t="s">
        <v>157</v>
      </c>
      <c r="K807" s="128" t="s">
        <v>2264</v>
      </c>
      <c r="L807" s="130">
        <v>0</v>
      </c>
      <c r="M807" s="130">
        <v>0</v>
      </c>
      <c r="N807" s="131">
        <f t="shared" si="38"/>
        <v>0</v>
      </c>
      <c r="O807" s="128" t="s">
        <v>2312</v>
      </c>
      <c r="P807" s="144">
        <v>9675</v>
      </c>
      <c r="Q807" s="133">
        <v>0</v>
      </c>
      <c r="R807" s="144">
        <v>1075</v>
      </c>
      <c r="S807" s="134">
        <f t="shared" si="39"/>
        <v>10750</v>
      </c>
      <c r="T807" s="132">
        <v>9675</v>
      </c>
      <c r="U807" s="135">
        <v>0</v>
      </c>
      <c r="V807" s="135"/>
      <c r="W807" s="136">
        <f t="shared" si="40"/>
        <v>9675</v>
      </c>
      <c r="X807" s="145" t="s">
        <v>824</v>
      </c>
      <c r="Y807" s="138"/>
      <c r="Z807" s="138"/>
      <c r="AA807" s="138"/>
      <c r="AB807" s="139"/>
      <c r="AC807" s="147"/>
      <c r="AE807" s="147"/>
      <c r="AG807" s="147"/>
      <c r="AH807" s="92"/>
    </row>
    <row r="808" spans="2:34" ht="40.5" customHeight="1">
      <c r="B808" s="127">
        <v>797</v>
      </c>
      <c r="C808" s="128" t="s">
        <v>822</v>
      </c>
      <c r="D808" s="129" t="s">
        <v>285</v>
      </c>
      <c r="E808" s="129" t="s">
        <v>219</v>
      </c>
      <c r="F808" s="129" t="s">
        <v>531</v>
      </c>
      <c r="G808" s="128" t="s">
        <v>706</v>
      </c>
      <c r="H808" s="128"/>
      <c r="I808" s="128" t="s">
        <v>823</v>
      </c>
      <c r="J808" s="128" t="s">
        <v>328</v>
      </c>
      <c r="K808" s="128" t="s">
        <v>2265</v>
      </c>
      <c r="L808" s="130">
        <v>0</v>
      </c>
      <c r="M808" s="130">
        <v>0</v>
      </c>
      <c r="N808" s="131">
        <f t="shared" si="38"/>
        <v>0</v>
      </c>
      <c r="O808" s="128" t="s">
        <v>2312</v>
      </c>
      <c r="P808" s="144">
        <v>6889</v>
      </c>
      <c r="Q808" s="133">
        <v>0</v>
      </c>
      <c r="R808" s="144">
        <v>766</v>
      </c>
      <c r="S808" s="134">
        <f t="shared" si="39"/>
        <v>7655</v>
      </c>
      <c r="T808" s="132">
        <v>6889</v>
      </c>
      <c r="U808" s="135">
        <v>0</v>
      </c>
      <c r="V808" s="135"/>
      <c r="W808" s="136">
        <f t="shared" si="40"/>
        <v>6889</v>
      </c>
      <c r="X808" s="145" t="s">
        <v>824</v>
      </c>
      <c r="Y808" s="138"/>
      <c r="Z808" s="138"/>
      <c r="AA808" s="138"/>
      <c r="AB808" s="139"/>
      <c r="AC808" s="147"/>
      <c r="AE808" s="147"/>
      <c r="AG808" s="147"/>
      <c r="AH808" s="92"/>
    </row>
    <row r="809" spans="2:34" ht="40.5" customHeight="1">
      <c r="B809" s="127">
        <v>798</v>
      </c>
      <c r="C809" s="128" t="s">
        <v>825</v>
      </c>
      <c r="D809" s="129" t="s">
        <v>253</v>
      </c>
      <c r="E809" s="129" t="s">
        <v>826</v>
      </c>
      <c r="F809" s="129" t="s">
        <v>827</v>
      </c>
      <c r="G809" s="128" t="s">
        <v>706</v>
      </c>
      <c r="H809" s="128"/>
      <c r="I809" s="128" t="s">
        <v>828</v>
      </c>
      <c r="J809" s="128" t="s">
        <v>157</v>
      </c>
      <c r="K809" s="128" t="s">
        <v>2264</v>
      </c>
      <c r="L809" s="130">
        <v>13</v>
      </c>
      <c r="M809" s="130">
        <v>7</v>
      </c>
      <c r="N809" s="131">
        <f t="shared" si="38"/>
        <v>20</v>
      </c>
      <c r="O809" s="128" t="s">
        <v>2312</v>
      </c>
      <c r="P809" s="144">
        <v>1935</v>
      </c>
      <c r="Q809" s="133">
        <v>0</v>
      </c>
      <c r="R809" s="144">
        <v>215</v>
      </c>
      <c r="S809" s="134">
        <f t="shared" si="39"/>
        <v>2150</v>
      </c>
      <c r="T809" s="132">
        <v>1935</v>
      </c>
      <c r="U809" s="135">
        <v>0</v>
      </c>
      <c r="V809" s="135"/>
      <c r="W809" s="136">
        <f t="shared" si="40"/>
        <v>1935</v>
      </c>
      <c r="X809" s="145" t="s">
        <v>829</v>
      </c>
      <c r="Y809" s="138"/>
      <c r="Z809" s="138"/>
      <c r="AA809" s="138"/>
      <c r="AB809" s="139"/>
      <c r="AC809" s="147"/>
      <c r="AE809" s="147"/>
      <c r="AG809" s="147"/>
      <c r="AH809" s="92"/>
    </row>
    <row r="810" spans="2:34" ht="40.5" customHeight="1">
      <c r="B810" s="127">
        <v>799</v>
      </c>
      <c r="C810" s="128" t="s">
        <v>825</v>
      </c>
      <c r="D810" s="129" t="s">
        <v>253</v>
      </c>
      <c r="E810" s="129" t="s">
        <v>826</v>
      </c>
      <c r="F810" s="129" t="s">
        <v>827</v>
      </c>
      <c r="G810" s="128" t="s">
        <v>706</v>
      </c>
      <c r="H810" s="128"/>
      <c r="I810" s="128" t="s">
        <v>828</v>
      </c>
      <c r="J810" s="128" t="s">
        <v>328</v>
      </c>
      <c r="K810" s="128" t="s">
        <v>2265</v>
      </c>
      <c r="L810" s="130">
        <v>0</v>
      </c>
      <c r="M810" s="130">
        <v>0</v>
      </c>
      <c r="N810" s="131">
        <f t="shared" si="38"/>
        <v>0</v>
      </c>
      <c r="O810" s="128" t="s">
        <v>2312</v>
      </c>
      <c r="P810" s="144">
        <v>20668</v>
      </c>
      <c r="Q810" s="133">
        <v>0</v>
      </c>
      <c r="R810" s="144">
        <v>2297</v>
      </c>
      <c r="S810" s="134">
        <f t="shared" si="39"/>
        <v>22965</v>
      </c>
      <c r="T810" s="132">
        <v>20668</v>
      </c>
      <c r="U810" s="135">
        <v>0</v>
      </c>
      <c r="V810" s="135"/>
      <c r="W810" s="136">
        <f t="shared" si="40"/>
        <v>20668</v>
      </c>
      <c r="X810" s="145" t="s">
        <v>829</v>
      </c>
      <c r="Y810" s="138"/>
      <c r="Z810" s="138"/>
      <c r="AA810" s="138"/>
      <c r="AB810" s="139"/>
      <c r="AC810" s="147"/>
      <c r="AE810" s="147"/>
      <c r="AG810" s="147"/>
      <c r="AH810" s="92"/>
    </row>
    <row r="811" spans="2:34" ht="40.5" customHeight="1">
      <c r="B811" s="127">
        <v>800</v>
      </c>
      <c r="C811" s="128" t="s">
        <v>825</v>
      </c>
      <c r="D811" s="129" t="s">
        <v>253</v>
      </c>
      <c r="E811" s="129" t="s">
        <v>826</v>
      </c>
      <c r="F811" s="129" t="s">
        <v>827</v>
      </c>
      <c r="G811" s="128" t="s">
        <v>706</v>
      </c>
      <c r="H811" s="128"/>
      <c r="I811" s="128" t="s">
        <v>828</v>
      </c>
      <c r="J811" s="128" t="s">
        <v>156</v>
      </c>
      <c r="K811" s="128" t="s">
        <v>2264</v>
      </c>
      <c r="L811" s="130">
        <v>0</v>
      </c>
      <c r="M811" s="130">
        <v>0</v>
      </c>
      <c r="N811" s="131">
        <f t="shared" si="38"/>
        <v>0</v>
      </c>
      <c r="O811" s="128" t="s">
        <v>2312</v>
      </c>
      <c r="P811" s="144">
        <v>14094</v>
      </c>
      <c r="Q811" s="133">
        <v>0</v>
      </c>
      <c r="R811" s="144">
        <v>1566</v>
      </c>
      <c r="S811" s="134">
        <f t="shared" si="39"/>
        <v>15660</v>
      </c>
      <c r="T811" s="132">
        <v>14094</v>
      </c>
      <c r="U811" s="135">
        <v>0</v>
      </c>
      <c r="V811" s="135"/>
      <c r="W811" s="136">
        <f t="shared" si="40"/>
        <v>14094</v>
      </c>
      <c r="X811" s="145" t="s">
        <v>829</v>
      </c>
      <c r="Y811" s="138"/>
      <c r="Z811" s="138"/>
      <c r="AA811" s="138"/>
      <c r="AB811" s="139"/>
      <c r="AC811" s="147"/>
      <c r="AE811" s="147"/>
      <c r="AG811" s="147"/>
      <c r="AH811" s="92"/>
    </row>
    <row r="812" spans="2:34" ht="40.5" customHeight="1">
      <c r="B812" s="127">
        <v>801</v>
      </c>
      <c r="C812" s="128" t="s">
        <v>825</v>
      </c>
      <c r="D812" s="129" t="s">
        <v>253</v>
      </c>
      <c r="E812" s="129" t="s">
        <v>826</v>
      </c>
      <c r="F812" s="129" t="s">
        <v>827</v>
      </c>
      <c r="G812" s="128" t="s">
        <v>706</v>
      </c>
      <c r="H812" s="128"/>
      <c r="I812" s="128" t="s">
        <v>828</v>
      </c>
      <c r="J812" s="128" t="s">
        <v>288</v>
      </c>
      <c r="K812" s="128" t="s">
        <v>2265</v>
      </c>
      <c r="L812" s="130">
        <v>0</v>
      </c>
      <c r="M812" s="130">
        <v>0</v>
      </c>
      <c r="N812" s="131">
        <f t="shared" si="38"/>
        <v>0</v>
      </c>
      <c r="O812" s="128" t="s">
        <v>2312</v>
      </c>
      <c r="P812" s="144">
        <v>11700</v>
      </c>
      <c r="Q812" s="133">
        <v>0</v>
      </c>
      <c r="R812" s="144">
        <v>1300</v>
      </c>
      <c r="S812" s="134">
        <f t="shared" si="39"/>
        <v>13000</v>
      </c>
      <c r="T812" s="132">
        <v>11700</v>
      </c>
      <c r="U812" s="135">
        <v>0</v>
      </c>
      <c r="V812" s="135"/>
      <c r="W812" s="136">
        <f t="shared" si="40"/>
        <v>11700</v>
      </c>
      <c r="X812" s="145" t="s">
        <v>829</v>
      </c>
      <c r="Y812" s="138"/>
      <c r="Z812" s="138"/>
      <c r="AA812" s="138"/>
      <c r="AB812" s="139"/>
      <c r="AC812" s="147"/>
      <c r="AE812" s="147"/>
      <c r="AG812" s="147"/>
      <c r="AH812" s="92"/>
    </row>
    <row r="813" spans="2:34" ht="40.5" customHeight="1">
      <c r="B813" s="127">
        <v>802</v>
      </c>
      <c r="C813" s="128" t="s">
        <v>825</v>
      </c>
      <c r="D813" s="129" t="s">
        <v>253</v>
      </c>
      <c r="E813" s="129" t="s">
        <v>826</v>
      </c>
      <c r="F813" s="129" t="s">
        <v>827</v>
      </c>
      <c r="G813" s="128" t="s">
        <v>706</v>
      </c>
      <c r="H813" s="128"/>
      <c r="I813" s="128" t="s">
        <v>828</v>
      </c>
      <c r="J813" s="128" t="s">
        <v>152</v>
      </c>
      <c r="K813" s="128" t="s">
        <v>2265</v>
      </c>
      <c r="L813" s="130">
        <v>0</v>
      </c>
      <c r="M813" s="130">
        <v>0</v>
      </c>
      <c r="N813" s="131">
        <f t="shared" si="38"/>
        <v>0</v>
      </c>
      <c r="O813" s="128" t="s">
        <v>2312</v>
      </c>
      <c r="P813" s="144">
        <v>25632</v>
      </c>
      <c r="Q813" s="133">
        <v>0</v>
      </c>
      <c r="R813" s="144">
        <v>2848</v>
      </c>
      <c r="S813" s="134">
        <f t="shared" si="39"/>
        <v>28480</v>
      </c>
      <c r="T813" s="132">
        <v>25632</v>
      </c>
      <c r="U813" s="135">
        <v>0</v>
      </c>
      <c r="V813" s="135"/>
      <c r="W813" s="136">
        <f t="shared" si="40"/>
        <v>25632</v>
      </c>
      <c r="X813" s="145" t="s">
        <v>829</v>
      </c>
      <c r="Y813" s="138"/>
      <c r="Z813" s="138"/>
      <c r="AA813" s="138"/>
      <c r="AB813" s="139"/>
      <c r="AC813" s="147"/>
      <c r="AE813" s="147"/>
      <c r="AG813" s="147"/>
      <c r="AH813" s="92"/>
    </row>
    <row r="814" spans="2:34" ht="40.5" customHeight="1">
      <c r="B814" s="127">
        <v>803</v>
      </c>
      <c r="C814" s="128" t="s">
        <v>825</v>
      </c>
      <c r="D814" s="129" t="s">
        <v>253</v>
      </c>
      <c r="E814" s="129" t="s">
        <v>826</v>
      </c>
      <c r="F814" s="129" t="s">
        <v>827</v>
      </c>
      <c r="G814" s="128" t="s">
        <v>706</v>
      </c>
      <c r="H814" s="128"/>
      <c r="I814" s="128" t="s">
        <v>828</v>
      </c>
      <c r="J814" s="128" t="s">
        <v>157</v>
      </c>
      <c r="K814" s="128" t="s">
        <v>2264</v>
      </c>
      <c r="L814" s="130">
        <v>0</v>
      </c>
      <c r="M814" s="130">
        <v>0</v>
      </c>
      <c r="N814" s="131">
        <f t="shared" si="38"/>
        <v>0</v>
      </c>
      <c r="O814" s="128" t="s">
        <v>2312</v>
      </c>
      <c r="P814" s="144">
        <v>16434</v>
      </c>
      <c r="Q814" s="133">
        <v>0</v>
      </c>
      <c r="R814" s="144">
        <v>1826</v>
      </c>
      <c r="S814" s="134">
        <f t="shared" si="39"/>
        <v>18260</v>
      </c>
      <c r="T814" s="132">
        <v>16434</v>
      </c>
      <c r="U814" s="135">
        <v>0</v>
      </c>
      <c r="V814" s="135"/>
      <c r="W814" s="136">
        <f t="shared" si="40"/>
        <v>16434</v>
      </c>
      <c r="X814" s="145" t="s">
        <v>829</v>
      </c>
      <c r="Y814" s="138"/>
      <c r="Z814" s="138"/>
      <c r="AA814" s="138"/>
      <c r="AB814" s="139"/>
      <c r="AC814" s="147"/>
      <c r="AE814" s="147"/>
      <c r="AG814" s="147"/>
      <c r="AH814" s="92"/>
    </row>
    <row r="815" spans="2:34" ht="40.5" customHeight="1">
      <c r="B815" s="127">
        <v>804</v>
      </c>
      <c r="C815" s="128" t="s">
        <v>825</v>
      </c>
      <c r="D815" s="129" t="s">
        <v>253</v>
      </c>
      <c r="E815" s="129" t="s">
        <v>826</v>
      </c>
      <c r="F815" s="129" t="s">
        <v>827</v>
      </c>
      <c r="G815" s="128" t="s">
        <v>706</v>
      </c>
      <c r="H815" s="128"/>
      <c r="I815" s="128" t="s">
        <v>828</v>
      </c>
      <c r="J815" s="128" t="s">
        <v>328</v>
      </c>
      <c r="K815" s="128" t="s">
        <v>2265</v>
      </c>
      <c r="L815" s="130">
        <v>0</v>
      </c>
      <c r="M815" s="130">
        <v>0</v>
      </c>
      <c r="N815" s="131">
        <f t="shared" si="38"/>
        <v>0</v>
      </c>
      <c r="O815" s="128" t="s">
        <v>2312</v>
      </c>
      <c r="P815" s="144">
        <v>17478</v>
      </c>
      <c r="Q815" s="133">
        <v>0</v>
      </c>
      <c r="R815" s="144">
        <v>1942</v>
      </c>
      <c r="S815" s="134">
        <f t="shared" si="39"/>
        <v>19420</v>
      </c>
      <c r="T815" s="132">
        <v>17478</v>
      </c>
      <c r="U815" s="135">
        <v>0</v>
      </c>
      <c r="V815" s="135"/>
      <c r="W815" s="136">
        <f t="shared" si="40"/>
        <v>17478</v>
      </c>
      <c r="X815" s="145" t="s">
        <v>829</v>
      </c>
      <c r="Y815" s="138"/>
      <c r="Z815" s="138"/>
      <c r="AA815" s="138"/>
      <c r="AB815" s="139"/>
      <c r="AC815" s="147"/>
      <c r="AE815" s="147"/>
      <c r="AG815" s="147"/>
      <c r="AH815" s="92"/>
    </row>
    <row r="816" spans="2:34" ht="40.5" customHeight="1">
      <c r="B816" s="127">
        <v>805</v>
      </c>
      <c r="C816" s="128" t="s">
        <v>825</v>
      </c>
      <c r="D816" s="129" t="s">
        <v>253</v>
      </c>
      <c r="E816" s="129" t="s">
        <v>826</v>
      </c>
      <c r="F816" s="129" t="s">
        <v>827</v>
      </c>
      <c r="G816" s="128" t="s">
        <v>706</v>
      </c>
      <c r="H816" s="128"/>
      <c r="I816" s="128" t="s">
        <v>828</v>
      </c>
      <c r="J816" s="128" t="s">
        <v>157</v>
      </c>
      <c r="K816" s="128" t="s">
        <v>2264</v>
      </c>
      <c r="L816" s="130">
        <v>0</v>
      </c>
      <c r="M816" s="130">
        <v>0</v>
      </c>
      <c r="N816" s="131">
        <f t="shared" si="38"/>
        <v>0</v>
      </c>
      <c r="O816" s="128" t="s">
        <v>2312</v>
      </c>
      <c r="P816" s="144">
        <v>23940</v>
      </c>
      <c r="Q816" s="133">
        <v>0</v>
      </c>
      <c r="R816" s="144">
        <v>2660</v>
      </c>
      <c r="S816" s="134">
        <f t="shared" si="39"/>
        <v>26600</v>
      </c>
      <c r="T816" s="132">
        <v>23940</v>
      </c>
      <c r="U816" s="135">
        <v>0</v>
      </c>
      <c r="V816" s="135"/>
      <c r="W816" s="136">
        <f t="shared" si="40"/>
        <v>23940</v>
      </c>
      <c r="X816" s="145" t="s">
        <v>829</v>
      </c>
      <c r="Y816" s="138"/>
      <c r="Z816" s="138"/>
      <c r="AA816" s="138"/>
      <c r="AB816" s="139"/>
      <c r="AC816" s="147"/>
      <c r="AE816" s="147"/>
      <c r="AG816" s="147"/>
      <c r="AH816" s="92"/>
    </row>
    <row r="817" spans="2:34" ht="40.5" customHeight="1">
      <c r="B817" s="127">
        <v>806</v>
      </c>
      <c r="C817" s="128" t="s">
        <v>830</v>
      </c>
      <c r="D817" s="129" t="s">
        <v>179</v>
      </c>
      <c r="E817" s="129" t="s">
        <v>253</v>
      </c>
      <c r="F817" s="129" t="s">
        <v>831</v>
      </c>
      <c r="G817" s="128" t="s">
        <v>706</v>
      </c>
      <c r="H817" s="128"/>
      <c r="I817" s="128" t="s">
        <v>830</v>
      </c>
      <c r="J817" s="128" t="s">
        <v>152</v>
      </c>
      <c r="K817" s="128" t="s">
        <v>2265</v>
      </c>
      <c r="L817" s="130">
        <v>8</v>
      </c>
      <c r="M817" s="130">
        <v>3</v>
      </c>
      <c r="N817" s="131">
        <f t="shared" si="38"/>
        <v>11</v>
      </c>
      <c r="O817" s="128" t="s">
        <v>2312</v>
      </c>
      <c r="P817" s="144">
        <v>44856</v>
      </c>
      <c r="Q817" s="133">
        <v>0</v>
      </c>
      <c r="R817" s="144">
        <v>4984</v>
      </c>
      <c r="S817" s="134">
        <f t="shared" si="39"/>
        <v>49840</v>
      </c>
      <c r="T817" s="132">
        <v>44856</v>
      </c>
      <c r="U817" s="135">
        <v>0</v>
      </c>
      <c r="V817" s="135"/>
      <c r="W817" s="136">
        <f t="shared" si="40"/>
        <v>44856</v>
      </c>
      <c r="X817" s="145" t="s">
        <v>832</v>
      </c>
      <c r="Y817" s="138"/>
      <c r="Z817" s="138"/>
      <c r="AA817" s="138"/>
      <c r="AB817" s="139"/>
      <c r="AC817" s="147"/>
      <c r="AE817" s="147"/>
      <c r="AG817" s="147"/>
      <c r="AH817" s="92"/>
    </row>
    <row r="818" spans="2:34" ht="40.5" customHeight="1">
      <c r="B818" s="127">
        <v>807</v>
      </c>
      <c r="C818" s="128" t="s">
        <v>830</v>
      </c>
      <c r="D818" s="129" t="s">
        <v>179</v>
      </c>
      <c r="E818" s="129" t="s">
        <v>253</v>
      </c>
      <c r="F818" s="129" t="s">
        <v>831</v>
      </c>
      <c r="G818" s="128" t="s">
        <v>706</v>
      </c>
      <c r="H818" s="128"/>
      <c r="I818" s="128" t="s">
        <v>830</v>
      </c>
      <c r="J818" s="128" t="s">
        <v>157</v>
      </c>
      <c r="K818" s="128" t="s">
        <v>2264</v>
      </c>
      <c r="L818" s="130">
        <v>0</v>
      </c>
      <c r="M818" s="130">
        <v>0</v>
      </c>
      <c r="N818" s="131">
        <f t="shared" si="38"/>
        <v>0</v>
      </c>
      <c r="O818" s="128" t="s">
        <v>2312</v>
      </c>
      <c r="P818" s="144">
        <v>5976</v>
      </c>
      <c r="Q818" s="133">
        <v>0</v>
      </c>
      <c r="R818" s="144">
        <v>664</v>
      </c>
      <c r="S818" s="134">
        <f t="shared" si="39"/>
        <v>6640</v>
      </c>
      <c r="T818" s="132">
        <v>5976</v>
      </c>
      <c r="U818" s="135">
        <v>0</v>
      </c>
      <c r="V818" s="135"/>
      <c r="W818" s="136">
        <f t="shared" si="40"/>
        <v>5976</v>
      </c>
      <c r="X818" s="145" t="s">
        <v>832</v>
      </c>
      <c r="Y818" s="138"/>
      <c r="Z818" s="138"/>
      <c r="AA818" s="138"/>
      <c r="AB818" s="139"/>
      <c r="AC818" s="147"/>
      <c r="AE818" s="147"/>
      <c r="AG818" s="147"/>
      <c r="AH818" s="92"/>
    </row>
    <row r="819" spans="2:34" ht="40.5" customHeight="1">
      <c r="B819" s="127">
        <v>808</v>
      </c>
      <c r="C819" s="128" t="s">
        <v>830</v>
      </c>
      <c r="D819" s="129" t="s">
        <v>179</v>
      </c>
      <c r="E819" s="129" t="s">
        <v>253</v>
      </c>
      <c r="F819" s="129" t="s">
        <v>831</v>
      </c>
      <c r="G819" s="128" t="s">
        <v>706</v>
      </c>
      <c r="H819" s="128"/>
      <c r="I819" s="128" t="s">
        <v>830</v>
      </c>
      <c r="J819" s="128" t="s">
        <v>157</v>
      </c>
      <c r="K819" s="128" t="s">
        <v>2264</v>
      </c>
      <c r="L819" s="130">
        <v>0</v>
      </c>
      <c r="M819" s="130">
        <v>0</v>
      </c>
      <c r="N819" s="131">
        <f t="shared" si="38"/>
        <v>0</v>
      </c>
      <c r="O819" s="128" t="s">
        <v>2312</v>
      </c>
      <c r="P819" s="144">
        <v>8217</v>
      </c>
      <c r="Q819" s="133">
        <v>0</v>
      </c>
      <c r="R819" s="144">
        <v>913</v>
      </c>
      <c r="S819" s="134">
        <f t="shared" si="39"/>
        <v>9130</v>
      </c>
      <c r="T819" s="132">
        <v>8217</v>
      </c>
      <c r="U819" s="135">
        <v>0</v>
      </c>
      <c r="V819" s="135"/>
      <c r="W819" s="136">
        <f t="shared" si="40"/>
        <v>8217</v>
      </c>
      <c r="X819" s="145" t="s">
        <v>832</v>
      </c>
      <c r="Y819" s="138"/>
      <c r="Z819" s="138"/>
      <c r="AA819" s="138"/>
      <c r="AB819" s="139"/>
      <c r="AC819" s="147"/>
      <c r="AE819" s="147"/>
      <c r="AG819" s="147"/>
      <c r="AH819" s="92"/>
    </row>
    <row r="820" spans="2:34" ht="40.5" customHeight="1">
      <c r="B820" s="127">
        <v>809</v>
      </c>
      <c r="C820" s="128" t="s">
        <v>830</v>
      </c>
      <c r="D820" s="129" t="s">
        <v>179</v>
      </c>
      <c r="E820" s="129" t="s">
        <v>253</v>
      </c>
      <c r="F820" s="129" t="s">
        <v>831</v>
      </c>
      <c r="G820" s="128" t="s">
        <v>706</v>
      </c>
      <c r="H820" s="128"/>
      <c r="I820" s="128" t="s">
        <v>830</v>
      </c>
      <c r="J820" s="128" t="s">
        <v>455</v>
      </c>
      <c r="K820" s="128" t="s">
        <v>2265</v>
      </c>
      <c r="L820" s="130">
        <v>0</v>
      </c>
      <c r="M820" s="130">
        <v>0</v>
      </c>
      <c r="N820" s="131">
        <f t="shared" si="38"/>
        <v>0</v>
      </c>
      <c r="O820" s="128" t="s">
        <v>2312</v>
      </c>
      <c r="P820" s="144">
        <v>7794</v>
      </c>
      <c r="Q820" s="133">
        <v>0</v>
      </c>
      <c r="R820" s="144">
        <v>866</v>
      </c>
      <c r="S820" s="134">
        <f t="shared" si="39"/>
        <v>8660</v>
      </c>
      <c r="T820" s="132">
        <v>7794</v>
      </c>
      <c r="U820" s="135">
        <v>0</v>
      </c>
      <c r="V820" s="135"/>
      <c r="W820" s="136">
        <f t="shared" si="40"/>
        <v>7794</v>
      </c>
      <c r="X820" s="145" t="s">
        <v>832</v>
      </c>
      <c r="Y820" s="138"/>
      <c r="Z820" s="138"/>
      <c r="AA820" s="138"/>
      <c r="AB820" s="139"/>
      <c r="AC820" s="147"/>
      <c r="AE820" s="147"/>
      <c r="AG820" s="147"/>
      <c r="AH820" s="92"/>
    </row>
    <row r="821" spans="2:34" ht="40.5" customHeight="1">
      <c r="B821" s="127">
        <v>810</v>
      </c>
      <c r="C821" s="128" t="s">
        <v>833</v>
      </c>
      <c r="D821" s="129" t="s">
        <v>179</v>
      </c>
      <c r="E821" s="129" t="s">
        <v>179</v>
      </c>
      <c r="F821" s="129" t="s">
        <v>834</v>
      </c>
      <c r="G821" s="128" t="s">
        <v>706</v>
      </c>
      <c r="H821" s="128"/>
      <c r="I821" s="128" t="s">
        <v>833</v>
      </c>
      <c r="J821" s="128" t="s">
        <v>152</v>
      </c>
      <c r="K821" s="128" t="s">
        <v>2265</v>
      </c>
      <c r="L821" s="130">
        <v>5</v>
      </c>
      <c r="M821" s="130">
        <v>4</v>
      </c>
      <c r="N821" s="131">
        <f t="shared" si="38"/>
        <v>9</v>
      </c>
      <c r="O821" s="128" t="s">
        <v>2312</v>
      </c>
      <c r="P821" s="144">
        <v>12816</v>
      </c>
      <c r="Q821" s="133">
        <v>0</v>
      </c>
      <c r="R821" s="144">
        <v>1424</v>
      </c>
      <c r="S821" s="134">
        <f t="shared" si="39"/>
        <v>14240</v>
      </c>
      <c r="T821" s="132">
        <v>12816</v>
      </c>
      <c r="U821" s="135">
        <v>0</v>
      </c>
      <c r="V821" s="135"/>
      <c r="W821" s="136">
        <f t="shared" si="40"/>
        <v>12816</v>
      </c>
      <c r="X821" s="145" t="s">
        <v>835</v>
      </c>
      <c r="Y821" s="138"/>
      <c r="Z821" s="138"/>
      <c r="AA821" s="138"/>
      <c r="AB821" s="139"/>
      <c r="AC821" s="147"/>
      <c r="AE821" s="147"/>
      <c r="AG821" s="147"/>
      <c r="AH821" s="92"/>
    </row>
    <row r="822" spans="2:34" ht="40.5" customHeight="1">
      <c r="B822" s="127">
        <v>811</v>
      </c>
      <c r="C822" s="128" t="s">
        <v>833</v>
      </c>
      <c r="D822" s="129" t="s">
        <v>179</v>
      </c>
      <c r="E822" s="129" t="s">
        <v>179</v>
      </c>
      <c r="F822" s="129" t="s">
        <v>834</v>
      </c>
      <c r="G822" s="128" t="s">
        <v>706</v>
      </c>
      <c r="H822" s="128"/>
      <c r="I822" s="128" t="s">
        <v>833</v>
      </c>
      <c r="J822" s="128" t="s">
        <v>156</v>
      </c>
      <c r="K822" s="128" t="s">
        <v>2264</v>
      </c>
      <c r="L822" s="130">
        <v>0</v>
      </c>
      <c r="M822" s="130">
        <v>0</v>
      </c>
      <c r="N822" s="131">
        <f t="shared" si="38"/>
        <v>0</v>
      </c>
      <c r="O822" s="128" t="s">
        <v>2312</v>
      </c>
      <c r="P822" s="144">
        <v>9396</v>
      </c>
      <c r="Q822" s="133">
        <v>0</v>
      </c>
      <c r="R822" s="144">
        <v>1044</v>
      </c>
      <c r="S822" s="134">
        <f t="shared" si="39"/>
        <v>10440</v>
      </c>
      <c r="T822" s="132">
        <v>9396</v>
      </c>
      <c r="U822" s="135">
        <v>0</v>
      </c>
      <c r="V822" s="135"/>
      <c r="W822" s="136">
        <f t="shared" si="40"/>
        <v>9396</v>
      </c>
      <c r="X822" s="145" t="s">
        <v>835</v>
      </c>
      <c r="Y822" s="138"/>
      <c r="Z822" s="138"/>
      <c r="AA822" s="138"/>
      <c r="AB822" s="139"/>
      <c r="AC822" s="147"/>
      <c r="AE822" s="147"/>
      <c r="AG822" s="147"/>
      <c r="AH822" s="92"/>
    </row>
    <row r="823" spans="2:34" ht="40.5" customHeight="1">
      <c r="B823" s="127">
        <v>812</v>
      </c>
      <c r="C823" s="128" t="s">
        <v>833</v>
      </c>
      <c r="D823" s="129" t="s">
        <v>179</v>
      </c>
      <c r="E823" s="129" t="s">
        <v>179</v>
      </c>
      <c r="F823" s="129" t="s">
        <v>834</v>
      </c>
      <c r="G823" s="128" t="s">
        <v>706</v>
      </c>
      <c r="H823" s="128"/>
      <c r="I823" s="128" t="s">
        <v>833</v>
      </c>
      <c r="J823" s="128" t="s">
        <v>157</v>
      </c>
      <c r="K823" s="128" t="s">
        <v>2264</v>
      </c>
      <c r="L823" s="130">
        <v>0</v>
      </c>
      <c r="M823" s="130">
        <v>0</v>
      </c>
      <c r="N823" s="131">
        <f t="shared" si="38"/>
        <v>0</v>
      </c>
      <c r="O823" s="128" t="s">
        <v>2312</v>
      </c>
      <c r="P823" s="144">
        <v>4581</v>
      </c>
      <c r="Q823" s="133">
        <v>0</v>
      </c>
      <c r="R823" s="144">
        <v>509</v>
      </c>
      <c r="S823" s="134">
        <f t="shared" si="39"/>
        <v>5090</v>
      </c>
      <c r="T823" s="132">
        <v>4581</v>
      </c>
      <c r="U823" s="135">
        <v>0</v>
      </c>
      <c r="V823" s="135"/>
      <c r="W823" s="136">
        <f t="shared" si="40"/>
        <v>4581</v>
      </c>
      <c r="X823" s="145" t="s">
        <v>835</v>
      </c>
      <c r="Y823" s="138"/>
      <c r="Z823" s="138"/>
      <c r="AA823" s="138"/>
      <c r="AB823" s="139"/>
      <c r="AC823" s="147"/>
      <c r="AE823" s="147"/>
      <c r="AG823" s="147"/>
      <c r="AH823" s="92"/>
    </row>
    <row r="824" spans="2:34" ht="40.5" customHeight="1">
      <c r="B824" s="127">
        <v>813</v>
      </c>
      <c r="C824" s="128" t="s">
        <v>833</v>
      </c>
      <c r="D824" s="129" t="s">
        <v>179</v>
      </c>
      <c r="E824" s="129" t="s">
        <v>179</v>
      </c>
      <c r="F824" s="129" t="s">
        <v>834</v>
      </c>
      <c r="G824" s="128" t="s">
        <v>706</v>
      </c>
      <c r="H824" s="128"/>
      <c r="I824" s="128" t="s">
        <v>833</v>
      </c>
      <c r="J824" s="128" t="s">
        <v>157</v>
      </c>
      <c r="K824" s="128" t="s">
        <v>2264</v>
      </c>
      <c r="L824" s="130">
        <v>0</v>
      </c>
      <c r="M824" s="130">
        <v>0</v>
      </c>
      <c r="N824" s="131">
        <f t="shared" si="38"/>
        <v>0</v>
      </c>
      <c r="O824" s="128" t="s">
        <v>2312</v>
      </c>
      <c r="P824" s="144">
        <v>1935</v>
      </c>
      <c r="Q824" s="133">
        <v>0</v>
      </c>
      <c r="R824" s="144">
        <v>215</v>
      </c>
      <c r="S824" s="134">
        <f t="shared" si="39"/>
        <v>2150</v>
      </c>
      <c r="T824" s="132">
        <v>1935</v>
      </c>
      <c r="U824" s="135">
        <v>0</v>
      </c>
      <c r="V824" s="135"/>
      <c r="W824" s="136">
        <f t="shared" si="40"/>
        <v>1935</v>
      </c>
      <c r="X824" s="145" t="s">
        <v>835</v>
      </c>
      <c r="Y824" s="138"/>
      <c r="Z824" s="138"/>
      <c r="AA824" s="138"/>
      <c r="AB824" s="139"/>
      <c r="AC824" s="147"/>
      <c r="AE824" s="147"/>
      <c r="AG824" s="147"/>
      <c r="AH824" s="92"/>
    </row>
    <row r="825" spans="2:34" ht="40.5" customHeight="1">
      <c r="B825" s="127">
        <v>814</v>
      </c>
      <c r="C825" s="128" t="s">
        <v>833</v>
      </c>
      <c r="D825" s="129" t="s">
        <v>179</v>
      </c>
      <c r="E825" s="129" t="s">
        <v>179</v>
      </c>
      <c r="F825" s="129" t="s">
        <v>834</v>
      </c>
      <c r="G825" s="128" t="s">
        <v>706</v>
      </c>
      <c r="H825" s="128"/>
      <c r="I825" s="128" t="s">
        <v>833</v>
      </c>
      <c r="J825" s="128" t="s">
        <v>328</v>
      </c>
      <c r="K825" s="128" t="s">
        <v>2265</v>
      </c>
      <c r="L825" s="130">
        <v>0</v>
      </c>
      <c r="M825" s="130">
        <v>0</v>
      </c>
      <c r="N825" s="131">
        <f t="shared" si="38"/>
        <v>0</v>
      </c>
      <c r="O825" s="128" t="s">
        <v>2312</v>
      </c>
      <c r="P825" s="144">
        <v>23026</v>
      </c>
      <c r="Q825" s="133">
        <v>0</v>
      </c>
      <c r="R825" s="144">
        <v>2559</v>
      </c>
      <c r="S825" s="134">
        <f t="shared" si="39"/>
        <v>25585</v>
      </c>
      <c r="T825" s="132">
        <v>23026</v>
      </c>
      <c r="U825" s="135">
        <v>0</v>
      </c>
      <c r="V825" s="135"/>
      <c r="W825" s="136">
        <f t="shared" si="40"/>
        <v>23026</v>
      </c>
      <c r="X825" s="145" t="s">
        <v>835</v>
      </c>
      <c r="Y825" s="138"/>
      <c r="Z825" s="138"/>
      <c r="AA825" s="138"/>
      <c r="AB825" s="139"/>
      <c r="AC825" s="147"/>
      <c r="AE825" s="147"/>
      <c r="AG825" s="147"/>
      <c r="AH825" s="92"/>
    </row>
    <row r="826" spans="2:34" ht="40.5" customHeight="1">
      <c r="B826" s="127">
        <v>815</v>
      </c>
      <c r="C826" s="128" t="s">
        <v>833</v>
      </c>
      <c r="D826" s="129" t="s">
        <v>179</v>
      </c>
      <c r="E826" s="129" t="s">
        <v>179</v>
      </c>
      <c r="F826" s="129" t="s">
        <v>834</v>
      </c>
      <c r="G826" s="128" t="s">
        <v>706</v>
      </c>
      <c r="H826" s="128"/>
      <c r="I826" s="128" t="s">
        <v>833</v>
      </c>
      <c r="J826" s="128" t="s">
        <v>328</v>
      </c>
      <c r="K826" s="128" t="s">
        <v>2265</v>
      </c>
      <c r="L826" s="130">
        <v>0</v>
      </c>
      <c r="M826" s="130">
        <v>0</v>
      </c>
      <c r="N826" s="131">
        <f t="shared" si="38"/>
        <v>0</v>
      </c>
      <c r="O826" s="128" t="s">
        <v>2312</v>
      </c>
      <c r="P826" s="144">
        <v>34956</v>
      </c>
      <c r="Q826" s="133">
        <v>0</v>
      </c>
      <c r="R826" s="144">
        <v>3884</v>
      </c>
      <c r="S826" s="134">
        <f t="shared" si="39"/>
        <v>38840</v>
      </c>
      <c r="T826" s="132">
        <v>34956</v>
      </c>
      <c r="U826" s="135">
        <v>0</v>
      </c>
      <c r="V826" s="135"/>
      <c r="W826" s="136">
        <f t="shared" si="40"/>
        <v>34956</v>
      </c>
      <c r="X826" s="145" t="s">
        <v>835</v>
      </c>
      <c r="Y826" s="138"/>
      <c r="Z826" s="138"/>
      <c r="AA826" s="138"/>
      <c r="AB826" s="139"/>
      <c r="AC826" s="147"/>
      <c r="AE826" s="147"/>
      <c r="AG826" s="147"/>
      <c r="AH826" s="92"/>
    </row>
    <row r="827" spans="2:34" ht="40.5" customHeight="1">
      <c r="B827" s="127">
        <v>816</v>
      </c>
      <c r="C827" s="128" t="s">
        <v>836</v>
      </c>
      <c r="D827" s="129" t="s">
        <v>285</v>
      </c>
      <c r="E827" s="129" t="s">
        <v>285</v>
      </c>
      <c r="F827" s="129" t="s">
        <v>837</v>
      </c>
      <c r="G827" s="128" t="s">
        <v>706</v>
      </c>
      <c r="H827" s="128"/>
      <c r="I827" s="128" t="s">
        <v>838</v>
      </c>
      <c r="J827" s="128" t="s">
        <v>152</v>
      </c>
      <c r="K827" s="128" t="s">
        <v>2265</v>
      </c>
      <c r="L827" s="130">
        <v>6</v>
      </c>
      <c r="M827" s="130">
        <v>8</v>
      </c>
      <c r="N827" s="131">
        <f t="shared" si="38"/>
        <v>14</v>
      </c>
      <c r="O827" s="128" t="s">
        <v>2312</v>
      </c>
      <c r="P827" s="144">
        <v>35217</v>
      </c>
      <c r="Q827" s="133">
        <v>0</v>
      </c>
      <c r="R827" s="144">
        <v>3913</v>
      </c>
      <c r="S827" s="134">
        <f t="shared" si="39"/>
        <v>39130</v>
      </c>
      <c r="T827" s="132">
        <v>35217</v>
      </c>
      <c r="U827" s="135">
        <v>0</v>
      </c>
      <c r="V827" s="135"/>
      <c r="W827" s="136">
        <f t="shared" si="40"/>
        <v>35217</v>
      </c>
      <c r="X827" s="145" t="s">
        <v>839</v>
      </c>
      <c r="Y827" s="138"/>
      <c r="Z827" s="138"/>
      <c r="AA827" s="138"/>
      <c r="AB827" s="139"/>
      <c r="AC827" s="147"/>
      <c r="AE827" s="147"/>
      <c r="AG827" s="147"/>
      <c r="AH827" s="92"/>
    </row>
    <row r="828" spans="2:34" ht="40.5" customHeight="1">
      <c r="B828" s="127">
        <v>817</v>
      </c>
      <c r="C828" s="128" t="s">
        <v>836</v>
      </c>
      <c r="D828" s="129" t="s">
        <v>285</v>
      </c>
      <c r="E828" s="129" t="s">
        <v>285</v>
      </c>
      <c r="F828" s="129" t="s">
        <v>837</v>
      </c>
      <c r="G828" s="128" t="s">
        <v>706</v>
      </c>
      <c r="H828" s="128"/>
      <c r="I828" s="128" t="s">
        <v>838</v>
      </c>
      <c r="J828" s="128" t="s">
        <v>152</v>
      </c>
      <c r="K828" s="128" t="s">
        <v>2265</v>
      </c>
      <c r="L828" s="130">
        <v>0</v>
      </c>
      <c r="M828" s="130">
        <v>0</v>
      </c>
      <c r="N828" s="131">
        <f t="shared" si="38"/>
        <v>0</v>
      </c>
      <c r="O828" s="128" t="s">
        <v>2312</v>
      </c>
      <c r="P828" s="144">
        <v>25632</v>
      </c>
      <c r="Q828" s="133">
        <v>0</v>
      </c>
      <c r="R828" s="144">
        <v>2848</v>
      </c>
      <c r="S828" s="134">
        <f t="shared" si="39"/>
        <v>28480</v>
      </c>
      <c r="T828" s="132">
        <v>25632</v>
      </c>
      <c r="U828" s="135">
        <v>0</v>
      </c>
      <c r="V828" s="135"/>
      <c r="W828" s="136">
        <f t="shared" si="40"/>
        <v>25632</v>
      </c>
      <c r="X828" s="145" t="s">
        <v>839</v>
      </c>
      <c r="Y828" s="138"/>
      <c r="Z828" s="138"/>
      <c r="AA828" s="138"/>
      <c r="AB828" s="139"/>
      <c r="AC828" s="147"/>
      <c r="AE828" s="147"/>
      <c r="AG828" s="147"/>
      <c r="AH828" s="92"/>
    </row>
    <row r="829" spans="2:34" ht="40.5" customHeight="1">
      <c r="B829" s="127">
        <v>818</v>
      </c>
      <c r="C829" s="128" t="s">
        <v>836</v>
      </c>
      <c r="D829" s="129" t="s">
        <v>285</v>
      </c>
      <c r="E829" s="129" t="s">
        <v>285</v>
      </c>
      <c r="F829" s="129" t="s">
        <v>837</v>
      </c>
      <c r="G829" s="128" t="s">
        <v>706</v>
      </c>
      <c r="H829" s="128"/>
      <c r="I829" s="128" t="s">
        <v>838</v>
      </c>
      <c r="J829" s="128" t="s">
        <v>156</v>
      </c>
      <c r="K829" s="128" t="s">
        <v>2264</v>
      </c>
      <c r="L829" s="130">
        <v>0</v>
      </c>
      <c r="M829" s="130">
        <v>0</v>
      </c>
      <c r="N829" s="131">
        <f t="shared" si="38"/>
        <v>0</v>
      </c>
      <c r="O829" s="128" t="s">
        <v>2312</v>
      </c>
      <c r="P829" s="144">
        <v>18792</v>
      </c>
      <c r="Q829" s="133">
        <v>0</v>
      </c>
      <c r="R829" s="144">
        <v>2088</v>
      </c>
      <c r="S829" s="134">
        <f t="shared" si="39"/>
        <v>20880</v>
      </c>
      <c r="T829" s="132">
        <v>18792</v>
      </c>
      <c r="U829" s="135">
        <v>0</v>
      </c>
      <c r="V829" s="135"/>
      <c r="W829" s="136">
        <f t="shared" si="40"/>
        <v>18792</v>
      </c>
      <c r="X829" s="145" t="s">
        <v>839</v>
      </c>
      <c r="Y829" s="138"/>
      <c r="Z829" s="138"/>
      <c r="AA829" s="138"/>
      <c r="AB829" s="139"/>
      <c r="AC829" s="147"/>
      <c r="AE829" s="147"/>
      <c r="AG829" s="147"/>
      <c r="AH829" s="92"/>
    </row>
    <row r="830" spans="2:34" ht="40.5" customHeight="1">
      <c r="B830" s="127">
        <v>819</v>
      </c>
      <c r="C830" s="128" t="s">
        <v>836</v>
      </c>
      <c r="D830" s="129" t="s">
        <v>285</v>
      </c>
      <c r="E830" s="129" t="s">
        <v>285</v>
      </c>
      <c r="F830" s="129" t="s">
        <v>837</v>
      </c>
      <c r="G830" s="128" t="s">
        <v>706</v>
      </c>
      <c r="H830" s="128"/>
      <c r="I830" s="128" t="s">
        <v>838</v>
      </c>
      <c r="J830" s="128" t="s">
        <v>157</v>
      </c>
      <c r="K830" s="128" t="s">
        <v>2264</v>
      </c>
      <c r="L830" s="130">
        <v>0</v>
      </c>
      <c r="M830" s="130">
        <v>0</v>
      </c>
      <c r="N830" s="131">
        <f t="shared" si="38"/>
        <v>0</v>
      </c>
      <c r="O830" s="128" t="s">
        <v>2312</v>
      </c>
      <c r="P830" s="144">
        <v>4788</v>
      </c>
      <c r="Q830" s="133">
        <v>0</v>
      </c>
      <c r="R830" s="144">
        <v>532</v>
      </c>
      <c r="S830" s="134">
        <f t="shared" si="39"/>
        <v>5320</v>
      </c>
      <c r="T830" s="132">
        <v>4788</v>
      </c>
      <c r="U830" s="135">
        <v>0</v>
      </c>
      <c r="V830" s="135"/>
      <c r="W830" s="136">
        <f t="shared" si="40"/>
        <v>4788</v>
      </c>
      <c r="X830" s="145" t="s">
        <v>839</v>
      </c>
      <c r="Y830" s="138"/>
      <c r="Z830" s="138"/>
      <c r="AA830" s="138"/>
      <c r="AB830" s="139"/>
      <c r="AC830" s="147"/>
      <c r="AE830" s="147"/>
      <c r="AG830" s="147"/>
      <c r="AH830" s="92"/>
    </row>
    <row r="831" spans="2:34" ht="40.5" customHeight="1">
      <c r="B831" s="127">
        <v>820</v>
      </c>
      <c r="C831" s="128" t="s">
        <v>836</v>
      </c>
      <c r="D831" s="129" t="s">
        <v>285</v>
      </c>
      <c r="E831" s="129" t="s">
        <v>285</v>
      </c>
      <c r="F831" s="129" t="s">
        <v>837</v>
      </c>
      <c r="G831" s="128" t="s">
        <v>706</v>
      </c>
      <c r="H831" s="128"/>
      <c r="I831" s="128" t="s">
        <v>838</v>
      </c>
      <c r="J831" s="128" t="s">
        <v>328</v>
      </c>
      <c r="K831" s="128" t="s">
        <v>2265</v>
      </c>
      <c r="L831" s="130">
        <v>0</v>
      </c>
      <c r="M831" s="130">
        <v>0</v>
      </c>
      <c r="N831" s="131">
        <f t="shared" si="38"/>
        <v>0</v>
      </c>
      <c r="O831" s="128" t="s">
        <v>2312</v>
      </c>
      <c r="P831" s="144">
        <v>20029</v>
      </c>
      <c r="Q831" s="133">
        <v>0</v>
      </c>
      <c r="R831" s="144">
        <v>2226</v>
      </c>
      <c r="S831" s="134">
        <f t="shared" si="39"/>
        <v>22255</v>
      </c>
      <c r="T831" s="132">
        <v>20029</v>
      </c>
      <c r="U831" s="135">
        <v>0</v>
      </c>
      <c r="V831" s="135"/>
      <c r="W831" s="136">
        <f t="shared" si="40"/>
        <v>20029</v>
      </c>
      <c r="X831" s="145" t="s">
        <v>839</v>
      </c>
      <c r="Y831" s="138"/>
      <c r="Z831" s="138"/>
      <c r="AA831" s="138"/>
      <c r="AB831" s="139"/>
      <c r="AC831" s="147"/>
      <c r="AE831" s="147"/>
      <c r="AG831" s="147"/>
      <c r="AH831" s="92"/>
    </row>
    <row r="832" spans="2:34" ht="40.5" customHeight="1">
      <c r="B832" s="127">
        <v>821</v>
      </c>
      <c r="C832" s="128" t="s">
        <v>836</v>
      </c>
      <c r="D832" s="129" t="s">
        <v>285</v>
      </c>
      <c r="E832" s="129" t="s">
        <v>285</v>
      </c>
      <c r="F832" s="129" t="s">
        <v>837</v>
      </c>
      <c r="G832" s="128" t="s">
        <v>706</v>
      </c>
      <c r="H832" s="128"/>
      <c r="I832" s="128" t="s">
        <v>838</v>
      </c>
      <c r="J832" s="128" t="s">
        <v>328</v>
      </c>
      <c r="K832" s="128" t="s">
        <v>2265</v>
      </c>
      <c r="L832" s="130">
        <v>0</v>
      </c>
      <c r="M832" s="130">
        <v>0</v>
      </c>
      <c r="N832" s="131">
        <f t="shared" si="38"/>
        <v>0</v>
      </c>
      <c r="O832" s="128" t="s">
        <v>2312</v>
      </c>
      <c r="P832" s="144">
        <v>46053</v>
      </c>
      <c r="Q832" s="133">
        <v>0</v>
      </c>
      <c r="R832" s="144">
        <v>5117</v>
      </c>
      <c r="S832" s="134">
        <f t="shared" si="39"/>
        <v>51170</v>
      </c>
      <c r="T832" s="132">
        <v>46053</v>
      </c>
      <c r="U832" s="135">
        <v>0</v>
      </c>
      <c r="V832" s="135"/>
      <c r="W832" s="136">
        <f t="shared" si="40"/>
        <v>46053</v>
      </c>
      <c r="X832" s="145" t="s">
        <v>839</v>
      </c>
      <c r="Y832" s="138"/>
      <c r="Z832" s="138"/>
      <c r="AA832" s="138"/>
      <c r="AB832" s="139"/>
      <c r="AC832" s="147"/>
      <c r="AE832" s="147"/>
      <c r="AG832" s="147"/>
      <c r="AH832" s="92"/>
    </row>
    <row r="833" spans="2:34" ht="40.5" customHeight="1">
      <c r="B833" s="127">
        <v>822</v>
      </c>
      <c r="C833" s="128" t="s">
        <v>840</v>
      </c>
      <c r="D833" s="129" t="s">
        <v>380</v>
      </c>
      <c r="E833" s="129" t="s">
        <v>187</v>
      </c>
      <c r="F833" s="129" t="s">
        <v>512</v>
      </c>
      <c r="G833" s="128" t="s">
        <v>706</v>
      </c>
      <c r="H833" s="128"/>
      <c r="I833" s="128" t="s">
        <v>841</v>
      </c>
      <c r="J833" s="128" t="s">
        <v>152</v>
      </c>
      <c r="K833" s="128" t="s">
        <v>2265</v>
      </c>
      <c r="L833" s="130">
        <v>11</v>
      </c>
      <c r="M833" s="130">
        <v>6</v>
      </c>
      <c r="N833" s="131">
        <f t="shared" si="38"/>
        <v>17</v>
      </c>
      <c r="O833" s="128" t="s">
        <v>2312</v>
      </c>
      <c r="P833" s="144">
        <v>40050</v>
      </c>
      <c r="Q833" s="133">
        <v>0</v>
      </c>
      <c r="R833" s="144">
        <v>4450</v>
      </c>
      <c r="S833" s="134">
        <f t="shared" si="39"/>
        <v>44500</v>
      </c>
      <c r="T833" s="132">
        <v>40050</v>
      </c>
      <c r="U833" s="135">
        <v>0</v>
      </c>
      <c r="V833" s="135"/>
      <c r="W833" s="136">
        <f t="shared" si="40"/>
        <v>40050</v>
      </c>
      <c r="X833" s="145" t="s">
        <v>842</v>
      </c>
      <c r="Y833" s="138"/>
      <c r="Z833" s="138"/>
      <c r="AA833" s="138"/>
      <c r="AB833" s="139"/>
      <c r="AC833" s="147"/>
      <c r="AE833" s="147"/>
      <c r="AG833" s="147"/>
      <c r="AH833" s="92"/>
    </row>
    <row r="834" spans="2:34" ht="40.5" customHeight="1">
      <c r="B834" s="127">
        <v>823</v>
      </c>
      <c r="C834" s="128" t="s">
        <v>840</v>
      </c>
      <c r="D834" s="129" t="s">
        <v>380</v>
      </c>
      <c r="E834" s="129" t="s">
        <v>187</v>
      </c>
      <c r="F834" s="129" t="s">
        <v>512</v>
      </c>
      <c r="G834" s="128" t="s">
        <v>706</v>
      </c>
      <c r="H834" s="128"/>
      <c r="I834" s="128" t="s">
        <v>841</v>
      </c>
      <c r="J834" s="128" t="s">
        <v>152</v>
      </c>
      <c r="K834" s="128" t="s">
        <v>2265</v>
      </c>
      <c r="L834" s="130">
        <v>0</v>
      </c>
      <c r="M834" s="130">
        <v>0</v>
      </c>
      <c r="N834" s="131">
        <f t="shared" si="38"/>
        <v>0</v>
      </c>
      <c r="O834" s="128" t="s">
        <v>2312</v>
      </c>
      <c r="P834" s="144">
        <v>19224</v>
      </c>
      <c r="Q834" s="133">
        <v>0</v>
      </c>
      <c r="R834" s="144">
        <v>2136</v>
      </c>
      <c r="S834" s="134">
        <f t="shared" si="39"/>
        <v>21360</v>
      </c>
      <c r="T834" s="132">
        <v>19224</v>
      </c>
      <c r="U834" s="135">
        <v>0</v>
      </c>
      <c r="V834" s="135"/>
      <c r="W834" s="136">
        <f t="shared" si="40"/>
        <v>19224</v>
      </c>
      <c r="X834" s="145" t="s">
        <v>842</v>
      </c>
      <c r="Y834" s="138"/>
      <c r="Z834" s="138"/>
      <c r="AA834" s="138"/>
      <c r="AB834" s="139"/>
      <c r="AC834" s="147"/>
      <c r="AE834" s="147"/>
      <c r="AG834" s="147"/>
      <c r="AH834" s="92"/>
    </row>
    <row r="835" spans="2:34" ht="40.5" customHeight="1">
      <c r="B835" s="127">
        <v>824</v>
      </c>
      <c r="C835" s="128" t="s">
        <v>840</v>
      </c>
      <c r="D835" s="129" t="s">
        <v>380</v>
      </c>
      <c r="E835" s="129" t="s">
        <v>187</v>
      </c>
      <c r="F835" s="129" t="s">
        <v>512</v>
      </c>
      <c r="G835" s="128" t="s">
        <v>706</v>
      </c>
      <c r="H835" s="128"/>
      <c r="I835" s="128" t="s">
        <v>841</v>
      </c>
      <c r="J835" s="128" t="s">
        <v>156</v>
      </c>
      <c r="K835" s="128" t="s">
        <v>2264</v>
      </c>
      <c r="L835" s="130">
        <v>0</v>
      </c>
      <c r="M835" s="130">
        <v>0</v>
      </c>
      <c r="N835" s="131">
        <f t="shared" si="38"/>
        <v>0</v>
      </c>
      <c r="O835" s="128" t="s">
        <v>2312</v>
      </c>
      <c r="P835" s="144">
        <v>14094</v>
      </c>
      <c r="Q835" s="133">
        <v>0</v>
      </c>
      <c r="R835" s="144">
        <v>1566</v>
      </c>
      <c r="S835" s="134">
        <f t="shared" si="39"/>
        <v>15660</v>
      </c>
      <c r="T835" s="132">
        <v>14094</v>
      </c>
      <c r="U835" s="135">
        <v>0</v>
      </c>
      <c r="V835" s="135"/>
      <c r="W835" s="136">
        <f t="shared" si="40"/>
        <v>14094</v>
      </c>
      <c r="X835" s="145" t="s">
        <v>842</v>
      </c>
      <c r="Y835" s="138"/>
      <c r="Z835" s="138"/>
      <c r="AA835" s="138"/>
      <c r="AB835" s="139"/>
      <c r="AC835" s="147"/>
      <c r="AE835" s="147"/>
      <c r="AG835" s="147"/>
      <c r="AH835" s="92"/>
    </row>
    <row r="836" spans="2:34" ht="40.5" customHeight="1">
      <c r="B836" s="127">
        <v>825</v>
      </c>
      <c r="C836" s="128" t="s">
        <v>840</v>
      </c>
      <c r="D836" s="129" t="s">
        <v>380</v>
      </c>
      <c r="E836" s="129" t="s">
        <v>187</v>
      </c>
      <c r="F836" s="129" t="s">
        <v>512</v>
      </c>
      <c r="G836" s="128" t="s">
        <v>706</v>
      </c>
      <c r="H836" s="128"/>
      <c r="I836" s="128" t="s">
        <v>841</v>
      </c>
      <c r="J836" s="128" t="s">
        <v>176</v>
      </c>
      <c r="K836" s="128" t="s">
        <v>2265</v>
      </c>
      <c r="L836" s="130">
        <v>0</v>
      </c>
      <c r="M836" s="130">
        <v>0</v>
      </c>
      <c r="N836" s="131">
        <f t="shared" si="38"/>
        <v>0</v>
      </c>
      <c r="O836" s="128" t="s">
        <v>2312</v>
      </c>
      <c r="P836" s="144">
        <v>54360</v>
      </c>
      <c r="Q836" s="133">
        <v>0</v>
      </c>
      <c r="R836" s="144">
        <v>6040</v>
      </c>
      <c r="S836" s="134">
        <f t="shared" si="39"/>
        <v>60400</v>
      </c>
      <c r="T836" s="132">
        <v>54360</v>
      </c>
      <c r="U836" s="135">
        <v>0</v>
      </c>
      <c r="V836" s="135"/>
      <c r="W836" s="136">
        <f t="shared" si="40"/>
        <v>54360</v>
      </c>
      <c r="X836" s="145" t="s">
        <v>842</v>
      </c>
      <c r="Y836" s="138"/>
      <c r="Z836" s="138"/>
      <c r="AA836" s="138"/>
      <c r="AB836" s="139"/>
      <c r="AC836" s="147"/>
      <c r="AE836" s="147"/>
      <c r="AG836" s="147"/>
      <c r="AH836" s="92"/>
    </row>
    <row r="837" spans="2:34" ht="40.5" customHeight="1">
      <c r="B837" s="127">
        <v>826</v>
      </c>
      <c r="C837" s="128" t="s">
        <v>840</v>
      </c>
      <c r="D837" s="129" t="s">
        <v>380</v>
      </c>
      <c r="E837" s="129" t="s">
        <v>187</v>
      </c>
      <c r="F837" s="129" t="s">
        <v>512</v>
      </c>
      <c r="G837" s="128" t="s">
        <v>706</v>
      </c>
      <c r="H837" s="128"/>
      <c r="I837" s="128" t="s">
        <v>841</v>
      </c>
      <c r="J837" s="128" t="s">
        <v>157</v>
      </c>
      <c r="K837" s="128" t="s">
        <v>2264</v>
      </c>
      <c r="L837" s="130">
        <v>0</v>
      </c>
      <c r="M837" s="130">
        <v>0</v>
      </c>
      <c r="N837" s="131">
        <f t="shared" si="38"/>
        <v>0</v>
      </c>
      <c r="O837" s="128" t="s">
        <v>2312</v>
      </c>
      <c r="P837" s="144">
        <v>3870</v>
      </c>
      <c r="Q837" s="133">
        <v>0</v>
      </c>
      <c r="R837" s="144">
        <v>430</v>
      </c>
      <c r="S837" s="134">
        <f t="shared" si="39"/>
        <v>4300</v>
      </c>
      <c r="T837" s="132">
        <v>3870</v>
      </c>
      <c r="U837" s="135">
        <v>0</v>
      </c>
      <c r="V837" s="135"/>
      <c r="W837" s="136">
        <f t="shared" si="40"/>
        <v>3870</v>
      </c>
      <c r="X837" s="145" t="s">
        <v>842</v>
      </c>
      <c r="Y837" s="138"/>
      <c r="Z837" s="138"/>
      <c r="AA837" s="138"/>
      <c r="AB837" s="139"/>
      <c r="AC837" s="147"/>
      <c r="AE837" s="147"/>
      <c r="AG837" s="147"/>
      <c r="AH837" s="92"/>
    </row>
    <row r="838" spans="2:34" ht="40.5" customHeight="1">
      <c r="B838" s="127">
        <v>827</v>
      </c>
      <c r="C838" s="128" t="s">
        <v>840</v>
      </c>
      <c r="D838" s="129" t="s">
        <v>380</v>
      </c>
      <c r="E838" s="129" t="s">
        <v>187</v>
      </c>
      <c r="F838" s="129" t="s">
        <v>512</v>
      </c>
      <c r="G838" s="128" t="s">
        <v>706</v>
      </c>
      <c r="H838" s="128"/>
      <c r="I838" s="128" t="s">
        <v>841</v>
      </c>
      <c r="J838" s="128" t="s">
        <v>157</v>
      </c>
      <c r="K838" s="128" t="s">
        <v>2264</v>
      </c>
      <c r="L838" s="130">
        <v>0</v>
      </c>
      <c r="M838" s="130">
        <v>0</v>
      </c>
      <c r="N838" s="131">
        <f t="shared" si="38"/>
        <v>0</v>
      </c>
      <c r="O838" s="128" t="s">
        <v>2312</v>
      </c>
      <c r="P838" s="144">
        <v>5976</v>
      </c>
      <c r="Q838" s="133">
        <v>0</v>
      </c>
      <c r="R838" s="144">
        <v>664</v>
      </c>
      <c r="S838" s="134">
        <f t="shared" si="39"/>
        <v>6640</v>
      </c>
      <c r="T838" s="132">
        <v>5976</v>
      </c>
      <c r="U838" s="135">
        <v>0</v>
      </c>
      <c r="V838" s="135"/>
      <c r="W838" s="136">
        <f t="shared" si="40"/>
        <v>5976</v>
      </c>
      <c r="X838" s="145" t="s">
        <v>842</v>
      </c>
      <c r="Y838" s="138"/>
      <c r="Z838" s="138"/>
      <c r="AA838" s="138"/>
      <c r="AB838" s="139"/>
      <c r="AC838" s="147"/>
      <c r="AE838" s="147"/>
      <c r="AG838" s="147"/>
      <c r="AH838" s="92"/>
    </row>
    <row r="839" spans="2:34" ht="40.5" customHeight="1">
      <c r="B839" s="127">
        <v>828</v>
      </c>
      <c r="C839" s="128" t="s">
        <v>840</v>
      </c>
      <c r="D839" s="129" t="s">
        <v>380</v>
      </c>
      <c r="E839" s="129" t="s">
        <v>187</v>
      </c>
      <c r="F839" s="129" t="s">
        <v>512</v>
      </c>
      <c r="G839" s="128" t="s">
        <v>706</v>
      </c>
      <c r="H839" s="128"/>
      <c r="I839" s="128" t="s">
        <v>841</v>
      </c>
      <c r="J839" s="128" t="s">
        <v>157</v>
      </c>
      <c r="K839" s="128" t="s">
        <v>2264</v>
      </c>
      <c r="L839" s="130">
        <v>0</v>
      </c>
      <c r="M839" s="130">
        <v>0</v>
      </c>
      <c r="N839" s="131">
        <f t="shared" si="38"/>
        <v>0</v>
      </c>
      <c r="O839" s="128" t="s">
        <v>2312</v>
      </c>
      <c r="P839" s="144">
        <v>19152</v>
      </c>
      <c r="Q839" s="133">
        <v>0</v>
      </c>
      <c r="R839" s="144">
        <v>2128</v>
      </c>
      <c r="S839" s="134">
        <f t="shared" si="39"/>
        <v>21280</v>
      </c>
      <c r="T839" s="132">
        <v>19152</v>
      </c>
      <c r="U839" s="135">
        <v>0</v>
      </c>
      <c r="V839" s="135"/>
      <c r="W839" s="136">
        <f t="shared" si="40"/>
        <v>19152</v>
      </c>
      <c r="X839" s="145" t="s">
        <v>842</v>
      </c>
      <c r="Y839" s="138"/>
      <c r="Z839" s="138"/>
      <c r="AA839" s="138"/>
      <c r="AB839" s="139"/>
      <c r="AC839" s="147"/>
      <c r="AE839" s="147"/>
      <c r="AG839" s="147"/>
      <c r="AH839" s="92"/>
    </row>
    <row r="840" spans="2:34" ht="40.5" customHeight="1">
      <c r="B840" s="127">
        <v>829</v>
      </c>
      <c r="C840" s="128" t="s">
        <v>840</v>
      </c>
      <c r="D840" s="129" t="s">
        <v>380</v>
      </c>
      <c r="E840" s="129" t="s">
        <v>187</v>
      </c>
      <c r="F840" s="129" t="s">
        <v>512</v>
      </c>
      <c r="G840" s="128" t="s">
        <v>706</v>
      </c>
      <c r="H840" s="128"/>
      <c r="I840" s="128" t="s">
        <v>841</v>
      </c>
      <c r="J840" s="128" t="s">
        <v>157</v>
      </c>
      <c r="K840" s="128" t="s">
        <v>2264</v>
      </c>
      <c r="L840" s="130">
        <v>0</v>
      </c>
      <c r="M840" s="130">
        <v>0</v>
      </c>
      <c r="N840" s="131">
        <f t="shared" si="38"/>
        <v>0</v>
      </c>
      <c r="O840" s="128" t="s">
        <v>2312</v>
      </c>
      <c r="P840" s="144">
        <v>8217</v>
      </c>
      <c r="Q840" s="133">
        <v>0</v>
      </c>
      <c r="R840" s="144">
        <v>913</v>
      </c>
      <c r="S840" s="134">
        <f t="shared" si="39"/>
        <v>9130</v>
      </c>
      <c r="T840" s="132">
        <v>8217</v>
      </c>
      <c r="U840" s="135">
        <v>0</v>
      </c>
      <c r="V840" s="135"/>
      <c r="W840" s="136">
        <f t="shared" si="40"/>
        <v>8217</v>
      </c>
      <c r="X840" s="145" t="s">
        <v>842</v>
      </c>
      <c r="Y840" s="138"/>
      <c r="Z840" s="138"/>
      <c r="AA840" s="138"/>
      <c r="AB840" s="139"/>
      <c r="AC840" s="147"/>
      <c r="AE840" s="147"/>
      <c r="AG840" s="147"/>
      <c r="AH840" s="92"/>
    </row>
    <row r="841" spans="2:34" ht="40.5" customHeight="1">
      <c r="B841" s="127">
        <v>830</v>
      </c>
      <c r="C841" s="128" t="s">
        <v>843</v>
      </c>
      <c r="D841" s="129" t="s">
        <v>844</v>
      </c>
      <c r="E841" s="129" t="s">
        <v>285</v>
      </c>
      <c r="F841" s="129" t="s">
        <v>845</v>
      </c>
      <c r="G841" s="128" t="s">
        <v>706</v>
      </c>
      <c r="H841" s="128"/>
      <c r="I841" s="128" t="s">
        <v>846</v>
      </c>
      <c r="J841" s="128" t="s">
        <v>156</v>
      </c>
      <c r="K841" s="128" t="s">
        <v>2264</v>
      </c>
      <c r="L841" s="130">
        <v>4</v>
      </c>
      <c r="M841" s="130">
        <v>9</v>
      </c>
      <c r="N841" s="131">
        <f t="shared" si="38"/>
        <v>13</v>
      </c>
      <c r="O841" s="128" t="s">
        <v>2312</v>
      </c>
      <c r="P841" s="144">
        <v>4698</v>
      </c>
      <c r="Q841" s="133">
        <v>0</v>
      </c>
      <c r="R841" s="144">
        <v>522</v>
      </c>
      <c r="S841" s="134">
        <f t="shared" si="39"/>
        <v>5220</v>
      </c>
      <c r="T841" s="132">
        <v>4698</v>
      </c>
      <c r="U841" s="135">
        <v>0</v>
      </c>
      <c r="V841" s="135"/>
      <c r="W841" s="136">
        <f t="shared" si="40"/>
        <v>4698</v>
      </c>
      <c r="X841" s="145" t="s">
        <v>847</v>
      </c>
      <c r="Y841" s="138"/>
      <c r="Z841" s="138"/>
      <c r="AA841" s="138"/>
      <c r="AB841" s="139"/>
      <c r="AC841" s="147"/>
      <c r="AE841" s="147"/>
      <c r="AG841" s="147"/>
      <c r="AH841" s="92"/>
    </row>
    <row r="842" spans="2:34" ht="40.5" customHeight="1">
      <c r="B842" s="127">
        <v>831</v>
      </c>
      <c r="C842" s="128" t="s">
        <v>843</v>
      </c>
      <c r="D842" s="129" t="s">
        <v>844</v>
      </c>
      <c r="E842" s="129" t="s">
        <v>285</v>
      </c>
      <c r="F842" s="129" t="s">
        <v>845</v>
      </c>
      <c r="G842" s="128" t="s">
        <v>706</v>
      </c>
      <c r="H842" s="128"/>
      <c r="I842" s="128" t="s">
        <v>846</v>
      </c>
      <c r="J842" s="128" t="s">
        <v>157</v>
      </c>
      <c r="K842" s="128" t="s">
        <v>2264</v>
      </c>
      <c r="L842" s="130">
        <v>0</v>
      </c>
      <c r="M842" s="130">
        <v>0</v>
      </c>
      <c r="N842" s="131">
        <f t="shared" si="38"/>
        <v>0</v>
      </c>
      <c r="O842" s="128" t="s">
        <v>2312</v>
      </c>
      <c r="P842" s="144">
        <v>57519</v>
      </c>
      <c r="Q842" s="133">
        <v>0</v>
      </c>
      <c r="R842" s="144">
        <v>6391</v>
      </c>
      <c r="S842" s="134">
        <f t="shared" si="39"/>
        <v>63910</v>
      </c>
      <c r="T842" s="132">
        <v>57519</v>
      </c>
      <c r="U842" s="135">
        <v>0</v>
      </c>
      <c r="V842" s="135"/>
      <c r="W842" s="136">
        <f t="shared" si="40"/>
        <v>57519</v>
      </c>
      <c r="X842" s="145" t="s">
        <v>847</v>
      </c>
      <c r="Y842" s="138"/>
      <c r="Z842" s="138"/>
      <c r="AA842" s="138"/>
      <c r="AB842" s="139"/>
      <c r="AC842" s="147"/>
      <c r="AE842" s="147"/>
      <c r="AG842" s="147"/>
      <c r="AH842" s="92"/>
    </row>
    <row r="843" spans="2:34" ht="40.5" customHeight="1">
      <c r="B843" s="127">
        <v>832</v>
      </c>
      <c r="C843" s="128" t="s">
        <v>843</v>
      </c>
      <c r="D843" s="129" t="s">
        <v>844</v>
      </c>
      <c r="E843" s="129" t="s">
        <v>285</v>
      </c>
      <c r="F843" s="129" t="s">
        <v>845</v>
      </c>
      <c r="G843" s="128" t="s">
        <v>706</v>
      </c>
      <c r="H843" s="128"/>
      <c r="I843" s="128" t="s">
        <v>846</v>
      </c>
      <c r="J843" s="128" t="s">
        <v>157</v>
      </c>
      <c r="K843" s="128" t="s">
        <v>2264</v>
      </c>
      <c r="L843" s="130">
        <v>0</v>
      </c>
      <c r="M843" s="130">
        <v>0</v>
      </c>
      <c r="N843" s="131">
        <f t="shared" si="38"/>
        <v>0</v>
      </c>
      <c r="O843" s="128" t="s">
        <v>2312</v>
      </c>
      <c r="P843" s="144">
        <v>19152</v>
      </c>
      <c r="Q843" s="133">
        <v>0</v>
      </c>
      <c r="R843" s="144">
        <v>2128</v>
      </c>
      <c r="S843" s="134">
        <f t="shared" si="39"/>
        <v>21280</v>
      </c>
      <c r="T843" s="132">
        <v>19152</v>
      </c>
      <c r="U843" s="135">
        <v>0</v>
      </c>
      <c r="V843" s="135"/>
      <c r="W843" s="136">
        <f t="shared" si="40"/>
        <v>19152</v>
      </c>
      <c r="X843" s="145" t="s">
        <v>847</v>
      </c>
      <c r="Y843" s="138"/>
      <c r="Z843" s="138"/>
      <c r="AA843" s="138"/>
      <c r="AB843" s="139"/>
      <c r="AC843" s="147"/>
      <c r="AE843" s="147"/>
      <c r="AG843" s="147"/>
      <c r="AH843" s="92"/>
    </row>
    <row r="844" spans="2:34" ht="40.5" customHeight="1">
      <c r="B844" s="127">
        <v>833</v>
      </c>
      <c r="C844" s="128" t="s">
        <v>843</v>
      </c>
      <c r="D844" s="129" t="s">
        <v>844</v>
      </c>
      <c r="E844" s="129" t="s">
        <v>285</v>
      </c>
      <c r="F844" s="129" t="s">
        <v>845</v>
      </c>
      <c r="G844" s="128" t="s">
        <v>706</v>
      </c>
      <c r="H844" s="128"/>
      <c r="I844" s="128" t="s">
        <v>846</v>
      </c>
      <c r="J844" s="128" t="s">
        <v>176</v>
      </c>
      <c r="K844" s="128" t="s">
        <v>2265</v>
      </c>
      <c r="L844" s="130">
        <v>0</v>
      </c>
      <c r="M844" s="130">
        <v>0</v>
      </c>
      <c r="N844" s="131">
        <f t="shared" ref="N844:N907" si="41">+M844+L844</f>
        <v>0</v>
      </c>
      <c r="O844" s="128" t="s">
        <v>2312</v>
      </c>
      <c r="P844" s="144">
        <v>27180</v>
      </c>
      <c r="Q844" s="133">
        <v>0</v>
      </c>
      <c r="R844" s="144">
        <v>3020</v>
      </c>
      <c r="S844" s="134">
        <f t="shared" si="39"/>
        <v>30200</v>
      </c>
      <c r="T844" s="132">
        <v>27180</v>
      </c>
      <c r="U844" s="135">
        <v>0</v>
      </c>
      <c r="V844" s="135"/>
      <c r="W844" s="136">
        <f t="shared" si="40"/>
        <v>27180</v>
      </c>
      <c r="X844" s="145" t="s">
        <v>847</v>
      </c>
      <c r="Y844" s="138"/>
      <c r="Z844" s="138"/>
      <c r="AA844" s="138"/>
      <c r="AB844" s="139"/>
      <c r="AC844" s="147"/>
      <c r="AE844" s="147"/>
      <c r="AG844" s="147"/>
      <c r="AH844" s="92"/>
    </row>
    <row r="845" spans="2:34" ht="40.5" customHeight="1">
      <c r="B845" s="127">
        <v>834</v>
      </c>
      <c r="C845" s="128" t="s">
        <v>848</v>
      </c>
      <c r="D845" s="129" t="s">
        <v>285</v>
      </c>
      <c r="E845" s="129" t="s">
        <v>737</v>
      </c>
      <c r="F845" s="129" t="s">
        <v>849</v>
      </c>
      <c r="G845" s="128" t="s">
        <v>706</v>
      </c>
      <c r="H845" s="128"/>
      <c r="I845" s="128" t="s">
        <v>850</v>
      </c>
      <c r="J845" s="128" t="s">
        <v>328</v>
      </c>
      <c r="K845" s="128" t="s">
        <v>2265</v>
      </c>
      <c r="L845" s="130">
        <v>6</v>
      </c>
      <c r="M845" s="130">
        <v>4</v>
      </c>
      <c r="N845" s="131">
        <f t="shared" si="41"/>
        <v>10</v>
      </c>
      <c r="O845" s="128" t="s">
        <v>2312</v>
      </c>
      <c r="P845" s="144">
        <v>34956</v>
      </c>
      <c r="Q845" s="133">
        <v>0</v>
      </c>
      <c r="R845" s="144">
        <v>3884</v>
      </c>
      <c r="S845" s="134">
        <f t="shared" ref="S845:S908" si="42">+P845+R845</f>
        <v>38840</v>
      </c>
      <c r="T845" s="132">
        <v>34956</v>
      </c>
      <c r="U845" s="135">
        <v>0</v>
      </c>
      <c r="V845" s="135"/>
      <c r="W845" s="136">
        <f t="shared" ref="W845:W908" si="43">+T845+U845+V845</f>
        <v>34956</v>
      </c>
      <c r="X845" s="145" t="s">
        <v>851</v>
      </c>
      <c r="Y845" s="138"/>
      <c r="Z845" s="138"/>
      <c r="AA845" s="138"/>
      <c r="AB845" s="139"/>
      <c r="AC845" s="147"/>
      <c r="AE845" s="147"/>
      <c r="AG845" s="147"/>
      <c r="AH845" s="92"/>
    </row>
    <row r="846" spans="2:34" ht="40.5" customHeight="1">
      <c r="B846" s="127">
        <v>835</v>
      </c>
      <c r="C846" s="128" t="s">
        <v>848</v>
      </c>
      <c r="D846" s="129" t="s">
        <v>285</v>
      </c>
      <c r="E846" s="129" t="s">
        <v>737</v>
      </c>
      <c r="F846" s="129" t="s">
        <v>849</v>
      </c>
      <c r="G846" s="128" t="s">
        <v>706</v>
      </c>
      <c r="H846" s="128"/>
      <c r="I846" s="128" t="s">
        <v>850</v>
      </c>
      <c r="J846" s="128" t="s">
        <v>169</v>
      </c>
      <c r="K846" s="128" t="s">
        <v>2264</v>
      </c>
      <c r="L846" s="130">
        <v>0</v>
      </c>
      <c r="M846" s="130">
        <v>0</v>
      </c>
      <c r="N846" s="131">
        <f t="shared" si="41"/>
        <v>0</v>
      </c>
      <c r="O846" s="128" t="s">
        <v>2312</v>
      </c>
      <c r="P846" s="144">
        <v>54742</v>
      </c>
      <c r="Q846" s="133">
        <v>0</v>
      </c>
      <c r="R846" s="144">
        <v>6083</v>
      </c>
      <c r="S846" s="134">
        <f t="shared" si="42"/>
        <v>60825</v>
      </c>
      <c r="T846" s="132">
        <v>54742</v>
      </c>
      <c r="U846" s="135">
        <v>0</v>
      </c>
      <c r="V846" s="135"/>
      <c r="W846" s="136">
        <f t="shared" si="43"/>
        <v>54742</v>
      </c>
      <c r="X846" s="145" t="s">
        <v>851</v>
      </c>
      <c r="Y846" s="138"/>
      <c r="Z846" s="138"/>
      <c r="AA846" s="138"/>
      <c r="AB846" s="139"/>
      <c r="AC846" s="147"/>
      <c r="AE846" s="147"/>
      <c r="AG846" s="147"/>
      <c r="AH846" s="92"/>
    </row>
    <row r="847" spans="2:34" ht="40.5" customHeight="1">
      <c r="B847" s="127">
        <v>836</v>
      </c>
      <c r="C847" s="128" t="s">
        <v>848</v>
      </c>
      <c r="D847" s="129" t="s">
        <v>285</v>
      </c>
      <c r="E847" s="129" t="s">
        <v>737</v>
      </c>
      <c r="F847" s="129" t="s">
        <v>849</v>
      </c>
      <c r="G847" s="128" t="s">
        <v>706</v>
      </c>
      <c r="H847" s="128"/>
      <c r="I847" s="128" t="s">
        <v>850</v>
      </c>
      <c r="J847" s="128" t="s">
        <v>157</v>
      </c>
      <c r="K847" s="128" t="s">
        <v>2264</v>
      </c>
      <c r="L847" s="130">
        <v>0</v>
      </c>
      <c r="M847" s="130">
        <v>0</v>
      </c>
      <c r="N847" s="131">
        <f t="shared" si="41"/>
        <v>0</v>
      </c>
      <c r="O847" s="128" t="s">
        <v>2312</v>
      </c>
      <c r="P847" s="144">
        <v>3870</v>
      </c>
      <c r="Q847" s="133">
        <v>0</v>
      </c>
      <c r="R847" s="144">
        <v>430</v>
      </c>
      <c r="S847" s="134">
        <f t="shared" si="42"/>
        <v>4300</v>
      </c>
      <c r="T847" s="132">
        <v>3870</v>
      </c>
      <c r="U847" s="135">
        <v>0</v>
      </c>
      <c r="V847" s="135"/>
      <c r="W847" s="136">
        <f t="shared" si="43"/>
        <v>3870</v>
      </c>
      <c r="X847" s="145" t="s">
        <v>851</v>
      </c>
      <c r="Y847" s="138"/>
      <c r="Z847" s="138"/>
      <c r="AA847" s="138"/>
      <c r="AB847" s="139"/>
      <c r="AC847" s="147"/>
      <c r="AE847" s="147"/>
      <c r="AG847" s="147"/>
      <c r="AH847" s="92"/>
    </row>
    <row r="848" spans="2:34" ht="40.5" customHeight="1">
      <c r="B848" s="127">
        <v>837</v>
      </c>
      <c r="C848" s="128" t="s">
        <v>848</v>
      </c>
      <c r="D848" s="129" t="s">
        <v>285</v>
      </c>
      <c r="E848" s="129" t="s">
        <v>737</v>
      </c>
      <c r="F848" s="129" t="s">
        <v>849</v>
      </c>
      <c r="G848" s="128" t="s">
        <v>706</v>
      </c>
      <c r="H848" s="128"/>
      <c r="I848" s="128" t="s">
        <v>850</v>
      </c>
      <c r="J848" s="128" t="s">
        <v>157</v>
      </c>
      <c r="K848" s="128" t="s">
        <v>2264</v>
      </c>
      <c r="L848" s="130">
        <v>0</v>
      </c>
      <c r="M848" s="130">
        <v>0</v>
      </c>
      <c r="N848" s="131">
        <f t="shared" si="41"/>
        <v>0</v>
      </c>
      <c r="O848" s="128" t="s">
        <v>2312</v>
      </c>
      <c r="P848" s="144">
        <v>4788</v>
      </c>
      <c r="Q848" s="133">
        <v>0</v>
      </c>
      <c r="R848" s="144">
        <v>532</v>
      </c>
      <c r="S848" s="134">
        <f t="shared" si="42"/>
        <v>5320</v>
      </c>
      <c r="T848" s="132">
        <v>4788</v>
      </c>
      <c r="U848" s="135">
        <v>0</v>
      </c>
      <c r="V848" s="135"/>
      <c r="W848" s="136">
        <f t="shared" si="43"/>
        <v>4788</v>
      </c>
      <c r="X848" s="145" t="s">
        <v>851</v>
      </c>
      <c r="Y848" s="138"/>
      <c r="Z848" s="138"/>
      <c r="AA848" s="138"/>
      <c r="AB848" s="139"/>
      <c r="AC848" s="147"/>
      <c r="AE848" s="147"/>
      <c r="AG848" s="147"/>
      <c r="AH848" s="92"/>
    </row>
    <row r="849" spans="2:34" ht="40.5" customHeight="1">
      <c r="B849" s="127">
        <v>838</v>
      </c>
      <c r="C849" s="128" t="s">
        <v>848</v>
      </c>
      <c r="D849" s="129" t="s">
        <v>285</v>
      </c>
      <c r="E849" s="129" t="s">
        <v>737</v>
      </c>
      <c r="F849" s="129" t="s">
        <v>849</v>
      </c>
      <c r="G849" s="128" t="s">
        <v>706</v>
      </c>
      <c r="H849" s="128"/>
      <c r="I849" s="128" t="s">
        <v>850</v>
      </c>
      <c r="J849" s="128" t="s">
        <v>156</v>
      </c>
      <c r="K849" s="128" t="s">
        <v>2264</v>
      </c>
      <c r="L849" s="130">
        <v>0</v>
      </c>
      <c r="M849" s="130">
        <v>0</v>
      </c>
      <c r="N849" s="131">
        <f t="shared" si="41"/>
        <v>0</v>
      </c>
      <c r="O849" s="128" t="s">
        <v>2312</v>
      </c>
      <c r="P849" s="144">
        <v>15898</v>
      </c>
      <c r="Q849" s="133">
        <v>0</v>
      </c>
      <c r="R849" s="144">
        <v>1767</v>
      </c>
      <c r="S849" s="134">
        <f t="shared" si="42"/>
        <v>17665</v>
      </c>
      <c r="T849" s="132">
        <v>15898</v>
      </c>
      <c r="U849" s="135">
        <v>0</v>
      </c>
      <c r="V849" s="135"/>
      <c r="W849" s="136">
        <f t="shared" si="43"/>
        <v>15898</v>
      </c>
      <c r="X849" s="145" t="s">
        <v>851</v>
      </c>
      <c r="Y849" s="138"/>
      <c r="Z849" s="138"/>
      <c r="AA849" s="138"/>
      <c r="AB849" s="139"/>
      <c r="AC849" s="147"/>
      <c r="AE849" s="147"/>
      <c r="AG849" s="147"/>
      <c r="AH849" s="92"/>
    </row>
    <row r="850" spans="2:34" ht="40.5" customHeight="1">
      <c r="B850" s="127">
        <v>839</v>
      </c>
      <c r="C850" s="128" t="s">
        <v>848</v>
      </c>
      <c r="D850" s="129" t="s">
        <v>285</v>
      </c>
      <c r="E850" s="129" t="s">
        <v>737</v>
      </c>
      <c r="F850" s="129" t="s">
        <v>849</v>
      </c>
      <c r="G850" s="128" t="s">
        <v>706</v>
      </c>
      <c r="H850" s="128"/>
      <c r="I850" s="128" t="s">
        <v>850</v>
      </c>
      <c r="J850" s="128" t="s">
        <v>156</v>
      </c>
      <c r="K850" s="128" t="s">
        <v>2264</v>
      </c>
      <c r="L850" s="130">
        <v>0</v>
      </c>
      <c r="M850" s="130">
        <v>0</v>
      </c>
      <c r="N850" s="131">
        <f t="shared" si="41"/>
        <v>0</v>
      </c>
      <c r="O850" s="128" t="s">
        <v>2312</v>
      </c>
      <c r="P850" s="144">
        <v>4698</v>
      </c>
      <c r="Q850" s="133">
        <v>0</v>
      </c>
      <c r="R850" s="144">
        <v>522</v>
      </c>
      <c r="S850" s="134">
        <f t="shared" si="42"/>
        <v>5220</v>
      </c>
      <c r="T850" s="132">
        <v>4698</v>
      </c>
      <c r="U850" s="135">
        <v>0</v>
      </c>
      <c r="V850" s="135"/>
      <c r="W850" s="136">
        <f t="shared" si="43"/>
        <v>4698</v>
      </c>
      <c r="X850" s="145" t="s">
        <v>851</v>
      </c>
      <c r="Y850" s="138"/>
      <c r="Z850" s="138"/>
      <c r="AA850" s="138"/>
      <c r="AB850" s="139"/>
      <c r="AC850" s="147"/>
      <c r="AE850" s="147"/>
      <c r="AG850" s="147"/>
      <c r="AH850" s="92"/>
    </row>
    <row r="851" spans="2:34" ht="40.5" customHeight="1">
      <c r="B851" s="127">
        <v>840</v>
      </c>
      <c r="C851" s="128" t="s">
        <v>852</v>
      </c>
      <c r="D851" s="129" t="s">
        <v>285</v>
      </c>
      <c r="E851" s="129" t="s">
        <v>285</v>
      </c>
      <c r="F851" s="129" t="s">
        <v>853</v>
      </c>
      <c r="G851" s="128" t="s">
        <v>706</v>
      </c>
      <c r="H851" s="128"/>
      <c r="I851" s="128" t="s">
        <v>852</v>
      </c>
      <c r="J851" s="128" t="s">
        <v>328</v>
      </c>
      <c r="K851" s="128" t="s">
        <v>2265</v>
      </c>
      <c r="L851" s="130">
        <v>7</v>
      </c>
      <c r="M851" s="130">
        <v>11</v>
      </c>
      <c r="N851" s="131">
        <f t="shared" si="41"/>
        <v>18</v>
      </c>
      <c r="O851" s="128" t="s">
        <v>2312</v>
      </c>
      <c r="P851" s="144">
        <v>40059</v>
      </c>
      <c r="Q851" s="133">
        <v>0</v>
      </c>
      <c r="R851" s="144">
        <v>4451</v>
      </c>
      <c r="S851" s="134">
        <f t="shared" si="42"/>
        <v>44510</v>
      </c>
      <c r="T851" s="132">
        <v>40059</v>
      </c>
      <c r="U851" s="135">
        <v>0</v>
      </c>
      <c r="V851" s="135"/>
      <c r="W851" s="136">
        <f t="shared" si="43"/>
        <v>40059</v>
      </c>
      <c r="X851" s="145" t="s">
        <v>854</v>
      </c>
      <c r="Y851" s="138"/>
      <c r="Z851" s="138"/>
      <c r="AA851" s="138"/>
      <c r="AB851" s="139"/>
      <c r="AC851" s="147"/>
      <c r="AE851" s="147"/>
      <c r="AG851" s="147"/>
      <c r="AH851" s="92"/>
    </row>
    <row r="852" spans="2:34" ht="40.5" customHeight="1">
      <c r="B852" s="127">
        <v>841</v>
      </c>
      <c r="C852" s="128" t="s">
        <v>852</v>
      </c>
      <c r="D852" s="129" t="s">
        <v>285</v>
      </c>
      <c r="E852" s="129" t="s">
        <v>285</v>
      </c>
      <c r="F852" s="129" t="s">
        <v>853</v>
      </c>
      <c r="G852" s="128" t="s">
        <v>706</v>
      </c>
      <c r="H852" s="128"/>
      <c r="I852" s="128" t="s">
        <v>852</v>
      </c>
      <c r="J852" s="128" t="s">
        <v>176</v>
      </c>
      <c r="K852" s="128" t="s">
        <v>2265</v>
      </c>
      <c r="L852" s="130">
        <v>0</v>
      </c>
      <c r="M852" s="130">
        <v>0</v>
      </c>
      <c r="N852" s="131">
        <f t="shared" si="41"/>
        <v>0</v>
      </c>
      <c r="O852" s="128" t="s">
        <v>2312</v>
      </c>
      <c r="P852" s="144">
        <v>54360</v>
      </c>
      <c r="Q852" s="133">
        <v>0</v>
      </c>
      <c r="R852" s="144">
        <v>6040</v>
      </c>
      <c r="S852" s="134">
        <f t="shared" si="42"/>
        <v>60400</v>
      </c>
      <c r="T852" s="132">
        <v>54360</v>
      </c>
      <c r="U852" s="135">
        <v>0</v>
      </c>
      <c r="V852" s="135"/>
      <c r="W852" s="136">
        <f t="shared" si="43"/>
        <v>54360</v>
      </c>
      <c r="X852" s="145" t="s">
        <v>854</v>
      </c>
      <c r="Y852" s="138"/>
      <c r="Z852" s="138"/>
      <c r="AA852" s="138"/>
      <c r="AB852" s="139"/>
      <c r="AC852" s="147"/>
      <c r="AE852" s="147"/>
      <c r="AG852" s="147"/>
      <c r="AH852" s="92"/>
    </row>
    <row r="853" spans="2:34" ht="40.5" customHeight="1">
      <c r="B853" s="127">
        <v>842</v>
      </c>
      <c r="C853" s="128" t="s">
        <v>852</v>
      </c>
      <c r="D853" s="129" t="s">
        <v>285</v>
      </c>
      <c r="E853" s="129" t="s">
        <v>285</v>
      </c>
      <c r="F853" s="129" t="s">
        <v>853</v>
      </c>
      <c r="G853" s="128" t="s">
        <v>706</v>
      </c>
      <c r="H853" s="128"/>
      <c r="I853" s="128" t="s">
        <v>852</v>
      </c>
      <c r="J853" s="128" t="s">
        <v>157</v>
      </c>
      <c r="K853" s="128" t="s">
        <v>2264</v>
      </c>
      <c r="L853" s="130">
        <v>0</v>
      </c>
      <c r="M853" s="130">
        <v>0</v>
      </c>
      <c r="N853" s="131">
        <f t="shared" si="41"/>
        <v>0</v>
      </c>
      <c r="O853" s="128" t="s">
        <v>2312</v>
      </c>
      <c r="P853" s="144">
        <v>49302</v>
      </c>
      <c r="Q853" s="133">
        <v>0</v>
      </c>
      <c r="R853" s="144">
        <v>5478</v>
      </c>
      <c r="S853" s="134">
        <f t="shared" si="42"/>
        <v>54780</v>
      </c>
      <c r="T853" s="132">
        <v>49302</v>
      </c>
      <c r="U853" s="135">
        <v>0</v>
      </c>
      <c r="V853" s="135"/>
      <c r="W853" s="136">
        <f t="shared" si="43"/>
        <v>49302</v>
      </c>
      <c r="X853" s="145" t="s">
        <v>854</v>
      </c>
      <c r="Y853" s="138"/>
      <c r="Z853" s="138"/>
      <c r="AA853" s="138"/>
      <c r="AB853" s="139"/>
      <c r="AC853" s="147"/>
      <c r="AE853" s="147"/>
      <c r="AG853" s="147"/>
      <c r="AH853" s="92"/>
    </row>
    <row r="854" spans="2:34" ht="40.5" customHeight="1">
      <c r="B854" s="127">
        <v>843</v>
      </c>
      <c r="C854" s="128" t="s">
        <v>852</v>
      </c>
      <c r="D854" s="129" t="s">
        <v>285</v>
      </c>
      <c r="E854" s="129" t="s">
        <v>285</v>
      </c>
      <c r="F854" s="129" t="s">
        <v>853</v>
      </c>
      <c r="G854" s="128" t="s">
        <v>706</v>
      </c>
      <c r="H854" s="128"/>
      <c r="I854" s="128" t="s">
        <v>852</v>
      </c>
      <c r="J854" s="128" t="s">
        <v>157</v>
      </c>
      <c r="K854" s="128" t="s">
        <v>2264</v>
      </c>
      <c r="L854" s="130">
        <v>0</v>
      </c>
      <c r="M854" s="130">
        <v>0</v>
      </c>
      <c r="N854" s="131">
        <f t="shared" si="41"/>
        <v>0</v>
      </c>
      <c r="O854" s="128" t="s">
        <v>2312</v>
      </c>
      <c r="P854" s="144">
        <v>4788</v>
      </c>
      <c r="Q854" s="133">
        <v>0</v>
      </c>
      <c r="R854" s="144">
        <v>532</v>
      </c>
      <c r="S854" s="134">
        <f t="shared" si="42"/>
        <v>5320</v>
      </c>
      <c r="T854" s="132">
        <v>4788</v>
      </c>
      <c r="U854" s="135">
        <v>0</v>
      </c>
      <c r="V854" s="135"/>
      <c r="W854" s="136">
        <f t="shared" si="43"/>
        <v>4788</v>
      </c>
      <c r="X854" s="145" t="s">
        <v>854</v>
      </c>
      <c r="Y854" s="138"/>
      <c r="Z854" s="138"/>
      <c r="AA854" s="138"/>
      <c r="AB854" s="139"/>
      <c r="AC854" s="147"/>
      <c r="AE854" s="147"/>
      <c r="AG854" s="147"/>
      <c r="AH854" s="92"/>
    </row>
    <row r="855" spans="2:34" ht="40.5" customHeight="1">
      <c r="B855" s="127">
        <v>844</v>
      </c>
      <c r="C855" s="128" t="s">
        <v>852</v>
      </c>
      <c r="D855" s="129" t="s">
        <v>285</v>
      </c>
      <c r="E855" s="129" t="s">
        <v>285</v>
      </c>
      <c r="F855" s="129" t="s">
        <v>853</v>
      </c>
      <c r="G855" s="128" t="s">
        <v>706</v>
      </c>
      <c r="H855" s="128"/>
      <c r="I855" s="128" t="s">
        <v>852</v>
      </c>
      <c r="J855" s="128" t="s">
        <v>152</v>
      </c>
      <c r="K855" s="128" t="s">
        <v>2265</v>
      </c>
      <c r="L855" s="130">
        <v>0</v>
      </c>
      <c r="M855" s="130">
        <v>0</v>
      </c>
      <c r="N855" s="131">
        <f t="shared" si="41"/>
        <v>0</v>
      </c>
      <c r="O855" s="128" t="s">
        <v>2312</v>
      </c>
      <c r="P855" s="144">
        <v>40050</v>
      </c>
      <c r="Q855" s="133">
        <v>0</v>
      </c>
      <c r="R855" s="144">
        <v>4450</v>
      </c>
      <c r="S855" s="134">
        <f t="shared" si="42"/>
        <v>44500</v>
      </c>
      <c r="T855" s="132">
        <v>40050</v>
      </c>
      <c r="U855" s="135">
        <v>0</v>
      </c>
      <c r="V855" s="135"/>
      <c r="W855" s="136">
        <f t="shared" si="43"/>
        <v>40050</v>
      </c>
      <c r="X855" s="145" t="s">
        <v>854</v>
      </c>
      <c r="Y855" s="138"/>
      <c r="Z855" s="138"/>
      <c r="AA855" s="138"/>
      <c r="AB855" s="139"/>
      <c r="AC855" s="147"/>
      <c r="AE855" s="147"/>
      <c r="AG855" s="147"/>
      <c r="AH855" s="92"/>
    </row>
    <row r="856" spans="2:34" ht="40.5" customHeight="1">
      <c r="B856" s="127">
        <v>845</v>
      </c>
      <c r="C856" s="128" t="s">
        <v>852</v>
      </c>
      <c r="D856" s="129" t="s">
        <v>285</v>
      </c>
      <c r="E856" s="129" t="s">
        <v>285</v>
      </c>
      <c r="F856" s="129" t="s">
        <v>853</v>
      </c>
      <c r="G856" s="128" t="s">
        <v>706</v>
      </c>
      <c r="H856" s="128"/>
      <c r="I856" s="128" t="s">
        <v>852</v>
      </c>
      <c r="J856" s="128" t="s">
        <v>156</v>
      </c>
      <c r="K856" s="128" t="s">
        <v>2264</v>
      </c>
      <c r="L856" s="130">
        <v>0</v>
      </c>
      <c r="M856" s="130">
        <v>0</v>
      </c>
      <c r="N856" s="131">
        <f t="shared" si="41"/>
        <v>0</v>
      </c>
      <c r="O856" s="128" t="s">
        <v>2312</v>
      </c>
      <c r="P856" s="144">
        <v>28188</v>
      </c>
      <c r="Q856" s="133">
        <v>0</v>
      </c>
      <c r="R856" s="144">
        <v>3132</v>
      </c>
      <c r="S856" s="134">
        <f t="shared" si="42"/>
        <v>31320</v>
      </c>
      <c r="T856" s="132">
        <v>28188</v>
      </c>
      <c r="U856" s="135">
        <v>0</v>
      </c>
      <c r="V856" s="135"/>
      <c r="W856" s="136">
        <f t="shared" si="43"/>
        <v>28188</v>
      </c>
      <c r="X856" s="145" t="s">
        <v>854</v>
      </c>
      <c r="Y856" s="138"/>
      <c r="Z856" s="138"/>
      <c r="AA856" s="138"/>
      <c r="AB856" s="139"/>
      <c r="AC856" s="147"/>
      <c r="AE856" s="147"/>
      <c r="AG856" s="147"/>
      <c r="AH856" s="92"/>
    </row>
    <row r="857" spans="2:34" ht="40.5" customHeight="1">
      <c r="B857" s="127">
        <v>846</v>
      </c>
      <c r="C857" s="128" t="s">
        <v>855</v>
      </c>
      <c r="D857" s="129" t="s">
        <v>856</v>
      </c>
      <c r="E857" s="129" t="s">
        <v>285</v>
      </c>
      <c r="F857" s="129" t="s">
        <v>229</v>
      </c>
      <c r="G857" s="128" t="s">
        <v>706</v>
      </c>
      <c r="H857" s="128"/>
      <c r="I857" s="128" t="s">
        <v>855</v>
      </c>
      <c r="J857" s="128" t="s">
        <v>176</v>
      </c>
      <c r="K857" s="128" t="s">
        <v>2265</v>
      </c>
      <c r="L857" s="130">
        <v>12</v>
      </c>
      <c r="M857" s="130">
        <v>17</v>
      </c>
      <c r="N857" s="131">
        <f t="shared" si="41"/>
        <v>29</v>
      </c>
      <c r="O857" s="128" t="s">
        <v>2312</v>
      </c>
      <c r="P857" s="144">
        <v>190260</v>
      </c>
      <c r="Q857" s="133">
        <v>0</v>
      </c>
      <c r="R857" s="144">
        <v>21140</v>
      </c>
      <c r="S857" s="134">
        <f t="shared" si="42"/>
        <v>211400</v>
      </c>
      <c r="T857" s="132">
        <v>190260</v>
      </c>
      <c r="U857" s="135">
        <v>0</v>
      </c>
      <c r="V857" s="135"/>
      <c r="W857" s="136">
        <f t="shared" si="43"/>
        <v>190260</v>
      </c>
      <c r="X857" s="145" t="s">
        <v>857</v>
      </c>
      <c r="Y857" s="138"/>
      <c r="Z857" s="138"/>
      <c r="AA857" s="138"/>
      <c r="AB857" s="139"/>
      <c r="AC857" s="147"/>
      <c r="AE857" s="147"/>
      <c r="AG857" s="147"/>
      <c r="AH857" s="92"/>
    </row>
    <row r="858" spans="2:34" ht="40.5" customHeight="1">
      <c r="B858" s="127">
        <v>847</v>
      </c>
      <c r="C858" s="128" t="s">
        <v>855</v>
      </c>
      <c r="D858" s="129" t="s">
        <v>856</v>
      </c>
      <c r="E858" s="129" t="s">
        <v>285</v>
      </c>
      <c r="F858" s="129" t="s">
        <v>229</v>
      </c>
      <c r="G858" s="128" t="s">
        <v>706</v>
      </c>
      <c r="H858" s="128"/>
      <c r="I858" s="128" t="s">
        <v>855</v>
      </c>
      <c r="J858" s="128" t="s">
        <v>157</v>
      </c>
      <c r="K858" s="128" t="s">
        <v>2264</v>
      </c>
      <c r="L858" s="130">
        <v>0</v>
      </c>
      <c r="M858" s="130">
        <v>0</v>
      </c>
      <c r="N858" s="131">
        <f t="shared" si="41"/>
        <v>0</v>
      </c>
      <c r="O858" s="128" t="s">
        <v>2312</v>
      </c>
      <c r="P858" s="144">
        <v>5805</v>
      </c>
      <c r="Q858" s="133">
        <v>0</v>
      </c>
      <c r="R858" s="144">
        <v>645</v>
      </c>
      <c r="S858" s="134">
        <f t="shared" si="42"/>
        <v>6450</v>
      </c>
      <c r="T858" s="132">
        <v>5805</v>
      </c>
      <c r="U858" s="135">
        <v>0</v>
      </c>
      <c r="V858" s="135"/>
      <c r="W858" s="136">
        <f t="shared" si="43"/>
        <v>5805</v>
      </c>
      <c r="X858" s="145" t="s">
        <v>857</v>
      </c>
      <c r="Y858" s="138"/>
      <c r="Z858" s="138"/>
      <c r="AA858" s="138"/>
      <c r="AB858" s="139"/>
      <c r="AC858" s="147"/>
      <c r="AE858" s="147"/>
      <c r="AG858" s="147"/>
      <c r="AH858" s="92"/>
    </row>
    <row r="859" spans="2:34" ht="40.5" customHeight="1">
      <c r="B859" s="127">
        <v>848</v>
      </c>
      <c r="C859" s="128" t="s">
        <v>855</v>
      </c>
      <c r="D859" s="129" t="s">
        <v>856</v>
      </c>
      <c r="E859" s="129" t="s">
        <v>285</v>
      </c>
      <c r="F859" s="129" t="s">
        <v>229</v>
      </c>
      <c r="G859" s="128" t="s">
        <v>706</v>
      </c>
      <c r="H859" s="128"/>
      <c r="I859" s="128" t="s">
        <v>855</v>
      </c>
      <c r="J859" s="128" t="s">
        <v>169</v>
      </c>
      <c r="K859" s="128" t="s">
        <v>2264</v>
      </c>
      <c r="L859" s="130">
        <v>0</v>
      </c>
      <c r="M859" s="130">
        <v>0</v>
      </c>
      <c r="N859" s="131">
        <f t="shared" si="41"/>
        <v>0</v>
      </c>
      <c r="O859" s="128" t="s">
        <v>2312</v>
      </c>
      <c r="P859" s="144">
        <v>36495</v>
      </c>
      <c r="Q859" s="133">
        <v>0</v>
      </c>
      <c r="R859" s="144">
        <v>4055</v>
      </c>
      <c r="S859" s="134">
        <f t="shared" si="42"/>
        <v>40550</v>
      </c>
      <c r="T859" s="132">
        <v>36495</v>
      </c>
      <c r="U859" s="135">
        <v>0</v>
      </c>
      <c r="V859" s="135"/>
      <c r="W859" s="136">
        <f t="shared" si="43"/>
        <v>36495</v>
      </c>
      <c r="X859" s="145" t="s">
        <v>857</v>
      </c>
      <c r="Y859" s="138"/>
      <c r="Z859" s="138"/>
      <c r="AA859" s="138"/>
      <c r="AB859" s="139"/>
      <c r="AC859" s="147"/>
      <c r="AE859" s="147"/>
      <c r="AG859" s="147"/>
      <c r="AH859" s="92"/>
    </row>
    <row r="860" spans="2:34" ht="40.5" customHeight="1">
      <c r="B860" s="127">
        <v>849</v>
      </c>
      <c r="C860" s="128" t="s">
        <v>855</v>
      </c>
      <c r="D860" s="129" t="s">
        <v>856</v>
      </c>
      <c r="E860" s="129" t="s">
        <v>285</v>
      </c>
      <c r="F860" s="129" t="s">
        <v>229</v>
      </c>
      <c r="G860" s="128" t="s">
        <v>706</v>
      </c>
      <c r="H860" s="128"/>
      <c r="I860" s="128" t="s">
        <v>855</v>
      </c>
      <c r="J860" s="128" t="s">
        <v>328</v>
      </c>
      <c r="K860" s="128" t="s">
        <v>2265</v>
      </c>
      <c r="L860" s="130">
        <v>0</v>
      </c>
      <c r="M860" s="130">
        <v>0</v>
      </c>
      <c r="N860" s="131">
        <f t="shared" si="41"/>
        <v>0</v>
      </c>
      <c r="O860" s="128" t="s">
        <v>2312</v>
      </c>
      <c r="P860" s="144">
        <v>23026</v>
      </c>
      <c r="Q860" s="133">
        <v>0</v>
      </c>
      <c r="R860" s="144">
        <v>2559</v>
      </c>
      <c r="S860" s="134">
        <f t="shared" si="42"/>
        <v>25585</v>
      </c>
      <c r="T860" s="132">
        <v>23026</v>
      </c>
      <c r="U860" s="135">
        <v>0</v>
      </c>
      <c r="V860" s="135"/>
      <c r="W860" s="136">
        <f t="shared" si="43"/>
        <v>23026</v>
      </c>
      <c r="X860" s="145" t="s">
        <v>857</v>
      </c>
      <c r="Y860" s="138"/>
      <c r="Z860" s="138"/>
      <c r="AA860" s="138"/>
      <c r="AB860" s="139"/>
      <c r="AC860" s="147"/>
      <c r="AE860" s="147"/>
      <c r="AG860" s="147"/>
      <c r="AH860" s="92"/>
    </row>
    <row r="861" spans="2:34" ht="40.5" customHeight="1">
      <c r="B861" s="127">
        <v>850</v>
      </c>
      <c r="C861" s="128" t="s">
        <v>855</v>
      </c>
      <c r="D861" s="129" t="s">
        <v>856</v>
      </c>
      <c r="E861" s="129" t="s">
        <v>285</v>
      </c>
      <c r="F861" s="129" t="s">
        <v>229</v>
      </c>
      <c r="G861" s="128" t="s">
        <v>706</v>
      </c>
      <c r="H861" s="128"/>
      <c r="I861" s="128" t="s">
        <v>855</v>
      </c>
      <c r="J861" s="128" t="s">
        <v>328</v>
      </c>
      <c r="K861" s="128" t="s">
        <v>2265</v>
      </c>
      <c r="L861" s="130">
        <v>0</v>
      </c>
      <c r="M861" s="130">
        <v>0</v>
      </c>
      <c r="N861" s="131">
        <f t="shared" si="41"/>
        <v>0</v>
      </c>
      <c r="O861" s="128" t="s">
        <v>2312</v>
      </c>
      <c r="P861" s="144">
        <v>17478</v>
      </c>
      <c r="Q861" s="133">
        <v>0</v>
      </c>
      <c r="R861" s="144">
        <v>1942</v>
      </c>
      <c r="S861" s="134">
        <f t="shared" si="42"/>
        <v>19420</v>
      </c>
      <c r="T861" s="132">
        <v>17478</v>
      </c>
      <c r="U861" s="135">
        <v>0</v>
      </c>
      <c r="V861" s="135"/>
      <c r="W861" s="136">
        <f t="shared" si="43"/>
        <v>17478</v>
      </c>
      <c r="X861" s="145" t="s">
        <v>857</v>
      </c>
      <c r="Y861" s="138"/>
      <c r="Z861" s="138"/>
      <c r="AA861" s="138"/>
      <c r="AB861" s="139"/>
      <c r="AC861" s="147"/>
      <c r="AE861" s="147"/>
      <c r="AG861" s="147"/>
      <c r="AH861" s="92"/>
    </row>
    <row r="862" spans="2:34" ht="40.5" customHeight="1">
      <c r="B862" s="127">
        <v>851</v>
      </c>
      <c r="C862" s="128" t="s">
        <v>855</v>
      </c>
      <c r="D862" s="129" t="s">
        <v>856</v>
      </c>
      <c r="E862" s="129" t="s">
        <v>285</v>
      </c>
      <c r="F862" s="129" t="s">
        <v>229</v>
      </c>
      <c r="G862" s="128" t="s">
        <v>706</v>
      </c>
      <c r="H862" s="128"/>
      <c r="I862" s="128" t="s">
        <v>855</v>
      </c>
      <c r="J862" s="128" t="s">
        <v>169</v>
      </c>
      <c r="K862" s="128" t="s">
        <v>2264</v>
      </c>
      <c r="L862" s="130">
        <v>0</v>
      </c>
      <c r="M862" s="130">
        <v>0</v>
      </c>
      <c r="N862" s="131">
        <f t="shared" si="41"/>
        <v>0</v>
      </c>
      <c r="O862" s="128" t="s">
        <v>2312</v>
      </c>
      <c r="P862" s="144">
        <v>7047</v>
      </c>
      <c r="Q862" s="133">
        <v>0</v>
      </c>
      <c r="R862" s="144">
        <v>783</v>
      </c>
      <c r="S862" s="134">
        <f t="shared" si="42"/>
        <v>7830</v>
      </c>
      <c r="T862" s="132">
        <v>7047</v>
      </c>
      <c r="U862" s="135">
        <v>0</v>
      </c>
      <c r="V862" s="135"/>
      <c r="W862" s="136">
        <f t="shared" si="43"/>
        <v>7047</v>
      </c>
      <c r="X862" s="145" t="s">
        <v>857</v>
      </c>
      <c r="Y862" s="138"/>
      <c r="Z862" s="138"/>
      <c r="AA862" s="138"/>
      <c r="AB862" s="139"/>
      <c r="AC862" s="147"/>
      <c r="AE862" s="147"/>
      <c r="AG862" s="147"/>
      <c r="AH862" s="92"/>
    </row>
    <row r="863" spans="2:34" ht="40.5" customHeight="1">
      <c r="B863" s="127">
        <v>852</v>
      </c>
      <c r="C863" s="128" t="s">
        <v>855</v>
      </c>
      <c r="D863" s="129" t="s">
        <v>856</v>
      </c>
      <c r="E863" s="129" t="s">
        <v>285</v>
      </c>
      <c r="F863" s="129" t="s">
        <v>229</v>
      </c>
      <c r="G863" s="128" t="s">
        <v>706</v>
      </c>
      <c r="H863" s="128"/>
      <c r="I863" s="128" t="s">
        <v>855</v>
      </c>
      <c r="J863" s="128" t="s">
        <v>157</v>
      </c>
      <c r="K863" s="128" t="s">
        <v>2264</v>
      </c>
      <c r="L863" s="130">
        <v>0</v>
      </c>
      <c r="M863" s="130">
        <v>0</v>
      </c>
      <c r="N863" s="131">
        <f t="shared" si="41"/>
        <v>0</v>
      </c>
      <c r="O863" s="128" t="s">
        <v>2312</v>
      </c>
      <c r="P863" s="144">
        <v>24651</v>
      </c>
      <c r="Q863" s="133">
        <v>0</v>
      </c>
      <c r="R863" s="144">
        <v>2739</v>
      </c>
      <c r="S863" s="134">
        <f t="shared" si="42"/>
        <v>27390</v>
      </c>
      <c r="T863" s="132">
        <v>24651</v>
      </c>
      <c r="U863" s="135">
        <v>0</v>
      </c>
      <c r="V863" s="135"/>
      <c r="W863" s="136">
        <f t="shared" si="43"/>
        <v>24651</v>
      </c>
      <c r="X863" s="145" t="s">
        <v>857</v>
      </c>
      <c r="Y863" s="138"/>
      <c r="Z863" s="138"/>
      <c r="AA863" s="138"/>
      <c r="AB863" s="139"/>
      <c r="AC863" s="147"/>
      <c r="AE863" s="147"/>
      <c r="AG863" s="147"/>
      <c r="AH863" s="92"/>
    </row>
    <row r="864" spans="2:34" ht="40.5" customHeight="1">
      <c r="B864" s="127">
        <v>853</v>
      </c>
      <c r="C864" s="128" t="s">
        <v>855</v>
      </c>
      <c r="D864" s="129" t="s">
        <v>856</v>
      </c>
      <c r="E864" s="129" t="s">
        <v>285</v>
      </c>
      <c r="F864" s="129" t="s">
        <v>229</v>
      </c>
      <c r="G864" s="128" t="s">
        <v>706</v>
      </c>
      <c r="H864" s="128"/>
      <c r="I864" s="128" t="s">
        <v>855</v>
      </c>
      <c r="J864" s="128" t="s">
        <v>288</v>
      </c>
      <c r="K864" s="128" t="s">
        <v>2265</v>
      </c>
      <c r="L864" s="130">
        <v>0</v>
      </c>
      <c r="M864" s="130">
        <v>0</v>
      </c>
      <c r="N864" s="131">
        <f t="shared" si="41"/>
        <v>0</v>
      </c>
      <c r="O864" s="128" t="s">
        <v>2312</v>
      </c>
      <c r="P864" s="144">
        <v>11700</v>
      </c>
      <c r="Q864" s="133">
        <v>0</v>
      </c>
      <c r="R864" s="144">
        <v>1300</v>
      </c>
      <c r="S864" s="134">
        <f t="shared" si="42"/>
        <v>13000</v>
      </c>
      <c r="T864" s="132">
        <v>11700</v>
      </c>
      <c r="U864" s="135">
        <v>0</v>
      </c>
      <c r="V864" s="135"/>
      <c r="W864" s="136">
        <f t="shared" si="43"/>
        <v>11700</v>
      </c>
      <c r="X864" s="145" t="s">
        <v>857</v>
      </c>
      <c r="Y864" s="138"/>
      <c r="Z864" s="138"/>
      <c r="AA864" s="138"/>
      <c r="AB864" s="139"/>
      <c r="AC864" s="147"/>
      <c r="AE864" s="147"/>
      <c r="AG864" s="147"/>
      <c r="AH864" s="92"/>
    </row>
    <row r="865" spans="2:34" ht="40.5" customHeight="1">
      <c r="B865" s="127">
        <v>854</v>
      </c>
      <c r="C865" s="128" t="s">
        <v>855</v>
      </c>
      <c r="D865" s="129" t="s">
        <v>856</v>
      </c>
      <c r="E865" s="129" t="s">
        <v>285</v>
      </c>
      <c r="F865" s="129" t="s">
        <v>229</v>
      </c>
      <c r="G865" s="128" t="s">
        <v>706</v>
      </c>
      <c r="H865" s="128"/>
      <c r="I865" s="128" t="s">
        <v>855</v>
      </c>
      <c r="J865" s="128" t="s">
        <v>156</v>
      </c>
      <c r="K865" s="128" t="s">
        <v>2264</v>
      </c>
      <c r="L865" s="130">
        <v>0</v>
      </c>
      <c r="M865" s="130">
        <v>0</v>
      </c>
      <c r="N865" s="131">
        <f t="shared" si="41"/>
        <v>0</v>
      </c>
      <c r="O865" s="128" t="s">
        <v>2312</v>
      </c>
      <c r="P865" s="144">
        <v>14094</v>
      </c>
      <c r="Q865" s="133">
        <v>0</v>
      </c>
      <c r="R865" s="144">
        <v>1566</v>
      </c>
      <c r="S865" s="134">
        <f t="shared" si="42"/>
        <v>15660</v>
      </c>
      <c r="T865" s="132">
        <v>14094</v>
      </c>
      <c r="U865" s="135">
        <v>0</v>
      </c>
      <c r="V865" s="135"/>
      <c r="W865" s="136">
        <f t="shared" si="43"/>
        <v>14094</v>
      </c>
      <c r="X865" s="145" t="s">
        <v>857</v>
      </c>
      <c r="Y865" s="138"/>
      <c r="Z865" s="138"/>
      <c r="AA865" s="138"/>
      <c r="AB865" s="139"/>
      <c r="AC865" s="147"/>
      <c r="AE865" s="147"/>
      <c r="AG865" s="147"/>
      <c r="AH865" s="92"/>
    </row>
    <row r="866" spans="2:34" ht="40.5" customHeight="1">
      <c r="B866" s="127">
        <v>855</v>
      </c>
      <c r="C866" s="128" t="s">
        <v>855</v>
      </c>
      <c r="D866" s="129" t="s">
        <v>856</v>
      </c>
      <c r="E866" s="129" t="s">
        <v>285</v>
      </c>
      <c r="F866" s="129" t="s">
        <v>229</v>
      </c>
      <c r="G866" s="128" t="s">
        <v>706</v>
      </c>
      <c r="H866" s="128"/>
      <c r="I866" s="128" t="s">
        <v>855</v>
      </c>
      <c r="J866" s="128" t="s">
        <v>156</v>
      </c>
      <c r="K866" s="128" t="s">
        <v>2264</v>
      </c>
      <c r="L866" s="130">
        <v>0</v>
      </c>
      <c r="M866" s="130">
        <v>0</v>
      </c>
      <c r="N866" s="131">
        <f t="shared" si="41"/>
        <v>0</v>
      </c>
      <c r="O866" s="128" t="s">
        <v>2312</v>
      </c>
      <c r="P866" s="144">
        <v>31797</v>
      </c>
      <c r="Q866" s="133">
        <v>0</v>
      </c>
      <c r="R866" s="144">
        <v>3533</v>
      </c>
      <c r="S866" s="134">
        <f t="shared" si="42"/>
        <v>35330</v>
      </c>
      <c r="T866" s="132">
        <v>31797</v>
      </c>
      <c r="U866" s="135">
        <v>0</v>
      </c>
      <c r="V866" s="135"/>
      <c r="W866" s="136">
        <f t="shared" si="43"/>
        <v>31797</v>
      </c>
      <c r="X866" s="145" t="s">
        <v>857</v>
      </c>
      <c r="Y866" s="138"/>
      <c r="Z866" s="138"/>
      <c r="AA866" s="138"/>
      <c r="AB866" s="139"/>
      <c r="AC866" s="147"/>
      <c r="AE866" s="147"/>
      <c r="AG866" s="147"/>
      <c r="AH866" s="92"/>
    </row>
    <row r="867" spans="2:34" ht="40.5" customHeight="1">
      <c r="B867" s="127">
        <v>856</v>
      </c>
      <c r="C867" s="128" t="s">
        <v>855</v>
      </c>
      <c r="D867" s="129" t="s">
        <v>856</v>
      </c>
      <c r="E867" s="129" t="s">
        <v>285</v>
      </c>
      <c r="F867" s="129" t="s">
        <v>229</v>
      </c>
      <c r="G867" s="128" t="s">
        <v>706</v>
      </c>
      <c r="H867" s="128"/>
      <c r="I867" s="128" t="s">
        <v>855</v>
      </c>
      <c r="J867" s="128" t="s">
        <v>157</v>
      </c>
      <c r="K867" s="128" t="s">
        <v>2264</v>
      </c>
      <c r="L867" s="130">
        <v>0</v>
      </c>
      <c r="M867" s="130">
        <v>0</v>
      </c>
      <c r="N867" s="131">
        <f t="shared" si="41"/>
        <v>0</v>
      </c>
      <c r="O867" s="128" t="s">
        <v>2312</v>
      </c>
      <c r="P867" s="144">
        <v>23940</v>
      </c>
      <c r="Q867" s="133">
        <v>0</v>
      </c>
      <c r="R867" s="144">
        <v>2660</v>
      </c>
      <c r="S867" s="134">
        <f t="shared" si="42"/>
        <v>26600</v>
      </c>
      <c r="T867" s="132">
        <v>23940</v>
      </c>
      <c r="U867" s="135">
        <v>0</v>
      </c>
      <c r="V867" s="135"/>
      <c r="W867" s="136">
        <f t="shared" si="43"/>
        <v>23940</v>
      </c>
      <c r="X867" s="145" t="s">
        <v>857</v>
      </c>
      <c r="Y867" s="138"/>
      <c r="Z867" s="138"/>
      <c r="AA867" s="138"/>
      <c r="AB867" s="139"/>
      <c r="AC867" s="147"/>
      <c r="AE867" s="147"/>
      <c r="AG867" s="147"/>
      <c r="AH867" s="92"/>
    </row>
    <row r="868" spans="2:34" ht="40.5" customHeight="1">
      <c r="B868" s="127">
        <v>857</v>
      </c>
      <c r="C868" s="128" t="s">
        <v>858</v>
      </c>
      <c r="D868" s="129" t="s">
        <v>582</v>
      </c>
      <c r="E868" s="129"/>
      <c r="F868" s="129" t="s">
        <v>317</v>
      </c>
      <c r="G868" s="128" t="s">
        <v>163</v>
      </c>
      <c r="H868" s="128"/>
      <c r="I868" s="128" t="s">
        <v>858</v>
      </c>
      <c r="J868" s="128" t="s">
        <v>184</v>
      </c>
      <c r="K868" s="128" t="s">
        <v>2265</v>
      </c>
      <c r="L868" s="130">
        <v>14</v>
      </c>
      <c r="M868" s="130">
        <v>1</v>
      </c>
      <c r="N868" s="131">
        <f t="shared" si="41"/>
        <v>15</v>
      </c>
      <c r="O868" s="128" t="s">
        <v>2312</v>
      </c>
      <c r="P868" s="144">
        <v>11700</v>
      </c>
      <c r="Q868" s="133">
        <v>0</v>
      </c>
      <c r="R868" s="144">
        <v>1300</v>
      </c>
      <c r="S868" s="134">
        <f t="shared" si="42"/>
        <v>13000</v>
      </c>
      <c r="T868" s="132">
        <v>11700</v>
      </c>
      <c r="U868" s="135">
        <v>0</v>
      </c>
      <c r="V868" s="135"/>
      <c r="W868" s="136">
        <f t="shared" si="43"/>
        <v>11700</v>
      </c>
      <c r="X868" s="145" t="s">
        <v>859</v>
      </c>
      <c r="Y868" s="138"/>
      <c r="Z868" s="138"/>
      <c r="AA868" s="138"/>
      <c r="AB868" s="139"/>
      <c r="AC868" s="147"/>
      <c r="AE868" s="147"/>
      <c r="AG868" s="147"/>
      <c r="AH868" s="92"/>
    </row>
    <row r="869" spans="2:34" ht="40.5" customHeight="1">
      <c r="B869" s="127">
        <v>858</v>
      </c>
      <c r="C869" s="128" t="s">
        <v>858</v>
      </c>
      <c r="D869" s="129" t="s">
        <v>582</v>
      </c>
      <c r="E869" s="129"/>
      <c r="F869" s="129" t="s">
        <v>317</v>
      </c>
      <c r="G869" s="128" t="s">
        <v>163</v>
      </c>
      <c r="H869" s="128"/>
      <c r="I869" s="128" t="s">
        <v>858</v>
      </c>
      <c r="J869" s="128" t="s">
        <v>169</v>
      </c>
      <c r="K869" s="128" t="s">
        <v>2264</v>
      </c>
      <c r="L869" s="130">
        <v>0</v>
      </c>
      <c r="M869" s="130">
        <v>0</v>
      </c>
      <c r="N869" s="131">
        <f t="shared" si="41"/>
        <v>0</v>
      </c>
      <c r="O869" s="128" t="s">
        <v>2312</v>
      </c>
      <c r="P869" s="144">
        <v>13076</v>
      </c>
      <c r="Q869" s="133">
        <v>0</v>
      </c>
      <c r="R869" s="144">
        <v>1453.3999999999996</v>
      </c>
      <c r="S869" s="134">
        <f t="shared" si="42"/>
        <v>14529.4</v>
      </c>
      <c r="T869" s="132">
        <v>13076</v>
      </c>
      <c r="U869" s="135">
        <v>0</v>
      </c>
      <c r="V869" s="135"/>
      <c r="W869" s="136">
        <f t="shared" si="43"/>
        <v>13076</v>
      </c>
      <c r="X869" s="145" t="s">
        <v>859</v>
      </c>
      <c r="Y869" s="138"/>
      <c r="Z869" s="138"/>
      <c r="AA869" s="138"/>
      <c r="AB869" s="139"/>
      <c r="AC869" s="147"/>
      <c r="AE869" s="147"/>
      <c r="AG869" s="147"/>
      <c r="AH869" s="92"/>
    </row>
    <row r="870" spans="2:34" ht="40.5" customHeight="1">
      <c r="B870" s="127">
        <v>859</v>
      </c>
      <c r="C870" s="128" t="s">
        <v>858</v>
      </c>
      <c r="D870" s="129" t="s">
        <v>582</v>
      </c>
      <c r="E870" s="129"/>
      <c r="F870" s="129" t="s">
        <v>317</v>
      </c>
      <c r="G870" s="128" t="s">
        <v>163</v>
      </c>
      <c r="H870" s="128"/>
      <c r="I870" s="128" t="s">
        <v>858</v>
      </c>
      <c r="J870" s="128" t="s">
        <v>156</v>
      </c>
      <c r="K870" s="128" t="s">
        <v>2264</v>
      </c>
      <c r="L870" s="130">
        <v>0</v>
      </c>
      <c r="M870" s="130">
        <v>0</v>
      </c>
      <c r="N870" s="131">
        <f t="shared" si="41"/>
        <v>0</v>
      </c>
      <c r="O870" s="128" t="s">
        <v>2312</v>
      </c>
      <c r="P870" s="144">
        <v>47109</v>
      </c>
      <c r="Q870" s="133">
        <v>0</v>
      </c>
      <c r="R870" s="144">
        <v>5234.4000000000015</v>
      </c>
      <c r="S870" s="134">
        <f t="shared" si="42"/>
        <v>52343.4</v>
      </c>
      <c r="T870" s="132">
        <v>47109</v>
      </c>
      <c r="U870" s="135">
        <v>0</v>
      </c>
      <c r="V870" s="135"/>
      <c r="W870" s="136">
        <f t="shared" si="43"/>
        <v>47109</v>
      </c>
      <c r="X870" s="145" t="s">
        <v>859</v>
      </c>
      <c r="Y870" s="138"/>
      <c r="Z870" s="138"/>
      <c r="AA870" s="138"/>
      <c r="AB870" s="139"/>
      <c r="AC870" s="147"/>
      <c r="AE870" s="147"/>
      <c r="AG870" s="147"/>
      <c r="AH870" s="92"/>
    </row>
    <row r="871" spans="2:34" ht="40.5" customHeight="1">
      <c r="B871" s="127">
        <v>860</v>
      </c>
      <c r="C871" s="128" t="s">
        <v>858</v>
      </c>
      <c r="D871" s="129" t="s">
        <v>582</v>
      </c>
      <c r="E871" s="129"/>
      <c r="F871" s="129" t="s">
        <v>317</v>
      </c>
      <c r="G871" s="128" t="s">
        <v>163</v>
      </c>
      <c r="H871" s="128"/>
      <c r="I871" s="128" t="s">
        <v>858</v>
      </c>
      <c r="J871" s="128" t="s">
        <v>168</v>
      </c>
      <c r="K871" s="128" t="s">
        <v>2265</v>
      </c>
      <c r="L871" s="130">
        <v>0</v>
      </c>
      <c r="M871" s="130">
        <v>0</v>
      </c>
      <c r="N871" s="131">
        <f t="shared" si="41"/>
        <v>0</v>
      </c>
      <c r="O871" s="128" t="s">
        <v>2312</v>
      </c>
      <c r="P871" s="144">
        <v>26460</v>
      </c>
      <c r="Q871" s="133">
        <v>0</v>
      </c>
      <c r="R871" s="144">
        <v>2940</v>
      </c>
      <c r="S871" s="134">
        <f t="shared" si="42"/>
        <v>29400</v>
      </c>
      <c r="T871" s="132">
        <v>26460</v>
      </c>
      <c r="U871" s="135">
        <v>0</v>
      </c>
      <c r="V871" s="135"/>
      <c r="W871" s="136">
        <f t="shared" si="43"/>
        <v>26460</v>
      </c>
      <c r="X871" s="145" t="s">
        <v>859</v>
      </c>
      <c r="Y871" s="138"/>
      <c r="Z871" s="138"/>
      <c r="AA871" s="138"/>
      <c r="AB871" s="139"/>
      <c r="AC871" s="147"/>
      <c r="AE871" s="147"/>
      <c r="AG871" s="147"/>
      <c r="AH871" s="92"/>
    </row>
    <row r="872" spans="2:34" ht="40.5" customHeight="1">
      <c r="B872" s="127">
        <v>861</v>
      </c>
      <c r="C872" s="128" t="s">
        <v>858</v>
      </c>
      <c r="D872" s="129" t="s">
        <v>582</v>
      </c>
      <c r="E872" s="129"/>
      <c r="F872" s="129" t="s">
        <v>317</v>
      </c>
      <c r="G872" s="128" t="s">
        <v>163</v>
      </c>
      <c r="H872" s="128"/>
      <c r="I872" s="128" t="s">
        <v>858</v>
      </c>
      <c r="J872" s="128" t="s">
        <v>182</v>
      </c>
      <c r="K872" s="128" t="s">
        <v>2265</v>
      </c>
      <c r="L872" s="130">
        <v>0</v>
      </c>
      <c r="M872" s="130">
        <v>0</v>
      </c>
      <c r="N872" s="131">
        <f t="shared" si="41"/>
        <v>0</v>
      </c>
      <c r="O872" s="128" t="s">
        <v>2312</v>
      </c>
      <c r="P872" s="144">
        <v>8086</v>
      </c>
      <c r="Q872" s="133">
        <v>0</v>
      </c>
      <c r="R872" s="144">
        <v>899.53000000000065</v>
      </c>
      <c r="S872" s="134">
        <f t="shared" si="42"/>
        <v>8985.5300000000007</v>
      </c>
      <c r="T872" s="132">
        <v>8086</v>
      </c>
      <c r="U872" s="135">
        <v>0</v>
      </c>
      <c r="V872" s="135"/>
      <c r="W872" s="136">
        <f t="shared" si="43"/>
        <v>8086</v>
      </c>
      <c r="X872" s="145" t="s">
        <v>859</v>
      </c>
      <c r="Y872" s="138"/>
      <c r="Z872" s="138"/>
      <c r="AA872" s="138"/>
      <c r="AB872" s="139"/>
      <c r="AC872" s="147"/>
      <c r="AE872" s="147"/>
      <c r="AG872" s="147"/>
      <c r="AH872" s="92"/>
    </row>
    <row r="873" spans="2:34" ht="40.5" customHeight="1">
      <c r="B873" s="127">
        <v>862</v>
      </c>
      <c r="C873" s="128" t="s">
        <v>858</v>
      </c>
      <c r="D873" s="129" t="s">
        <v>582</v>
      </c>
      <c r="E873" s="129"/>
      <c r="F873" s="129" t="s">
        <v>317</v>
      </c>
      <c r="G873" s="128" t="s">
        <v>163</v>
      </c>
      <c r="H873" s="128"/>
      <c r="I873" s="128" t="s">
        <v>858</v>
      </c>
      <c r="J873" s="128" t="s">
        <v>192</v>
      </c>
      <c r="K873" s="128" t="s">
        <v>2265</v>
      </c>
      <c r="L873" s="130">
        <v>0</v>
      </c>
      <c r="M873" s="130">
        <v>0</v>
      </c>
      <c r="N873" s="131">
        <f t="shared" si="41"/>
        <v>0</v>
      </c>
      <c r="O873" s="128" t="s">
        <v>2312</v>
      </c>
      <c r="P873" s="144">
        <v>21600</v>
      </c>
      <c r="Q873" s="133">
        <v>0</v>
      </c>
      <c r="R873" s="144">
        <v>2400</v>
      </c>
      <c r="S873" s="134">
        <f t="shared" si="42"/>
        <v>24000</v>
      </c>
      <c r="T873" s="132">
        <v>21600</v>
      </c>
      <c r="U873" s="135">
        <v>0</v>
      </c>
      <c r="V873" s="135"/>
      <c r="W873" s="136">
        <f t="shared" si="43"/>
        <v>21600</v>
      </c>
      <c r="X873" s="145" t="s">
        <v>859</v>
      </c>
      <c r="Y873" s="138"/>
      <c r="Z873" s="138"/>
      <c r="AA873" s="138"/>
      <c r="AB873" s="139"/>
      <c r="AC873" s="147"/>
      <c r="AE873" s="147"/>
      <c r="AG873" s="147"/>
      <c r="AH873" s="92"/>
    </row>
    <row r="874" spans="2:34" ht="40.5" customHeight="1">
      <c r="B874" s="127">
        <v>863</v>
      </c>
      <c r="C874" s="128" t="s">
        <v>860</v>
      </c>
      <c r="D874" s="129" t="s">
        <v>291</v>
      </c>
      <c r="E874" s="129" t="s">
        <v>861</v>
      </c>
      <c r="F874" s="129" t="s">
        <v>862</v>
      </c>
      <c r="G874" s="128" t="s">
        <v>151</v>
      </c>
      <c r="H874" s="128"/>
      <c r="I874" s="128" t="s">
        <v>863</v>
      </c>
      <c r="J874" s="128" t="s">
        <v>152</v>
      </c>
      <c r="K874" s="128" t="s">
        <v>2265</v>
      </c>
      <c r="L874" s="130">
        <v>8</v>
      </c>
      <c r="M874" s="130">
        <v>9</v>
      </c>
      <c r="N874" s="131">
        <f t="shared" si="41"/>
        <v>17</v>
      </c>
      <c r="O874" s="128" t="s">
        <v>2312</v>
      </c>
      <c r="P874" s="144">
        <v>38448</v>
      </c>
      <c r="Q874" s="133">
        <v>0</v>
      </c>
      <c r="R874" s="144">
        <v>4272</v>
      </c>
      <c r="S874" s="134">
        <f t="shared" si="42"/>
        <v>42720</v>
      </c>
      <c r="T874" s="132">
        <v>38448</v>
      </c>
      <c r="U874" s="135">
        <v>0</v>
      </c>
      <c r="V874" s="135"/>
      <c r="W874" s="136">
        <f t="shared" si="43"/>
        <v>38448</v>
      </c>
      <c r="X874" s="145" t="s">
        <v>864</v>
      </c>
      <c r="Y874" s="138"/>
      <c r="Z874" s="138"/>
      <c r="AA874" s="138"/>
      <c r="AB874" s="139"/>
      <c r="AC874" s="147"/>
      <c r="AE874" s="147"/>
      <c r="AG874" s="147"/>
      <c r="AH874" s="92"/>
    </row>
    <row r="875" spans="2:34" ht="40.5" customHeight="1">
      <c r="B875" s="127">
        <v>864</v>
      </c>
      <c r="C875" s="128" t="s">
        <v>860</v>
      </c>
      <c r="D875" s="129" t="s">
        <v>291</v>
      </c>
      <c r="E875" s="129" t="s">
        <v>861</v>
      </c>
      <c r="F875" s="129" t="s">
        <v>862</v>
      </c>
      <c r="G875" s="128" t="s">
        <v>151</v>
      </c>
      <c r="H875" s="128"/>
      <c r="I875" s="128" t="s">
        <v>863</v>
      </c>
      <c r="J875" s="128" t="s">
        <v>155</v>
      </c>
      <c r="K875" s="128" t="s">
        <v>2265</v>
      </c>
      <c r="L875" s="130">
        <v>0</v>
      </c>
      <c r="M875" s="130">
        <v>0</v>
      </c>
      <c r="N875" s="131">
        <f t="shared" si="41"/>
        <v>0</v>
      </c>
      <c r="O875" s="128" t="s">
        <v>2312</v>
      </c>
      <c r="P875" s="144">
        <v>15750</v>
      </c>
      <c r="Q875" s="133">
        <v>0</v>
      </c>
      <c r="R875" s="144">
        <v>1750</v>
      </c>
      <c r="S875" s="134">
        <f t="shared" si="42"/>
        <v>17500</v>
      </c>
      <c r="T875" s="132">
        <v>15750</v>
      </c>
      <c r="U875" s="135">
        <v>0</v>
      </c>
      <c r="V875" s="135"/>
      <c r="W875" s="136">
        <f t="shared" si="43"/>
        <v>15750</v>
      </c>
      <c r="X875" s="145" t="s">
        <v>864</v>
      </c>
      <c r="Y875" s="138"/>
      <c r="Z875" s="138"/>
      <c r="AA875" s="138"/>
      <c r="AB875" s="139"/>
      <c r="AC875" s="147"/>
      <c r="AE875" s="147"/>
      <c r="AG875" s="147"/>
      <c r="AH875" s="92"/>
    </row>
    <row r="876" spans="2:34" ht="40.5" customHeight="1">
      <c r="B876" s="127">
        <v>865</v>
      </c>
      <c r="C876" s="128" t="s">
        <v>860</v>
      </c>
      <c r="D876" s="129" t="s">
        <v>291</v>
      </c>
      <c r="E876" s="129" t="s">
        <v>861</v>
      </c>
      <c r="F876" s="129" t="s">
        <v>862</v>
      </c>
      <c r="G876" s="128" t="s">
        <v>151</v>
      </c>
      <c r="H876" s="128"/>
      <c r="I876" s="128" t="s">
        <v>863</v>
      </c>
      <c r="J876" s="128" t="s">
        <v>177</v>
      </c>
      <c r="K876" s="128" t="s">
        <v>2265</v>
      </c>
      <c r="L876" s="130">
        <v>0</v>
      </c>
      <c r="M876" s="130">
        <v>0</v>
      </c>
      <c r="N876" s="131">
        <f t="shared" si="41"/>
        <v>0</v>
      </c>
      <c r="O876" s="128" t="s">
        <v>2312</v>
      </c>
      <c r="P876" s="144">
        <v>22644</v>
      </c>
      <c r="Q876" s="133">
        <v>0</v>
      </c>
      <c r="R876" s="144">
        <v>2516</v>
      </c>
      <c r="S876" s="134">
        <f t="shared" si="42"/>
        <v>25160</v>
      </c>
      <c r="T876" s="132">
        <v>22644</v>
      </c>
      <c r="U876" s="135">
        <v>0</v>
      </c>
      <c r="V876" s="135"/>
      <c r="W876" s="136">
        <f t="shared" si="43"/>
        <v>22644</v>
      </c>
      <c r="X876" s="145" t="s">
        <v>864</v>
      </c>
      <c r="Y876" s="138"/>
      <c r="Z876" s="138"/>
      <c r="AA876" s="138"/>
      <c r="AB876" s="139"/>
      <c r="AC876" s="147"/>
      <c r="AE876" s="147"/>
      <c r="AG876" s="147"/>
      <c r="AH876" s="92"/>
    </row>
    <row r="877" spans="2:34" ht="40.5" customHeight="1">
      <c r="B877" s="127">
        <v>866</v>
      </c>
      <c r="C877" s="128" t="s">
        <v>860</v>
      </c>
      <c r="D877" s="129" t="s">
        <v>291</v>
      </c>
      <c r="E877" s="129" t="s">
        <v>861</v>
      </c>
      <c r="F877" s="129" t="s">
        <v>862</v>
      </c>
      <c r="G877" s="128" t="s">
        <v>151</v>
      </c>
      <c r="H877" s="128"/>
      <c r="I877" s="128" t="s">
        <v>863</v>
      </c>
      <c r="J877" s="128" t="s">
        <v>288</v>
      </c>
      <c r="K877" s="128" t="s">
        <v>2265</v>
      </c>
      <c r="L877" s="130">
        <v>0</v>
      </c>
      <c r="M877" s="130">
        <v>0</v>
      </c>
      <c r="N877" s="131">
        <f t="shared" si="41"/>
        <v>0</v>
      </c>
      <c r="O877" s="128" t="s">
        <v>2312</v>
      </c>
      <c r="P877" s="144">
        <v>11700</v>
      </c>
      <c r="Q877" s="133">
        <v>0</v>
      </c>
      <c r="R877" s="144">
        <v>1300</v>
      </c>
      <c r="S877" s="134">
        <f t="shared" si="42"/>
        <v>13000</v>
      </c>
      <c r="T877" s="132">
        <v>11700</v>
      </c>
      <c r="U877" s="135">
        <v>0</v>
      </c>
      <c r="V877" s="135"/>
      <c r="W877" s="136">
        <f t="shared" si="43"/>
        <v>11700</v>
      </c>
      <c r="X877" s="145" t="s">
        <v>864</v>
      </c>
      <c r="Y877" s="138"/>
      <c r="Z877" s="138"/>
      <c r="AA877" s="138"/>
      <c r="AB877" s="139"/>
      <c r="AC877" s="147"/>
      <c r="AE877" s="147"/>
      <c r="AG877" s="147"/>
      <c r="AH877" s="92"/>
    </row>
    <row r="878" spans="2:34" ht="40.5" customHeight="1">
      <c r="B878" s="127">
        <v>867</v>
      </c>
      <c r="C878" s="128" t="s">
        <v>860</v>
      </c>
      <c r="D878" s="129" t="s">
        <v>291</v>
      </c>
      <c r="E878" s="129" t="s">
        <v>861</v>
      </c>
      <c r="F878" s="129" t="s">
        <v>862</v>
      </c>
      <c r="G878" s="128" t="s">
        <v>151</v>
      </c>
      <c r="H878" s="128"/>
      <c r="I878" s="128" t="s">
        <v>863</v>
      </c>
      <c r="J878" s="128" t="s">
        <v>157</v>
      </c>
      <c r="K878" s="128" t="s">
        <v>2264</v>
      </c>
      <c r="L878" s="130">
        <v>0</v>
      </c>
      <c r="M878" s="130">
        <v>0</v>
      </c>
      <c r="N878" s="131">
        <f t="shared" si="41"/>
        <v>0</v>
      </c>
      <c r="O878" s="128" t="s">
        <v>2312</v>
      </c>
      <c r="P878" s="144">
        <v>46305</v>
      </c>
      <c r="Q878" s="133">
        <v>0</v>
      </c>
      <c r="R878" s="144">
        <v>5145</v>
      </c>
      <c r="S878" s="134">
        <f t="shared" si="42"/>
        <v>51450</v>
      </c>
      <c r="T878" s="132">
        <v>46305</v>
      </c>
      <c r="U878" s="135">
        <v>0</v>
      </c>
      <c r="V878" s="135"/>
      <c r="W878" s="136">
        <f t="shared" si="43"/>
        <v>46305</v>
      </c>
      <c r="X878" s="145" t="s">
        <v>864</v>
      </c>
      <c r="Y878" s="138"/>
      <c r="Z878" s="138"/>
      <c r="AA878" s="138"/>
      <c r="AB878" s="139"/>
      <c r="AC878" s="147"/>
      <c r="AE878" s="147"/>
      <c r="AG878" s="147"/>
      <c r="AH878" s="92"/>
    </row>
    <row r="879" spans="2:34" ht="40.5" customHeight="1">
      <c r="B879" s="127">
        <v>868</v>
      </c>
      <c r="C879" s="128" t="s">
        <v>860</v>
      </c>
      <c r="D879" s="129" t="s">
        <v>291</v>
      </c>
      <c r="E879" s="129" t="s">
        <v>861</v>
      </c>
      <c r="F879" s="129" t="s">
        <v>862</v>
      </c>
      <c r="G879" s="128" t="s">
        <v>151</v>
      </c>
      <c r="H879" s="128"/>
      <c r="I879" s="128" t="s">
        <v>863</v>
      </c>
      <c r="J879" s="128" t="s">
        <v>152</v>
      </c>
      <c r="K879" s="128" t="s">
        <v>2265</v>
      </c>
      <c r="L879" s="130">
        <v>0</v>
      </c>
      <c r="M879" s="130">
        <v>0</v>
      </c>
      <c r="N879" s="131">
        <f t="shared" si="41"/>
        <v>0</v>
      </c>
      <c r="O879" s="128" t="s">
        <v>2312</v>
      </c>
      <c r="P879" s="144">
        <v>40050</v>
      </c>
      <c r="Q879" s="133">
        <v>0</v>
      </c>
      <c r="R879" s="144">
        <v>4450</v>
      </c>
      <c r="S879" s="134">
        <f t="shared" si="42"/>
        <v>44500</v>
      </c>
      <c r="T879" s="132">
        <v>40050</v>
      </c>
      <c r="U879" s="135">
        <v>0</v>
      </c>
      <c r="V879" s="135"/>
      <c r="W879" s="136">
        <f t="shared" si="43"/>
        <v>40050</v>
      </c>
      <c r="X879" s="145" t="s">
        <v>864</v>
      </c>
      <c r="Y879" s="138"/>
      <c r="Z879" s="138"/>
      <c r="AA879" s="138"/>
      <c r="AB879" s="139"/>
      <c r="AC879" s="147"/>
      <c r="AE879" s="147"/>
      <c r="AG879" s="147"/>
      <c r="AH879" s="92"/>
    </row>
    <row r="880" spans="2:34" ht="40.5" customHeight="1">
      <c r="B880" s="127">
        <v>869</v>
      </c>
      <c r="C880" s="128" t="s">
        <v>860</v>
      </c>
      <c r="D880" s="129" t="s">
        <v>291</v>
      </c>
      <c r="E880" s="129" t="s">
        <v>861</v>
      </c>
      <c r="F880" s="129" t="s">
        <v>862</v>
      </c>
      <c r="G880" s="128" t="s">
        <v>151</v>
      </c>
      <c r="H880" s="128"/>
      <c r="I880" s="128" t="s">
        <v>863</v>
      </c>
      <c r="J880" s="128" t="s">
        <v>159</v>
      </c>
      <c r="K880" s="128" t="s">
        <v>2264</v>
      </c>
      <c r="L880" s="130">
        <v>0</v>
      </c>
      <c r="M880" s="130">
        <v>0</v>
      </c>
      <c r="N880" s="131">
        <f t="shared" si="41"/>
        <v>0</v>
      </c>
      <c r="O880" s="128" t="s">
        <v>2312</v>
      </c>
      <c r="P880" s="144">
        <v>14040</v>
      </c>
      <c r="Q880" s="133">
        <v>0</v>
      </c>
      <c r="R880" s="144">
        <v>1560</v>
      </c>
      <c r="S880" s="134">
        <f t="shared" si="42"/>
        <v>15600</v>
      </c>
      <c r="T880" s="132">
        <v>14040</v>
      </c>
      <c r="U880" s="135">
        <v>0</v>
      </c>
      <c r="V880" s="135"/>
      <c r="W880" s="136">
        <f t="shared" si="43"/>
        <v>14040</v>
      </c>
      <c r="X880" s="145" t="s">
        <v>864</v>
      </c>
      <c r="Y880" s="138"/>
      <c r="Z880" s="138"/>
      <c r="AA880" s="138"/>
      <c r="AB880" s="139"/>
      <c r="AC880" s="147"/>
      <c r="AE880" s="147"/>
      <c r="AG880" s="147"/>
      <c r="AH880" s="92"/>
    </row>
    <row r="881" spans="2:34" ht="40.5" customHeight="1">
      <c r="B881" s="127">
        <v>870</v>
      </c>
      <c r="C881" s="128" t="s">
        <v>865</v>
      </c>
      <c r="D881" s="129" t="s">
        <v>179</v>
      </c>
      <c r="E881" s="129" t="s">
        <v>866</v>
      </c>
      <c r="F881" s="129" t="s">
        <v>389</v>
      </c>
      <c r="G881" s="128" t="s">
        <v>151</v>
      </c>
      <c r="H881" s="128"/>
      <c r="I881" s="128" t="s">
        <v>867</v>
      </c>
      <c r="J881" s="128" t="s">
        <v>159</v>
      </c>
      <c r="K881" s="128" t="s">
        <v>2264</v>
      </c>
      <c r="L881" s="130">
        <v>2</v>
      </c>
      <c r="M881" s="130">
        <v>6</v>
      </c>
      <c r="N881" s="131">
        <f t="shared" si="41"/>
        <v>8</v>
      </c>
      <c r="O881" s="128" t="s">
        <v>2312</v>
      </c>
      <c r="P881" s="144">
        <v>3510</v>
      </c>
      <c r="Q881" s="133">
        <v>0</v>
      </c>
      <c r="R881" s="144">
        <v>390</v>
      </c>
      <c r="S881" s="134">
        <f t="shared" si="42"/>
        <v>3900</v>
      </c>
      <c r="T881" s="132">
        <v>3510</v>
      </c>
      <c r="U881" s="135">
        <v>0</v>
      </c>
      <c r="V881" s="135"/>
      <c r="W881" s="136">
        <f t="shared" si="43"/>
        <v>3510</v>
      </c>
      <c r="X881" s="145" t="s">
        <v>868</v>
      </c>
      <c r="Y881" s="138"/>
      <c r="Z881" s="138"/>
      <c r="AA881" s="138"/>
      <c r="AB881" s="139"/>
      <c r="AC881" s="147"/>
      <c r="AE881" s="147"/>
      <c r="AG881" s="147"/>
      <c r="AH881" s="92"/>
    </row>
    <row r="882" spans="2:34" ht="40.5" customHeight="1">
      <c r="B882" s="127">
        <v>871</v>
      </c>
      <c r="C882" s="128" t="s">
        <v>865</v>
      </c>
      <c r="D882" s="129" t="s">
        <v>179</v>
      </c>
      <c r="E882" s="129" t="s">
        <v>866</v>
      </c>
      <c r="F882" s="129" t="s">
        <v>389</v>
      </c>
      <c r="G882" s="128" t="s">
        <v>151</v>
      </c>
      <c r="H882" s="128"/>
      <c r="I882" s="128" t="s">
        <v>867</v>
      </c>
      <c r="J882" s="128" t="s">
        <v>156</v>
      </c>
      <c r="K882" s="128" t="s">
        <v>2264</v>
      </c>
      <c r="L882" s="130">
        <v>0</v>
      </c>
      <c r="M882" s="130">
        <v>0</v>
      </c>
      <c r="N882" s="131">
        <f t="shared" si="41"/>
        <v>0</v>
      </c>
      <c r="O882" s="128" t="s">
        <v>2312</v>
      </c>
      <c r="P882" s="144">
        <v>4410</v>
      </c>
      <c r="Q882" s="133">
        <v>0</v>
      </c>
      <c r="R882" s="144">
        <v>490</v>
      </c>
      <c r="S882" s="134">
        <f t="shared" si="42"/>
        <v>4900</v>
      </c>
      <c r="T882" s="132">
        <v>4410</v>
      </c>
      <c r="U882" s="135">
        <v>0</v>
      </c>
      <c r="V882" s="135"/>
      <c r="W882" s="136">
        <f t="shared" si="43"/>
        <v>4410</v>
      </c>
      <c r="X882" s="145" t="s">
        <v>868</v>
      </c>
      <c r="Y882" s="138"/>
      <c r="Z882" s="138"/>
      <c r="AA882" s="138"/>
      <c r="AB882" s="139"/>
      <c r="AC882" s="147"/>
      <c r="AE882" s="147"/>
      <c r="AG882" s="147"/>
      <c r="AH882" s="92"/>
    </row>
    <row r="883" spans="2:34" ht="40.5" customHeight="1">
      <c r="B883" s="127">
        <v>872</v>
      </c>
      <c r="C883" s="128" t="s">
        <v>865</v>
      </c>
      <c r="D883" s="129" t="s">
        <v>179</v>
      </c>
      <c r="E883" s="129" t="s">
        <v>866</v>
      </c>
      <c r="F883" s="129" t="s">
        <v>389</v>
      </c>
      <c r="G883" s="128" t="s">
        <v>151</v>
      </c>
      <c r="H883" s="128"/>
      <c r="I883" s="128" t="s">
        <v>867</v>
      </c>
      <c r="J883" s="128" t="s">
        <v>152</v>
      </c>
      <c r="K883" s="128" t="s">
        <v>2265</v>
      </c>
      <c r="L883" s="130">
        <v>0</v>
      </c>
      <c r="M883" s="130">
        <v>0</v>
      </c>
      <c r="N883" s="131">
        <f t="shared" si="41"/>
        <v>0</v>
      </c>
      <c r="O883" s="128" t="s">
        <v>2312</v>
      </c>
      <c r="P883" s="144">
        <v>120150</v>
      </c>
      <c r="Q883" s="133">
        <v>0</v>
      </c>
      <c r="R883" s="144">
        <v>13350</v>
      </c>
      <c r="S883" s="134">
        <f t="shared" si="42"/>
        <v>133500</v>
      </c>
      <c r="T883" s="132">
        <v>120150</v>
      </c>
      <c r="U883" s="135">
        <v>0</v>
      </c>
      <c r="V883" s="135"/>
      <c r="W883" s="136">
        <f t="shared" si="43"/>
        <v>120150</v>
      </c>
      <c r="X883" s="145" t="s">
        <v>868</v>
      </c>
      <c r="Y883" s="138"/>
      <c r="Z883" s="138"/>
      <c r="AA883" s="138"/>
      <c r="AB883" s="139"/>
      <c r="AC883" s="147"/>
      <c r="AE883" s="147"/>
      <c r="AG883" s="147"/>
      <c r="AH883" s="92"/>
    </row>
    <row r="884" spans="2:34" ht="40.5" customHeight="1">
      <c r="B884" s="127">
        <v>873</v>
      </c>
      <c r="C884" s="128" t="s">
        <v>865</v>
      </c>
      <c r="D884" s="129" t="s">
        <v>179</v>
      </c>
      <c r="E884" s="129" t="s">
        <v>866</v>
      </c>
      <c r="F884" s="129" t="s">
        <v>389</v>
      </c>
      <c r="G884" s="128" t="s">
        <v>151</v>
      </c>
      <c r="H884" s="128"/>
      <c r="I884" s="128" t="s">
        <v>867</v>
      </c>
      <c r="J884" s="128" t="s">
        <v>152</v>
      </c>
      <c r="K884" s="128" t="s">
        <v>2265</v>
      </c>
      <c r="L884" s="130">
        <v>0</v>
      </c>
      <c r="M884" s="130">
        <v>0</v>
      </c>
      <c r="N884" s="131">
        <f t="shared" si="41"/>
        <v>0</v>
      </c>
      <c r="O884" s="128" t="s">
        <v>2312</v>
      </c>
      <c r="P884" s="144">
        <v>19224</v>
      </c>
      <c r="Q884" s="133">
        <v>0</v>
      </c>
      <c r="R884" s="144">
        <v>2136</v>
      </c>
      <c r="S884" s="134">
        <f t="shared" si="42"/>
        <v>21360</v>
      </c>
      <c r="T884" s="132">
        <v>19224</v>
      </c>
      <c r="U884" s="135">
        <v>0</v>
      </c>
      <c r="V884" s="135"/>
      <c r="W884" s="136">
        <f t="shared" si="43"/>
        <v>19224</v>
      </c>
      <c r="X884" s="145" t="s">
        <v>868</v>
      </c>
      <c r="Y884" s="138"/>
      <c r="Z884" s="138"/>
      <c r="AA884" s="138"/>
      <c r="AB884" s="139"/>
      <c r="AC884" s="147"/>
      <c r="AE884" s="147"/>
      <c r="AG884" s="147"/>
      <c r="AH884" s="92"/>
    </row>
    <row r="885" spans="2:34" ht="40.5" customHeight="1">
      <c r="B885" s="127">
        <v>874</v>
      </c>
      <c r="C885" s="128" t="s">
        <v>869</v>
      </c>
      <c r="D885" s="129" t="s">
        <v>285</v>
      </c>
      <c r="E885" s="129" t="s">
        <v>870</v>
      </c>
      <c r="F885" s="129" t="s">
        <v>871</v>
      </c>
      <c r="G885" s="128" t="s">
        <v>872</v>
      </c>
      <c r="H885" s="128"/>
      <c r="I885" s="128" t="s">
        <v>873</v>
      </c>
      <c r="J885" s="128" t="s">
        <v>157</v>
      </c>
      <c r="K885" s="128" t="s">
        <v>2264</v>
      </c>
      <c r="L885" s="130">
        <v>1</v>
      </c>
      <c r="M885" s="130">
        <v>19</v>
      </c>
      <c r="N885" s="131">
        <f t="shared" si="41"/>
        <v>20</v>
      </c>
      <c r="O885" s="128" t="s">
        <v>2312</v>
      </c>
      <c r="P885" s="144">
        <v>57552</v>
      </c>
      <c r="Q885" s="133">
        <v>0</v>
      </c>
      <c r="R885" s="144">
        <v>6402</v>
      </c>
      <c r="S885" s="134">
        <f t="shared" si="42"/>
        <v>63954</v>
      </c>
      <c r="T885" s="140">
        <v>57552</v>
      </c>
      <c r="U885" s="135">
        <v>0</v>
      </c>
      <c r="V885" s="135"/>
      <c r="W885" s="136">
        <f t="shared" si="43"/>
        <v>57552</v>
      </c>
      <c r="X885" s="145" t="s">
        <v>874</v>
      </c>
      <c r="Y885" s="138"/>
      <c r="Z885" s="138"/>
      <c r="AA885" s="138"/>
      <c r="AB885" s="139"/>
      <c r="AC885" s="147"/>
      <c r="AE885" s="147"/>
      <c r="AG885" s="147"/>
      <c r="AH885" s="92"/>
    </row>
    <row r="886" spans="2:34" ht="40.5" customHeight="1">
      <c r="B886" s="127">
        <v>875</v>
      </c>
      <c r="C886" s="128" t="s">
        <v>869</v>
      </c>
      <c r="D886" s="129" t="s">
        <v>285</v>
      </c>
      <c r="E886" s="129" t="s">
        <v>870</v>
      </c>
      <c r="F886" s="129" t="s">
        <v>871</v>
      </c>
      <c r="G886" s="128" t="s">
        <v>872</v>
      </c>
      <c r="H886" s="128"/>
      <c r="I886" s="128" t="s">
        <v>873</v>
      </c>
      <c r="J886" s="128" t="s">
        <v>875</v>
      </c>
      <c r="K886" s="128" t="s">
        <v>2265</v>
      </c>
      <c r="L886" s="130">
        <v>0</v>
      </c>
      <c r="M886" s="130">
        <v>0</v>
      </c>
      <c r="N886" s="131">
        <f t="shared" si="41"/>
        <v>0</v>
      </c>
      <c r="O886" s="128" t="s">
        <v>2312</v>
      </c>
      <c r="P886" s="144">
        <v>350000</v>
      </c>
      <c r="Q886" s="133">
        <v>0</v>
      </c>
      <c r="R886" s="144">
        <v>38890</v>
      </c>
      <c r="S886" s="134">
        <f t="shared" si="42"/>
        <v>388890</v>
      </c>
      <c r="T886" s="140">
        <v>350000</v>
      </c>
      <c r="U886" s="135">
        <v>0</v>
      </c>
      <c r="V886" s="135"/>
      <c r="W886" s="136">
        <f t="shared" si="43"/>
        <v>350000</v>
      </c>
      <c r="X886" s="145" t="s">
        <v>874</v>
      </c>
      <c r="Y886" s="138"/>
      <c r="Z886" s="138"/>
      <c r="AA886" s="138"/>
      <c r="AB886" s="139"/>
      <c r="AC886" s="147"/>
      <c r="AE886" s="147"/>
      <c r="AG886" s="147"/>
      <c r="AH886" s="92"/>
    </row>
    <row r="887" spans="2:34" ht="40.5" customHeight="1">
      <c r="B887" s="127">
        <v>876</v>
      </c>
      <c r="C887" s="128" t="s">
        <v>869</v>
      </c>
      <c r="D887" s="129" t="s">
        <v>285</v>
      </c>
      <c r="E887" s="129" t="s">
        <v>870</v>
      </c>
      <c r="F887" s="129" t="s">
        <v>871</v>
      </c>
      <c r="G887" s="128" t="s">
        <v>872</v>
      </c>
      <c r="H887" s="128"/>
      <c r="I887" s="128" t="s">
        <v>873</v>
      </c>
      <c r="J887" s="128" t="s">
        <v>192</v>
      </c>
      <c r="K887" s="128" t="s">
        <v>2265</v>
      </c>
      <c r="L887" s="130">
        <v>0</v>
      </c>
      <c r="M887" s="130">
        <v>0</v>
      </c>
      <c r="N887" s="131">
        <f t="shared" si="41"/>
        <v>0</v>
      </c>
      <c r="O887" s="128" t="s">
        <v>2312</v>
      </c>
      <c r="P887" s="144">
        <v>50400</v>
      </c>
      <c r="Q887" s="133">
        <v>0</v>
      </c>
      <c r="R887" s="144">
        <v>5600</v>
      </c>
      <c r="S887" s="134">
        <f t="shared" si="42"/>
        <v>56000</v>
      </c>
      <c r="T887" s="140">
        <v>50400</v>
      </c>
      <c r="U887" s="135">
        <v>0</v>
      </c>
      <c r="V887" s="135"/>
      <c r="W887" s="136">
        <f t="shared" si="43"/>
        <v>50400</v>
      </c>
      <c r="X887" s="145" t="s">
        <v>874</v>
      </c>
      <c r="Y887" s="138"/>
      <c r="Z887" s="138"/>
      <c r="AA887" s="138"/>
      <c r="AB887" s="139"/>
      <c r="AC887" s="147"/>
      <c r="AE887" s="147"/>
      <c r="AG887" s="147"/>
      <c r="AH887" s="92"/>
    </row>
    <row r="888" spans="2:34" ht="40.5" customHeight="1">
      <c r="B888" s="127">
        <v>877</v>
      </c>
      <c r="C888" s="128" t="s">
        <v>876</v>
      </c>
      <c r="D888" s="129" t="s">
        <v>403</v>
      </c>
      <c r="E888" s="129" t="s">
        <v>229</v>
      </c>
      <c r="F888" s="129" t="s">
        <v>877</v>
      </c>
      <c r="G888" s="128" t="s">
        <v>872</v>
      </c>
      <c r="H888" s="128"/>
      <c r="I888" s="128" t="s">
        <v>878</v>
      </c>
      <c r="J888" s="128" t="s">
        <v>212</v>
      </c>
      <c r="K888" s="128" t="s">
        <v>2265</v>
      </c>
      <c r="L888" s="130">
        <v>1</v>
      </c>
      <c r="M888" s="130">
        <v>12</v>
      </c>
      <c r="N888" s="131">
        <f t="shared" si="41"/>
        <v>13</v>
      </c>
      <c r="O888" s="128" t="s">
        <v>2312</v>
      </c>
      <c r="P888" s="144">
        <v>14355</v>
      </c>
      <c r="Q888" s="133">
        <v>0</v>
      </c>
      <c r="R888" s="144">
        <v>1595</v>
      </c>
      <c r="S888" s="134">
        <f t="shared" si="42"/>
        <v>15950</v>
      </c>
      <c r="T888" s="132">
        <v>14355</v>
      </c>
      <c r="U888" s="135">
        <v>0</v>
      </c>
      <c r="V888" s="135"/>
      <c r="W888" s="136">
        <f t="shared" si="43"/>
        <v>14355</v>
      </c>
      <c r="X888" s="145" t="s">
        <v>879</v>
      </c>
      <c r="Y888" s="138"/>
      <c r="Z888" s="138"/>
      <c r="AA888" s="138"/>
      <c r="AB888" s="139"/>
      <c r="AC888" s="147"/>
      <c r="AE888" s="147"/>
      <c r="AG888" s="147"/>
      <c r="AH888" s="92"/>
    </row>
    <row r="889" spans="2:34" ht="40.5" customHeight="1">
      <c r="B889" s="127">
        <v>878</v>
      </c>
      <c r="C889" s="128" t="s">
        <v>876</v>
      </c>
      <c r="D889" s="129" t="s">
        <v>403</v>
      </c>
      <c r="E889" s="129" t="s">
        <v>229</v>
      </c>
      <c r="F889" s="129" t="s">
        <v>877</v>
      </c>
      <c r="G889" s="128" t="s">
        <v>872</v>
      </c>
      <c r="H889" s="128"/>
      <c r="I889" s="128" t="s">
        <v>878</v>
      </c>
      <c r="J889" s="128" t="s">
        <v>157</v>
      </c>
      <c r="K889" s="128" t="s">
        <v>2264</v>
      </c>
      <c r="L889" s="130">
        <v>0</v>
      </c>
      <c r="M889" s="130">
        <v>0</v>
      </c>
      <c r="N889" s="131">
        <f t="shared" si="41"/>
        <v>0</v>
      </c>
      <c r="O889" s="128" t="s">
        <v>2312</v>
      </c>
      <c r="P889" s="144">
        <v>62784</v>
      </c>
      <c r="Q889" s="133">
        <v>0</v>
      </c>
      <c r="R889" s="144">
        <v>6984</v>
      </c>
      <c r="S889" s="134">
        <f t="shared" si="42"/>
        <v>69768</v>
      </c>
      <c r="T889" s="132">
        <v>62784</v>
      </c>
      <c r="U889" s="135">
        <v>0</v>
      </c>
      <c r="V889" s="135"/>
      <c r="W889" s="136">
        <f t="shared" si="43"/>
        <v>62784</v>
      </c>
      <c r="X889" s="145" t="s">
        <v>879</v>
      </c>
      <c r="Y889" s="138"/>
      <c r="Z889" s="138"/>
      <c r="AA889" s="138"/>
      <c r="AB889" s="139"/>
      <c r="AC889" s="147"/>
      <c r="AE889" s="147"/>
      <c r="AG889" s="147"/>
      <c r="AH889" s="92"/>
    </row>
    <row r="890" spans="2:34" ht="40.5" customHeight="1">
      <c r="B890" s="127">
        <v>879</v>
      </c>
      <c r="C890" s="128" t="s">
        <v>880</v>
      </c>
      <c r="D890" s="129" t="s">
        <v>307</v>
      </c>
      <c r="E890" s="129" t="s">
        <v>881</v>
      </c>
      <c r="F890" s="129" t="s">
        <v>882</v>
      </c>
      <c r="G890" s="128" t="s">
        <v>872</v>
      </c>
      <c r="H890" s="128"/>
      <c r="I890" s="128" t="s">
        <v>883</v>
      </c>
      <c r="J890" s="128" t="s">
        <v>212</v>
      </c>
      <c r="K890" s="128" t="s">
        <v>2265</v>
      </c>
      <c r="L890" s="130">
        <v>0</v>
      </c>
      <c r="M890" s="130">
        <v>9</v>
      </c>
      <c r="N890" s="131">
        <f t="shared" si="41"/>
        <v>9</v>
      </c>
      <c r="O890" s="128" t="s">
        <v>2312</v>
      </c>
      <c r="P890" s="144">
        <v>43065</v>
      </c>
      <c r="Q890" s="133">
        <v>0</v>
      </c>
      <c r="R890" s="144">
        <v>4785</v>
      </c>
      <c r="S890" s="134">
        <f t="shared" si="42"/>
        <v>47850</v>
      </c>
      <c r="T890" s="132">
        <v>43065</v>
      </c>
      <c r="U890" s="135">
        <v>0</v>
      </c>
      <c r="V890" s="135"/>
      <c r="W890" s="136">
        <f t="shared" si="43"/>
        <v>43065</v>
      </c>
      <c r="X890" s="145" t="s">
        <v>884</v>
      </c>
      <c r="Y890" s="138"/>
      <c r="Z890" s="138"/>
      <c r="AA890" s="138"/>
      <c r="AB890" s="139"/>
      <c r="AC890" s="147"/>
      <c r="AE890" s="147"/>
      <c r="AG890" s="147"/>
      <c r="AH890" s="92"/>
    </row>
    <row r="891" spans="2:34" ht="40.5" customHeight="1">
      <c r="B891" s="127">
        <v>880</v>
      </c>
      <c r="C891" s="128" t="s">
        <v>880</v>
      </c>
      <c r="D891" s="129" t="s">
        <v>307</v>
      </c>
      <c r="E891" s="129" t="s">
        <v>881</v>
      </c>
      <c r="F891" s="129" t="s">
        <v>882</v>
      </c>
      <c r="G891" s="128" t="s">
        <v>872</v>
      </c>
      <c r="H891" s="128"/>
      <c r="I891" s="128" t="s">
        <v>883</v>
      </c>
      <c r="J891" s="128" t="s">
        <v>192</v>
      </c>
      <c r="K891" s="128" t="s">
        <v>2265</v>
      </c>
      <c r="L891" s="130">
        <v>0</v>
      </c>
      <c r="M891" s="130">
        <v>0</v>
      </c>
      <c r="N891" s="131">
        <f t="shared" si="41"/>
        <v>0</v>
      </c>
      <c r="O891" s="128" t="s">
        <v>2312</v>
      </c>
      <c r="P891" s="144">
        <v>12600</v>
      </c>
      <c r="Q891" s="133">
        <v>0</v>
      </c>
      <c r="R891" s="144">
        <v>1400</v>
      </c>
      <c r="S891" s="134">
        <f t="shared" si="42"/>
        <v>14000</v>
      </c>
      <c r="T891" s="132">
        <v>12600</v>
      </c>
      <c r="U891" s="135">
        <v>0</v>
      </c>
      <c r="V891" s="135"/>
      <c r="W891" s="136">
        <f t="shared" si="43"/>
        <v>12600</v>
      </c>
      <c r="X891" s="145" t="s">
        <v>884</v>
      </c>
      <c r="Y891" s="138"/>
      <c r="Z891" s="138"/>
      <c r="AA891" s="138"/>
      <c r="AB891" s="139"/>
      <c r="AC891" s="147"/>
      <c r="AE891" s="147"/>
      <c r="AG891" s="147"/>
      <c r="AH891" s="92"/>
    </row>
    <row r="892" spans="2:34" ht="40.5" customHeight="1">
      <c r="B892" s="127">
        <v>881</v>
      </c>
      <c r="C892" s="128" t="s">
        <v>880</v>
      </c>
      <c r="D892" s="129" t="s">
        <v>307</v>
      </c>
      <c r="E892" s="129" t="s">
        <v>881</v>
      </c>
      <c r="F892" s="129" t="s">
        <v>882</v>
      </c>
      <c r="G892" s="128" t="s">
        <v>872</v>
      </c>
      <c r="H892" s="128"/>
      <c r="I892" s="128" t="s">
        <v>883</v>
      </c>
      <c r="J892" s="128" t="s">
        <v>157</v>
      </c>
      <c r="K892" s="128" t="s">
        <v>2264</v>
      </c>
      <c r="L892" s="130">
        <v>0</v>
      </c>
      <c r="M892" s="130">
        <v>0</v>
      </c>
      <c r="N892" s="131">
        <f t="shared" si="41"/>
        <v>0</v>
      </c>
      <c r="O892" s="128" t="s">
        <v>2312</v>
      </c>
      <c r="P892" s="144">
        <v>26160</v>
      </c>
      <c r="Q892" s="133">
        <v>0</v>
      </c>
      <c r="R892" s="144">
        <v>2910</v>
      </c>
      <c r="S892" s="134">
        <f t="shared" si="42"/>
        <v>29070</v>
      </c>
      <c r="T892" s="132">
        <v>26160</v>
      </c>
      <c r="U892" s="135">
        <v>0</v>
      </c>
      <c r="V892" s="135"/>
      <c r="W892" s="136">
        <f t="shared" si="43"/>
        <v>26160</v>
      </c>
      <c r="X892" s="145" t="s">
        <v>884</v>
      </c>
      <c r="Y892" s="138"/>
      <c r="Z892" s="138"/>
      <c r="AA892" s="138"/>
      <c r="AB892" s="139"/>
      <c r="AC892" s="147"/>
      <c r="AE892" s="147"/>
      <c r="AG892" s="147"/>
      <c r="AH892" s="92"/>
    </row>
    <row r="893" spans="2:34" ht="40.5" customHeight="1">
      <c r="B893" s="127">
        <v>882</v>
      </c>
      <c r="C893" s="128" t="s">
        <v>880</v>
      </c>
      <c r="D893" s="129" t="s">
        <v>307</v>
      </c>
      <c r="E893" s="129" t="s">
        <v>881</v>
      </c>
      <c r="F893" s="129" t="s">
        <v>882</v>
      </c>
      <c r="G893" s="128" t="s">
        <v>872</v>
      </c>
      <c r="H893" s="128"/>
      <c r="I893" s="128" t="s">
        <v>883</v>
      </c>
      <c r="J893" s="128" t="s">
        <v>328</v>
      </c>
      <c r="K893" s="128" t="s">
        <v>2265</v>
      </c>
      <c r="L893" s="130">
        <v>0</v>
      </c>
      <c r="M893" s="130">
        <v>0</v>
      </c>
      <c r="N893" s="131">
        <f t="shared" si="41"/>
        <v>0</v>
      </c>
      <c r="O893" s="128" t="s">
        <v>2312</v>
      </c>
      <c r="P893" s="144">
        <v>23247</v>
      </c>
      <c r="Q893" s="133">
        <v>0</v>
      </c>
      <c r="R893" s="144">
        <v>2583</v>
      </c>
      <c r="S893" s="134">
        <f t="shared" si="42"/>
        <v>25830</v>
      </c>
      <c r="T893" s="132">
        <v>23247</v>
      </c>
      <c r="U893" s="135">
        <v>0</v>
      </c>
      <c r="V893" s="135"/>
      <c r="W893" s="136">
        <f t="shared" si="43"/>
        <v>23247</v>
      </c>
      <c r="X893" s="145" t="s">
        <v>884</v>
      </c>
      <c r="Y893" s="138"/>
      <c r="Z893" s="138"/>
      <c r="AA893" s="138"/>
      <c r="AB893" s="139"/>
      <c r="AC893" s="147"/>
      <c r="AE893" s="147"/>
      <c r="AG893" s="147"/>
      <c r="AH893" s="92"/>
    </row>
    <row r="894" spans="2:34" ht="40.5" customHeight="1">
      <c r="B894" s="127">
        <v>883</v>
      </c>
      <c r="C894" s="128" t="s">
        <v>885</v>
      </c>
      <c r="D894" s="129" t="s">
        <v>285</v>
      </c>
      <c r="E894" s="129" t="s">
        <v>500</v>
      </c>
      <c r="F894" s="129" t="s">
        <v>886</v>
      </c>
      <c r="G894" s="128" t="s">
        <v>872</v>
      </c>
      <c r="H894" s="128"/>
      <c r="I894" s="128" t="s">
        <v>887</v>
      </c>
      <c r="J894" s="128" t="s">
        <v>212</v>
      </c>
      <c r="K894" s="128" t="s">
        <v>2265</v>
      </c>
      <c r="L894" s="130">
        <v>0</v>
      </c>
      <c r="M894" s="130">
        <v>14</v>
      </c>
      <c r="N894" s="131">
        <f t="shared" si="41"/>
        <v>14</v>
      </c>
      <c r="O894" s="128" t="s">
        <v>2312</v>
      </c>
      <c r="P894" s="144">
        <v>14355</v>
      </c>
      <c r="Q894" s="133">
        <v>0</v>
      </c>
      <c r="R894" s="144">
        <v>1595</v>
      </c>
      <c r="S894" s="134">
        <f t="shared" si="42"/>
        <v>15950</v>
      </c>
      <c r="T894" s="132">
        <v>14355</v>
      </c>
      <c r="U894" s="135">
        <v>0</v>
      </c>
      <c r="V894" s="135"/>
      <c r="W894" s="136">
        <f t="shared" si="43"/>
        <v>14355</v>
      </c>
      <c r="X894" s="145" t="s">
        <v>888</v>
      </c>
      <c r="Y894" s="138"/>
      <c r="Z894" s="138"/>
      <c r="AA894" s="138"/>
      <c r="AB894" s="139"/>
      <c r="AC894" s="147"/>
      <c r="AE894" s="147"/>
      <c r="AG894" s="147"/>
      <c r="AH894" s="92"/>
    </row>
    <row r="895" spans="2:34" ht="40.5" customHeight="1">
      <c r="B895" s="127">
        <v>884</v>
      </c>
      <c r="C895" s="128" t="s">
        <v>885</v>
      </c>
      <c r="D895" s="129" t="s">
        <v>285</v>
      </c>
      <c r="E895" s="129" t="s">
        <v>500</v>
      </c>
      <c r="F895" s="129" t="s">
        <v>886</v>
      </c>
      <c r="G895" s="128" t="s">
        <v>872</v>
      </c>
      <c r="H895" s="128"/>
      <c r="I895" s="128" t="s">
        <v>887</v>
      </c>
      <c r="J895" s="128" t="s">
        <v>157</v>
      </c>
      <c r="K895" s="128" t="s">
        <v>2264</v>
      </c>
      <c r="L895" s="130">
        <v>0</v>
      </c>
      <c r="M895" s="130">
        <v>0</v>
      </c>
      <c r="N895" s="131">
        <f t="shared" si="41"/>
        <v>0</v>
      </c>
      <c r="O895" s="128" t="s">
        <v>2312</v>
      </c>
      <c r="P895" s="144">
        <v>68023</v>
      </c>
      <c r="Q895" s="133">
        <v>0</v>
      </c>
      <c r="R895" s="144">
        <v>7559</v>
      </c>
      <c r="S895" s="134">
        <f t="shared" si="42"/>
        <v>75582</v>
      </c>
      <c r="T895" s="132">
        <v>68023</v>
      </c>
      <c r="U895" s="135">
        <v>0</v>
      </c>
      <c r="V895" s="135"/>
      <c r="W895" s="136">
        <f t="shared" si="43"/>
        <v>68023</v>
      </c>
      <c r="X895" s="145" t="s">
        <v>888</v>
      </c>
      <c r="Y895" s="138"/>
      <c r="Z895" s="138"/>
      <c r="AA895" s="138"/>
      <c r="AB895" s="139"/>
      <c r="AC895" s="147"/>
      <c r="AE895" s="147"/>
      <c r="AG895" s="147"/>
      <c r="AH895" s="92"/>
    </row>
    <row r="896" spans="2:34" ht="40.5" customHeight="1">
      <c r="B896" s="127">
        <v>885</v>
      </c>
      <c r="C896" s="128" t="s">
        <v>889</v>
      </c>
      <c r="D896" s="129" t="s">
        <v>307</v>
      </c>
      <c r="E896" s="129" t="s">
        <v>424</v>
      </c>
      <c r="F896" s="129" t="s">
        <v>890</v>
      </c>
      <c r="G896" s="128" t="s">
        <v>872</v>
      </c>
      <c r="H896" s="128"/>
      <c r="I896" s="128" t="s">
        <v>891</v>
      </c>
      <c r="J896" s="128" t="s">
        <v>875</v>
      </c>
      <c r="K896" s="128" t="s">
        <v>2265</v>
      </c>
      <c r="L896" s="130">
        <v>1</v>
      </c>
      <c r="M896" s="130">
        <v>16</v>
      </c>
      <c r="N896" s="131">
        <f t="shared" si="41"/>
        <v>17</v>
      </c>
      <c r="O896" s="128" t="s">
        <v>2312</v>
      </c>
      <c r="P896" s="144">
        <v>70000</v>
      </c>
      <c r="Q896" s="133">
        <v>0</v>
      </c>
      <c r="R896" s="144">
        <v>7778</v>
      </c>
      <c r="S896" s="134">
        <f t="shared" si="42"/>
        <v>77778</v>
      </c>
      <c r="T896" s="132">
        <v>70000</v>
      </c>
      <c r="U896" s="135">
        <v>0</v>
      </c>
      <c r="V896" s="135"/>
      <c r="W896" s="136">
        <f t="shared" si="43"/>
        <v>70000</v>
      </c>
      <c r="X896" s="145" t="s">
        <v>892</v>
      </c>
      <c r="Y896" s="138"/>
      <c r="Z896" s="138"/>
      <c r="AA896" s="138"/>
      <c r="AB896" s="139"/>
      <c r="AC896" s="147"/>
      <c r="AE896" s="147"/>
      <c r="AG896" s="147"/>
      <c r="AH896" s="92"/>
    </row>
    <row r="897" spans="2:34" ht="40.5" customHeight="1">
      <c r="B897" s="127">
        <v>886</v>
      </c>
      <c r="C897" s="128" t="s">
        <v>889</v>
      </c>
      <c r="D897" s="129" t="s">
        <v>307</v>
      </c>
      <c r="E897" s="129" t="s">
        <v>424</v>
      </c>
      <c r="F897" s="129" t="s">
        <v>890</v>
      </c>
      <c r="G897" s="128" t="s">
        <v>872</v>
      </c>
      <c r="H897" s="128"/>
      <c r="I897" s="128" t="s">
        <v>891</v>
      </c>
      <c r="J897" s="128" t="s">
        <v>192</v>
      </c>
      <c r="K897" s="128" t="s">
        <v>2265</v>
      </c>
      <c r="L897" s="130">
        <v>0</v>
      </c>
      <c r="M897" s="130">
        <v>0</v>
      </c>
      <c r="N897" s="131">
        <f t="shared" si="41"/>
        <v>0</v>
      </c>
      <c r="O897" s="128" t="s">
        <v>2312</v>
      </c>
      <c r="P897" s="144">
        <v>12600</v>
      </c>
      <c r="Q897" s="133">
        <v>0</v>
      </c>
      <c r="R897" s="144">
        <v>1400</v>
      </c>
      <c r="S897" s="134">
        <f t="shared" si="42"/>
        <v>14000</v>
      </c>
      <c r="T897" s="132">
        <v>12600</v>
      </c>
      <c r="U897" s="135">
        <v>0</v>
      </c>
      <c r="V897" s="135"/>
      <c r="W897" s="136">
        <f t="shared" si="43"/>
        <v>12600</v>
      </c>
      <c r="X897" s="145" t="s">
        <v>892</v>
      </c>
      <c r="Y897" s="138"/>
      <c r="Z897" s="138"/>
      <c r="AA897" s="138"/>
      <c r="AB897" s="139"/>
      <c r="AC897" s="147"/>
      <c r="AE897" s="147"/>
      <c r="AG897" s="147"/>
      <c r="AH897" s="92"/>
    </row>
    <row r="898" spans="2:34" ht="40.5" customHeight="1">
      <c r="B898" s="127">
        <v>887</v>
      </c>
      <c r="C898" s="128" t="s">
        <v>889</v>
      </c>
      <c r="D898" s="129" t="s">
        <v>307</v>
      </c>
      <c r="E898" s="129" t="s">
        <v>424</v>
      </c>
      <c r="F898" s="129" t="s">
        <v>890</v>
      </c>
      <c r="G898" s="128" t="s">
        <v>872</v>
      </c>
      <c r="H898" s="128"/>
      <c r="I898" s="128" t="s">
        <v>891</v>
      </c>
      <c r="J898" s="128" t="s">
        <v>212</v>
      </c>
      <c r="K898" s="128" t="s">
        <v>2265</v>
      </c>
      <c r="L898" s="130">
        <v>0</v>
      </c>
      <c r="M898" s="130">
        <v>0</v>
      </c>
      <c r="N898" s="131">
        <f t="shared" si="41"/>
        <v>0</v>
      </c>
      <c r="O898" s="128" t="s">
        <v>2312</v>
      </c>
      <c r="P898" s="144">
        <v>14355</v>
      </c>
      <c r="Q898" s="133">
        <v>0</v>
      </c>
      <c r="R898" s="144">
        <v>1595</v>
      </c>
      <c r="S898" s="134">
        <f t="shared" si="42"/>
        <v>15950</v>
      </c>
      <c r="T898" s="132">
        <v>14355</v>
      </c>
      <c r="U898" s="135">
        <v>0</v>
      </c>
      <c r="V898" s="135"/>
      <c r="W898" s="136">
        <f t="shared" si="43"/>
        <v>14355</v>
      </c>
      <c r="X898" s="145" t="s">
        <v>892</v>
      </c>
      <c r="Y898" s="138"/>
      <c r="Z898" s="138"/>
      <c r="AA898" s="138"/>
      <c r="AB898" s="139"/>
      <c r="AC898" s="147"/>
      <c r="AE898" s="147"/>
      <c r="AG898" s="147"/>
      <c r="AH898" s="92"/>
    </row>
    <row r="899" spans="2:34" ht="40.5" customHeight="1">
      <c r="B899" s="127">
        <v>888</v>
      </c>
      <c r="C899" s="128" t="s">
        <v>889</v>
      </c>
      <c r="D899" s="129" t="s">
        <v>307</v>
      </c>
      <c r="E899" s="129" t="s">
        <v>424</v>
      </c>
      <c r="F899" s="129" t="s">
        <v>890</v>
      </c>
      <c r="G899" s="128" t="s">
        <v>872</v>
      </c>
      <c r="H899" s="128"/>
      <c r="I899" s="128" t="s">
        <v>891</v>
      </c>
      <c r="J899" s="128" t="s">
        <v>373</v>
      </c>
      <c r="K899" s="128" t="s">
        <v>2265</v>
      </c>
      <c r="L899" s="130">
        <v>0</v>
      </c>
      <c r="M899" s="130">
        <v>0</v>
      </c>
      <c r="N899" s="131">
        <f t="shared" si="41"/>
        <v>0</v>
      </c>
      <c r="O899" s="128" t="s">
        <v>2312</v>
      </c>
      <c r="P899" s="144">
        <v>14220</v>
      </c>
      <c r="Q899" s="133">
        <v>0</v>
      </c>
      <c r="R899" s="144">
        <v>1580</v>
      </c>
      <c r="S899" s="134">
        <f t="shared" si="42"/>
        <v>15800</v>
      </c>
      <c r="T899" s="132">
        <v>14220</v>
      </c>
      <c r="U899" s="135">
        <v>0</v>
      </c>
      <c r="V899" s="135"/>
      <c r="W899" s="136">
        <f t="shared" si="43"/>
        <v>14220</v>
      </c>
      <c r="X899" s="145" t="s">
        <v>892</v>
      </c>
      <c r="Y899" s="138"/>
      <c r="Z899" s="138"/>
      <c r="AA899" s="138"/>
      <c r="AB899" s="139"/>
      <c r="AC899" s="147"/>
      <c r="AE899" s="147"/>
      <c r="AG899" s="147"/>
      <c r="AH899" s="92"/>
    </row>
    <row r="900" spans="2:34" ht="40.5" customHeight="1">
      <c r="B900" s="127">
        <v>889</v>
      </c>
      <c r="C900" s="128" t="s">
        <v>889</v>
      </c>
      <c r="D900" s="129" t="s">
        <v>307</v>
      </c>
      <c r="E900" s="129" t="s">
        <v>424</v>
      </c>
      <c r="F900" s="129" t="s">
        <v>890</v>
      </c>
      <c r="G900" s="128" t="s">
        <v>872</v>
      </c>
      <c r="H900" s="128"/>
      <c r="I900" s="128" t="s">
        <v>891</v>
      </c>
      <c r="J900" s="128" t="s">
        <v>169</v>
      </c>
      <c r="K900" s="128" t="s">
        <v>2264</v>
      </c>
      <c r="L900" s="130">
        <v>0</v>
      </c>
      <c r="M900" s="130">
        <v>0</v>
      </c>
      <c r="N900" s="131">
        <f t="shared" si="41"/>
        <v>0</v>
      </c>
      <c r="O900" s="128" t="s">
        <v>2312</v>
      </c>
      <c r="P900" s="144">
        <v>15982</v>
      </c>
      <c r="Q900" s="133">
        <v>0</v>
      </c>
      <c r="R900" s="144">
        <v>1776</v>
      </c>
      <c r="S900" s="134">
        <f t="shared" si="42"/>
        <v>17758</v>
      </c>
      <c r="T900" s="132">
        <v>15982</v>
      </c>
      <c r="U900" s="135">
        <v>0</v>
      </c>
      <c r="V900" s="135"/>
      <c r="W900" s="136">
        <f t="shared" si="43"/>
        <v>15982</v>
      </c>
      <c r="X900" s="145" t="s">
        <v>892</v>
      </c>
      <c r="Y900" s="138"/>
      <c r="Z900" s="138"/>
      <c r="AA900" s="138"/>
      <c r="AB900" s="139"/>
      <c r="AC900" s="147"/>
      <c r="AE900" s="147"/>
      <c r="AG900" s="147"/>
      <c r="AH900" s="92"/>
    </row>
    <row r="901" spans="2:34" ht="40.5" customHeight="1">
      <c r="B901" s="127">
        <v>890</v>
      </c>
      <c r="C901" s="128" t="s">
        <v>889</v>
      </c>
      <c r="D901" s="129" t="s">
        <v>307</v>
      </c>
      <c r="E901" s="129" t="s">
        <v>424</v>
      </c>
      <c r="F901" s="129" t="s">
        <v>890</v>
      </c>
      <c r="G901" s="128" t="s">
        <v>872</v>
      </c>
      <c r="H901" s="128"/>
      <c r="I901" s="128" t="s">
        <v>891</v>
      </c>
      <c r="J901" s="128" t="s">
        <v>157</v>
      </c>
      <c r="K901" s="128" t="s">
        <v>2264</v>
      </c>
      <c r="L901" s="130">
        <v>0</v>
      </c>
      <c r="M901" s="130">
        <v>0</v>
      </c>
      <c r="N901" s="131">
        <f t="shared" si="41"/>
        <v>0</v>
      </c>
      <c r="O901" s="128" t="s">
        <v>2312</v>
      </c>
      <c r="P901" s="144">
        <v>52326</v>
      </c>
      <c r="Q901" s="133">
        <v>0</v>
      </c>
      <c r="R901" s="144">
        <v>5814</v>
      </c>
      <c r="S901" s="134">
        <f t="shared" si="42"/>
        <v>58140</v>
      </c>
      <c r="T901" s="132">
        <v>52326</v>
      </c>
      <c r="U901" s="135">
        <v>0</v>
      </c>
      <c r="V901" s="135"/>
      <c r="W901" s="136">
        <f t="shared" si="43"/>
        <v>52326</v>
      </c>
      <c r="X901" s="145" t="s">
        <v>892</v>
      </c>
      <c r="Y901" s="138"/>
      <c r="Z901" s="138"/>
      <c r="AA901" s="138"/>
      <c r="AB901" s="139"/>
      <c r="AC901" s="147"/>
      <c r="AE901" s="147"/>
      <c r="AG901" s="147"/>
      <c r="AH901" s="92"/>
    </row>
    <row r="902" spans="2:34" ht="40.5" customHeight="1">
      <c r="B902" s="127">
        <v>891</v>
      </c>
      <c r="C902" s="128" t="s">
        <v>889</v>
      </c>
      <c r="D902" s="129" t="s">
        <v>307</v>
      </c>
      <c r="E902" s="129" t="s">
        <v>424</v>
      </c>
      <c r="F902" s="129" t="s">
        <v>890</v>
      </c>
      <c r="G902" s="128" t="s">
        <v>872</v>
      </c>
      <c r="H902" s="128"/>
      <c r="I902" s="128" t="s">
        <v>891</v>
      </c>
      <c r="J902" s="128" t="s">
        <v>328</v>
      </c>
      <c r="K902" s="128" t="s">
        <v>2265</v>
      </c>
      <c r="L902" s="130">
        <v>0</v>
      </c>
      <c r="M902" s="130">
        <v>0</v>
      </c>
      <c r="N902" s="131">
        <f t="shared" si="41"/>
        <v>0</v>
      </c>
      <c r="O902" s="128" t="s">
        <v>2312</v>
      </c>
      <c r="P902" s="144">
        <v>23247</v>
      </c>
      <c r="Q902" s="133">
        <v>0</v>
      </c>
      <c r="R902" s="144">
        <v>2583</v>
      </c>
      <c r="S902" s="134">
        <f t="shared" si="42"/>
        <v>25830</v>
      </c>
      <c r="T902" s="132">
        <v>23247</v>
      </c>
      <c r="U902" s="135">
        <v>0</v>
      </c>
      <c r="V902" s="135"/>
      <c r="W902" s="136">
        <f t="shared" si="43"/>
        <v>23247</v>
      </c>
      <c r="X902" s="145" t="s">
        <v>892</v>
      </c>
      <c r="Y902" s="138"/>
      <c r="Z902" s="138"/>
      <c r="AA902" s="138"/>
      <c r="AB902" s="139"/>
      <c r="AC902" s="147"/>
      <c r="AE902" s="147"/>
      <c r="AG902" s="147"/>
      <c r="AH902" s="92"/>
    </row>
    <row r="903" spans="2:34" ht="40.5" customHeight="1">
      <c r="B903" s="127">
        <v>892</v>
      </c>
      <c r="C903" s="128" t="s">
        <v>893</v>
      </c>
      <c r="D903" s="129" t="s">
        <v>215</v>
      </c>
      <c r="E903" s="129" t="s">
        <v>285</v>
      </c>
      <c r="F903" s="129" t="s">
        <v>894</v>
      </c>
      <c r="G903" s="128" t="s">
        <v>872</v>
      </c>
      <c r="H903" s="128"/>
      <c r="I903" s="128" t="s">
        <v>895</v>
      </c>
      <c r="J903" s="128" t="s">
        <v>184</v>
      </c>
      <c r="K903" s="128" t="s">
        <v>2265</v>
      </c>
      <c r="L903" s="130">
        <v>0</v>
      </c>
      <c r="M903" s="130">
        <v>11</v>
      </c>
      <c r="N903" s="131">
        <f t="shared" si="41"/>
        <v>11</v>
      </c>
      <c r="O903" s="128" t="s">
        <v>2312</v>
      </c>
      <c r="P903" s="144">
        <v>14850</v>
      </c>
      <c r="Q903" s="133">
        <v>0</v>
      </c>
      <c r="R903" s="144">
        <v>1650</v>
      </c>
      <c r="S903" s="134">
        <f t="shared" si="42"/>
        <v>16500</v>
      </c>
      <c r="T903" s="132">
        <v>14850</v>
      </c>
      <c r="U903" s="135">
        <v>0</v>
      </c>
      <c r="V903" s="135"/>
      <c r="W903" s="136">
        <f t="shared" si="43"/>
        <v>14850</v>
      </c>
      <c r="X903" s="145" t="s">
        <v>896</v>
      </c>
      <c r="Y903" s="138"/>
      <c r="Z903" s="138"/>
      <c r="AA903" s="138"/>
      <c r="AB903" s="139"/>
      <c r="AC903" s="147"/>
      <c r="AE903" s="147"/>
      <c r="AG903" s="147"/>
      <c r="AH903" s="92"/>
    </row>
    <row r="904" spans="2:34" ht="40.5" customHeight="1">
      <c r="B904" s="127">
        <v>893</v>
      </c>
      <c r="C904" s="128" t="s">
        <v>893</v>
      </c>
      <c r="D904" s="129" t="s">
        <v>215</v>
      </c>
      <c r="E904" s="129" t="s">
        <v>285</v>
      </c>
      <c r="F904" s="129" t="s">
        <v>894</v>
      </c>
      <c r="G904" s="128" t="s">
        <v>872</v>
      </c>
      <c r="H904" s="128"/>
      <c r="I904" s="128" t="s">
        <v>895</v>
      </c>
      <c r="J904" s="128" t="s">
        <v>212</v>
      </c>
      <c r="K904" s="128" t="s">
        <v>2265</v>
      </c>
      <c r="L904" s="130">
        <v>0</v>
      </c>
      <c r="M904" s="130">
        <v>0</v>
      </c>
      <c r="N904" s="131">
        <f t="shared" si="41"/>
        <v>0</v>
      </c>
      <c r="O904" s="128" t="s">
        <v>2312</v>
      </c>
      <c r="P904" s="144">
        <v>14355</v>
      </c>
      <c r="Q904" s="133">
        <v>0</v>
      </c>
      <c r="R904" s="144">
        <v>1595</v>
      </c>
      <c r="S904" s="134">
        <f t="shared" si="42"/>
        <v>15950</v>
      </c>
      <c r="T904" s="132">
        <v>14355</v>
      </c>
      <c r="U904" s="135">
        <v>0</v>
      </c>
      <c r="V904" s="135"/>
      <c r="W904" s="136">
        <f t="shared" si="43"/>
        <v>14355</v>
      </c>
      <c r="X904" s="145" t="s">
        <v>896</v>
      </c>
      <c r="Y904" s="138"/>
      <c r="Z904" s="138"/>
      <c r="AA904" s="138"/>
      <c r="AB904" s="139"/>
      <c r="AC904" s="147"/>
      <c r="AE904" s="147"/>
      <c r="AG904" s="147"/>
      <c r="AH904" s="92"/>
    </row>
    <row r="905" spans="2:34" ht="40.5" customHeight="1">
      <c r="B905" s="127">
        <v>894</v>
      </c>
      <c r="C905" s="128" t="s">
        <v>893</v>
      </c>
      <c r="D905" s="129" t="s">
        <v>215</v>
      </c>
      <c r="E905" s="129" t="s">
        <v>285</v>
      </c>
      <c r="F905" s="129" t="s">
        <v>894</v>
      </c>
      <c r="G905" s="128" t="s">
        <v>872</v>
      </c>
      <c r="H905" s="128"/>
      <c r="I905" s="128" t="s">
        <v>895</v>
      </c>
      <c r="J905" s="128" t="s">
        <v>157</v>
      </c>
      <c r="K905" s="128" t="s">
        <v>2264</v>
      </c>
      <c r="L905" s="130">
        <v>0</v>
      </c>
      <c r="M905" s="130">
        <v>0</v>
      </c>
      <c r="N905" s="131">
        <f t="shared" si="41"/>
        <v>0</v>
      </c>
      <c r="O905" s="128" t="s">
        <v>2312</v>
      </c>
      <c r="P905" s="144">
        <v>41860</v>
      </c>
      <c r="Q905" s="133">
        <v>0</v>
      </c>
      <c r="R905" s="144">
        <v>4652</v>
      </c>
      <c r="S905" s="134">
        <f t="shared" si="42"/>
        <v>46512</v>
      </c>
      <c r="T905" s="132">
        <v>41860</v>
      </c>
      <c r="U905" s="135">
        <v>0</v>
      </c>
      <c r="V905" s="135"/>
      <c r="W905" s="136">
        <f t="shared" si="43"/>
        <v>41860</v>
      </c>
      <c r="X905" s="145" t="s">
        <v>896</v>
      </c>
      <c r="Y905" s="138"/>
      <c r="Z905" s="138"/>
      <c r="AA905" s="138"/>
      <c r="AB905" s="139"/>
      <c r="AC905" s="147"/>
      <c r="AE905" s="147"/>
      <c r="AG905" s="147"/>
      <c r="AH905" s="92"/>
    </row>
    <row r="906" spans="2:34" ht="40.5" customHeight="1">
      <c r="B906" s="127">
        <v>895</v>
      </c>
      <c r="C906" s="128" t="s">
        <v>893</v>
      </c>
      <c r="D906" s="129" t="s">
        <v>215</v>
      </c>
      <c r="E906" s="129" t="s">
        <v>285</v>
      </c>
      <c r="F906" s="129" t="s">
        <v>894</v>
      </c>
      <c r="G906" s="128" t="s">
        <v>872</v>
      </c>
      <c r="H906" s="128"/>
      <c r="I906" s="128" t="s">
        <v>895</v>
      </c>
      <c r="J906" s="128" t="s">
        <v>169</v>
      </c>
      <c r="K906" s="128" t="s">
        <v>2264</v>
      </c>
      <c r="L906" s="130">
        <v>0</v>
      </c>
      <c r="M906" s="130">
        <v>0</v>
      </c>
      <c r="N906" s="131">
        <f t="shared" si="41"/>
        <v>0</v>
      </c>
      <c r="O906" s="128" t="s">
        <v>2312</v>
      </c>
      <c r="P906" s="144">
        <v>15982</v>
      </c>
      <c r="Q906" s="133">
        <v>0</v>
      </c>
      <c r="R906" s="144">
        <v>1776</v>
      </c>
      <c r="S906" s="134">
        <f t="shared" si="42"/>
        <v>17758</v>
      </c>
      <c r="T906" s="140">
        <v>15982</v>
      </c>
      <c r="U906" s="135">
        <v>0</v>
      </c>
      <c r="V906" s="135"/>
      <c r="W906" s="136">
        <f t="shared" si="43"/>
        <v>15982</v>
      </c>
      <c r="X906" s="145" t="s">
        <v>896</v>
      </c>
      <c r="Y906" s="138"/>
      <c r="Z906" s="138"/>
      <c r="AA906" s="138"/>
      <c r="AB906" s="139"/>
      <c r="AC906" s="147"/>
      <c r="AE906" s="147"/>
      <c r="AG906" s="147"/>
      <c r="AH906" s="92"/>
    </row>
    <row r="907" spans="2:34" ht="40.5" customHeight="1">
      <c r="B907" s="127">
        <v>896</v>
      </c>
      <c r="C907" s="128" t="s">
        <v>897</v>
      </c>
      <c r="D907" s="129" t="s">
        <v>237</v>
      </c>
      <c r="E907" s="129" t="s">
        <v>285</v>
      </c>
      <c r="F907" s="129" t="s">
        <v>898</v>
      </c>
      <c r="G907" s="128" t="s">
        <v>872</v>
      </c>
      <c r="H907" s="128"/>
      <c r="I907" s="128" t="s">
        <v>899</v>
      </c>
      <c r="J907" s="128" t="s">
        <v>157</v>
      </c>
      <c r="K907" s="128" t="s">
        <v>2264</v>
      </c>
      <c r="L907" s="130">
        <v>7</v>
      </c>
      <c r="M907" s="130">
        <v>3</v>
      </c>
      <c r="N907" s="131">
        <f t="shared" si="41"/>
        <v>10</v>
      </c>
      <c r="O907" s="128" t="s">
        <v>2312</v>
      </c>
      <c r="P907" s="144">
        <v>47093</v>
      </c>
      <c r="Q907" s="133">
        <v>0</v>
      </c>
      <c r="R907" s="144">
        <v>5233</v>
      </c>
      <c r="S907" s="134">
        <f t="shared" si="42"/>
        <v>52326</v>
      </c>
      <c r="T907" s="132">
        <v>47093</v>
      </c>
      <c r="U907" s="135">
        <v>0</v>
      </c>
      <c r="V907" s="135"/>
      <c r="W907" s="136">
        <f t="shared" si="43"/>
        <v>47093</v>
      </c>
      <c r="X907" s="145" t="s">
        <v>900</v>
      </c>
      <c r="Y907" s="138"/>
      <c r="Z907" s="138"/>
      <c r="AA907" s="138"/>
      <c r="AB907" s="139"/>
      <c r="AC907" s="147"/>
      <c r="AE907" s="147"/>
      <c r="AG907" s="147"/>
      <c r="AH907" s="92"/>
    </row>
    <row r="908" spans="2:34" ht="40.5" customHeight="1">
      <c r="B908" s="127">
        <v>897</v>
      </c>
      <c r="C908" s="128" t="s">
        <v>897</v>
      </c>
      <c r="D908" s="129" t="s">
        <v>237</v>
      </c>
      <c r="E908" s="129" t="s">
        <v>285</v>
      </c>
      <c r="F908" s="129" t="s">
        <v>898</v>
      </c>
      <c r="G908" s="128" t="s">
        <v>872</v>
      </c>
      <c r="H908" s="128"/>
      <c r="I908" s="128" t="s">
        <v>899</v>
      </c>
      <c r="J908" s="128" t="s">
        <v>373</v>
      </c>
      <c r="K908" s="128" t="s">
        <v>2265</v>
      </c>
      <c r="L908" s="130">
        <v>0</v>
      </c>
      <c r="M908" s="130">
        <v>0</v>
      </c>
      <c r="N908" s="131">
        <f t="shared" ref="N908:N971" si="44">+M908+L908</f>
        <v>0</v>
      </c>
      <c r="O908" s="128" t="s">
        <v>2312</v>
      </c>
      <c r="P908" s="144">
        <v>7110</v>
      </c>
      <c r="Q908" s="133">
        <v>0</v>
      </c>
      <c r="R908" s="144">
        <v>790</v>
      </c>
      <c r="S908" s="134">
        <f t="shared" si="42"/>
        <v>7900</v>
      </c>
      <c r="T908" s="132">
        <v>7110</v>
      </c>
      <c r="U908" s="135">
        <v>0</v>
      </c>
      <c r="V908" s="135"/>
      <c r="W908" s="136">
        <f t="shared" si="43"/>
        <v>7110</v>
      </c>
      <c r="X908" s="145" t="s">
        <v>900</v>
      </c>
      <c r="Y908" s="138"/>
      <c r="Z908" s="138"/>
      <c r="AA908" s="138"/>
      <c r="AB908" s="139"/>
      <c r="AC908" s="147"/>
      <c r="AE908" s="147"/>
      <c r="AG908" s="147"/>
      <c r="AH908" s="92"/>
    </row>
    <row r="909" spans="2:34" ht="40.5" customHeight="1">
      <c r="B909" s="127">
        <v>898</v>
      </c>
      <c r="C909" s="128" t="s">
        <v>901</v>
      </c>
      <c r="D909" s="129" t="s">
        <v>578</v>
      </c>
      <c r="E909" s="129" t="s">
        <v>902</v>
      </c>
      <c r="F909" s="129" t="s">
        <v>903</v>
      </c>
      <c r="G909" s="128" t="s">
        <v>872</v>
      </c>
      <c r="H909" s="128"/>
      <c r="I909" s="128" t="s">
        <v>901</v>
      </c>
      <c r="J909" s="128" t="s">
        <v>904</v>
      </c>
      <c r="K909" s="128" t="s">
        <v>2265</v>
      </c>
      <c r="L909" s="130">
        <v>8</v>
      </c>
      <c r="M909" s="130">
        <v>12</v>
      </c>
      <c r="N909" s="131">
        <f t="shared" si="44"/>
        <v>20</v>
      </c>
      <c r="O909" s="128" t="s">
        <v>2312</v>
      </c>
      <c r="P909" s="144">
        <v>67489</v>
      </c>
      <c r="Q909" s="133">
        <v>0</v>
      </c>
      <c r="R909" s="144">
        <v>7499</v>
      </c>
      <c r="S909" s="134">
        <f t="shared" ref="S909:S972" si="45">+P909+R909</f>
        <v>74988</v>
      </c>
      <c r="T909" s="132">
        <v>67489</v>
      </c>
      <c r="U909" s="135">
        <v>0</v>
      </c>
      <c r="V909" s="135"/>
      <c r="W909" s="136">
        <f t="shared" ref="W909:W972" si="46">+T909+U909+V909</f>
        <v>67489</v>
      </c>
      <c r="X909" s="145" t="s">
        <v>905</v>
      </c>
      <c r="Y909" s="138"/>
      <c r="Z909" s="138"/>
      <c r="AA909" s="138"/>
      <c r="AB909" s="139"/>
      <c r="AC909" s="147"/>
      <c r="AE909" s="147"/>
      <c r="AG909" s="147"/>
      <c r="AH909" s="92"/>
    </row>
    <row r="910" spans="2:34" ht="40.5" customHeight="1">
      <c r="B910" s="127">
        <v>899</v>
      </c>
      <c r="C910" s="128" t="s">
        <v>901</v>
      </c>
      <c r="D910" s="129" t="s">
        <v>578</v>
      </c>
      <c r="E910" s="129" t="s">
        <v>902</v>
      </c>
      <c r="F910" s="129" t="s">
        <v>903</v>
      </c>
      <c r="G910" s="128" t="s">
        <v>872</v>
      </c>
      <c r="H910" s="128"/>
      <c r="I910" s="128" t="s">
        <v>901</v>
      </c>
      <c r="J910" s="128" t="s">
        <v>169</v>
      </c>
      <c r="K910" s="128" t="s">
        <v>2264</v>
      </c>
      <c r="L910" s="130">
        <v>0</v>
      </c>
      <c r="M910" s="130">
        <v>0</v>
      </c>
      <c r="N910" s="131">
        <f t="shared" si="44"/>
        <v>0</v>
      </c>
      <c r="O910" s="128" t="s">
        <v>2312</v>
      </c>
      <c r="P910" s="144">
        <v>47946</v>
      </c>
      <c r="Q910" s="133">
        <v>0</v>
      </c>
      <c r="R910" s="144">
        <v>5328</v>
      </c>
      <c r="S910" s="134">
        <f t="shared" si="45"/>
        <v>53274</v>
      </c>
      <c r="T910" s="132">
        <v>47946</v>
      </c>
      <c r="U910" s="135">
        <v>0</v>
      </c>
      <c r="V910" s="135"/>
      <c r="W910" s="136">
        <f t="shared" si="46"/>
        <v>47946</v>
      </c>
      <c r="X910" s="145" t="s">
        <v>905</v>
      </c>
      <c r="Y910" s="138"/>
      <c r="Z910" s="138"/>
      <c r="AA910" s="138"/>
      <c r="AB910" s="139"/>
      <c r="AC910" s="147"/>
      <c r="AE910" s="147"/>
      <c r="AG910" s="147"/>
      <c r="AH910" s="92"/>
    </row>
    <row r="911" spans="2:34" ht="40.5" customHeight="1">
      <c r="B911" s="127">
        <v>900</v>
      </c>
      <c r="C911" s="128" t="s">
        <v>901</v>
      </c>
      <c r="D911" s="129" t="s">
        <v>578</v>
      </c>
      <c r="E911" s="129" t="s">
        <v>902</v>
      </c>
      <c r="F911" s="129" t="s">
        <v>903</v>
      </c>
      <c r="G911" s="128" t="s">
        <v>872</v>
      </c>
      <c r="H911" s="128"/>
      <c r="I911" s="128" t="s">
        <v>901</v>
      </c>
      <c r="J911" s="128" t="s">
        <v>169</v>
      </c>
      <c r="K911" s="128" t="s">
        <v>2264</v>
      </c>
      <c r="L911" s="130">
        <v>0</v>
      </c>
      <c r="M911" s="130">
        <v>0</v>
      </c>
      <c r="N911" s="131">
        <f t="shared" si="44"/>
        <v>0</v>
      </c>
      <c r="O911" s="128" t="s">
        <v>2312</v>
      </c>
      <c r="P911" s="144">
        <v>59142</v>
      </c>
      <c r="Q911" s="133">
        <v>0</v>
      </c>
      <c r="R911" s="144">
        <v>6572</v>
      </c>
      <c r="S911" s="134">
        <f t="shared" si="45"/>
        <v>65714</v>
      </c>
      <c r="T911" s="132">
        <v>59142</v>
      </c>
      <c r="U911" s="135">
        <v>0</v>
      </c>
      <c r="V911" s="135"/>
      <c r="W911" s="136">
        <f t="shared" si="46"/>
        <v>59142</v>
      </c>
      <c r="X911" s="145" t="s">
        <v>905</v>
      </c>
      <c r="Y911" s="138"/>
      <c r="Z911" s="138"/>
      <c r="AA911" s="138"/>
      <c r="AB911" s="139"/>
      <c r="AC911" s="147"/>
      <c r="AE911" s="147"/>
      <c r="AG911" s="147"/>
      <c r="AH911" s="92"/>
    </row>
    <row r="912" spans="2:34" ht="40.5" customHeight="1">
      <c r="B912" s="127">
        <v>901</v>
      </c>
      <c r="C912" s="128" t="s">
        <v>901</v>
      </c>
      <c r="D912" s="129" t="s">
        <v>578</v>
      </c>
      <c r="E912" s="129" t="s">
        <v>902</v>
      </c>
      <c r="F912" s="129" t="s">
        <v>903</v>
      </c>
      <c r="G912" s="128" t="s">
        <v>872</v>
      </c>
      <c r="H912" s="128"/>
      <c r="I912" s="128" t="s">
        <v>901</v>
      </c>
      <c r="J912" s="128" t="s">
        <v>328</v>
      </c>
      <c r="K912" s="128" t="s">
        <v>2265</v>
      </c>
      <c r="L912" s="130">
        <v>0</v>
      </c>
      <c r="M912" s="130">
        <v>0</v>
      </c>
      <c r="N912" s="131">
        <f t="shared" si="44"/>
        <v>0</v>
      </c>
      <c r="O912" s="128" t="s">
        <v>2312</v>
      </c>
      <c r="P912" s="144">
        <v>52839</v>
      </c>
      <c r="Q912" s="133">
        <v>0</v>
      </c>
      <c r="R912" s="144">
        <v>5871</v>
      </c>
      <c r="S912" s="134">
        <f t="shared" si="45"/>
        <v>58710</v>
      </c>
      <c r="T912" s="132">
        <v>52839</v>
      </c>
      <c r="U912" s="135">
        <v>0</v>
      </c>
      <c r="V912" s="135"/>
      <c r="W912" s="136">
        <f t="shared" si="46"/>
        <v>52839</v>
      </c>
      <c r="X912" s="145" t="s">
        <v>905</v>
      </c>
      <c r="Y912" s="138"/>
      <c r="Z912" s="138"/>
      <c r="AA912" s="138"/>
      <c r="AB912" s="139"/>
      <c r="AC912" s="147"/>
      <c r="AE912" s="147"/>
      <c r="AG912" s="147"/>
      <c r="AH912" s="92"/>
    </row>
    <row r="913" spans="2:34" ht="40.5" customHeight="1">
      <c r="B913" s="127">
        <v>902</v>
      </c>
      <c r="C913" s="128" t="s">
        <v>901</v>
      </c>
      <c r="D913" s="129" t="s">
        <v>578</v>
      </c>
      <c r="E913" s="129" t="s">
        <v>902</v>
      </c>
      <c r="F913" s="129" t="s">
        <v>903</v>
      </c>
      <c r="G913" s="128" t="s">
        <v>872</v>
      </c>
      <c r="H913" s="128"/>
      <c r="I913" s="128" t="s">
        <v>901</v>
      </c>
      <c r="J913" s="128" t="s">
        <v>157</v>
      </c>
      <c r="K913" s="128" t="s">
        <v>2264</v>
      </c>
      <c r="L913" s="130">
        <v>0</v>
      </c>
      <c r="M913" s="130">
        <v>0</v>
      </c>
      <c r="N913" s="131">
        <f t="shared" si="44"/>
        <v>0</v>
      </c>
      <c r="O913" s="128" t="s">
        <v>2312</v>
      </c>
      <c r="P913" s="144">
        <v>31395</v>
      </c>
      <c r="Q913" s="133">
        <v>0</v>
      </c>
      <c r="R913" s="144">
        <v>3489</v>
      </c>
      <c r="S913" s="134">
        <f t="shared" si="45"/>
        <v>34884</v>
      </c>
      <c r="T913" s="132">
        <v>31395</v>
      </c>
      <c r="U913" s="135">
        <v>0</v>
      </c>
      <c r="V913" s="135"/>
      <c r="W913" s="136">
        <f t="shared" si="46"/>
        <v>31395</v>
      </c>
      <c r="X913" s="145" t="s">
        <v>905</v>
      </c>
      <c r="Y913" s="138"/>
      <c r="Z913" s="138"/>
      <c r="AA913" s="138"/>
      <c r="AB913" s="139"/>
      <c r="AC913" s="147"/>
      <c r="AE913" s="147"/>
      <c r="AG913" s="147"/>
      <c r="AH913" s="92"/>
    </row>
    <row r="914" spans="2:34" ht="40.5" customHeight="1">
      <c r="B914" s="127">
        <v>903</v>
      </c>
      <c r="C914" s="128" t="s">
        <v>906</v>
      </c>
      <c r="D914" s="129" t="s">
        <v>907</v>
      </c>
      <c r="E914" s="129" t="s">
        <v>215</v>
      </c>
      <c r="F914" s="129" t="s">
        <v>908</v>
      </c>
      <c r="G914" s="128" t="s">
        <v>909</v>
      </c>
      <c r="H914" s="128"/>
      <c r="I914" s="128" t="s">
        <v>910</v>
      </c>
      <c r="J914" s="128" t="s">
        <v>156</v>
      </c>
      <c r="K914" s="128" t="s">
        <v>2264</v>
      </c>
      <c r="L914" s="130">
        <v>20</v>
      </c>
      <c r="M914" s="130">
        <v>2</v>
      </c>
      <c r="N914" s="131">
        <f t="shared" si="44"/>
        <v>22</v>
      </c>
      <c r="O914" s="128" t="s">
        <v>2312</v>
      </c>
      <c r="P914" s="144">
        <v>5600</v>
      </c>
      <c r="Q914" s="133">
        <v>0</v>
      </c>
      <c r="R914" s="144">
        <v>800</v>
      </c>
      <c r="S914" s="134">
        <f t="shared" si="45"/>
        <v>6400</v>
      </c>
      <c r="T914" s="132">
        <v>5600</v>
      </c>
      <c r="U914" s="135">
        <v>0</v>
      </c>
      <c r="V914" s="135"/>
      <c r="W914" s="136">
        <f t="shared" si="46"/>
        <v>5600</v>
      </c>
      <c r="X914" s="145" t="s">
        <v>911</v>
      </c>
      <c r="Y914" s="138"/>
      <c r="Z914" s="138"/>
      <c r="AA914" s="138"/>
      <c r="AB914" s="139"/>
      <c r="AC914" s="147"/>
      <c r="AE914" s="147"/>
      <c r="AG914" s="147"/>
      <c r="AH914" s="92"/>
    </row>
    <row r="915" spans="2:34" ht="40.5" customHeight="1">
      <c r="B915" s="127">
        <v>904</v>
      </c>
      <c r="C915" s="128" t="s">
        <v>906</v>
      </c>
      <c r="D915" s="129" t="s">
        <v>907</v>
      </c>
      <c r="E915" s="129" t="s">
        <v>215</v>
      </c>
      <c r="F915" s="129" t="s">
        <v>908</v>
      </c>
      <c r="G915" s="128" t="s">
        <v>909</v>
      </c>
      <c r="H915" s="128"/>
      <c r="I915" s="128" t="s">
        <v>910</v>
      </c>
      <c r="J915" s="128" t="s">
        <v>156</v>
      </c>
      <c r="K915" s="128" t="s">
        <v>2264</v>
      </c>
      <c r="L915" s="130">
        <v>0</v>
      </c>
      <c r="M915" s="130">
        <v>0</v>
      </c>
      <c r="N915" s="131">
        <f t="shared" si="44"/>
        <v>0</v>
      </c>
      <c r="O915" s="128" t="s">
        <v>2312</v>
      </c>
      <c r="P915" s="144">
        <v>149429</v>
      </c>
      <c r="Q915" s="133">
        <v>0</v>
      </c>
      <c r="R915" s="144">
        <v>18436.119999999995</v>
      </c>
      <c r="S915" s="134">
        <f t="shared" si="45"/>
        <v>167865.12</v>
      </c>
      <c r="T915" s="132">
        <v>149429</v>
      </c>
      <c r="U915" s="135">
        <v>0</v>
      </c>
      <c r="V915" s="135"/>
      <c r="W915" s="136">
        <f t="shared" si="46"/>
        <v>149429</v>
      </c>
      <c r="X915" s="145" t="s">
        <v>911</v>
      </c>
      <c r="Y915" s="138"/>
      <c r="Z915" s="138"/>
      <c r="AA915" s="138"/>
      <c r="AB915" s="139"/>
      <c r="AC915" s="147"/>
      <c r="AE915" s="147"/>
      <c r="AG915" s="147"/>
      <c r="AH915" s="92"/>
    </row>
    <row r="916" spans="2:34" ht="40.5" customHeight="1">
      <c r="B916" s="127">
        <v>905</v>
      </c>
      <c r="C916" s="128" t="s">
        <v>906</v>
      </c>
      <c r="D916" s="129" t="s">
        <v>907</v>
      </c>
      <c r="E916" s="129" t="s">
        <v>215</v>
      </c>
      <c r="F916" s="129" t="s">
        <v>908</v>
      </c>
      <c r="G916" s="128" t="s">
        <v>909</v>
      </c>
      <c r="H916" s="128"/>
      <c r="I916" s="128" t="s">
        <v>910</v>
      </c>
      <c r="J916" s="128" t="s">
        <v>455</v>
      </c>
      <c r="K916" s="128" t="s">
        <v>2265</v>
      </c>
      <c r="L916" s="130">
        <v>0</v>
      </c>
      <c r="M916" s="130">
        <v>0</v>
      </c>
      <c r="N916" s="131">
        <f t="shared" si="44"/>
        <v>0</v>
      </c>
      <c r="O916" s="128" t="s">
        <v>2312</v>
      </c>
      <c r="P916" s="144">
        <v>26364</v>
      </c>
      <c r="Q916" s="133">
        <v>0</v>
      </c>
      <c r="R916" s="144">
        <v>3080</v>
      </c>
      <c r="S916" s="134">
        <f t="shared" si="45"/>
        <v>29444</v>
      </c>
      <c r="T916" s="144">
        <v>26364</v>
      </c>
      <c r="U916" s="135">
        <v>0</v>
      </c>
      <c r="V916" s="135"/>
      <c r="W916" s="136">
        <f t="shared" si="46"/>
        <v>26364</v>
      </c>
      <c r="X916" s="145" t="s">
        <v>911</v>
      </c>
      <c r="Y916" s="138"/>
      <c r="Z916" s="138"/>
      <c r="AA916" s="138"/>
      <c r="AB916" s="139"/>
      <c r="AC916" s="147"/>
      <c r="AE916" s="147"/>
      <c r="AG916" s="147"/>
      <c r="AH916" s="92"/>
    </row>
    <row r="917" spans="2:34" ht="40.5" customHeight="1">
      <c r="B917" s="127">
        <v>906</v>
      </c>
      <c r="C917" s="128" t="s">
        <v>906</v>
      </c>
      <c r="D917" s="129" t="s">
        <v>907</v>
      </c>
      <c r="E917" s="129" t="s">
        <v>215</v>
      </c>
      <c r="F917" s="129" t="s">
        <v>908</v>
      </c>
      <c r="G917" s="128" t="s">
        <v>909</v>
      </c>
      <c r="H917" s="128"/>
      <c r="I917" s="128" t="s">
        <v>910</v>
      </c>
      <c r="J917" s="128" t="s">
        <v>200</v>
      </c>
      <c r="K917" s="128" t="s">
        <v>2265</v>
      </c>
      <c r="L917" s="130">
        <v>0</v>
      </c>
      <c r="M917" s="130">
        <v>0</v>
      </c>
      <c r="N917" s="131">
        <f t="shared" si="44"/>
        <v>0</v>
      </c>
      <c r="O917" s="128" t="s">
        <v>2312</v>
      </c>
      <c r="P917" s="144">
        <v>8520</v>
      </c>
      <c r="Q917" s="133">
        <v>0</v>
      </c>
      <c r="R917" s="144">
        <v>1960.2000000000007</v>
      </c>
      <c r="S917" s="134">
        <f t="shared" si="45"/>
        <v>10480.200000000001</v>
      </c>
      <c r="T917" s="132">
        <v>8520</v>
      </c>
      <c r="U917" s="135">
        <v>0</v>
      </c>
      <c r="V917" s="135"/>
      <c r="W917" s="136">
        <f t="shared" si="46"/>
        <v>8520</v>
      </c>
      <c r="X917" s="145" t="s">
        <v>911</v>
      </c>
      <c r="Y917" s="138"/>
      <c r="Z917" s="138"/>
      <c r="AA917" s="138"/>
      <c r="AB917" s="139"/>
      <c r="AC917" s="147"/>
      <c r="AE917" s="147"/>
      <c r="AG917" s="147"/>
      <c r="AH917" s="92"/>
    </row>
    <row r="918" spans="2:34" ht="40.5" customHeight="1">
      <c r="B918" s="127">
        <v>907</v>
      </c>
      <c r="C918" s="128" t="s">
        <v>855</v>
      </c>
      <c r="D918" s="129" t="s">
        <v>578</v>
      </c>
      <c r="E918" s="129" t="s">
        <v>430</v>
      </c>
      <c r="F918" s="129" t="s">
        <v>912</v>
      </c>
      <c r="G918" s="128" t="s">
        <v>872</v>
      </c>
      <c r="H918" s="128"/>
      <c r="I918" s="128" t="s">
        <v>855</v>
      </c>
      <c r="J918" s="128" t="s">
        <v>875</v>
      </c>
      <c r="K918" s="128" t="s">
        <v>2265</v>
      </c>
      <c r="L918" s="130">
        <v>3</v>
      </c>
      <c r="M918" s="130">
        <v>11</v>
      </c>
      <c r="N918" s="131">
        <f t="shared" si="44"/>
        <v>14</v>
      </c>
      <c r="O918" s="128" t="s">
        <v>2312</v>
      </c>
      <c r="P918" s="144">
        <v>70000</v>
      </c>
      <c r="Q918" s="133">
        <v>0</v>
      </c>
      <c r="R918" s="144">
        <v>7778</v>
      </c>
      <c r="S918" s="134">
        <f t="shared" si="45"/>
        <v>77778</v>
      </c>
      <c r="T918" s="132">
        <v>70000</v>
      </c>
      <c r="U918" s="135">
        <v>0</v>
      </c>
      <c r="V918" s="135"/>
      <c r="W918" s="136">
        <f t="shared" si="46"/>
        <v>70000</v>
      </c>
      <c r="X918" s="145" t="s">
        <v>913</v>
      </c>
      <c r="Y918" s="138"/>
      <c r="Z918" s="138"/>
      <c r="AA918" s="138"/>
      <c r="AB918" s="139"/>
      <c r="AC918" s="147"/>
      <c r="AE918" s="147"/>
      <c r="AG918" s="147"/>
      <c r="AH918" s="92"/>
    </row>
    <row r="919" spans="2:34" ht="40.5" customHeight="1">
      <c r="B919" s="127">
        <v>908</v>
      </c>
      <c r="C919" s="128" t="s">
        <v>855</v>
      </c>
      <c r="D919" s="129" t="s">
        <v>578</v>
      </c>
      <c r="E919" s="129" t="s">
        <v>430</v>
      </c>
      <c r="F919" s="129" t="s">
        <v>912</v>
      </c>
      <c r="G919" s="128" t="s">
        <v>872</v>
      </c>
      <c r="H919" s="128"/>
      <c r="I919" s="128" t="s">
        <v>855</v>
      </c>
      <c r="J919" s="128" t="s">
        <v>152</v>
      </c>
      <c r="K919" s="128" t="s">
        <v>2265</v>
      </c>
      <c r="L919" s="130">
        <v>0</v>
      </c>
      <c r="M919" s="130">
        <v>0</v>
      </c>
      <c r="N919" s="131">
        <f t="shared" si="44"/>
        <v>0</v>
      </c>
      <c r="O919" s="128" t="s">
        <v>2312</v>
      </c>
      <c r="P919" s="144">
        <v>50093</v>
      </c>
      <c r="Q919" s="133">
        <v>0</v>
      </c>
      <c r="R919" s="144">
        <v>5566</v>
      </c>
      <c r="S919" s="134">
        <f t="shared" si="45"/>
        <v>55659</v>
      </c>
      <c r="T919" s="132">
        <v>50093</v>
      </c>
      <c r="U919" s="135">
        <v>0</v>
      </c>
      <c r="V919" s="135"/>
      <c r="W919" s="136">
        <f t="shared" si="46"/>
        <v>50093</v>
      </c>
      <c r="X919" s="145" t="s">
        <v>913</v>
      </c>
      <c r="Y919" s="138"/>
      <c r="Z919" s="138"/>
      <c r="AA919" s="138"/>
      <c r="AB919" s="139"/>
      <c r="AC919" s="147"/>
      <c r="AE919" s="147"/>
      <c r="AG919" s="147"/>
      <c r="AH919" s="92"/>
    </row>
    <row r="920" spans="2:34" ht="40.5" customHeight="1">
      <c r="B920" s="127">
        <v>909</v>
      </c>
      <c r="C920" s="128" t="s">
        <v>855</v>
      </c>
      <c r="D920" s="129" t="s">
        <v>578</v>
      </c>
      <c r="E920" s="129" t="s">
        <v>430</v>
      </c>
      <c r="F920" s="129" t="s">
        <v>912</v>
      </c>
      <c r="G920" s="128" t="s">
        <v>872</v>
      </c>
      <c r="H920" s="128"/>
      <c r="I920" s="128" t="s">
        <v>855</v>
      </c>
      <c r="J920" s="128" t="s">
        <v>328</v>
      </c>
      <c r="K920" s="128" t="s">
        <v>2265</v>
      </c>
      <c r="L920" s="130">
        <v>0</v>
      </c>
      <c r="M920" s="130">
        <v>0</v>
      </c>
      <c r="N920" s="131">
        <f t="shared" si="44"/>
        <v>0</v>
      </c>
      <c r="O920" s="128" t="s">
        <v>2312</v>
      </c>
      <c r="P920" s="144">
        <v>23247</v>
      </c>
      <c r="Q920" s="133">
        <v>0</v>
      </c>
      <c r="R920" s="144">
        <v>2583</v>
      </c>
      <c r="S920" s="134">
        <f t="shared" si="45"/>
        <v>25830</v>
      </c>
      <c r="T920" s="132">
        <v>23247</v>
      </c>
      <c r="U920" s="135">
        <v>0</v>
      </c>
      <c r="V920" s="135"/>
      <c r="W920" s="136">
        <f t="shared" si="46"/>
        <v>23247</v>
      </c>
      <c r="X920" s="145" t="s">
        <v>913</v>
      </c>
      <c r="Y920" s="138"/>
      <c r="Z920" s="138"/>
      <c r="AA920" s="138"/>
      <c r="AB920" s="139"/>
      <c r="AC920" s="147"/>
      <c r="AE920" s="147"/>
      <c r="AG920" s="147"/>
      <c r="AH920" s="92"/>
    </row>
    <row r="921" spans="2:34" ht="40.5" customHeight="1">
      <c r="B921" s="127">
        <v>910</v>
      </c>
      <c r="C921" s="128" t="s">
        <v>855</v>
      </c>
      <c r="D921" s="129" t="s">
        <v>578</v>
      </c>
      <c r="E921" s="129" t="s">
        <v>430</v>
      </c>
      <c r="F921" s="129" t="s">
        <v>912</v>
      </c>
      <c r="G921" s="128" t="s">
        <v>872</v>
      </c>
      <c r="H921" s="128"/>
      <c r="I921" s="128" t="s">
        <v>855</v>
      </c>
      <c r="J921" s="128" t="s">
        <v>373</v>
      </c>
      <c r="K921" s="128" t="s">
        <v>2265</v>
      </c>
      <c r="L921" s="130">
        <v>0</v>
      </c>
      <c r="M921" s="130">
        <v>0</v>
      </c>
      <c r="N921" s="131">
        <f t="shared" si="44"/>
        <v>0</v>
      </c>
      <c r="O921" s="128" t="s">
        <v>2312</v>
      </c>
      <c r="P921" s="144">
        <v>7110</v>
      </c>
      <c r="Q921" s="133">
        <v>0</v>
      </c>
      <c r="R921" s="144">
        <v>790</v>
      </c>
      <c r="S921" s="134">
        <f t="shared" si="45"/>
        <v>7900</v>
      </c>
      <c r="T921" s="132">
        <v>7110</v>
      </c>
      <c r="U921" s="135">
        <v>0</v>
      </c>
      <c r="V921" s="135"/>
      <c r="W921" s="136">
        <f t="shared" si="46"/>
        <v>7110</v>
      </c>
      <c r="X921" s="145" t="s">
        <v>913</v>
      </c>
      <c r="Y921" s="138"/>
      <c r="Z921" s="138"/>
      <c r="AA921" s="138"/>
      <c r="AB921" s="139"/>
      <c r="AC921" s="147"/>
      <c r="AE921" s="147"/>
      <c r="AG921" s="147"/>
      <c r="AH921" s="92"/>
    </row>
    <row r="922" spans="2:34" ht="40.5" customHeight="1">
      <c r="B922" s="127">
        <v>911</v>
      </c>
      <c r="C922" s="128" t="s">
        <v>855</v>
      </c>
      <c r="D922" s="129" t="s">
        <v>578</v>
      </c>
      <c r="E922" s="129" t="s">
        <v>430</v>
      </c>
      <c r="F922" s="129" t="s">
        <v>912</v>
      </c>
      <c r="G922" s="128" t="s">
        <v>872</v>
      </c>
      <c r="H922" s="128"/>
      <c r="I922" s="128" t="s">
        <v>855</v>
      </c>
      <c r="J922" s="128" t="s">
        <v>157</v>
      </c>
      <c r="K922" s="128" t="s">
        <v>2264</v>
      </c>
      <c r="L922" s="130">
        <v>0</v>
      </c>
      <c r="M922" s="130">
        <v>0</v>
      </c>
      <c r="N922" s="131">
        <f t="shared" si="44"/>
        <v>0</v>
      </c>
      <c r="O922" s="128" t="s">
        <v>2312</v>
      </c>
      <c r="P922" s="144">
        <v>47093</v>
      </c>
      <c r="Q922" s="133">
        <v>0</v>
      </c>
      <c r="R922" s="144">
        <v>5233</v>
      </c>
      <c r="S922" s="134">
        <f t="shared" si="45"/>
        <v>52326</v>
      </c>
      <c r="T922" s="132">
        <v>47093</v>
      </c>
      <c r="U922" s="135">
        <v>0</v>
      </c>
      <c r="V922" s="135"/>
      <c r="W922" s="136">
        <f t="shared" si="46"/>
        <v>47093</v>
      </c>
      <c r="X922" s="145" t="s">
        <v>913</v>
      </c>
      <c r="Y922" s="138"/>
      <c r="Z922" s="138"/>
      <c r="AA922" s="138"/>
      <c r="AB922" s="139"/>
      <c r="AC922" s="147"/>
      <c r="AE922" s="147"/>
      <c r="AG922" s="147"/>
      <c r="AH922" s="92"/>
    </row>
    <row r="923" spans="2:34" ht="40.5" customHeight="1">
      <c r="B923" s="127">
        <v>912</v>
      </c>
      <c r="C923" s="128" t="s">
        <v>914</v>
      </c>
      <c r="D923" s="129" t="s">
        <v>237</v>
      </c>
      <c r="E923" s="129" t="s">
        <v>262</v>
      </c>
      <c r="F923" s="129" t="s">
        <v>229</v>
      </c>
      <c r="G923" s="128" t="s">
        <v>872</v>
      </c>
      <c r="H923" s="128"/>
      <c r="I923" s="128" t="s">
        <v>915</v>
      </c>
      <c r="J923" s="128" t="s">
        <v>373</v>
      </c>
      <c r="K923" s="128" t="s">
        <v>2265</v>
      </c>
      <c r="L923" s="130">
        <v>3</v>
      </c>
      <c r="M923" s="130">
        <v>15</v>
      </c>
      <c r="N923" s="131">
        <f t="shared" si="44"/>
        <v>18</v>
      </c>
      <c r="O923" s="128" t="s">
        <v>2312</v>
      </c>
      <c r="P923" s="144">
        <v>7110</v>
      </c>
      <c r="Q923" s="133">
        <v>0</v>
      </c>
      <c r="R923" s="144">
        <v>790</v>
      </c>
      <c r="S923" s="134">
        <f t="shared" si="45"/>
        <v>7900</v>
      </c>
      <c r="T923" s="132">
        <v>7110</v>
      </c>
      <c r="U923" s="135">
        <v>0</v>
      </c>
      <c r="V923" s="135"/>
      <c r="W923" s="136">
        <f t="shared" si="46"/>
        <v>7110</v>
      </c>
      <c r="X923" s="145" t="s">
        <v>916</v>
      </c>
      <c r="Y923" s="138"/>
      <c r="Z923" s="138"/>
      <c r="AA923" s="138"/>
      <c r="AB923" s="139"/>
      <c r="AC923" s="147"/>
      <c r="AE923" s="147"/>
      <c r="AG923" s="147"/>
      <c r="AH923" s="92"/>
    </row>
    <row r="924" spans="2:34" ht="40.5" customHeight="1">
      <c r="B924" s="127">
        <v>913</v>
      </c>
      <c r="C924" s="128" t="s">
        <v>914</v>
      </c>
      <c r="D924" s="129" t="s">
        <v>237</v>
      </c>
      <c r="E924" s="129" t="s">
        <v>262</v>
      </c>
      <c r="F924" s="129" t="s">
        <v>229</v>
      </c>
      <c r="G924" s="128" t="s">
        <v>872</v>
      </c>
      <c r="H924" s="128"/>
      <c r="I924" s="128" t="s">
        <v>915</v>
      </c>
      <c r="J924" s="128" t="s">
        <v>157</v>
      </c>
      <c r="K924" s="128" t="s">
        <v>2264</v>
      </c>
      <c r="L924" s="130">
        <v>0</v>
      </c>
      <c r="M924" s="130">
        <v>0</v>
      </c>
      <c r="N924" s="131">
        <f t="shared" si="44"/>
        <v>0</v>
      </c>
      <c r="O924" s="128" t="s">
        <v>2312</v>
      </c>
      <c r="P924" s="144">
        <v>88954</v>
      </c>
      <c r="Q924" s="133">
        <v>0</v>
      </c>
      <c r="R924" s="144">
        <v>9884</v>
      </c>
      <c r="S924" s="134">
        <f t="shared" si="45"/>
        <v>98838</v>
      </c>
      <c r="T924" s="132">
        <v>88954</v>
      </c>
      <c r="U924" s="135">
        <v>0</v>
      </c>
      <c r="V924" s="135"/>
      <c r="W924" s="136">
        <f t="shared" si="46"/>
        <v>88954</v>
      </c>
      <c r="X924" s="145" t="s">
        <v>916</v>
      </c>
      <c r="Y924" s="138"/>
      <c r="Z924" s="138"/>
      <c r="AA924" s="138"/>
      <c r="AB924" s="139"/>
      <c r="AC924" s="147"/>
      <c r="AE924" s="147"/>
      <c r="AG924" s="147"/>
      <c r="AH924" s="92"/>
    </row>
    <row r="925" spans="2:34" ht="40.5" customHeight="1">
      <c r="B925" s="127">
        <v>914</v>
      </c>
      <c r="C925" s="128" t="s">
        <v>917</v>
      </c>
      <c r="D925" s="129" t="s">
        <v>732</v>
      </c>
      <c r="E925" s="129" t="s">
        <v>918</v>
      </c>
      <c r="F925" s="129" t="s">
        <v>919</v>
      </c>
      <c r="G925" s="128" t="s">
        <v>920</v>
      </c>
      <c r="H925" s="128"/>
      <c r="I925" s="128" t="s">
        <v>921</v>
      </c>
      <c r="J925" s="128" t="s">
        <v>169</v>
      </c>
      <c r="K925" s="128" t="s">
        <v>2264</v>
      </c>
      <c r="L925" s="130">
        <v>5</v>
      </c>
      <c r="M925" s="130">
        <v>7</v>
      </c>
      <c r="N925" s="131">
        <f t="shared" si="44"/>
        <v>12</v>
      </c>
      <c r="O925" s="128" t="s">
        <v>2312</v>
      </c>
      <c r="P925" s="144">
        <f>+T925</f>
        <v>14385</v>
      </c>
      <c r="Q925" s="133">
        <v>0</v>
      </c>
      <c r="R925" s="144">
        <v>2055.6999999999998</v>
      </c>
      <c r="S925" s="134">
        <f t="shared" si="45"/>
        <v>16440.7</v>
      </c>
      <c r="T925" s="132">
        <v>14385</v>
      </c>
      <c r="U925" s="135">
        <v>0</v>
      </c>
      <c r="V925" s="135"/>
      <c r="W925" s="136">
        <f t="shared" si="46"/>
        <v>14385</v>
      </c>
      <c r="X925" s="145" t="s">
        <v>922</v>
      </c>
      <c r="Y925" s="138"/>
      <c r="Z925" s="138"/>
      <c r="AA925" s="138"/>
      <c r="AB925" s="139"/>
      <c r="AC925" s="147"/>
      <c r="AE925" s="147"/>
      <c r="AG925" s="147"/>
      <c r="AH925" s="92"/>
    </row>
    <row r="926" spans="2:34" ht="40.5" customHeight="1">
      <c r="B926" s="127">
        <v>915</v>
      </c>
      <c r="C926" s="128" t="s">
        <v>917</v>
      </c>
      <c r="D926" s="129" t="s">
        <v>732</v>
      </c>
      <c r="E926" s="129" t="s">
        <v>918</v>
      </c>
      <c r="F926" s="129" t="s">
        <v>919</v>
      </c>
      <c r="G926" s="128" t="s">
        <v>920</v>
      </c>
      <c r="H926" s="128"/>
      <c r="I926" s="128" t="s">
        <v>921</v>
      </c>
      <c r="J926" s="128" t="s">
        <v>168</v>
      </c>
      <c r="K926" s="128" t="s">
        <v>2265</v>
      </c>
      <c r="L926" s="130">
        <v>0</v>
      </c>
      <c r="M926" s="130">
        <v>0</v>
      </c>
      <c r="N926" s="131">
        <f t="shared" si="44"/>
        <v>0</v>
      </c>
      <c r="O926" s="128" t="s">
        <v>2312</v>
      </c>
      <c r="P926" s="144">
        <f t="shared" ref="P926:P929" si="47">+T926</f>
        <v>21150</v>
      </c>
      <c r="Q926" s="133">
        <v>0</v>
      </c>
      <c r="R926" s="144">
        <v>2350</v>
      </c>
      <c r="S926" s="134">
        <f t="shared" si="45"/>
        <v>23500</v>
      </c>
      <c r="T926" s="144">
        <v>21150</v>
      </c>
      <c r="U926" s="135">
        <v>0</v>
      </c>
      <c r="V926" s="135"/>
      <c r="W926" s="136">
        <f t="shared" si="46"/>
        <v>21150</v>
      </c>
      <c r="X926" s="145" t="s">
        <v>922</v>
      </c>
      <c r="Y926" s="138"/>
      <c r="Z926" s="138"/>
      <c r="AA926" s="138"/>
      <c r="AB926" s="139"/>
      <c r="AC926" s="147"/>
      <c r="AE926" s="147"/>
      <c r="AG926" s="147"/>
      <c r="AH926" s="92"/>
    </row>
    <row r="927" spans="2:34" ht="40.5" customHeight="1">
      <c r="B927" s="127">
        <v>916</v>
      </c>
      <c r="C927" s="128" t="s">
        <v>917</v>
      </c>
      <c r="D927" s="129" t="s">
        <v>732</v>
      </c>
      <c r="E927" s="129" t="s">
        <v>918</v>
      </c>
      <c r="F927" s="129" t="s">
        <v>919</v>
      </c>
      <c r="G927" s="128" t="s">
        <v>920</v>
      </c>
      <c r="H927" s="128"/>
      <c r="I927" s="128" t="s">
        <v>921</v>
      </c>
      <c r="J927" s="128" t="s">
        <v>156</v>
      </c>
      <c r="K927" s="128" t="s">
        <v>2264</v>
      </c>
      <c r="L927" s="130">
        <v>0</v>
      </c>
      <c r="M927" s="130">
        <v>0</v>
      </c>
      <c r="N927" s="131">
        <f t="shared" si="44"/>
        <v>0</v>
      </c>
      <c r="O927" s="128" t="s">
        <v>2312</v>
      </c>
      <c r="P927" s="144">
        <f t="shared" si="47"/>
        <v>39255</v>
      </c>
      <c r="Q927" s="133">
        <v>0</v>
      </c>
      <c r="R927" s="144">
        <v>4364.5</v>
      </c>
      <c r="S927" s="134">
        <f t="shared" si="45"/>
        <v>43619.5</v>
      </c>
      <c r="T927" s="132">
        <v>39255</v>
      </c>
      <c r="U927" s="135">
        <v>0</v>
      </c>
      <c r="V927" s="135"/>
      <c r="W927" s="136">
        <f t="shared" si="46"/>
        <v>39255</v>
      </c>
      <c r="X927" s="145" t="s">
        <v>922</v>
      </c>
      <c r="Y927" s="138"/>
      <c r="Z927" s="138"/>
      <c r="AA927" s="138"/>
      <c r="AB927" s="139"/>
      <c r="AC927" s="147"/>
      <c r="AE927" s="147"/>
      <c r="AG927" s="147"/>
      <c r="AH927" s="92"/>
    </row>
    <row r="928" spans="2:34" ht="40.5" customHeight="1">
      <c r="B928" s="127">
        <v>917</v>
      </c>
      <c r="C928" s="128" t="s">
        <v>917</v>
      </c>
      <c r="D928" s="129" t="s">
        <v>732</v>
      </c>
      <c r="E928" s="129" t="s">
        <v>918</v>
      </c>
      <c r="F928" s="129" t="s">
        <v>919</v>
      </c>
      <c r="G928" s="128" t="s">
        <v>920</v>
      </c>
      <c r="H928" s="128"/>
      <c r="I928" s="128" t="s">
        <v>921</v>
      </c>
      <c r="J928" s="128" t="s">
        <v>923</v>
      </c>
      <c r="K928" s="128" t="s">
        <v>2265</v>
      </c>
      <c r="L928" s="130">
        <v>0</v>
      </c>
      <c r="M928" s="130">
        <v>0</v>
      </c>
      <c r="N928" s="131">
        <f t="shared" si="44"/>
        <v>0</v>
      </c>
      <c r="O928" s="128" t="s">
        <v>2312</v>
      </c>
      <c r="P928" s="144">
        <f t="shared" si="47"/>
        <v>53040</v>
      </c>
      <c r="Q928" s="133">
        <v>0</v>
      </c>
      <c r="R928" s="144">
        <v>7886</v>
      </c>
      <c r="S928" s="134">
        <f t="shared" si="45"/>
        <v>60926</v>
      </c>
      <c r="T928" s="132">
        <v>53040</v>
      </c>
      <c r="U928" s="135">
        <v>0</v>
      </c>
      <c r="V928" s="135"/>
      <c r="W928" s="136">
        <f t="shared" si="46"/>
        <v>53040</v>
      </c>
      <c r="X928" s="145" t="s">
        <v>922</v>
      </c>
      <c r="Y928" s="138"/>
      <c r="Z928" s="138"/>
      <c r="AA928" s="138"/>
      <c r="AB928" s="139"/>
      <c r="AC928" s="147"/>
      <c r="AE928" s="147"/>
      <c r="AG928" s="147"/>
      <c r="AH928" s="92"/>
    </row>
    <row r="929" spans="2:34" ht="40.5" customHeight="1">
      <c r="B929" s="127">
        <v>918</v>
      </c>
      <c r="C929" s="128" t="s">
        <v>917</v>
      </c>
      <c r="D929" s="129" t="s">
        <v>732</v>
      </c>
      <c r="E929" s="129" t="s">
        <v>918</v>
      </c>
      <c r="F929" s="129" t="s">
        <v>919</v>
      </c>
      <c r="G929" s="128" t="s">
        <v>920</v>
      </c>
      <c r="H929" s="128"/>
      <c r="I929" s="128" t="s">
        <v>921</v>
      </c>
      <c r="J929" s="128" t="s">
        <v>169</v>
      </c>
      <c r="K929" s="128" t="s">
        <v>2264</v>
      </c>
      <c r="L929" s="130">
        <v>0</v>
      </c>
      <c r="M929" s="130">
        <v>0</v>
      </c>
      <c r="N929" s="131">
        <f t="shared" si="44"/>
        <v>0</v>
      </c>
      <c r="O929" s="128" t="s">
        <v>2312</v>
      </c>
      <c r="P929" s="144">
        <f t="shared" si="47"/>
        <v>4934</v>
      </c>
      <c r="Q929" s="133">
        <v>0</v>
      </c>
      <c r="R929" s="144">
        <v>548.89999999999964</v>
      </c>
      <c r="S929" s="134">
        <f t="shared" si="45"/>
        <v>5482.9</v>
      </c>
      <c r="T929" s="132">
        <v>4934</v>
      </c>
      <c r="U929" s="135">
        <v>0</v>
      </c>
      <c r="V929" s="135"/>
      <c r="W929" s="136">
        <f t="shared" si="46"/>
        <v>4934</v>
      </c>
      <c r="X929" s="145" t="s">
        <v>922</v>
      </c>
      <c r="Y929" s="138"/>
      <c r="Z929" s="138"/>
      <c r="AA929" s="138"/>
      <c r="AB929" s="139"/>
      <c r="AC929" s="147"/>
      <c r="AE929" s="147"/>
      <c r="AG929" s="147"/>
      <c r="AH929" s="92"/>
    </row>
    <row r="930" spans="2:34" ht="40.5" customHeight="1">
      <c r="B930" s="127">
        <v>919</v>
      </c>
      <c r="C930" s="128" t="s">
        <v>924</v>
      </c>
      <c r="D930" s="129" t="s">
        <v>925</v>
      </c>
      <c r="E930" s="129" t="s">
        <v>596</v>
      </c>
      <c r="F930" s="129" t="s">
        <v>926</v>
      </c>
      <c r="G930" s="128" t="s">
        <v>872</v>
      </c>
      <c r="H930" s="128"/>
      <c r="I930" s="128" t="s">
        <v>927</v>
      </c>
      <c r="J930" s="128" t="s">
        <v>904</v>
      </c>
      <c r="K930" s="128" t="s">
        <v>2265</v>
      </c>
      <c r="L930" s="130">
        <v>5</v>
      </c>
      <c r="M930" s="130">
        <v>5</v>
      </c>
      <c r="N930" s="131">
        <f t="shared" si="44"/>
        <v>10</v>
      </c>
      <c r="O930" s="128" t="s">
        <v>2312</v>
      </c>
      <c r="P930" s="144">
        <v>22496</v>
      </c>
      <c r="Q930" s="133">
        <v>0</v>
      </c>
      <c r="R930" s="144">
        <v>2500</v>
      </c>
      <c r="S930" s="134">
        <f t="shared" si="45"/>
        <v>24996</v>
      </c>
      <c r="T930" s="132">
        <v>22496</v>
      </c>
      <c r="U930" s="135">
        <v>0</v>
      </c>
      <c r="V930" s="135"/>
      <c r="W930" s="136">
        <f t="shared" si="46"/>
        <v>22496</v>
      </c>
      <c r="X930" s="145" t="s">
        <v>928</v>
      </c>
      <c r="Y930" s="138"/>
      <c r="Z930" s="138"/>
      <c r="AA930" s="138"/>
      <c r="AB930" s="139"/>
      <c r="AC930" s="147"/>
      <c r="AE930" s="147"/>
      <c r="AG930" s="147"/>
      <c r="AH930" s="92"/>
    </row>
    <row r="931" spans="2:34" ht="40.5" customHeight="1">
      <c r="B931" s="127">
        <v>920</v>
      </c>
      <c r="C931" s="128" t="s">
        <v>924</v>
      </c>
      <c r="D931" s="129" t="s">
        <v>925</v>
      </c>
      <c r="E931" s="129" t="s">
        <v>596</v>
      </c>
      <c r="F931" s="129" t="s">
        <v>926</v>
      </c>
      <c r="G931" s="128" t="s">
        <v>872</v>
      </c>
      <c r="H931" s="128"/>
      <c r="I931" s="128" t="s">
        <v>927</v>
      </c>
      <c r="J931" s="128" t="s">
        <v>212</v>
      </c>
      <c r="K931" s="128" t="s">
        <v>2265</v>
      </c>
      <c r="L931" s="130">
        <v>0</v>
      </c>
      <c r="M931" s="130">
        <v>0</v>
      </c>
      <c r="N931" s="131">
        <f t="shared" si="44"/>
        <v>0</v>
      </c>
      <c r="O931" s="128" t="s">
        <v>2312</v>
      </c>
      <c r="P931" s="144">
        <v>14355</v>
      </c>
      <c r="Q931" s="133">
        <v>0</v>
      </c>
      <c r="R931" s="144">
        <v>1595</v>
      </c>
      <c r="S931" s="134">
        <f t="shared" si="45"/>
        <v>15950</v>
      </c>
      <c r="T931" s="132">
        <v>14355</v>
      </c>
      <c r="U931" s="135">
        <v>0</v>
      </c>
      <c r="V931" s="135"/>
      <c r="W931" s="136">
        <f t="shared" si="46"/>
        <v>14355</v>
      </c>
      <c r="X931" s="145" t="s">
        <v>928</v>
      </c>
      <c r="Y931" s="138"/>
      <c r="Z931" s="138"/>
      <c r="AA931" s="138"/>
      <c r="AB931" s="139"/>
      <c r="AC931" s="147"/>
      <c r="AE931" s="147"/>
      <c r="AG931" s="147"/>
      <c r="AH931" s="92"/>
    </row>
    <row r="932" spans="2:34" ht="40.5" customHeight="1">
      <c r="B932" s="127">
        <v>921</v>
      </c>
      <c r="C932" s="128" t="s">
        <v>924</v>
      </c>
      <c r="D932" s="129" t="s">
        <v>925</v>
      </c>
      <c r="E932" s="129" t="s">
        <v>596</v>
      </c>
      <c r="F932" s="129" t="s">
        <v>926</v>
      </c>
      <c r="G932" s="128" t="s">
        <v>872</v>
      </c>
      <c r="H932" s="128"/>
      <c r="I932" s="128" t="s">
        <v>927</v>
      </c>
      <c r="J932" s="128" t="s">
        <v>169</v>
      </c>
      <c r="K932" s="128" t="s">
        <v>2264</v>
      </c>
      <c r="L932" s="130">
        <v>0</v>
      </c>
      <c r="M932" s="130">
        <v>0</v>
      </c>
      <c r="N932" s="131">
        <f t="shared" si="44"/>
        <v>0</v>
      </c>
      <c r="O932" s="128" t="s">
        <v>2312</v>
      </c>
      <c r="P932" s="144">
        <v>15982</v>
      </c>
      <c r="Q932" s="133">
        <v>0</v>
      </c>
      <c r="R932" s="144">
        <v>1776</v>
      </c>
      <c r="S932" s="134">
        <f t="shared" si="45"/>
        <v>17758</v>
      </c>
      <c r="T932" s="132">
        <v>15982</v>
      </c>
      <c r="U932" s="135">
        <v>0</v>
      </c>
      <c r="V932" s="135"/>
      <c r="W932" s="136">
        <f t="shared" si="46"/>
        <v>15982</v>
      </c>
      <c r="X932" s="145" t="s">
        <v>928</v>
      </c>
      <c r="Y932" s="138"/>
      <c r="Z932" s="138"/>
      <c r="AA932" s="138"/>
      <c r="AB932" s="139"/>
      <c r="AC932" s="147"/>
      <c r="AE932" s="147"/>
      <c r="AG932" s="147"/>
      <c r="AH932" s="92"/>
    </row>
    <row r="933" spans="2:34" ht="40.5" customHeight="1">
      <c r="B933" s="127">
        <v>922</v>
      </c>
      <c r="C933" s="128" t="s">
        <v>924</v>
      </c>
      <c r="D933" s="129" t="s">
        <v>925</v>
      </c>
      <c r="E933" s="129" t="s">
        <v>596</v>
      </c>
      <c r="F933" s="129" t="s">
        <v>926</v>
      </c>
      <c r="G933" s="128" t="s">
        <v>872</v>
      </c>
      <c r="H933" s="128"/>
      <c r="I933" s="128" t="s">
        <v>927</v>
      </c>
      <c r="J933" s="128" t="s">
        <v>169</v>
      </c>
      <c r="K933" s="128" t="s">
        <v>2264</v>
      </c>
      <c r="L933" s="130">
        <v>0</v>
      </c>
      <c r="M933" s="130">
        <v>0</v>
      </c>
      <c r="N933" s="131">
        <f t="shared" si="44"/>
        <v>0</v>
      </c>
      <c r="O933" s="128" t="s">
        <v>2312</v>
      </c>
      <c r="P933" s="144">
        <v>147855</v>
      </c>
      <c r="Q933" s="133">
        <v>0</v>
      </c>
      <c r="R933" s="144">
        <v>16430</v>
      </c>
      <c r="S933" s="134">
        <f t="shared" si="45"/>
        <v>164285</v>
      </c>
      <c r="T933" s="132">
        <v>147855</v>
      </c>
      <c r="U933" s="135">
        <v>0</v>
      </c>
      <c r="V933" s="135"/>
      <c r="W933" s="136">
        <f t="shared" si="46"/>
        <v>147855</v>
      </c>
      <c r="X933" s="145" t="s">
        <v>928</v>
      </c>
      <c r="Y933" s="138"/>
      <c r="Z933" s="138"/>
      <c r="AA933" s="138"/>
      <c r="AB933" s="139"/>
      <c r="AC933" s="147"/>
      <c r="AE933" s="147"/>
      <c r="AG933" s="147"/>
      <c r="AH933" s="92"/>
    </row>
    <row r="934" spans="2:34" ht="40.5" customHeight="1">
      <c r="B934" s="127">
        <v>923</v>
      </c>
      <c r="C934" s="128" t="s">
        <v>924</v>
      </c>
      <c r="D934" s="129" t="s">
        <v>925</v>
      </c>
      <c r="E934" s="129" t="s">
        <v>596</v>
      </c>
      <c r="F934" s="129" t="s">
        <v>926</v>
      </c>
      <c r="G934" s="128" t="s">
        <v>872</v>
      </c>
      <c r="H934" s="128"/>
      <c r="I934" s="128" t="s">
        <v>927</v>
      </c>
      <c r="J934" s="128" t="s">
        <v>929</v>
      </c>
      <c r="K934" s="128" t="s">
        <v>2264</v>
      </c>
      <c r="L934" s="130">
        <v>0</v>
      </c>
      <c r="M934" s="130">
        <v>0</v>
      </c>
      <c r="N934" s="131">
        <f t="shared" si="44"/>
        <v>0</v>
      </c>
      <c r="O934" s="128" t="s">
        <v>2312</v>
      </c>
      <c r="P934" s="144">
        <v>29710</v>
      </c>
      <c r="Q934" s="133">
        <v>0</v>
      </c>
      <c r="R934" s="144">
        <v>3302</v>
      </c>
      <c r="S934" s="134">
        <f t="shared" si="45"/>
        <v>33012</v>
      </c>
      <c r="T934" s="132">
        <v>29710</v>
      </c>
      <c r="U934" s="135">
        <v>0</v>
      </c>
      <c r="V934" s="135"/>
      <c r="W934" s="136">
        <f t="shared" si="46"/>
        <v>29710</v>
      </c>
      <c r="X934" s="145" t="s">
        <v>928</v>
      </c>
      <c r="Y934" s="138"/>
      <c r="Z934" s="138"/>
      <c r="AA934" s="138"/>
      <c r="AB934" s="139"/>
      <c r="AC934" s="147"/>
      <c r="AE934" s="147"/>
      <c r="AG934" s="147"/>
      <c r="AH934" s="92"/>
    </row>
    <row r="935" spans="2:34" ht="40.5" customHeight="1">
      <c r="B935" s="127">
        <v>924</v>
      </c>
      <c r="C935" s="128" t="s">
        <v>930</v>
      </c>
      <c r="D935" s="129" t="s">
        <v>253</v>
      </c>
      <c r="E935" s="129" t="s">
        <v>285</v>
      </c>
      <c r="F935" s="129" t="s">
        <v>931</v>
      </c>
      <c r="G935" s="128" t="s">
        <v>872</v>
      </c>
      <c r="H935" s="128"/>
      <c r="I935" s="128" t="s">
        <v>930</v>
      </c>
      <c r="J935" s="128" t="s">
        <v>157</v>
      </c>
      <c r="K935" s="128" t="s">
        <v>2264</v>
      </c>
      <c r="L935" s="130">
        <v>2</v>
      </c>
      <c r="M935" s="130">
        <v>6</v>
      </c>
      <c r="N935" s="131">
        <f t="shared" si="44"/>
        <v>8</v>
      </c>
      <c r="O935" s="128" t="s">
        <v>2312</v>
      </c>
      <c r="P935" s="144">
        <v>41860</v>
      </c>
      <c r="Q935" s="133">
        <v>0</v>
      </c>
      <c r="R935" s="144">
        <v>4652</v>
      </c>
      <c r="S935" s="134">
        <f t="shared" si="45"/>
        <v>46512</v>
      </c>
      <c r="T935" s="132">
        <v>41860</v>
      </c>
      <c r="U935" s="135">
        <v>0</v>
      </c>
      <c r="V935" s="135"/>
      <c r="W935" s="136">
        <f t="shared" si="46"/>
        <v>41860</v>
      </c>
      <c r="X935" s="145" t="s">
        <v>932</v>
      </c>
      <c r="Y935" s="138"/>
      <c r="Z935" s="138"/>
      <c r="AA935" s="138"/>
      <c r="AB935" s="139"/>
      <c r="AC935" s="147"/>
      <c r="AE935" s="147"/>
      <c r="AG935" s="147"/>
      <c r="AH935" s="92"/>
    </row>
    <row r="936" spans="2:34" ht="40.5" customHeight="1">
      <c r="B936" s="127">
        <v>925</v>
      </c>
      <c r="C936" s="128" t="s">
        <v>933</v>
      </c>
      <c r="D936" s="129" t="s">
        <v>934</v>
      </c>
      <c r="E936" s="129" t="s">
        <v>179</v>
      </c>
      <c r="F936" s="129" t="s">
        <v>935</v>
      </c>
      <c r="G936" s="128" t="s">
        <v>872</v>
      </c>
      <c r="H936" s="128"/>
      <c r="I936" s="128" t="s">
        <v>936</v>
      </c>
      <c r="J936" s="128" t="s">
        <v>373</v>
      </c>
      <c r="K936" s="128" t="s">
        <v>2265</v>
      </c>
      <c r="L936" s="130">
        <v>6</v>
      </c>
      <c r="M936" s="130">
        <v>9</v>
      </c>
      <c r="N936" s="131">
        <f t="shared" si="44"/>
        <v>15</v>
      </c>
      <c r="O936" s="128" t="s">
        <v>2312</v>
      </c>
      <c r="P936" s="144">
        <v>7110</v>
      </c>
      <c r="Q936" s="133">
        <v>0</v>
      </c>
      <c r="R936" s="144">
        <v>790</v>
      </c>
      <c r="S936" s="134">
        <f t="shared" si="45"/>
        <v>7900</v>
      </c>
      <c r="T936" s="138">
        <v>7110</v>
      </c>
      <c r="U936" s="135">
        <v>0</v>
      </c>
      <c r="V936" s="135"/>
      <c r="W936" s="136">
        <f t="shared" si="46"/>
        <v>7110</v>
      </c>
      <c r="X936" s="145" t="s">
        <v>937</v>
      </c>
      <c r="Y936" s="138"/>
      <c r="Z936" s="138"/>
      <c r="AA936" s="138"/>
      <c r="AB936" s="139"/>
      <c r="AC936" s="147"/>
      <c r="AE936" s="147"/>
      <c r="AG936" s="147"/>
      <c r="AH936" s="92"/>
    </row>
    <row r="937" spans="2:34" ht="40.5" customHeight="1">
      <c r="B937" s="127">
        <v>926</v>
      </c>
      <c r="C937" s="128" t="s">
        <v>933</v>
      </c>
      <c r="D937" s="129" t="s">
        <v>934</v>
      </c>
      <c r="E937" s="129" t="s">
        <v>179</v>
      </c>
      <c r="F937" s="129" t="s">
        <v>935</v>
      </c>
      <c r="G937" s="128" t="s">
        <v>872</v>
      </c>
      <c r="H937" s="128"/>
      <c r="I937" s="128" t="s">
        <v>936</v>
      </c>
      <c r="J937" s="128" t="s">
        <v>938</v>
      </c>
      <c r="K937" s="128" t="s">
        <v>2265</v>
      </c>
      <c r="L937" s="130">
        <v>0</v>
      </c>
      <c r="M937" s="130">
        <v>0</v>
      </c>
      <c r="N937" s="131">
        <f t="shared" si="44"/>
        <v>0</v>
      </c>
      <c r="O937" s="128" t="s">
        <v>2312</v>
      </c>
      <c r="P937" s="144">
        <v>11158</v>
      </c>
      <c r="Q937" s="133">
        <v>0</v>
      </c>
      <c r="R937" s="144">
        <v>1240</v>
      </c>
      <c r="S937" s="134">
        <f t="shared" si="45"/>
        <v>12398</v>
      </c>
      <c r="T937" s="140">
        <v>11158</v>
      </c>
      <c r="U937" s="135">
        <v>0</v>
      </c>
      <c r="V937" s="135"/>
      <c r="W937" s="136">
        <f t="shared" si="46"/>
        <v>11158</v>
      </c>
      <c r="X937" s="145" t="s">
        <v>937</v>
      </c>
      <c r="Y937" s="138"/>
      <c r="Z937" s="138"/>
      <c r="AA937" s="138"/>
      <c r="AB937" s="139"/>
      <c r="AC937" s="147"/>
      <c r="AE937" s="147"/>
      <c r="AG937" s="147"/>
      <c r="AH937" s="92"/>
    </row>
    <row r="938" spans="2:34" ht="40.5" customHeight="1">
      <c r="B938" s="127">
        <v>927</v>
      </c>
      <c r="C938" s="128" t="s">
        <v>933</v>
      </c>
      <c r="D938" s="129" t="s">
        <v>934</v>
      </c>
      <c r="E938" s="129" t="s">
        <v>179</v>
      </c>
      <c r="F938" s="129" t="s">
        <v>935</v>
      </c>
      <c r="G938" s="128" t="s">
        <v>872</v>
      </c>
      <c r="H938" s="128"/>
      <c r="I938" s="128" t="s">
        <v>936</v>
      </c>
      <c r="J938" s="128" t="s">
        <v>192</v>
      </c>
      <c r="K938" s="128" t="s">
        <v>2265</v>
      </c>
      <c r="L938" s="130">
        <v>0</v>
      </c>
      <c r="M938" s="130">
        <v>0</v>
      </c>
      <c r="N938" s="131">
        <f t="shared" si="44"/>
        <v>0</v>
      </c>
      <c r="O938" s="128" t="s">
        <v>2312</v>
      </c>
      <c r="P938" s="144">
        <v>12600</v>
      </c>
      <c r="Q938" s="133">
        <v>0</v>
      </c>
      <c r="R938" s="144">
        <v>1400</v>
      </c>
      <c r="S938" s="134">
        <f t="shared" si="45"/>
        <v>14000</v>
      </c>
      <c r="T938" s="132">
        <v>12600</v>
      </c>
      <c r="U938" s="135">
        <v>0</v>
      </c>
      <c r="V938" s="135"/>
      <c r="W938" s="136">
        <f t="shared" si="46"/>
        <v>12600</v>
      </c>
      <c r="X938" s="145" t="s">
        <v>937</v>
      </c>
      <c r="Y938" s="138"/>
      <c r="Z938" s="138"/>
      <c r="AA938" s="138"/>
      <c r="AB938" s="139"/>
      <c r="AC938" s="147"/>
      <c r="AE938" s="147"/>
      <c r="AG938" s="147"/>
      <c r="AH938" s="92"/>
    </row>
    <row r="939" spans="2:34" ht="40.5" customHeight="1">
      <c r="B939" s="127">
        <v>928</v>
      </c>
      <c r="C939" s="128" t="s">
        <v>933</v>
      </c>
      <c r="D939" s="129" t="s">
        <v>934</v>
      </c>
      <c r="E939" s="129" t="s">
        <v>179</v>
      </c>
      <c r="F939" s="129" t="s">
        <v>935</v>
      </c>
      <c r="G939" s="128" t="s">
        <v>872</v>
      </c>
      <c r="H939" s="128"/>
      <c r="I939" s="128" t="s">
        <v>936</v>
      </c>
      <c r="J939" s="128" t="s">
        <v>875</v>
      </c>
      <c r="K939" s="128" t="s">
        <v>2265</v>
      </c>
      <c r="L939" s="130">
        <v>0</v>
      </c>
      <c r="M939" s="130">
        <v>0</v>
      </c>
      <c r="N939" s="131">
        <f t="shared" si="44"/>
        <v>0</v>
      </c>
      <c r="O939" s="128" t="s">
        <v>2312</v>
      </c>
      <c r="P939" s="144">
        <v>280000</v>
      </c>
      <c r="Q939" s="133">
        <v>0</v>
      </c>
      <c r="R939" s="144">
        <v>31112</v>
      </c>
      <c r="S939" s="134">
        <f t="shared" si="45"/>
        <v>311112</v>
      </c>
      <c r="T939" s="132">
        <v>280000</v>
      </c>
      <c r="U939" s="135">
        <v>0</v>
      </c>
      <c r="V939" s="135"/>
      <c r="W939" s="136">
        <f t="shared" si="46"/>
        <v>280000</v>
      </c>
      <c r="X939" s="145" t="s">
        <v>937</v>
      </c>
      <c r="Y939" s="138"/>
      <c r="Z939" s="138"/>
      <c r="AA939" s="138"/>
      <c r="AB939" s="139"/>
      <c r="AC939" s="147"/>
      <c r="AE939" s="147"/>
      <c r="AG939" s="147"/>
      <c r="AH939" s="92"/>
    </row>
    <row r="940" spans="2:34" ht="40.5" customHeight="1">
      <c r="B940" s="127">
        <v>929</v>
      </c>
      <c r="C940" s="128" t="s">
        <v>933</v>
      </c>
      <c r="D940" s="129" t="s">
        <v>934</v>
      </c>
      <c r="E940" s="129" t="s">
        <v>179</v>
      </c>
      <c r="F940" s="129" t="s">
        <v>935</v>
      </c>
      <c r="G940" s="128" t="s">
        <v>872</v>
      </c>
      <c r="H940" s="128"/>
      <c r="I940" s="128" t="s">
        <v>936</v>
      </c>
      <c r="J940" s="128" t="s">
        <v>157</v>
      </c>
      <c r="K940" s="128" t="s">
        <v>2264</v>
      </c>
      <c r="L940" s="130">
        <v>0</v>
      </c>
      <c r="M940" s="130">
        <v>0</v>
      </c>
      <c r="N940" s="131">
        <f t="shared" si="44"/>
        <v>0</v>
      </c>
      <c r="O940" s="128" t="s">
        <v>2312</v>
      </c>
      <c r="P940" s="144">
        <v>5232</v>
      </c>
      <c r="Q940" s="133">
        <v>0</v>
      </c>
      <c r="R940" s="144">
        <v>582</v>
      </c>
      <c r="S940" s="134">
        <f t="shared" si="45"/>
        <v>5814</v>
      </c>
      <c r="T940" s="132">
        <v>5232</v>
      </c>
      <c r="U940" s="135">
        <v>0</v>
      </c>
      <c r="V940" s="135"/>
      <c r="W940" s="136">
        <f t="shared" si="46"/>
        <v>5232</v>
      </c>
      <c r="X940" s="145" t="s">
        <v>937</v>
      </c>
      <c r="Y940" s="138"/>
      <c r="Z940" s="138"/>
      <c r="AA940" s="138"/>
      <c r="AB940" s="139"/>
      <c r="AC940" s="147"/>
      <c r="AE940" s="147"/>
      <c r="AG940" s="147"/>
      <c r="AH940" s="92"/>
    </row>
    <row r="941" spans="2:34" ht="40.5" customHeight="1">
      <c r="B941" s="127">
        <v>930</v>
      </c>
      <c r="C941" s="128" t="s">
        <v>933</v>
      </c>
      <c r="D941" s="129" t="s">
        <v>934</v>
      </c>
      <c r="E941" s="129" t="s">
        <v>179</v>
      </c>
      <c r="F941" s="129" t="s">
        <v>935</v>
      </c>
      <c r="G941" s="128" t="s">
        <v>872</v>
      </c>
      <c r="H941" s="128"/>
      <c r="I941" s="128" t="s">
        <v>936</v>
      </c>
      <c r="J941" s="128" t="s">
        <v>152</v>
      </c>
      <c r="K941" s="128" t="s">
        <v>2265</v>
      </c>
      <c r="L941" s="130">
        <v>0</v>
      </c>
      <c r="M941" s="130">
        <v>0</v>
      </c>
      <c r="N941" s="131">
        <f t="shared" si="44"/>
        <v>0</v>
      </c>
      <c r="O941" s="128" t="s">
        <v>2312</v>
      </c>
      <c r="P941" s="144">
        <v>50093</v>
      </c>
      <c r="Q941" s="133">
        <v>0</v>
      </c>
      <c r="R941" s="144">
        <v>5566</v>
      </c>
      <c r="S941" s="134">
        <f t="shared" si="45"/>
        <v>55659</v>
      </c>
      <c r="T941" s="132">
        <v>50093</v>
      </c>
      <c r="U941" s="135">
        <v>0</v>
      </c>
      <c r="V941" s="135"/>
      <c r="W941" s="136">
        <f t="shared" si="46"/>
        <v>50093</v>
      </c>
      <c r="X941" s="145" t="s">
        <v>937</v>
      </c>
      <c r="Y941" s="138"/>
      <c r="Z941" s="138"/>
      <c r="AA941" s="138"/>
      <c r="AB941" s="139"/>
      <c r="AC941" s="147"/>
      <c r="AE941" s="147"/>
      <c r="AG941" s="147"/>
      <c r="AH941" s="92"/>
    </row>
    <row r="942" spans="2:34" ht="40.5" customHeight="1">
      <c r="B942" s="127">
        <v>931</v>
      </c>
      <c r="C942" s="128" t="s">
        <v>933</v>
      </c>
      <c r="D942" s="129" t="s">
        <v>934</v>
      </c>
      <c r="E942" s="129" t="s">
        <v>179</v>
      </c>
      <c r="F942" s="129" t="s">
        <v>935</v>
      </c>
      <c r="G942" s="128" t="s">
        <v>872</v>
      </c>
      <c r="H942" s="128"/>
      <c r="I942" s="128" t="s">
        <v>936</v>
      </c>
      <c r="J942" s="128" t="s">
        <v>169</v>
      </c>
      <c r="K942" s="128" t="s">
        <v>2264</v>
      </c>
      <c r="L942" s="130">
        <v>0</v>
      </c>
      <c r="M942" s="130">
        <v>0</v>
      </c>
      <c r="N942" s="131">
        <f t="shared" si="44"/>
        <v>0</v>
      </c>
      <c r="O942" s="128" t="s">
        <v>2312</v>
      </c>
      <c r="P942" s="144">
        <v>29571</v>
      </c>
      <c r="Q942" s="133">
        <v>0</v>
      </c>
      <c r="R942" s="144">
        <v>3286</v>
      </c>
      <c r="S942" s="134">
        <f t="shared" si="45"/>
        <v>32857</v>
      </c>
      <c r="T942" s="132">
        <v>29571</v>
      </c>
      <c r="U942" s="135">
        <v>0</v>
      </c>
      <c r="V942" s="135"/>
      <c r="W942" s="136">
        <f t="shared" si="46"/>
        <v>29571</v>
      </c>
      <c r="X942" s="145" t="s">
        <v>937</v>
      </c>
      <c r="Y942" s="138"/>
      <c r="Z942" s="138"/>
      <c r="AA942" s="138"/>
      <c r="AB942" s="139"/>
      <c r="AC942" s="147"/>
      <c r="AE942" s="147"/>
      <c r="AG942" s="147"/>
      <c r="AH942" s="92"/>
    </row>
    <row r="943" spans="2:34" ht="40.5" customHeight="1">
      <c r="B943" s="127">
        <v>932</v>
      </c>
      <c r="C943" s="128" t="s">
        <v>939</v>
      </c>
      <c r="D943" s="129" t="s">
        <v>641</v>
      </c>
      <c r="E943" s="129" t="s">
        <v>285</v>
      </c>
      <c r="F943" s="129" t="s">
        <v>430</v>
      </c>
      <c r="G943" s="128" t="s">
        <v>909</v>
      </c>
      <c r="H943" s="128"/>
      <c r="I943" s="128" t="s">
        <v>940</v>
      </c>
      <c r="J943" s="128" t="s">
        <v>941</v>
      </c>
      <c r="K943" s="128" t="s">
        <v>2264</v>
      </c>
      <c r="L943" s="130">
        <v>5</v>
      </c>
      <c r="M943" s="130">
        <v>9</v>
      </c>
      <c r="N943" s="131">
        <f t="shared" si="44"/>
        <v>14</v>
      </c>
      <c r="O943" s="128" t="s">
        <v>2313</v>
      </c>
      <c r="P943" s="144">
        <v>36288</v>
      </c>
      <c r="Q943" s="133">
        <v>0</v>
      </c>
      <c r="R943" s="144">
        <v>4032</v>
      </c>
      <c r="S943" s="134">
        <f t="shared" si="45"/>
        <v>40320</v>
      </c>
      <c r="T943" s="132">
        <v>36288</v>
      </c>
      <c r="U943" s="135">
        <v>0</v>
      </c>
      <c r="V943" s="135"/>
      <c r="W943" s="136">
        <f t="shared" si="46"/>
        <v>36288</v>
      </c>
      <c r="X943" s="145" t="s">
        <v>942</v>
      </c>
      <c r="Y943" s="138"/>
      <c r="Z943" s="138"/>
      <c r="AA943" s="138"/>
      <c r="AB943" s="139"/>
      <c r="AC943" s="147"/>
      <c r="AE943" s="147"/>
      <c r="AG943" s="147"/>
      <c r="AH943" s="92"/>
    </row>
    <row r="944" spans="2:34" ht="40.5" customHeight="1">
      <c r="B944" s="127">
        <v>933</v>
      </c>
      <c r="C944" s="128" t="s">
        <v>939</v>
      </c>
      <c r="D944" s="129" t="s">
        <v>641</v>
      </c>
      <c r="E944" s="129" t="s">
        <v>285</v>
      </c>
      <c r="F944" s="129" t="s">
        <v>430</v>
      </c>
      <c r="G944" s="128" t="s">
        <v>909</v>
      </c>
      <c r="H944" s="128"/>
      <c r="I944" s="128" t="s">
        <v>940</v>
      </c>
      <c r="J944" s="128" t="s">
        <v>157</v>
      </c>
      <c r="K944" s="128" t="s">
        <v>2264</v>
      </c>
      <c r="L944" s="130">
        <v>0</v>
      </c>
      <c r="M944" s="130">
        <v>0</v>
      </c>
      <c r="N944" s="131">
        <f t="shared" si="44"/>
        <v>0</v>
      </c>
      <c r="O944" s="128" t="s">
        <v>2313</v>
      </c>
      <c r="P944" s="144">
        <v>7510</v>
      </c>
      <c r="Q944" s="133">
        <v>0</v>
      </c>
      <c r="R944" s="144">
        <v>1707</v>
      </c>
      <c r="S944" s="134">
        <f t="shared" si="45"/>
        <v>9217</v>
      </c>
      <c r="T944" s="132">
        <v>7510</v>
      </c>
      <c r="U944" s="135">
        <v>0</v>
      </c>
      <c r="V944" s="135"/>
      <c r="W944" s="136">
        <f t="shared" si="46"/>
        <v>7510</v>
      </c>
      <c r="X944" s="145" t="s">
        <v>942</v>
      </c>
      <c r="Y944" s="138"/>
      <c r="Z944" s="138"/>
      <c r="AA944" s="138"/>
      <c r="AB944" s="139"/>
      <c r="AC944" s="147"/>
      <c r="AE944" s="147"/>
      <c r="AG944" s="147"/>
      <c r="AH944" s="92"/>
    </row>
    <row r="945" spans="2:34" ht="40.5" customHeight="1">
      <c r="B945" s="127">
        <v>934</v>
      </c>
      <c r="C945" s="128" t="s">
        <v>939</v>
      </c>
      <c r="D945" s="129" t="s">
        <v>641</v>
      </c>
      <c r="E945" s="129" t="s">
        <v>285</v>
      </c>
      <c r="F945" s="129" t="s">
        <v>430</v>
      </c>
      <c r="G945" s="128" t="s">
        <v>909</v>
      </c>
      <c r="H945" s="128"/>
      <c r="I945" s="128" t="s">
        <v>940</v>
      </c>
      <c r="J945" s="128" t="s">
        <v>200</v>
      </c>
      <c r="K945" s="128" t="s">
        <v>2265</v>
      </c>
      <c r="L945" s="130">
        <v>0</v>
      </c>
      <c r="M945" s="130">
        <v>0</v>
      </c>
      <c r="N945" s="131">
        <f t="shared" si="44"/>
        <v>0</v>
      </c>
      <c r="O945" s="128" t="s">
        <v>2313</v>
      </c>
      <c r="P945" s="144">
        <v>14200</v>
      </c>
      <c r="Q945" s="133">
        <v>0</v>
      </c>
      <c r="R945" s="144">
        <v>4996</v>
      </c>
      <c r="S945" s="134">
        <f t="shared" si="45"/>
        <v>19196</v>
      </c>
      <c r="T945" s="132">
        <v>14200</v>
      </c>
      <c r="U945" s="135">
        <v>0</v>
      </c>
      <c r="V945" s="135"/>
      <c r="W945" s="136">
        <f t="shared" si="46"/>
        <v>14200</v>
      </c>
      <c r="X945" s="145" t="s">
        <v>942</v>
      </c>
      <c r="Y945" s="138"/>
      <c r="Z945" s="138"/>
      <c r="AA945" s="138"/>
      <c r="AB945" s="139"/>
      <c r="AC945" s="147"/>
      <c r="AE945" s="147"/>
      <c r="AG945" s="147"/>
      <c r="AH945" s="92"/>
    </row>
    <row r="946" spans="2:34" ht="40.5" customHeight="1">
      <c r="B946" s="127">
        <v>935</v>
      </c>
      <c r="C946" s="128" t="s">
        <v>939</v>
      </c>
      <c r="D946" s="129" t="s">
        <v>641</v>
      </c>
      <c r="E946" s="129" t="s">
        <v>285</v>
      </c>
      <c r="F946" s="129" t="s">
        <v>430</v>
      </c>
      <c r="G946" s="128" t="s">
        <v>909</v>
      </c>
      <c r="H946" s="128"/>
      <c r="I946" s="128" t="s">
        <v>940</v>
      </c>
      <c r="J946" s="128" t="s">
        <v>156</v>
      </c>
      <c r="K946" s="128" t="s">
        <v>2264</v>
      </c>
      <c r="L946" s="130">
        <v>0</v>
      </c>
      <c r="M946" s="130">
        <v>0</v>
      </c>
      <c r="N946" s="131">
        <f t="shared" si="44"/>
        <v>0</v>
      </c>
      <c r="O946" s="128" t="s">
        <v>2313</v>
      </c>
      <c r="P946" s="144">
        <v>62262</v>
      </c>
      <c r="Q946" s="133">
        <v>0</v>
      </c>
      <c r="R946" s="144">
        <v>7681.8000000000029</v>
      </c>
      <c r="S946" s="134">
        <f t="shared" si="45"/>
        <v>69943.8</v>
      </c>
      <c r="T946" s="132">
        <v>62262</v>
      </c>
      <c r="U946" s="135">
        <v>0</v>
      </c>
      <c r="V946" s="135"/>
      <c r="W946" s="136">
        <f t="shared" si="46"/>
        <v>62262</v>
      </c>
      <c r="X946" s="145" t="s">
        <v>942</v>
      </c>
      <c r="Y946" s="138"/>
      <c r="Z946" s="138"/>
      <c r="AA946" s="138"/>
      <c r="AB946" s="139"/>
      <c r="AC946" s="147"/>
      <c r="AE946" s="147"/>
      <c r="AG946" s="147"/>
      <c r="AH946" s="92"/>
    </row>
    <row r="947" spans="2:34" ht="40.5" customHeight="1">
      <c r="B947" s="127">
        <v>936</v>
      </c>
      <c r="C947" s="128" t="s">
        <v>939</v>
      </c>
      <c r="D947" s="129" t="s">
        <v>641</v>
      </c>
      <c r="E947" s="129" t="s">
        <v>285</v>
      </c>
      <c r="F947" s="129" t="s">
        <v>430</v>
      </c>
      <c r="G947" s="128" t="s">
        <v>909</v>
      </c>
      <c r="H947" s="128"/>
      <c r="I947" s="128" t="s">
        <v>940</v>
      </c>
      <c r="J947" s="128" t="s">
        <v>200</v>
      </c>
      <c r="K947" s="128" t="s">
        <v>2265</v>
      </c>
      <c r="L947" s="130">
        <v>0</v>
      </c>
      <c r="M947" s="130">
        <v>0</v>
      </c>
      <c r="N947" s="131">
        <f t="shared" si="44"/>
        <v>0</v>
      </c>
      <c r="O947" s="128" t="s">
        <v>2313</v>
      </c>
      <c r="P947" s="144">
        <v>2840</v>
      </c>
      <c r="Q947" s="133">
        <v>0</v>
      </c>
      <c r="R947" s="144">
        <v>653.40000000000009</v>
      </c>
      <c r="S947" s="134">
        <f t="shared" si="45"/>
        <v>3493.4</v>
      </c>
      <c r="T947" s="132">
        <v>2840</v>
      </c>
      <c r="U947" s="135">
        <v>0</v>
      </c>
      <c r="V947" s="135"/>
      <c r="W947" s="136">
        <f t="shared" si="46"/>
        <v>2840</v>
      </c>
      <c r="X947" s="145" t="s">
        <v>942</v>
      </c>
      <c r="Y947" s="138"/>
      <c r="Z947" s="138"/>
      <c r="AA947" s="138"/>
      <c r="AB947" s="139"/>
      <c r="AC947" s="147"/>
      <c r="AE947" s="147"/>
      <c r="AG947" s="147"/>
      <c r="AH947" s="92"/>
    </row>
    <row r="948" spans="2:34" ht="40.5" customHeight="1">
      <c r="B948" s="127">
        <v>937</v>
      </c>
      <c r="C948" s="128" t="s">
        <v>943</v>
      </c>
      <c r="D948" s="129" t="s">
        <v>285</v>
      </c>
      <c r="E948" s="129" t="s">
        <v>220</v>
      </c>
      <c r="F948" s="129" t="s">
        <v>944</v>
      </c>
      <c r="G948" s="128" t="s">
        <v>872</v>
      </c>
      <c r="H948" s="128"/>
      <c r="I948" s="128" t="s">
        <v>943</v>
      </c>
      <c r="J948" s="128" t="s">
        <v>157</v>
      </c>
      <c r="K948" s="128" t="s">
        <v>2264</v>
      </c>
      <c r="L948" s="130">
        <v>6</v>
      </c>
      <c r="M948" s="130">
        <v>8</v>
      </c>
      <c r="N948" s="131">
        <f t="shared" si="44"/>
        <v>14</v>
      </c>
      <c r="O948" s="128" t="s">
        <v>2312</v>
      </c>
      <c r="P948" s="144">
        <v>68023</v>
      </c>
      <c r="Q948" s="133">
        <v>0</v>
      </c>
      <c r="R948" s="144">
        <v>7559</v>
      </c>
      <c r="S948" s="134">
        <f t="shared" si="45"/>
        <v>75582</v>
      </c>
      <c r="T948" s="132">
        <v>68023</v>
      </c>
      <c r="U948" s="135">
        <v>0</v>
      </c>
      <c r="V948" s="135"/>
      <c r="W948" s="136">
        <f t="shared" si="46"/>
        <v>68023</v>
      </c>
      <c r="X948" s="145" t="s">
        <v>945</v>
      </c>
      <c r="Y948" s="138"/>
      <c r="Z948" s="138"/>
      <c r="AA948" s="138"/>
      <c r="AB948" s="139"/>
      <c r="AC948" s="147"/>
      <c r="AE948" s="147"/>
      <c r="AG948" s="147"/>
      <c r="AH948" s="92"/>
    </row>
    <row r="949" spans="2:34" ht="40.5" customHeight="1">
      <c r="B949" s="127">
        <v>938</v>
      </c>
      <c r="C949" s="128" t="s">
        <v>943</v>
      </c>
      <c r="D949" s="129" t="s">
        <v>285</v>
      </c>
      <c r="E949" s="129" t="s">
        <v>220</v>
      </c>
      <c r="F949" s="129" t="s">
        <v>944</v>
      </c>
      <c r="G949" s="128" t="s">
        <v>872</v>
      </c>
      <c r="H949" s="128"/>
      <c r="I949" s="128" t="s">
        <v>943</v>
      </c>
      <c r="J949" s="128" t="s">
        <v>875</v>
      </c>
      <c r="K949" s="128" t="s">
        <v>2265</v>
      </c>
      <c r="L949" s="130">
        <v>0</v>
      </c>
      <c r="M949" s="130">
        <v>0</v>
      </c>
      <c r="N949" s="131">
        <f t="shared" si="44"/>
        <v>0</v>
      </c>
      <c r="O949" s="128" t="s">
        <v>2312</v>
      </c>
      <c r="P949" s="144">
        <v>70000</v>
      </c>
      <c r="Q949" s="133">
        <v>0</v>
      </c>
      <c r="R949" s="144">
        <v>7778</v>
      </c>
      <c r="S949" s="134">
        <f t="shared" si="45"/>
        <v>77778</v>
      </c>
      <c r="T949" s="132">
        <v>70000</v>
      </c>
      <c r="U949" s="135">
        <v>0</v>
      </c>
      <c r="V949" s="135"/>
      <c r="W949" s="136">
        <f t="shared" si="46"/>
        <v>70000</v>
      </c>
      <c r="X949" s="145" t="s">
        <v>945</v>
      </c>
      <c r="Y949" s="138"/>
      <c r="Z949" s="138"/>
      <c r="AA949" s="138"/>
      <c r="AB949" s="139"/>
      <c r="AC949" s="147"/>
      <c r="AE949" s="147"/>
      <c r="AG949" s="147"/>
      <c r="AH949" s="92"/>
    </row>
    <row r="950" spans="2:34" ht="40.5" customHeight="1">
      <c r="B950" s="127">
        <v>939</v>
      </c>
      <c r="C950" s="128" t="s">
        <v>946</v>
      </c>
      <c r="D950" s="129" t="s">
        <v>285</v>
      </c>
      <c r="E950" s="129" t="s">
        <v>285</v>
      </c>
      <c r="F950" s="129" t="s">
        <v>150</v>
      </c>
      <c r="G950" s="128" t="s">
        <v>872</v>
      </c>
      <c r="H950" s="128"/>
      <c r="I950" s="128" t="s">
        <v>947</v>
      </c>
      <c r="J950" s="128" t="s">
        <v>192</v>
      </c>
      <c r="K950" s="128" t="s">
        <v>2265</v>
      </c>
      <c r="L950" s="130">
        <v>2</v>
      </c>
      <c r="M950" s="130">
        <v>14</v>
      </c>
      <c r="N950" s="131">
        <f t="shared" si="44"/>
        <v>16</v>
      </c>
      <c r="O950" s="128" t="s">
        <v>2312</v>
      </c>
      <c r="P950" s="144">
        <v>88200</v>
      </c>
      <c r="Q950" s="133">
        <v>0</v>
      </c>
      <c r="R950" s="144">
        <v>9800</v>
      </c>
      <c r="S950" s="134">
        <f t="shared" si="45"/>
        <v>98000</v>
      </c>
      <c r="T950" s="132">
        <v>88200</v>
      </c>
      <c r="U950" s="135">
        <v>0</v>
      </c>
      <c r="V950" s="135"/>
      <c r="W950" s="136">
        <f t="shared" si="46"/>
        <v>88200</v>
      </c>
      <c r="X950" s="145" t="s">
        <v>948</v>
      </c>
      <c r="Y950" s="138"/>
      <c r="Z950" s="138"/>
      <c r="AA950" s="138"/>
      <c r="AB950" s="139"/>
      <c r="AC950" s="147"/>
      <c r="AE950" s="147"/>
      <c r="AG950" s="147"/>
      <c r="AH950" s="92"/>
    </row>
    <row r="951" spans="2:34" ht="40.5" customHeight="1">
      <c r="B951" s="127">
        <v>940</v>
      </c>
      <c r="C951" s="128" t="s">
        <v>946</v>
      </c>
      <c r="D951" s="129" t="s">
        <v>285</v>
      </c>
      <c r="E951" s="129" t="s">
        <v>285</v>
      </c>
      <c r="F951" s="129" t="s">
        <v>150</v>
      </c>
      <c r="G951" s="128" t="s">
        <v>872</v>
      </c>
      <c r="H951" s="128"/>
      <c r="I951" s="128" t="s">
        <v>947</v>
      </c>
      <c r="J951" s="128" t="s">
        <v>169</v>
      </c>
      <c r="K951" s="128" t="s">
        <v>2264</v>
      </c>
      <c r="L951" s="130">
        <v>0</v>
      </c>
      <c r="M951" s="130">
        <v>0</v>
      </c>
      <c r="N951" s="131">
        <f t="shared" si="44"/>
        <v>0</v>
      </c>
      <c r="O951" s="128" t="s">
        <v>2312</v>
      </c>
      <c r="P951" s="144">
        <v>15982</v>
      </c>
      <c r="Q951" s="133">
        <v>0</v>
      </c>
      <c r="R951" s="144">
        <v>1776</v>
      </c>
      <c r="S951" s="134">
        <f t="shared" si="45"/>
        <v>17758</v>
      </c>
      <c r="T951" s="132">
        <v>15982</v>
      </c>
      <c r="U951" s="135">
        <v>0</v>
      </c>
      <c r="V951" s="135"/>
      <c r="W951" s="136">
        <f t="shared" si="46"/>
        <v>15982</v>
      </c>
      <c r="X951" s="145" t="s">
        <v>948</v>
      </c>
      <c r="Y951" s="138"/>
      <c r="Z951" s="138"/>
      <c r="AA951" s="138"/>
      <c r="AB951" s="139"/>
      <c r="AC951" s="147"/>
      <c r="AE951" s="147"/>
      <c r="AG951" s="147"/>
      <c r="AH951" s="92"/>
    </row>
    <row r="952" spans="2:34" ht="40.5" customHeight="1">
      <c r="B952" s="127">
        <v>941</v>
      </c>
      <c r="C952" s="128" t="s">
        <v>946</v>
      </c>
      <c r="D952" s="129" t="s">
        <v>285</v>
      </c>
      <c r="E952" s="129" t="s">
        <v>285</v>
      </c>
      <c r="F952" s="129" t="s">
        <v>150</v>
      </c>
      <c r="G952" s="128" t="s">
        <v>872</v>
      </c>
      <c r="H952" s="128"/>
      <c r="I952" s="128" t="s">
        <v>947</v>
      </c>
      <c r="J952" s="128" t="s">
        <v>875</v>
      </c>
      <c r="K952" s="128" t="s">
        <v>2265</v>
      </c>
      <c r="L952" s="130">
        <v>0</v>
      </c>
      <c r="M952" s="130">
        <v>0</v>
      </c>
      <c r="N952" s="131">
        <f t="shared" si="44"/>
        <v>0</v>
      </c>
      <c r="O952" s="128" t="s">
        <v>2312</v>
      </c>
      <c r="P952" s="144">
        <v>140000</v>
      </c>
      <c r="Q952" s="133">
        <v>0</v>
      </c>
      <c r="R952" s="144">
        <v>15556</v>
      </c>
      <c r="S952" s="134">
        <f t="shared" si="45"/>
        <v>155556</v>
      </c>
      <c r="T952" s="132">
        <v>140000</v>
      </c>
      <c r="U952" s="135">
        <v>0</v>
      </c>
      <c r="V952" s="135"/>
      <c r="W952" s="136">
        <f t="shared" si="46"/>
        <v>140000</v>
      </c>
      <c r="X952" s="145" t="s">
        <v>948</v>
      </c>
      <c r="Y952" s="138"/>
      <c r="Z952" s="138"/>
      <c r="AA952" s="138"/>
      <c r="AB952" s="139"/>
      <c r="AC952" s="147"/>
      <c r="AE952" s="147"/>
      <c r="AG952" s="147"/>
      <c r="AH952" s="92"/>
    </row>
    <row r="953" spans="2:34" ht="40.5" customHeight="1">
      <c r="B953" s="127">
        <v>942</v>
      </c>
      <c r="C953" s="128" t="s">
        <v>946</v>
      </c>
      <c r="D953" s="129" t="s">
        <v>285</v>
      </c>
      <c r="E953" s="129" t="s">
        <v>285</v>
      </c>
      <c r="F953" s="129" t="s">
        <v>150</v>
      </c>
      <c r="G953" s="128" t="s">
        <v>872</v>
      </c>
      <c r="H953" s="128"/>
      <c r="I953" s="128" t="s">
        <v>947</v>
      </c>
      <c r="J953" s="128" t="s">
        <v>938</v>
      </c>
      <c r="K953" s="128" t="s">
        <v>2265</v>
      </c>
      <c r="L953" s="130">
        <v>0</v>
      </c>
      <c r="M953" s="130">
        <v>0</v>
      </c>
      <c r="N953" s="131">
        <f t="shared" si="44"/>
        <v>0</v>
      </c>
      <c r="O953" s="128" t="s">
        <v>2312</v>
      </c>
      <c r="P953" s="144">
        <v>33474</v>
      </c>
      <c r="Q953" s="133">
        <v>0</v>
      </c>
      <c r="R953" s="144">
        <v>3720</v>
      </c>
      <c r="S953" s="134">
        <f t="shared" si="45"/>
        <v>37194</v>
      </c>
      <c r="T953" s="132">
        <v>33474</v>
      </c>
      <c r="U953" s="135">
        <v>0</v>
      </c>
      <c r="V953" s="135"/>
      <c r="W953" s="136">
        <f t="shared" si="46"/>
        <v>33474</v>
      </c>
      <c r="X953" s="145" t="s">
        <v>948</v>
      </c>
      <c r="Y953" s="138"/>
      <c r="Z953" s="138"/>
      <c r="AA953" s="138"/>
      <c r="AB953" s="139"/>
      <c r="AC953" s="147"/>
      <c r="AE953" s="147"/>
      <c r="AG953" s="147"/>
      <c r="AH953" s="92"/>
    </row>
    <row r="954" spans="2:34" ht="40.5" customHeight="1">
      <c r="B954" s="127">
        <v>943</v>
      </c>
      <c r="C954" s="128" t="s">
        <v>949</v>
      </c>
      <c r="D954" s="129" t="s">
        <v>403</v>
      </c>
      <c r="E954" s="129" t="s">
        <v>285</v>
      </c>
      <c r="F954" s="129" t="s">
        <v>950</v>
      </c>
      <c r="G954" s="128" t="s">
        <v>872</v>
      </c>
      <c r="H954" s="128"/>
      <c r="I954" s="128" t="s">
        <v>949</v>
      </c>
      <c r="J954" s="128" t="s">
        <v>155</v>
      </c>
      <c r="K954" s="128" t="s">
        <v>2265</v>
      </c>
      <c r="L954" s="130">
        <v>7</v>
      </c>
      <c r="M954" s="130">
        <v>5</v>
      </c>
      <c r="N954" s="131">
        <f t="shared" si="44"/>
        <v>12</v>
      </c>
      <c r="O954" s="128" t="s">
        <v>2312</v>
      </c>
      <c r="P954" s="144">
        <v>12690</v>
      </c>
      <c r="Q954" s="133">
        <v>0</v>
      </c>
      <c r="R954" s="144">
        <v>1410</v>
      </c>
      <c r="S954" s="134">
        <f t="shared" si="45"/>
        <v>14100</v>
      </c>
      <c r="T954" s="132">
        <v>12690</v>
      </c>
      <c r="U954" s="135">
        <v>0</v>
      </c>
      <c r="V954" s="135"/>
      <c r="W954" s="136">
        <f t="shared" si="46"/>
        <v>12690</v>
      </c>
      <c r="X954" s="145" t="s">
        <v>951</v>
      </c>
      <c r="Y954" s="138"/>
      <c r="Z954" s="138"/>
      <c r="AA954" s="138"/>
      <c r="AB954" s="139"/>
      <c r="AC954" s="147"/>
      <c r="AE954" s="147"/>
      <c r="AG954" s="147"/>
      <c r="AH954" s="92"/>
    </row>
    <row r="955" spans="2:34" ht="40.5" customHeight="1">
      <c r="B955" s="127">
        <v>944</v>
      </c>
      <c r="C955" s="128" t="s">
        <v>949</v>
      </c>
      <c r="D955" s="129" t="s">
        <v>403</v>
      </c>
      <c r="E955" s="129" t="s">
        <v>285</v>
      </c>
      <c r="F955" s="129" t="s">
        <v>950</v>
      </c>
      <c r="G955" s="128" t="s">
        <v>872</v>
      </c>
      <c r="H955" s="128"/>
      <c r="I955" s="128" t="s">
        <v>949</v>
      </c>
      <c r="J955" s="128" t="s">
        <v>169</v>
      </c>
      <c r="K955" s="128" t="s">
        <v>2264</v>
      </c>
      <c r="L955" s="130">
        <v>0</v>
      </c>
      <c r="M955" s="130">
        <v>0</v>
      </c>
      <c r="N955" s="131">
        <f t="shared" si="44"/>
        <v>0</v>
      </c>
      <c r="O955" s="128" t="s">
        <v>2312</v>
      </c>
      <c r="P955" s="144">
        <v>29571</v>
      </c>
      <c r="Q955" s="133">
        <v>0</v>
      </c>
      <c r="R955" s="144">
        <v>3286</v>
      </c>
      <c r="S955" s="134">
        <f t="shared" si="45"/>
        <v>32857</v>
      </c>
      <c r="T955" s="140">
        <v>29571</v>
      </c>
      <c r="U955" s="135">
        <v>0</v>
      </c>
      <c r="V955" s="135"/>
      <c r="W955" s="136">
        <f t="shared" si="46"/>
        <v>29571</v>
      </c>
      <c r="X955" s="145" t="s">
        <v>951</v>
      </c>
      <c r="Y955" s="138"/>
      <c r="Z955" s="138"/>
      <c r="AA955" s="138"/>
      <c r="AB955" s="139"/>
      <c r="AC955" s="147"/>
      <c r="AE955" s="147"/>
      <c r="AG955" s="147"/>
      <c r="AH955" s="92"/>
    </row>
    <row r="956" spans="2:34" ht="40.5" customHeight="1">
      <c r="B956" s="127">
        <v>945</v>
      </c>
      <c r="C956" s="128" t="s">
        <v>949</v>
      </c>
      <c r="D956" s="129" t="s">
        <v>403</v>
      </c>
      <c r="E956" s="129" t="s">
        <v>285</v>
      </c>
      <c r="F956" s="129" t="s">
        <v>950</v>
      </c>
      <c r="G956" s="128" t="s">
        <v>872</v>
      </c>
      <c r="H956" s="128"/>
      <c r="I956" s="128" t="s">
        <v>949</v>
      </c>
      <c r="J956" s="128" t="s">
        <v>192</v>
      </c>
      <c r="K956" s="128" t="s">
        <v>2265</v>
      </c>
      <c r="L956" s="130">
        <v>0</v>
      </c>
      <c r="M956" s="130">
        <v>0</v>
      </c>
      <c r="N956" s="131">
        <f t="shared" si="44"/>
        <v>0</v>
      </c>
      <c r="O956" s="128" t="s">
        <v>2312</v>
      </c>
      <c r="P956" s="144">
        <v>25200</v>
      </c>
      <c r="Q956" s="133">
        <v>0</v>
      </c>
      <c r="R956" s="144">
        <v>2800</v>
      </c>
      <c r="S956" s="134">
        <f t="shared" si="45"/>
        <v>28000</v>
      </c>
      <c r="T956" s="140">
        <v>25200</v>
      </c>
      <c r="U956" s="135">
        <v>0</v>
      </c>
      <c r="V956" s="135"/>
      <c r="W956" s="136">
        <f t="shared" si="46"/>
        <v>25200</v>
      </c>
      <c r="X956" s="145" t="s">
        <v>951</v>
      </c>
      <c r="Y956" s="138"/>
      <c r="Z956" s="138"/>
      <c r="AA956" s="138"/>
      <c r="AB956" s="139"/>
      <c r="AC956" s="147"/>
      <c r="AE956" s="147"/>
      <c r="AG956" s="147"/>
      <c r="AH956" s="92"/>
    </row>
    <row r="957" spans="2:34" ht="40.5" customHeight="1">
      <c r="B957" s="127">
        <v>946</v>
      </c>
      <c r="C957" s="128" t="s">
        <v>949</v>
      </c>
      <c r="D957" s="129" t="s">
        <v>403</v>
      </c>
      <c r="E957" s="129" t="s">
        <v>285</v>
      </c>
      <c r="F957" s="129" t="s">
        <v>950</v>
      </c>
      <c r="G957" s="128" t="s">
        <v>872</v>
      </c>
      <c r="H957" s="128"/>
      <c r="I957" s="128" t="s">
        <v>949</v>
      </c>
      <c r="J957" s="128" t="s">
        <v>157</v>
      </c>
      <c r="K957" s="128" t="s">
        <v>2264</v>
      </c>
      <c r="L957" s="130">
        <v>0</v>
      </c>
      <c r="M957" s="130">
        <v>0</v>
      </c>
      <c r="N957" s="131">
        <f t="shared" si="44"/>
        <v>0</v>
      </c>
      <c r="O957" s="128" t="s">
        <v>2312</v>
      </c>
      <c r="P957" s="144">
        <v>31395</v>
      </c>
      <c r="Q957" s="133">
        <v>0</v>
      </c>
      <c r="R957" s="144">
        <v>3489</v>
      </c>
      <c r="S957" s="134">
        <f t="shared" si="45"/>
        <v>34884</v>
      </c>
      <c r="T957" s="132">
        <v>31395</v>
      </c>
      <c r="U957" s="135">
        <v>0</v>
      </c>
      <c r="V957" s="135"/>
      <c r="W957" s="136">
        <f t="shared" si="46"/>
        <v>31395</v>
      </c>
      <c r="X957" s="145" t="s">
        <v>951</v>
      </c>
      <c r="Y957" s="138"/>
      <c r="Z957" s="138"/>
      <c r="AA957" s="138"/>
      <c r="AB957" s="139"/>
      <c r="AC957" s="147"/>
      <c r="AE957" s="147"/>
      <c r="AG957" s="147"/>
      <c r="AH957" s="92"/>
    </row>
    <row r="958" spans="2:34" ht="40.5" customHeight="1">
      <c r="B958" s="127">
        <v>947</v>
      </c>
      <c r="C958" s="128" t="s">
        <v>952</v>
      </c>
      <c r="D958" s="129" t="s">
        <v>179</v>
      </c>
      <c r="E958" s="129" t="s">
        <v>285</v>
      </c>
      <c r="F958" s="129" t="s">
        <v>953</v>
      </c>
      <c r="G958" s="128" t="s">
        <v>872</v>
      </c>
      <c r="H958" s="128"/>
      <c r="I958" s="128" t="s">
        <v>954</v>
      </c>
      <c r="J958" s="128" t="s">
        <v>157</v>
      </c>
      <c r="K958" s="128" t="s">
        <v>2264</v>
      </c>
      <c r="L958" s="130">
        <v>6</v>
      </c>
      <c r="M958" s="130">
        <v>6</v>
      </c>
      <c r="N958" s="131">
        <f t="shared" si="44"/>
        <v>12</v>
      </c>
      <c r="O958" s="128" t="s">
        <v>2312</v>
      </c>
      <c r="P958" s="144">
        <v>41860</v>
      </c>
      <c r="Q958" s="133">
        <v>0</v>
      </c>
      <c r="R958" s="144">
        <v>4652</v>
      </c>
      <c r="S958" s="134">
        <f t="shared" si="45"/>
        <v>46512</v>
      </c>
      <c r="T958" s="132">
        <v>41860</v>
      </c>
      <c r="U958" s="135">
        <v>0</v>
      </c>
      <c r="V958" s="135"/>
      <c r="W958" s="136">
        <f t="shared" si="46"/>
        <v>41860</v>
      </c>
      <c r="X958" s="145" t="s">
        <v>955</v>
      </c>
      <c r="Y958" s="138"/>
      <c r="Z958" s="138"/>
      <c r="AA958" s="138"/>
      <c r="AB958" s="139"/>
      <c r="AC958" s="147"/>
      <c r="AE958" s="147"/>
      <c r="AG958" s="147"/>
      <c r="AH958" s="92"/>
    </row>
    <row r="959" spans="2:34" ht="40.5" customHeight="1">
      <c r="B959" s="127">
        <v>948</v>
      </c>
      <c r="C959" s="128" t="s">
        <v>952</v>
      </c>
      <c r="D959" s="129" t="s">
        <v>179</v>
      </c>
      <c r="E959" s="129" t="s">
        <v>285</v>
      </c>
      <c r="F959" s="129" t="s">
        <v>953</v>
      </c>
      <c r="G959" s="128" t="s">
        <v>872</v>
      </c>
      <c r="H959" s="128"/>
      <c r="I959" s="128" t="s">
        <v>954</v>
      </c>
      <c r="J959" s="128" t="s">
        <v>373</v>
      </c>
      <c r="K959" s="128" t="s">
        <v>2265</v>
      </c>
      <c r="L959" s="130">
        <v>0</v>
      </c>
      <c r="M959" s="130">
        <v>0</v>
      </c>
      <c r="N959" s="131">
        <f t="shared" si="44"/>
        <v>0</v>
      </c>
      <c r="O959" s="128" t="s">
        <v>2312</v>
      </c>
      <c r="P959" s="144">
        <v>14220</v>
      </c>
      <c r="Q959" s="133">
        <v>0</v>
      </c>
      <c r="R959" s="144">
        <v>1580</v>
      </c>
      <c r="S959" s="134">
        <f t="shared" si="45"/>
        <v>15800</v>
      </c>
      <c r="T959" s="132">
        <v>14220</v>
      </c>
      <c r="U959" s="135">
        <v>0</v>
      </c>
      <c r="V959" s="135"/>
      <c r="W959" s="136">
        <f t="shared" si="46"/>
        <v>14220</v>
      </c>
      <c r="X959" s="145" t="s">
        <v>955</v>
      </c>
      <c r="Y959" s="138"/>
      <c r="Z959" s="138"/>
      <c r="AA959" s="138"/>
      <c r="AB959" s="139"/>
      <c r="AC959" s="147"/>
      <c r="AE959" s="147"/>
      <c r="AG959" s="147"/>
      <c r="AH959" s="92"/>
    </row>
    <row r="960" spans="2:34" ht="40.5" customHeight="1">
      <c r="B960" s="127">
        <v>949</v>
      </c>
      <c r="C960" s="128" t="s">
        <v>952</v>
      </c>
      <c r="D960" s="129" t="s">
        <v>179</v>
      </c>
      <c r="E960" s="129" t="s">
        <v>285</v>
      </c>
      <c r="F960" s="129" t="s">
        <v>953</v>
      </c>
      <c r="G960" s="128" t="s">
        <v>872</v>
      </c>
      <c r="H960" s="128"/>
      <c r="I960" s="128" t="s">
        <v>954</v>
      </c>
      <c r="J960" s="128" t="s">
        <v>875</v>
      </c>
      <c r="K960" s="128" t="s">
        <v>2265</v>
      </c>
      <c r="L960" s="130">
        <v>0</v>
      </c>
      <c r="M960" s="130">
        <v>0</v>
      </c>
      <c r="N960" s="131">
        <f t="shared" si="44"/>
        <v>0</v>
      </c>
      <c r="O960" s="128" t="s">
        <v>2312</v>
      </c>
      <c r="P960" s="144">
        <v>140000</v>
      </c>
      <c r="Q960" s="133">
        <v>0</v>
      </c>
      <c r="R960" s="144">
        <v>15556</v>
      </c>
      <c r="S960" s="134">
        <f t="shared" si="45"/>
        <v>155556</v>
      </c>
      <c r="T960" s="132">
        <v>140000</v>
      </c>
      <c r="U960" s="135">
        <v>0</v>
      </c>
      <c r="V960" s="135"/>
      <c r="W960" s="136">
        <f t="shared" si="46"/>
        <v>140000</v>
      </c>
      <c r="X960" s="145" t="s">
        <v>955</v>
      </c>
      <c r="Y960" s="138"/>
      <c r="Z960" s="138"/>
      <c r="AA960" s="138"/>
      <c r="AB960" s="139"/>
      <c r="AC960" s="147"/>
      <c r="AE960" s="147"/>
      <c r="AG960" s="147"/>
      <c r="AH960" s="92"/>
    </row>
    <row r="961" spans="2:34" ht="40.5" customHeight="1">
      <c r="B961" s="127">
        <v>950</v>
      </c>
      <c r="C961" s="128" t="s">
        <v>956</v>
      </c>
      <c r="D961" s="129" t="s">
        <v>285</v>
      </c>
      <c r="E961" s="129" t="s">
        <v>957</v>
      </c>
      <c r="F961" s="129" t="s">
        <v>958</v>
      </c>
      <c r="G961" s="128" t="s">
        <v>872</v>
      </c>
      <c r="H961" s="128"/>
      <c r="I961" s="128" t="s">
        <v>959</v>
      </c>
      <c r="J961" s="128" t="s">
        <v>373</v>
      </c>
      <c r="K961" s="128" t="s">
        <v>2265</v>
      </c>
      <c r="L961" s="130">
        <v>1</v>
      </c>
      <c r="M961" s="130">
        <v>10</v>
      </c>
      <c r="N961" s="131">
        <f t="shared" si="44"/>
        <v>11</v>
      </c>
      <c r="O961" s="128" t="s">
        <v>2312</v>
      </c>
      <c r="P961" s="144">
        <v>14220</v>
      </c>
      <c r="Q961" s="133">
        <v>0</v>
      </c>
      <c r="R961" s="144">
        <v>1580</v>
      </c>
      <c r="S961" s="134">
        <f t="shared" si="45"/>
        <v>15800</v>
      </c>
      <c r="T961" s="132">
        <v>14220</v>
      </c>
      <c r="U961" s="135">
        <v>0</v>
      </c>
      <c r="V961" s="135"/>
      <c r="W961" s="136">
        <f t="shared" si="46"/>
        <v>14220</v>
      </c>
      <c r="X961" s="145" t="s">
        <v>960</v>
      </c>
      <c r="Y961" s="138"/>
      <c r="Z961" s="138"/>
      <c r="AA961" s="138"/>
      <c r="AB961" s="139"/>
      <c r="AC961" s="147"/>
      <c r="AE961" s="147"/>
      <c r="AG961" s="147"/>
      <c r="AH961" s="92"/>
    </row>
    <row r="962" spans="2:34" ht="40.5" customHeight="1">
      <c r="B962" s="127">
        <v>951</v>
      </c>
      <c r="C962" s="128" t="s">
        <v>956</v>
      </c>
      <c r="D962" s="129" t="s">
        <v>285</v>
      </c>
      <c r="E962" s="129" t="s">
        <v>957</v>
      </c>
      <c r="F962" s="129" t="s">
        <v>958</v>
      </c>
      <c r="G962" s="128" t="s">
        <v>872</v>
      </c>
      <c r="H962" s="128"/>
      <c r="I962" s="128" t="s">
        <v>959</v>
      </c>
      <c r="J962" s="128" t="s">
        <v>875</v>
      </c>
      <c r="K962" s="128" t="s">
        <v>2265</v>
      </c>
      <c r="L962" s="130">
        <v>0</v>
      </c>
      <c r="M962" s="130">
        <v>0</v>
      </c>
      <c r="N962" s="131">
        <f t="shared" si="44"/>
        <v>0</v>
      </c>
      <c r="O962" s="128" t="s">
        <v>2312</v>
      </c>
      <c r="P962" s="144">
        <v>70000</v>
      </c>
      <c r="Q962" s="133">
        <v>0</v>
      </c>
      <c r="R962" s="144">
        <v>7778</v>
      </c>
      <c r="S962" s="134">
        <f t="shared" si="45"/>
        <v>77778</v>
      </c>
      <c r="T962" s="140">
        <v>70000</v>
      </c>
      <c r="U962" s="135">
        <v>0</v>
      </c>
      <c r="V962" s="135"/>
      <c r="W962" s="136">
        <f t="shared" si="46"/>
        <v>70000</v>
      </c>
      <c r="X962" s="145" t="s">
        <v>960</v>
      </c>
      <c r="Y962" s="138"/>
      <c r="Z962" s="138"/>
      <c r="AA962" s="138"/>
      <c r="AB962" s="139"/>
      <c r="AC962" s="147"/>
      <c r="AE962" s="147"/>
      <c r="AG962" s="147"/>
      <c r="AH962" s="92"/>
    </row>
    <row r="963" spans="2:34" ht="40.5" customHeight="1">
      <c r="B963" s="127">
        <v>952</v>
      </c>
      <c r="C963" s="128" t="s">
        <v>956</v>
      </c>
      <c r="D963" s="129" t="s">
        <v>285</v>
      </c>
      <c r="E963" s="129" t="s">
        <v>957</v>
      </c>
      <c r="F963" s="129" t="s">
        <v>958</v>
      </c>
      <c r="G963" s="128" t="s">
        <v>872</v>
      </c>
      <c r="H963" s="128"/>
      <c r="I963" s="128" t="s">
        <v>959</v>
      </c>
      <c r="J963" s="128" t="s">
        <v>169</v>
      </c>
      <c r="K963" s="128" t="s">
        <v>2264</v>
      </c>
      <c r="L963" s="130">
        <v>0</v>
      </c>
      <c r="M963" s="130">
        <v>0</v>
      </c>
      <c r="N963" s="131">
        <f t="shared" si="44"/>
        <v>0</v>
      </c>
      <c r="O963" s="128" t="s">
        <v>2312</v>
      </c>
      <c r="P963" s="144">
        <v>79911</v>
      </c>
      <c r="Q963" s="133">
        <v>0</v>
      </c>
      <c r="R963" s="144">
        <v>8879</v>
      </c>
      <c r="S963" s="134">
        <f t="shared" si="45"/>
        <v>88790</v>
      </c>
      <c r="T963" s="140">
        <v>79911</v>
      </c>
      <c r="U963" s="135">
        <v>0</v>
      </c>
      <c r="V963" s="135"/>
      <c r="W963" s="136">
        <f t="shared" si="46"/>
        <v>79911</v>
      </c>
      <c r="X963" s="145" t="s">
        <v>960</v>
      </c>
      <c r="Y963" s="138"/>
      <c r="Z963" s="138"/>
      <c r="AA963" s="138"/>
      <c r="AB963" s="139"/>
      <c r="AC963" s="147"/>
      <c r="AE963" s="147"/>
      <c r="AG963" s="147"/>
      <c r="AH963" s="92"/>
    </row>
    <row r="964" spans="2:34" ht="40.5" customHeight="1">
      <c r="B964" s="127">
        <v>953</v>
      </c>
      <c r="C964" s="128" t="s">
        <v>956</v>
      </c>
      <c r="D964" s="129" t="s">
        <v>285</v>
      </c>
      <c r="E964" s="129" t="s">
        <v>957</v>
      </c>
      <c r="F964" s="129" t="s">
        <v>958</v>
      </c>
      <c r="G964" s="128" t="s">
        <v>872</v>
      </c>
      <c r="H964" s="128"/>
      <c r="I964" s="128" t="s">
        <v>959</v>
      </c>
      <c r="J964" s="128" t="s">
        <v>192</v>
      </c>
      <c r="K964" s="128" t="s">
        <v>2265</v>
      </c>
      <c r="L964" s="130">
        <v>0</v>
      </c>
      <c r="M964" s="130">
        <v>0</v>
      </c>
      <c r="N964" s="131">
        <f t="shared" si="44"/>
        <v>0</v>
      </c>
      <c r="O964" s="128" t="s">
        <v>2312</v>
      </c>
      <c r="P964" s="144">
        <v>37800</v>
      </c>
      <c r="Q964" s="133">
        <v>0</v>
      </c>
      <c r="R964" s="144">
        <v>4200</v>
      </c>
      <c r="S964" s="134">
        <f t="shared" si="45"/>
        <v>42000</v>
      </c>
      <c r="T964" s="140">
        <v>37800</v>
      </c>
      <c r="U964" s="135">
        <v>0</v>
      </c>
      <c r="V964" s="135"/>
      <c r="W964" s="136">
        <f t="shared" si="46"/>
        <v>37800</v>
      </c>
      <c r="X964" s="145" t="s">
        <v>960</v>
      </c>
      <c r="Y964" s="138"/>
      <c r="Z964" s="138"/>
      <c r="AA964" s="138"/>
      <c r="AB964" s="139"/>
      <c r="AC964" s="147"/>
      <c r="AE964" s="147"/>
      <c r="AG964" s="147"/>
      <c r="AH964" s="92"/>
    </row>
    <row r="965" spans="2:34" ht="40.5" customHeight="1">
      <c r="B965" s="127">
        <v>954</v>
      </c>
      <c r="C965" s="128" t="s">
        <v>961</v>
      </c>
      <c r="D965" s="129" t="s">
        <v>285</v>
      </c>
      <c r="E965" s="129" t="s">
        <v>403</v>
      </c>
      <c r="F965" s="129" t="s">
        <v>962</v>
      </c>
      <c r="G965" s="128" t="s">
        <v>872</v>
      </c>
      <c r="H965" s="128"/>
      <c r="I965" s="128" t="s">
        <v>963</v>
      </c>
      <c r="J965" s="128" t="s">
        <v>904</v>
      </c>
      <c r="K965" s="128" t="s">
        <v>2265</v>
      </c>
      <c r="L965" s="130">
        <v>2</v>
      </c>
      <c r="M965" s="130">
        <v>11</v>
      </c>
      <c r="N965" s="131">
        <f t="shared" si="44"/>
        <v>13</v>
      </c>
      <c r="O965" s="128" t="s">
        <v>2312</v>
      </c>
      <c r="P965" s="144">
        <v>44992</v>
      </c>
      <c r="Q965" s="133">
        <v>0</v>
      </c>
      <c r="R965" s="144">
        <v>5000</v>
      </c>
      <c r="S965" s="134">
        <f t="shared" si="45"/>
        <v>49992</v>
      </c>
      <c r="T965" s="132">
        <v>44992</v>
      </c>
      <c r="U965" s="135">
        <v>0</v>
      </c>
      <c r="V965" s="135"/>
      <c r="W965" s="136">
        <f t="shared" si="46"/>
        <v>44992</v>
      </c>
      <c r="X965" s="145" t="s">
        <v>964</v>
      </c>
      <c r="Y965" s="138"/>
      <c r="Z965" s="138"/>
      <c r="AA965" s="138"/>
      <c r="AB965" s="139"/>
      <c r="AC965" s="147"/>
      <c r="AE965" s="147"/>
      <c r="AG965" s="147"/>
      <c r="AH965" s="92"/>
    </row>
    <row r="966" spans="2:34" ht="40.5" customHeight="1">
      <c r="B966" s="127">
        <v>955</v>
      </c>
      <c r="C966" s="128" t="s">
        <v>961</v>
      </c>
      <c r="D966" s="129" t="s">
        <v>285</v>
      </c>
      <c r="E966" s="129" t="s">
        <v>403</v>
      </c>
      <c r="F966" s="129" t="s">
        <v>962</v>
      </c>
      <c r="G966" s="128" t="s">
        <v>872</v>
      </c>
      <c r="H966" s="128"/>
      <c r="I966" s="128" t="s">
        <v>963</v>
      </c>
      <c r="J966" s="128" t="s">
        <v>169</v>
      </c>
      <c r="K966" s="128" t="s">
        <v>2264</v>
      </c>
      <c r="L966" s="130">
        <v>0</v>
      </c>
      <c r="M966" s="130">
        <v>0</v>
      </c>
      <c r="N966" s="131">
        <f t="shared" si="44"/>
        <v>0</v>
      </c>
      <c r="O966" s="128" t="s">
        <v>2312</v>
      </c>
      <c r="P966" s="144">
        <v>59142</v>
      </c>
      <c r="Q966" s="133">
        <v>0</v>
      </c>
      <c r="R966" s="144">
        <v>6572</v>
      </c>
      <c r="S966" s="134">
        <f t="shared" si="45"/>
        <v>65714</v>
      </c>
      <c r="T966" s="132">
        <v>59142</v>
      </c>
      <c r="U966" s="135">
        <v>0</v>
      </c>
      <c r="V966" s="135"/>
      <c r="W966" s="136">
        <f t="shared" si="46"/>
        <v>59142</v>
      </c>
      <c r="X966" s="145" t="s">
        <v>964</v>
      </c>
      <c r="Y966" s="138"/>
      <c r="Z966" s="138"/>
      <c r="AA966" s="138"/>
      <c r="AB966" s="139"/>
      <c r="AC966" s="147"/>
      <c r="AE966" s="147"/>
      <c r="AG966" s="147"/>
      <c r="AH966" s="92"/>
    </row>
    <row r="967" spans="2:34" ht="40.5" customHeight="1">
      <c r="B967" s="127">
        <v>956</v>
      </c>
      <c r="C967" s="128" t="s">
        <v>961</v>
      </c>
      <c r="D967" s="129" t="s">
        <v>285</v>
      </c>
      <c r="E967" s="129" t="s">
        <v>403</v>
      </c>
      <c r="F967" s="129" t="s">
        <v>962</v>
      </c>
      <c r="G967" s="128" t="s">
        <v>872</v>
      </c>
      <c r="H967" s="128"/>
      <c r="I967" s="128" t="s">
        <v>963</v>
      </c>
      <c r="J967" s="128" t="s">
        <v>192</v>
      </c>
      <c r="K967" s="128" t="s">
        <v>2265</v>
      </c>
      <c r="L967" s="130">
        <v>0</v>
      </c>
      <c r="M967" s="130">
        <v>0</v>
      </c>
      <c r="N967" s="131">
        <f t="shared" si="44"/>
        <v>0</v>
      </c>
      <c r="O967" s="128" t="s">
        <v>2312</v>
      </c>
      <c r="P967" s="144">
        <v>63000</v>
      </c>
      <c r="Q967" s="133">
        <v>0</v>
      </c>
      <c r="R967" s="144">
        <v>7000</v>
      </c>
      <c r="S967" s="134">
        <f t="shared" si="45"/>
        <v>70000</v>
      </c>
      <c r="T967" s="132">
        <v>63000</v>
      </c>
      <c r="U967" s="135">
        <v>0</v>
      </c>
      <c r="V967" s="135"/>
      <c r="W967" s="136">
        <f t="shared" si="46"/>
        <v>63000</v>
      </c>
      <c r="X967" s="145" t="s">
        <v>964</v>
      </c>
      <c r="Y967" s="138"/>
      <c r="Z967" s="138"/>
      <c r="AA967" s="138"/>
      <c r="AB967" s="139"/>
      <c r="AC967" s="147"/>
      <c r="AE967" s="147"/>
      <c r="AG967" s="147"/>
      <c r="AH967" s="92"/>
    </row>
    <row r="968" spans="2:34" ht="40.5" customHeight="1">
      <c r="B968" s="127">
        <v>957</v>
      </c>
      <c r="C968" s="128" t="s">
        <v>961</v>
      </c>
      <c r="D968" s="129" t="s">
        <v>285</v>
      </c>
      <c r="E968" s="129" t="s">
        <v>403</v>
      </c>
      <c r="F968" s="129" t="s">
        <v>962</v>
      </c>
      <c r="G968" s="128" t="s">
        <v>872</v>
      </c>
      <c r="H968" s="128"/>
      <c r="I968" s="128" t="s">
        <v>963</v>
      </c>
      <c r="J968" s="128" t="s">
        <v>157</v>
      </c>
      <c r="K968" s="128" t="s">
        <v>2264</v>
      </c>
      <c r="L968" s="130">
        <v>0</v>
      </c>
      <c r="M968" s="130">
        <v>0</v>
      </c>
      <c r="N968" s="131">
        <f t="shared" si="44"/>
        <v>0</v>
      </c>
      <c r="O968" s="128" t="s">
        <v>2312</v>
      </c>
      <c r="P968" s="144">
        <v>20930</v>
      </c>
      <c r="Q968" s="133">
        <v>0</v>
      </c>
      <c r="R968" s="144">
        <v>2326</v>
      </c>
      <c r="S968" s="134">
        <f t="shared" si="45"/>
        <v>23256</v>
      </c>
      <c r="T968" s="132">
        <v>20930</v>
      </c>
      <c r="U968" s="135">
        <v>0</v>
      </c>
      <c r="V968" s="135"/>
      <c r="W968" s="136">
        <f t="shared" si="46"/>
        <v>20930</v>
      </c>
      <c r="X968" s="145" t="s">
        <v>964</v>
      </c>
      <c r="Y968" s="138"/>
      <c r="Z968" s="138"/>
      <c r="AA968" s="138"/>
      <c r="AB968" s="139"/>
      <c r="AC968" s="147"/>
      <c r="AE968" s="147"/>
      <c r="AG968" s="147"/>
      <c r="AH968" s="92"/>
    </row>
    <row r="969" spans="2:34" ht="40.5" customHeight="1">
      <c r="B969" s="127">
        <v>958</v>
      </c>
      <c r="C969" s="128" t="s">
        <v>965</v>
      </c>
      <c r="D969" s="129" t="s">
        <v>966</v>
      </c>
      <c r="E969" s="129" t="s">
        <v>149</v>
      </c>
      <c r="F969" s="129" t="s">
        <v>967</v>
      </c>
      <c r="G969" s="128" t="s">
        <v>872</v>
      </c>
      <c r="H969" s="128"/>
      <c r="I969" s="128" t="s">
        <v>968</v>
      </c>
      <c r="J969" s="128" t="s">
        <v>169</v>
      </c>
      <c r="K969" s="128" t="s">
        <v>2264</v>
      </c>
      <c r="L969" s="130">
        <v>1</v>
      </c>
      <c r="M969" s="130">
        <v>6</v>
      </c>
      <c r="N969" s="131">
        <f t="shared" si="44"/>
        <v>7</v>
      </c>
      <c r="O969" s="128" t="s">
        <v>2312</v>
      </c>
      <c r="P969" s="144">
        <v>63928</v>
      </c>
      <c r="Q969" s="133">
        <v>0</v>
      </c>
      <c r="R969" s="144">
        <v>7104</v>
      </c>
      <c r="S969" s="134">
        <f t="shared" si="45"/>
        <v>71032</v>
      </c>
      <c r="T969" s="132">
        <v>63928</v>
      </c>
      <c r="U969" s="135">
        <v>0</v>
      </c>
      <c r="V969" s="135"/>
      <c r="W969" s="136">
        <f t="shared" si="46"/>
        <v>63928</v>
      </c>
      <c r="X969" s="145" t="s">
        <v>969</v>
      </c>
      <c r="Y969" s="138"/>
      <c r="Z969" s="138"/>
      <c r="AA969" s="138"/>
      <c r="AB969" s="139"/>
      <c r="AC969" s="147"/>
      <c r="AE969" s="147"/>
      <c r="AG969" s="147"/>
      <c r="AH969" s="92"/>
    </row>
    <row r="970" spans="2:34" ht="40.5" customHeight="1">
      <c r="B970" s="127">
        <v>959</v>
      </c>
      <c r="C970" s="128" t="s">
        <v>965</v>
      </c>
      <c r="D970" s="129" t="s">
        <v>966</v>
      </c>
      <c r="E970" s="129" t="s">
        <v>149</v>
      </c>
      <c r="F970" s="129" t="s">
        <v>967</v>
      </c>
      <c r="G970" s="128" t="s">
        <v>872</v>
      </c>
      <c r="H970" s="128"/>
      <c r="I970" s="128" t="s">
        <v>968</v>
      </c>
      <c r="J970" s="128" t="s">
        <v>938</v>
      </c>
      <c r="K970" s="128" t="s">
        <v>2265</v>
      </c>
      <c r="L970" s="130">
        <v>0</v>
      </c>
      <c r="M970" s="130">
        <v>0</v>
      </c>
      <c r="N970" s="131">
        <f t="shared" si="44"/>
        <v>0</v>
      </c>
      <c r="O970" s="128" t="s">
        <v>2312</v>
      </c>
      <c r="P970" s="144">
        <v>5579</v>
      </c>
      <c r="Q970" s="133">
        <v>0</v>
      </c>
      <c r="R970" s="144">
        <v>620</v>
      </c>
      <c r="S970" s="134">
        <f t="shared" si="45"/>
        <v>6199</v>
      </c>
      <c r="T970" s="132">
        <v>5579</v>
      </c>
      <c r="U970" s="135">
        <v>0</v>
      </c>
      <c r="V970" s="135"/>
      <c r="W970" s="136">
        <f t="shared" si="46"/>
        <v>5579</v>
      </c>
      <c r="X970" s="145" t="s">
        <v>969</v>
      </c>
      <c r="Y970" s="138"/>
      <c r="Z970" s="138"/>
      <c r="AA970" s="138"/>
      <c r="AB970" s="139"/>
      <c r="AC970" s="147"/>
      <c r="AE970" s="147"/>
      <c r="AG970" s="147"/>
      <c r="AH970" s="92"/>
    </row>
    <row r="971" spans="2:34" ht="40.5" customHeight="1">
      <c r="B971" s="127">
        <v>960</v>
      </c>
      <c r="C971" s="128" t="s">
        <v>965</v>
      </c>
      <c r="D971" s="129" t="s">
        <v>966</v>
      </c>
      <c r="E971" s="129" t="s">
        <v>149</v>
      </c>
      <c r="F971" s="129" t="s">
        <v>967</v>
      </c>
      <c r="G971" s="128" t="s">
        <v>872</v>
      </c>
      <c r="H971" s="128"/>
      <c r="I971" s="128" t="s">
        <v>968</v>
      </c>
      <c r="J971" s="128" t="s">
        <v>184</v>
      </c>
      <c r="K971" s="128" t="s">
        <v>2265</v>
      </c>
      <c r="L971" s="130">
        <v>0</v>
      </c>
      <c r="M971" s="130">
        <v>0</v>
      </c>
      <c r="N971" s="131">
        <f t="shared" si="44"/>
        <v>0</v>
      </c>
      <c r="O971" s="128" t="s">
        <v>2312</v>
      </c>
      <c r="P971" s="144">
        <v>14850</v>
      </c>
      <c r="Q971" s="133">
        <v>0</v>
      </c>
      <c r="R971" s="144">
        <v>1650</v>
      </c>
      <c r="S971" s="134">
        <f t="shared" si="45"/>
        <v>16500</v>
      </c>
      <c r="T971" s="132">
        <v>14850</v>
      </c>
      <c r="U971" s="135">
        <v>0</v>
      </c>
      <c r="V971" s="135"/>
      <c r="W971" s="136">
        <f t="shared" si="46"/>
        <v>14850</v>
      </c>
      <c r="X971" s="145" t="s">
        <v>969</v>
      </c>
      <c r="Y971" s="138"/>
      <c r="Z971" s="138"/>
      <c r="AA971" s="138"/>
      <c r="AB971" s="139"/>
      <c r="AC971" s="147"/>
      <c r="AE971" s="147"/>
      <c r="AG971" s="147"/>
      <c r="AH971" s="92"/>
    </row>
    <row r="972" spans="2:34" ht="40.5" customHeight="1">
      <c r="B972" s="127">
        <v>961</v>
      </c>
      <c r="C972" s="128" t="s">
        <v>965</v>
      </c>
      <c r="D972" s="129" t="s">
        <v>966</v>
      </c>
      <c r="E972" s="129" t="s">
        <v>149</v>
      </c>
      <c r="F972" s="129" t="s">
        <v>967</v>
      </c>
      <c r="G972" s="128" t="s">
        <v>872</v>
      </c>
      <c r="H972" s="128"/>
      <c r="I972" s="128" t="s">
        <v>968</v>
      </c>
      <c r="J972" s="128" t="s">
        <v>373</v>
      </c>
      <c r="K972" s="128" t="s">
        <v>2265</v>
      </c>
      <c r="L972" s="130">
        <v>0</v>
      </c>
      <c r="M972" s="130">
        <v>0</v>
      </c>
      <c r="N972" s="131">
        <f t="shared" ref="N972:N1035" si="48">+M972+L972</f>
        <v>0</v>
      </c>
      <c r="O972" s="128" t="s">
        <v>2312</v>
      </c>
      <c r="P972" s="144">
        <v>14220</v>
      </c>
      <c r="Q972" s="133">
        <v>0</v>
      </c>
      <c r="R972" s="144">
        <v>1580</v>
      </c>
      <c r="S972" s="134">
        <f t="shared" si="45"/>
        <v>15800</v>
      </c>
      <c r="T972" s="150">
        <v>14220</v>
      </c>
      <c r="U972" s="135">
        <v>0</v>
      </c>
      <c r="V972" s="135"/>
      <c r="W972" s="136">
        <f t="shared" si="46"/>
        <v>14220</v>
      </c>
      <c r="X972" s="145" t="s">
        <v>969</v>
      </c>
      <c r="Y972" s="138"/>
      <c r="Z972" s="138"/>
      <c r="AA972" s="138"/>
      <c r="AB972" s="139"/>
      <c r="AC972" s="147"/>
      <c r="AE972" s="147"/>
      <c r="AG972" s="147"/>
      <c r="AH972" s="92"/>
    </row>
    <row r="973" spans="2:34" ht="40.5" customHeight="1">
      <c r="B973" s="127">
        <v>962</v>
      </c>
      <c r="C973" s="128" t="s">
        <v>970</v>
      </c>
      <c r="D973" s="129" t="s">
        <v>285</v>
      </c>
      <c r="E973" s="129" t="s">
        <v>237</v>
      </c>
      <c r="F973" s="129" t="s">
        <v>971</v>
      </c>
      <c r="G973" s="128" t="s">
        <v>872</v>
      </c>
      <c r="H973" s="128"/>
      <c r="I973" s="128" t="s">
        <v>972</v>
      </c>
      <c r="J973" s="128" t="s">
        <v>157</v>
      </c>
      <c r="K973" s="128" t="s">
        <v>2264</v>
      </c>
      <c r="L973" s="130">
        <v>1</v>
      </c>
      <c r="M973" s="130">
        <v>21</v>
      </c>
      <c r="N973" s="131">
        <f t="shared" si="48"/>
        <v>22</v>
      </c>
      <c r="O973" s="128" t="s">
        <v>2312</v>
      </c>
      <c r="P973" s="144">
        <v>78489</v>
      </c>
      <c r="Q973" s="133">
        <v>0</v>
      </c>
      <c r="R973" s="144">
        <v>8721</v>
      </c>
      <c r="S973" s="134">
        <f t="shared" ref="S973:S1036" si="49">+P973+R973</f>
        <v>87210</v>
      </c>
      <c r="T973" s="150">
        <v>78489</v>
      </c>
      <c r="U973" s="135">
        <v>0</v>
      </c>
      <c r="V973" s="135"/>
      <c r="W973" s="136">
        <f t="shared" ref="W973:W1036" si="50">+T973+U973+V973</f>
        <v>78489</v>
      </c>
      <c r="X973" s="145" t="s">
        <v>973</v>
      </c>
      <c r="Y973" s="138"/>
      <c r="Z973" s="138"/>
      <c r="AA973" s="138"/>
      <c r="AB973" s="139"/>
      <c r="AC973" s="147"/>
      <c r="AE973" s="147"/>
      <c r="AG973" s="147"/>
      <c r="AH973" s="92"/>
    </row>
    <row r="974" spans="2:34" ht="40.5" customHeight="1">
      <c r="B974" s="127">
        <v>963</v>
      </c>
      <c r="C974" s="128" t="s">
        <v>970</v>
      </c>
      <c r="D974" s="129" t="s">
        <v>285</v>
      </c>
      <c r="E974" s="129" t="s">
        <v>237</v>
      </c>
      <c r="F974" s="129" t="s">
        <v>971</v>
      </c>
      <c r="G974" s="128" t="s">
        <v>872</v>
      </c>
      <c r="H974" s="128"/>
      <c r="I974" s="128" t="s">
        <v>972</v>
      </c>
      <c r="J974" s="128" t="s">
        <v>192</v>
      </c>
      <c r="K974" s="128" t="s">
        <v>2265</v>
      </c>
      <c r="L974" s="130">
        <v>0</v>
      </c>
      <c r="M974" s="130">
        <v>0</v>
      </c>
      <c r="N974" s="131">
        <f t="shared" si="48"/>
        <v>0</v>
      </c>
      <c r="O974" s="128" t="s">
        <v>2312</v>
      </c>
      <c r="P974" s="144">
        <v>37800</v>
      </c>
      <c r="Q974" s="133">
        <v>0</v>
      </c>
      <c r="R974" s="144">
        <v>4200</v>
      </c>
      <c r="S974" s="134">
        <f t="shared" si="49"/>
        <v>42000</v>
      </c>
      <c r="T974" s="132">
        <v>37800</v>
      </c>
      <c r="U974" s="135">
        <v>0</v>
      </c>
      <c r="V974" s="135"/>
      <c r="W974" s="136">
        <f t="shared" si="50"/>
        <v>37800</v>
      </c>
      <c r="X974" s="145" t="s">
        <v>973</v>
      </c>
      <c r="Y974" s="138"/>
      <c r="Z974" s="138"/>
      <c r="AA974" s="138"/>
      <c r="AB974" s="139"/>
      <c r="AC974" s="147"/>
      <c r="AE974" s="147"/>
      <c r="AG974" s="147"/>
      <c r="AH974" s="92"/>
    </row>
    <row r="975" spans="2:34" ht="40.5" customHeight="1">
      <c r="B975" s="127">
        <v>964</v>
      </c>
      <c r="C975" s="128" t="s">
        <v>970</v>
      </c>
      <c r="D975" s="129" t="s">
        <v>285</v>
      </c>
      <c r="E975" s="129" t="s">
        <v>237</v>
      </c>
      <c r="F975" s="129" t="s">
        <v>971</v>
      </c>
      <c r="G975" s="128" t="s">
        <v>872</v>
      </c>
      <c r="H975" s="128"/>
      <c r="I975" s="128" t="s">
        <v>972</v>
      </c>
      <c r="J975" s="128" t="s">
        <v>373</v>
      </c>
      <c r="K975" s="128" t="s">
        <v>2265</v>
      </c>
      <c r="L975" s="130">
        <v>0</v>
      </c>
      <c r="M975" s="130">
        <v>0</v>
      </c>
      <c r="N975" s="131">
        <f t="shared" si="48"/>
        <v>0</v>
      </c>
      <c r="O975" s="128" t="s">
        <v>2312</v>
      </c>
      <c r="P975" s="144">
        <v>7110</v>
      </c>
      <c r="Q975" s="133">
        <v>0</v>
      </c>
      <c r="R975" s="144">
        <v>790</v>
      </c>
      <c r="S975" s="134">
        <f t="shared" si="49"/>
        <v>7900</v>
      </c>
      <c r="T975" s="150">
        <v>7110</v>
      </c>
      <c r="U975" s="135">
        <v>0</v>
      </c>
      <c r="V975" s="135"/>
      <c r="W975" s="136">
        <f t="shared" si="50"/>
        <v>7110</v>
      </c>
      <c r="X975" s="145" t="s">
        <v>973</v>
      </c>
      <c r="Y975" s="138"/>
      <c r="Z975" s="138"/>
      <c r="AA975" s="138"/>
      <c r="AB975" s="139"/>
      <c r="AC975" s="147"/>
      <c r="AE975" s="147"/>
      <c r="AG975" s="147"/>
      <c r="AH975" s="92"/>
    </row>
    <row r="976" spans="2:34" ht="40.5" customHeight="1">
      <c r="B976" s="127">
        <v>965</v>
      </c>
      <c r="C976" s="128" t="s">
        <v>970</v>
      </c>
      <c r="D976" s="129" t="s">
        <v>285</v>
      </c>
      <c r="E976" s="129" t="s">
        <v>237</v>
      </c>
      <c r="F976" s="129" t="s">
        <v>971</v>
      </c>
      <c r="G976" s="128" t="s">
        <v>872</v>
      </c>
      <c r="H976" s="128"/>
      <c r="I976" s="128" t="s">
        <v>972</v>
      </c>
      <c r="J976" s="128" t="s">
        <v>155</v>
      </c>
      <c r="K976" s="128" t="s">
        <v>2265</v>
      </c>
      <c r="L976" s="130">
        <v>0</v>
      </c>
      <c r="M976" s="130">
        <v>0</v>
      </c>
      <c r="N976" s="131">
        <f t="shared" si="48"/>
        <v>0</v>
      </c>
      <c r="O976" s="128" t="s">
        <v>2312</v>
      </c>
      <c r="P976" s="144">
        <v>12690</v>
      </c>
      <c r="Q976" s="133">
        <v>0</v>
      </c>
      <c r="R976" s="144">
        <v>1410</v>
      </c>
      <c r="S976" s="134">
        <f t="shared" si="49"/>
        <v>14100</v>
      </c>
      <c r="T976" s="140">
        <v>12690</v>
      </c>
      <c r="U976" s="135">
        <v>0</v>
      </c>
      <c r="V976" s="135"/>
      <c r="W976" s="136">
        <f t="shared" si="50"/>
        <v>12690</v>
      </c>
      <c r="X976" s="145" t="s">
        <v>973</v>
      </c>
      <c r="Y976" s="138"/>
      <c r="Z976" s="138"/>
      <c r="AA976" s="138"/>
      <c r="AB976" s="139"/>
      <c r="AC976" s="147"/>
      <c r="AE976" s="147"/>
      <c r="AG976" s="147"/>
      <c r="AH976" s="92"/>
    </row>
    <row r="977" spans="2:34" ht="40.5" customHeight="1">
      <c r="B977" s="127">
        <v>966</v>
      </c>
      <c r="C977" s="128" t="s">
        <v>970</v>
      </c>
      <c r="D977" s="129" t="s">
        <v>285</v>
      </c>
      <c r="E977" s="129" t="s">
        <v>237</v>
      </c>
      <c r="F977" s="129" t="s">
        <v>971</v>
      </c>
      <c r="G977" s="128" t="s">
        <v>872</v>
      </c>
      <c r="H977" s="128"/>
      <c r="I977" s="128" t="s">
        <v>972</v>
      </c>
      <c r="J977" s="128" t="s">
        <v>212</v>
      </c>
      <c r="K977" s="128" t="s">
        <v>2265</v>
      </c>
      <c r="L977" s="130">
        <v>0</v>
      </c>
      <c r="M977" s="130">
        <v>0</v>
      </c>
      <c r="N977" s="131">
        <f t="shared" si="48"/>
        <v>0</v>
      </c>
      <c r="O977" s="128" t="s">
        <v>2312</v>
      </c>
      <c r="P977" s="144">
        <v>14355</v>
      </c>
      <c r="Q977" s="133">
        <v>0</v>
      </c>
      <c r="R977" s="144">
        <v>1595</v>
      </c>
      <c r="S977" s="134">
        <f t="shared" si="49"/>
        <v>15950</v>
      </c>
      <c r="T977" s="140">
        <v>14355</v>
      </c>
      <c r="U977" s="135">
        <v>0</v>
      </c>
      <c r="V977" s="135"/>
      <c r="W977" s="136">
        <f t="shared" si="50"/>
        <v>14355</v>
      </c>
      <c r="X977" s="145" t="s">
        <v>973</v>
      </c>
      <c r="Y977" s="138"/>
      <c r="Z977" s="138"/>
      <c r="AA977" s="138"/>
      <c r="AB977" s="139"/>
      <c r="AC977" s="147"/>
      <c r="AE977" s="147"/>
      <c r="AG977" s="147"/>
      <c r="AH977" s="92"/>
    </row>
    <row r="978" spans="2:34" ht="40.5" customHeight="1">
      <c r="B978" s="127">
        <v>967</v>
      </c>
      <c r="C978" s="128" t="s">
        <v>974</v>
      </c>
      <c r="D978" s="129" t="s">
        <v>975</v>
      </c>
      <c r="E978" s="129" t="s">
        <v>285</v>
      </c>
      <c r="F978" s="129" t="s">
        <v>976</v>
      </c>
      <c r="G978" s="128" t="s">
        <v>872</v>
      </c>
      <c r="H978" s="128"/>
      <c r="I978" s="128" t="s">
        <v>977</v>
      </c>
      <c r="J978" s="128" t="s">
        <v>169</v>
      </c>
      <c r="K978" s="128" t="s">
        <v>2264</v>
      </c>
      <c r="L978" s="130">
        <v>1</v>
      </c>
      <c r="M978" s="130">
        <v>10</v>
      </c>
      <c r="N978" s="131">
        <f t="shared" si="48"/>
        <v>11</v>
      </c>
      <c r="O978" s="128" t="s">
        <v>2312</v>
      </c>
      <c r="P978" s="144">
        <v>15982</v>
      </c>
      <c r="Q978" s="133">
        <v>0</v>
      </c>
      <c r="R978" s="144">
        <v>1776</v>
      </c>
      <c r="S978" s="134">
        <f t="shared" si="49"/>
        <v>17758</v>
      </c>
      <c r="T978" s="132">
        <v>15982</v>
      </c>
      <c r="U978" s="135">
        <v>0</v>
      </c>
      <c r="V978" s="135"/>
      <c r="W978" s="136">
        <f t="shared" si="50"/>
        <v>15982</v>
      </c>
      <c r="X978" s="145" t="s">
        <v>978</v>
      </c>
      <c r="Y978" s="138"/>
      <c r="Z978" s="138"/>
      <c r="AA978" s="138"/>
      <c r="AB978" s="139"/>
      <c r="AC978" s="147"/>
      <c r="AE978" s="147"/>
      <c r="AG978" s="147"/>
      <c r="AH978" s="92"/>
    </row>
    <row r="979" spans="2:34" ht="40.5" customHeight="1">
      <c r="B979" s="127">
        <v>968</v>
      </c>
      <c r="C979" s="128" t="s">
        <v>974</v>
      </c>
      <c r="D979" s="129" t="s">
        <v>975</v>
      </c>
      <c r="E979" s="129" t="s">
        <v>285</v>
      </c>
      <c r="F979" s="129" t="s">
        <v>976</v>
      </c>
      <c r="G979" s="128" t="s">
        <v>872</v>
      </c>
      <c r="H979" s="128"/>
      <c r="I979" s="128" t="s">
        <v>977</v>
      </c>
      <c r="J979" s="128" t="s">
        <v>157</v>
      </c>
      <c r="K979" s="128" t="s">
        <v>2264</v>
      </c>
      <c r="L979" s="130">
        <v>0</v>
      </c>
      <c r="M979" s="130">
        <v>0</v>
      </c>
      <c r="N979" s="131">
        <f t="shared" si="48"/>
        <v>0</v>
      </c>
      <c r="O979" s="128" t="s">
        <v>2312</v>
      </c>
      <c r="P979" s="144">
        <v>52326</v>
      </c>
      <c r="Q979" s="133">
        <v>0</v>
      </c>
      <c r="R979" s="144">
        <v>5814</v>
      </c>
      <c r="S979" s="134">
        <f t="shared" si="49"/>
        <v>58140</v>
      </c>
      <c r="T979" s="132">
        <v>52326</v>
      </c>
      <c r="U979" s="135">
        <v>0</v>
      </c>
      <c r="V979" s="135"/>
      <c r="W979" s="136">
        <f t="shared" si="50"/>
        <v>52326</v>
      </c>
      <c r="X979" s="145" t="s">
        <v>978</v>
      </c>
      <c r="Y979" s="138"/>
      <c r="Z979" s="138"/>
      <c r="AA979" s="138"/>
      <c r="AB979" s="139"/>
      <c r="AC979" s="147"/>
      <c r="AE979" s="147"/>
      <c r="AG979" s="147"/>
      <c r="AH979" s="92"/>
    </row>
    <row r="980" spans="2:34" ht="40.5" customHeight="1">
      <c r="B980" s="127">
        <v>969</v>
      </c>
      <c r="C980" s="128" t="s">
        <v>979</v>
      </c>
      <c r="D980" s="129" t="s">
        <v>980</v>
      </c>
      <c r="E980" s="129" t="s">
        <v>220</v>
      </c>
      <c r="F980" s="129" t="s">
        <v>503</v>
      </c>
      <c r="G980" s="128" t="s">
        <v>920</v>
      </c>
      <c r="H980" s="128"/>
      <c r="I980" s="128" t="s">
        <v>981</v>
      </c>
      <c r="J980" s="128" t="s">
        <v>168</v>
      </c>
      <c r="K980" s="128" t="s">
        <v>2265</v>
      </c>
      <c r="L980" s="130">
        <v>16</v>
      </c>
      <c r="M980" s="130">
        <v>0</v>
      </c>
      <c r="N980" s="131">
        <f t="shared" si="48"/>
        <v>16</v>
      </c>
      <c r="O980" s="128" t="s">
        <v>2312</v>
      </c>
      <c r="P980" s="144">
        <f t="shared" ref="P980:P983" si="51">+T980</f>
        <v>21150</v>
      </c>
      <c r="Q980" s="133">
        <v>0</v>
      </c>
      <c r="R980" s="144">
        <v>2350</v>
      </c>
      <c r="S980" s="134">
        <f t="shared" si="49"/>
        <v>23500</v>
      </c>
      <c r="T980" s="144">
        <v>21150</v>
      </c>
      <c r="U980" s="135">
        <v>0</v>
      </c>
      <c r="V980" s="135"/>
      <c r="W980" s="136">
        <f t="shared" si="50"/>
        <v>21150</v>
      </c>
      <c r="X980" s="145" t="s">
        <v>982</v>
      </c>
      <c r="Y980" s="138"/>
      <c r="Z980" s="138"/>
      <c r="AA980" s="138"/>
      <c r="AB980" s="139"/>
      <c r="AC980" s="147"/>
      <c r="AE980" s="147"/>
      <c r="AG980" s="147"/>
      <c r="AH980" s="92"/>
    </row>
    <row r="981" spans="2:34" ht="40.5" customHeight="1">
      <c r="B981" s="127">
        <v>970</v>
      </c>
      <c r="C981" s="128" t="s">
        <v>979</v>
      </c>
      <c r="D981" s="129" t="s">
        <v>980</v>
      </c>
      <c r="E981" s="129" t="s">
        <v>220</v>
      </c>
      <c r="F981" s="129" t="s">
        <v>503</v>
      </c>
      <c r="G981" s="128" t="s">
        <v>920</v>
      </c>
      <c r="H981" s="128"/>
      <c r="I981" s="128" t="s">
        <v>981</v>
      </c>
      <c r="J981" s="128" t="s">
        <v>169</v>
      </c>
      <c r="K981" s="128" t="s">
        <v>2264</v>
      </c>
      <c r="L981" s="130">
        <v>0</v>
      </c>
      <c r="M981" s="130">
        <v>0</v>
      </c>
      <c r="N981" s="131">
        <f t="shared" si="48"/>
        <v>0</v>
      </c>
      <c r="O981" s="128" t="s">
        <v>2312</v>
      </c>
      <c r="P981" s="144">
        <f t="shared" si="51"/>
        <v>71925</v>
      </c>
      <c r="Q981" s="133">
        <v>0</v>
      </c>
      <c r="R981" s="144">
        <v>10278.5</v>
      </c>
      <c r="S981" s="134">
        <f t="shared" si="49"/>
        <v>82203.5</v>
      </c>
      <c r="T981" s="132">
        <v>71925</v>
      </c>
      <c r="U981" s="135">
        <v>0</v>
      </c>
      <c r="V981" s="135"/>
      <c r="W981" s="136">
        <f t="shared" si="50"/>
        <v>71925</v>
      </c>
      <c r="X981" s="145" t="s">
        <v>982</v>
      </c>
      <c r="Y981" s="138"/>
      <c r="Z981" s="138"/>
      <c r="AA981" s="138"/>
      <c r="AB981" s="139"/>
      <c r="AC981" s="147"/>
      <c r="AE981" s="147"/>
      <c r="AG981" s="147"/>
      <c r="AH981" s="92"/>
    </row>
    <row r="982" spans="2:34" ht="40.5" customHeight="1">
      <c r="B982" s="127">
        <v>971</v>
      </c>
      <c r="C982" s="128" t="s">
        <v>979</v>
      </c>
      <c r="D982" s="129" t="s">
        <v>980</v>
      </c>
      <c r="E982" s="129" t="s">
        <v>220</v>
      </c>
      <c r="F982" s="129" t="s">
        <v>503</v>
      </c>
      <c r="G982" s="128" t="s">
        <v>920</v>
      </c>
      <c r="H982" s="128"/>
      <c r="I982" s="128" t="s">
        <v>981</v>
      </c>
      <c r="J982" s="128" t="s">
        <v>156</v>
      </c>
      <c r="K982" s="128" t="s">
        <v>2264</v>
      </c>
      <c r="L982" s="130">
        <v>0</v>
      </c>
      <c r="M982" s="130">
        <v>0</v>
      </c>
      <c r="N982" s="131">
        <f t="shared" si="48"/>
        <v>0</v>
      </c>
      <c r="O982" s="128" t="s">
        <v>2312</v>
      </c>
      <c r="P982" s="144">
        <f t="shared" si="51"/>
        <v>7851</v>
      </c>
      <c r="Q982" s="133">
        <v>0</v>
      </c>
      <c r="R982" s="144">
        <v>872.89999999999964</v>
      </c>
      <c r="S982" s="134">
        <f t="shared" si="49"/>
        <v>8723.9</v>
      </c>
      <c r="T982" s="132">
        <v>7851</v>
      </c>
      <c r="U982" s="135">
        <v>0</v>
      </c>
      <c r="V982" s="135"/>
      <c r="W982" s="136">
        <f t="shared" si="50"/>
        <v>7851</v>
      </c>
      <c r="X982" s="145" t="s">
        <v>982</v>
      </c>
      <c r="Y982" s="138"/>
      <c r="Z982" s="138"/>
      <c r="AA982" s="138"/>
      <c r="AB982" s="139"/>
      <c r="AC982" s="147"/>
      <c r="AE982" s="147"/>
      <c r="AG982" s="147"/>
      <c r="AH982" s="92"/>
    </row>
    <row r="983" spans="2:34" ht="40.5" customHeight="1">
      <c r="B983" s="127">
        <v>972</v>
      </c>
      <c r="C983" s="128" t="s">
        <v>979</v>
      </c>
      <c r="D983" s="129" t="s">
        <v>980</v>
      </c>
      <c r="E983" s="129" t="s">
        <v>220</v>
      </c>
      <c r="F983" s="129" t="s">
        <v>503</v>
      </c>
      <c r="G983" s="128" t="s">
        <v>920</v>
      </c>
      <c r="H983" s="128"/>
      <c r="I983" s="128" t="s">
        <v>981</v>
      </c>
      <c r="J983" s="128" t="s">
        <v>156</v>
      </c>
      <c r="K983" s="128" t="s">
        <v>2264</v>
      </c>
      <c r="L983" s="130">
        <v>0</v>
      </c>
      <c r="M983" s="130">
        <v>0</v>
      </c>
      <c r="N983" s="131">
        <f t="shared" si="48"/>
        <v>0</v>
      </c>
      <c r="O983" s="128" t="s">
        <v>2312</v>
      </c>
      <c r="P983" s="144">
        <f t="shared" si="51"/>
        <v>101447</v>
      </c>
      <c r="Q983" s="133">
        <v>0</v>
      </c>
      <c r="R983" s="144">
        <v>11272</v>
      </c>
      <c r="S983" s="134">
        <f t="shared" si="49"/>
        <v>112719</v>
      </c>
      <c r="T983" s="132">
        <v>101447</v>
      </c>
      <c r="U983" s="135">
        <v>0</v>
      </c>
      <c r="V983" s="135"/>
      <c r="W983" s="136">
        <f t="shared" si="50"/>
        <v>101447</v>
      </c>
      <c r="X983" s="145" t="s">
        <v>982</v>
      </c>
      <c r="Y983" s="138"/>
      <c r="Z983" s="138"/>
      <c r="AA983" s="138"/>
      <c r="AB983" s="139"/>
      <c r="AC983" s="147"/>
      <c r="AE983" s="147"/>
      <c r="AG983" s="147"/>
      <c r="AH983" s="92"/>
    </row>
    <row r="984" spans="2:34" ht="40.5" customHeight="1">
      <c r="B984" s="127">
        <v>973</v>
      </c>
      <c r="C984" s="128" t="s">
        <v>983</v>
      </c>
      <c r="D984" s="129" t="s">
        <v>291</v>
      </c>
      <c r="E984" s="129" t="s">
        <v>285</v>
      </c>
      <c r="F984" s="129" t="s">
        <v>984</v>
      </c>
      <c r="G984" s="128" t="s">
        <v>909</v>
      </c>
      <c r="H984" s="128"/>
      <c r="I984" s="128" t="s">
        <v>985</v>
      </c>
      <c r="J984" s="128" t="s">
        <v>200</v>
      </c>
      <c r="K984" s="128" t="s">
        <v>2265</v>
      </c>
      <c r="L984" s="130">
        <v>14</v>
      </c>
      <c r="M984" s="130">
        <v>12</v>
      </c>
      <c r="N984" s="131">
        <f t="shared" si="48"/>
        <v>26</v>
      </c>
      <c r="O984" s="128" t="s">
        <v>2313</v>
      </c>
      <c r="P984" s="144">
        <v>28400</v>
      </c>
      <c r="Q984" s="133">
        <v>0</v>
      </c>
      <c r="R984" s="144">
        <v>6534</v>
      </c>
      <c r="S984" s="134">
        <f t="shared" si="49"/>
        <v>34934</v>
      </c>
      <c r="T984" s="132">
        <v>28400</v>
      </c>
      <c r="U984" s="135">
        <v>0</v>
      </c>
      <c r="V984" s="135"/>
      <c r="W984" s="136">
        <f t="shared" si="50"/>
        <v>28400</v>
      </c>
      <c r="X984" s="145" t="s">
        <v>986</v>
      </c>
      <c r="Y984" s="138"/>
      <c r="Z984" s="138"/>
      <c r="AA984" s="138"/>
      <c r="AB984" s="139"/>
      <c r="AC984" s="147"/>
      <c r="AE984" s="147"/>
      <c r="AG984" s="147"/>
      <c r="AH984" s="92"/>
    </row>
    <row r="985" spans="2:34" ht="40.5" customHeight="1">
      <c r="B985" s="127">
        <v>974</v>
      </c>
      <c r="C985" s="128" t="s">
        <v>983</v>
      </c>
      <c r="D985" s="129" t="s">
        <v>291</v>
      </c>
      <c r="E985" s="129" t="s">
        <v>285</v>
      </c>
      <c r="F985" s="129" t="s">
        <v>984</v>
      </c>
      <c r="G985" s="128" t="s">
        <v>909</v>
      </c>
      <c r="H985" s="128"/>
      <c r="I985" s="128" t="s">
        <v>985</v>
      </c>
      <c r="J985" s="128" t="s">
        <v>157</v>
      </c>
      <c r="K985" s="128" t="s">
        <v>2264</v>
      </c>
      <c r="L985" s="130">
        <v>0</v>
      </c>
      <c r="M985" s="130">
        <v>0</v>
      </c>
      <c r="N985" s="131">
        <f t="shared" si="48"/>
        <v>0</v>
      </c>
      <c r="O985" s="128" t="s">
        <v>2313</v>
      </c>
      <c r="P985" s="144">
        <v>7510</v>
      </c>
      <c r="Q985" s="133">
        <v>0</v>
      </c>
      <c r="R985" s="144">
        <v>1707</v>
      </c>
      <c r="S985" s="134">
        <f t="shared" si="49"/>
        <v>9217</v>
      </c>
      <c r="T985" s="132">
        <v>7510</v>
      </c>
      <c r="U985" s="135">
        <v>0</v>
      </c>
      <c r="V985" s="135"/>
      <c r="W985" s="136">
        <f t="shared" si="50"/>
        <v>7510</v>
      </c>
      <c r="X985" s="145" t="s">
        <v>986</v>
      </c>
      <c r="Y985" s="138"/>
      <c r="Z985" s="138"/>
      <c r="AA985" s="138"/>
      <c r="AB985" s="139"/>
      <c r="AC985" s="147"/>
      <c r="AE985" s="147"/>
      <c r="AG985" s="147"/>
      <c r="AH985" s="92"/>
    </row>
    <row r="986" spans="2:34" ht="40.5" customHeight="1">
      <c r="B986" s="127">
        <v>975</v>
      </c>
      <c r="C986" s="128" t="s">
        <v>983</v>
      </c>
      <c r="D986" s="129" t="s">
        <v>291</v>
      </c>
      <c r="E986" s="129" t="s">
        <v>285</v>
      </c>
      <c r="F986" s="129" t="s">
        <v>984</v>
      </c>
      <c r="G986" s="128" t="s">
        <v>909</v>
      </c>
      <c r="H986" s="128"/>
      <c r="I986" s="128" t="s">
        <v>985</v>
      </c>
      <c r="J986" s="128" t="s">
        <v>941</v>
      </c>
      <c r="K986" s="128" t="s">
        <v>2264</v>
      </c>
      <c r="L986" s="130">
        <v>0</v>
      </c>
      <c r="M986" s="130">
        <v>0</v>
      </c>
      <c r="N986" s="131">
        <f t="shared" si="48"/>
        <v>0</v>
      </c>
      <c r="O986" s="128" t="s">
        <v>2313</v>
      </c>
      <c r="P986" s="144">
        <v>81648</v>
      </c>
      <c r="Q986" s="133">
        <v>0</v>
      </c>
      <c r="R986" s="144">
        <v>9072</v>
      </c>
      <c r="S986" s="134">
        <f t="shared" si="49"/>
        <v>90720</v>
      </c>
      <c r="T986" s="132">
        <v>81648</v>
      </c>
      <c r="U986" s="135">
        <v>0</v>
      </c>
      <c r="V986" s="135"/>
      <c r="W986" s="136">
        <f t="shared" si="50"/>
        <v>81648</v>
      </c>
      <c r="X986" s="145" t="s">
        <v>986</v>
      </c>
      <c r="Y986" s="138"/>
      <c r="Z986" s="138"/>
      <c r="AA986" s="138"/>
      <c r="AB986" s="139"/>
      <c r="AC986" s="147"/>
      <c r="AE986" s="147"/>
      <c r="AG986" s="147"/>
      <c r="AH986" s="92"/>
    </row>
    <row r="987" spans="2:34" ht="40.5" customHeight="1">
      <c r="B987" s="127">
        <v>976</v>
      </c>
      <c r="C987" s="128" t="s">
        <v>983</v>
      </c>
      <c r="D987" s="129" t="s">
        <v>291</v>
      </c>
      <c r="E987" s="129" t="s">
        <v>285</v>
      </c>
      <c r="F987" s="129" t="s">
        <v>984</v>
      </c>
      <c r="G987" s="128" t="s">
        <v>909</v>
      </c>
      <c r="H987" s="128"/>
      <c r="I987" s="128" t="s">
        <v>985</v>
      </c>
      <c r="J987" s="128" t="s">
        <v>156</v>
      </c>
      <c r="K987" s="128" t="s">
        <v>2264</v>
      </c>
      <c r="L987" s="130">
        <v>0</v>
      </c>
      <c r="M987" s="130">
        <v>0</v>
      </c>
      <c r="N987" s="131">
        <f t="shared" si="48"/>
        <v>0</v>
      </c>
      <c r="O987" s="128" t="s">
        <v>2313</v>
      </c>
      <c r="P987" s="144">
        <v>161881</v>
      </c>
      <c r="Q987" s="133">
        <v>0</v>
      </c>
      <c r="R987" s="144">
        <v>19972.880000000005</v>
      </c>
      <c r="S987" s="134">
        <f t="shared" si="49"/>
        <v>181853.88</v>
      </c>
      <c r="T987" s="132">
        <v>161881</v>
      </c>
      <c r="U987" s="135">
        <v>0</v>
      </c>
      <c r="V987" s="135"/>
      <c r="W987" s="136">
        <f t="shared" si="50"/>
        <v>161881</v>
      </c>
      <c r="X987" s="145" t="s">
        <v>986</v>
      </c>
      <c r="Y987" s="138"/>
      <c r="Z987" s="138"/>
      <c r="AA987" s="138"/>
      <c r="AB987" s="139"/>
      <c r="AC987" s="147"/>
      <c r="AE987" s="147"/>
      <c r="AG987" s="147"/>
      <c r="AH987" s="92"/>
    </row>
    <row r="988" spans="2:34" ht="40.5" customHeight="1">
      <c r="B988" s="127">
        <v>977</v>
      </c>
      <c r="C988" s="128" t="s">
        <v>987</v>
      </c>
      <c r="D988" s="129" t="s">
        <v>285</v>
      </c>
      <c r="E988" s="129" t="s">
        <v>285</v>
      </c>
      <c r="F988" s="129" t="s">
        <v>988</v>
      </c>
      <c r="G988" s="128" t="s">
        <v>872</v>
      </c>
      <c r="H988" s="128"/>
      <c r="I988" s="128" t="s">
        <v>989</v>
      </c>
      <c r="J988" s="128" t="s">
        <v>929</v>
      </c>
      <c r="K988" s="128" t="s">
        <v>2264</v>
      </c>
      <c r="L988" s="130">
        <v>4</v>
      </c>
      <c r="M988" s="130">
        <v>7</v>
      </c>
      <c r="N988" s="131">
        <f t="shared" si="48"/>
        <v>11</v>
      </c>
      <c r="O988" s="128" t="s">
        <v>2312</v>
      </c>
      <c r="P988" s="144">
        <v>14855</v>
      </c>
      <c r="Q988" s="133">
        <v>0</v>
      </c>
      <c r="R988" s="144">
        <v>1651</v>
      </c>
      <c r="S988" s="134">
        <f t="shared" si="49"/>
        <v>16506</v>
      </c>
      <c r="T988" s="132">
        <v>14855</v>
      </c>
      <c r="U988" s="135">
        <v>0</v>
      </c>
      <c r="V988" s="135"/>
      <c r="W988" s="136">
        <f t="shared" si="50"/>
        <v>14855</v>
      </c>
      <c r="X988" s="145" t="s">
        <v>990</v>
      </c>
      <c r="Y988" s="138"/>
      <c r="Z988" s="138"/>
      <c r="AA988" s="138"/>
      <c r="AB988" s="139"/>
      <c r="AC988" s="147"/>
      <c r="AE988" s="147"/>
      <c r="AG988" s="147"/>
      <c r="AH988" s="92"/>
    </row>
    <row r="989" spans="2:34" ht="40.5" customHeight="1">
      <c r="B989" s="127">
        <v>978</v>
      </c>
      <c r="C989" s="128" t="s">
        <v>987</v>
      </c>
      <c r="D989" s="129" t="s">
        <v>285</v>
      </c>
      <c r="E989" s="129" t="s">
        <v>285</v>
      </c>
      <c r="F989" s="129" t="s">
        <v>988</v>
      </c>
      <c r="G989" s="128" t="s">
        <v>872</v>
      </c>
      <c r="H989" s="128"/>
      <c r="I989" s="128" t="s">
        <v>989</v>
      </c>
      <c r="J989" s="128" t="s">
        <v>192</v>
      </c>
      <c r="K989" s="128" t="s">
        <v>2265</v>
      </c>
      <c r="L989" s="130">
        <v>0</v>
      </c>
      <c r="M989" s="130">
        <v>0</v>
      </c>
      <c r="N989" s="131">
        <f t="shared" si="48"/>
        <v>0</v>
      </c>
      <c r="O989" s="128" t="s">
        <v>2312</v>
      </c>
      <c r="P989" s="144">
        <v>25200</v>
      </c>
      <c r="Q989" s="133">
        <v>0</v>
      </c>
      <c r="R989" s="144">
        <v>2800</v>
      </c>
      <c r="S989" s="134">
        <f t="shared" si="49"/>
        <v>28000</v>
      </c>
      <c r="T989" s="132">
        <v>25200</v>
      </c>
      <c r="U989" s="135">
        <v>0</v>
      </c>
      <c r="V989" s="135"/>
      <c r="W989" s="136">
        <f t="shared" si="50"/>
        <v>25200</v>
      </c>
      <c r="X989" s="145" t="s">
        <v>990</v>
      </c>
      <c r="Y989" s="138"/>
      <c r="Z989" s="138"/>
      <c r="AA989" s="138"/>
      <c r="AB989" s="139"/>
      <c r="AC989" s="147"/>
      <c r="AE989" s="147"/>
      <c r="AG989" s="147"/>
      <c r="AH989" s="92"/>
    </row>
    <row r="990" spans="2:34" ht="40.5" customHeight="1">
      <c r="B990" s="127">
        <v>979</v>
      </c>
      <c r="C990" s="128" t="s">
        <v>987</v>
      </c>
      <c r="D990" s="129" t="s">
        <v>285</v>
      </c>
      <c r="E990" s="129" t="s">
        <v>285</v>
      </c>
      <c r="F990" s="129" t="s">
        <v>988</v>
      </c>
      <c r="G990" s="128" t="s">
        <v>872</v>
      </c>
      <c r="H990" s="128"/>
      <c r="I990" s="128" t="s">
        <v>989</v>
      </c>
      <c r="J990" s="128" t="s">
        <v>169</v>
      </c>
      <c r="K990" s="128" t="s">
        <v>2264</v>
      </c>
      <c r="L990" s="130">
        <v>0</v>
      </c>
      <c r="M990" s="130">
        <v>0</v>
      </c>
      <c r="N990" s="131">
        <f t="shared" si="48"/>
        <v>0</v>
      </c>
      <c r="O990" s="128" t="s">
        <v>2312</v>
      </c>
      <c r="P990" s="144">
        <v>118284</v>
      </c>
      <c r="Q990" s="133">
        <v>0</v>
      </c>
      <c r="R990" s="144">
        <v>13144</v>
      </c>
      <c r="S990" s="134">
        <f t="shared" si="49"/>
        <v>131428</v>
      </c>
      <c r="T990" s="132">
        <v>118284</v>
      </c>
      <c r="U990" s="135">
        <v>0</v>
      </c>
      <c r="V990" s="135"/>
      <c r="W990" s="136">
        <f t="shared" si="50"/>
        <v>118284</v>
      </c>
      <c r="X990" s="145" t="s">
        <v>990</v>
      </c>
      <c r="Y990" s="138"/>
      <c r="Z990" s="138"/>
      <c r="AA990" s="138"/>
      <c r="AB990" s="139"/>
      <c r="AC990" s="147"/>
      <c r="AE990" s="147"/>
      <c r="AG990" s="147"/>
      <c r="AH990" s="92"/>
    </row>
    <row r="991" spans="2:34" ht="40.5" customHeight="1">
      <c r="B991" s="127">
        <v>980</v>
      </c>
      <c r="C991" s="128" t="s">
        <v>987</v>
      </c>
      <c r="D991" s="129" t="s">
        <v>285</v>
      </c>
      <c r="E991" s="129" t="s">
        <v>285</v>
      </c>
      <c r="F991" s="129" t="s">
        <v>988</v>
      </c>
      <c r="G991" s="128" t="s">
        <v>872</v>
      </c>
      <c r="H991" s="128"/>
      <c r="I991" s="128" t="s">
        <v>989</v>
      </c>
      <c r="J991" s="128" t="s">
        <v>157</v>
      </c>
      <c r="K991" s="128" t="s">
        <v>2264</v>
      </c>
      <c r="L991" s="130">
        <v>0</v>
      </c>
      <c r="M991" s="130">
        <v>0</v>
      </c>
      <c r="N991" s="131">
        <f t="shared" si="48"/>
        <v>0</v>
      </c>
      <c r="O991" s="128" t="s">
        <v>2312</v>
      </c>
      <c r="P991" s="144">
        <v>20930</v>
      </c>
      <c r="Q991" s="133">
        <v>0</v>
      </c>
      <c r="R991" s="144">
        <v>2326</v>
      </c>
      <c r="S991" s="134">
        <f t="shared" si="49"/>
        <v>23256</v>
      </c>
      <c r="T991" s="132">
        <v>20930</v>
      </c>
      <c r="U991" s="135">
        <v>0</v>
      </c>
      <c r="V991" s="135"/>
      <c r="W991" s="136">
        <f t="shared" si="50"/>
        <v>20930</v>
      </c>
      <c r="X991" s="145" t="s">
        <v>990</v>
      </c>
      <c r="Y991" s="138"/>
      <c r="Z991" s="138"/>
      <c r="AA991" s="138"/>
      <c r="AB991" s="139"/>
      <c r="AC991" s="147"/>
      <c r="AE991" s="147"/>
      <c r="AG991" s="147"/>
      <c r="AH991" s="92"/>
    </row>
    <row r="992" spans="2:34" ht="40.5" customHeight="1">
      <c r="B992" s="127">
        <v>981</v>
      </c>
      <c r="C992" s="128" t="s">
        <v>991</v>
      </c>
      <c r="D992" s="129" t="s">
        <v>307</v>
      </c>
      <c r="E992" s="129" t="s">
        <v>237</v>
      </c>
      <c r="F992" s="129" t="s">
        <v>919</v>
      </c>
      <c r="G992" s="128" t="s">
        <v>872</v>
      </c>
      <c r="H992" s="128"/>
      <c r="I992" s="128" t="s">
        <v>992</v>
      </c>
      <c r="J992" s="128" t="s">
        <v>192</v>
      </c>
      <c r="K992" s="128" t="s">
        <v>2265</v>
      </c>
      <c r="L992" s="130">
        <v>12</v>
      </c>
      <c r="M992" s="130">
        <v>6</v>
      </c>
      <c r="N992" s="131">
        <f t="shared" si="48"/>
        <v>18</v>
      </c>
      <c r="O992" s="128" t="s">
        <v>2312</v>
      </c>
      <c r="P992" s="144">
        <v>63000</v>
      </c>
      <c r="Q992" s="133">
        <v>0</v>
      </c>
      <c r="R992" s="144">
        <v>7000</v>
      </c>
      <c r="S992" s="134">
        <f t="shared" si="49"/>
        <v>70000</v>
      </c>
      <c r="T992" s="140">
        <v>63000</v>
      </c>
      <c r="U992" s="135">
        <v>0</v>
      </c>
      <c r="V992" s="135"/>
      <c r="W992" s="136">
        <f t="shared" si="50"/>
        <v>63000</v>
      </c>
      <c r="X992" s="145" t="s">
        <v>993</v>
      </c>
      <c r="Y992" s="138"/>
      <c r="Z992" s="138"/>
      <c r="AA992" s="138"/>
      <c r="AB992" s="139"/>
      <c r="AC992" s="147"/>
      <c r="AE992" s="147"/>
      <c r="AG992" s="147"/>
      <c r="AH992" s="92"/>
    </row>
    <row r="993" spans="2:34" ht="40.5" customHeight="1">
      <c r="B993" s="127">
        <v>982</v>
      </c>
      <c r="C993" s="128" t="s">
        <v>991</v>
      </c>
      <c r="D993" s="129" t="s">
        <v>307</v>
      </c>
      <c r="E993" s="129" t="s">
        <v>237</v>
      </c>
      <c r="F993" s="129" t="s">
        <v>919</v>
      </c>
      <c r="G993" s="128" t="s">
        <v>872</v>
      </c>
      <c r="H993" s="128"/>
      <c r="I993" s="128" t="s">
        <v>992</v>
      </c>
      <c r="J993" s="128" t="s">
        <v>157</v>
      </c>
      <c r="K993" s="128" t="s">
        <v>2264</v>
      </c>
      <c r="L993" s="130">
        <v>0</v>
      </c>
      <c r="M993" s="130">
        <v>0</v>
      </c>
      <c r="N993" s="131">
        <f t="shared" si="48"/>
        <v>0</v>
      </c>
      <c r="O993" s="128" t="s">
        <v>2312</v>
      </c>
      <c r="P993" s="144">
        <v>47093</v>
      </c>
      <c r="Q993" s="133">
        <v>0</v>
      </c>
      <c r="R993" s="144">
        <v>5233</v>
      </c>
      <c r="S993" s="134">
        <f t="shared" si="49"/>
        <v>52326</v>
      </c>
      <c r="T993" s="140">
        <v>47093</v>
      </c>
      <c r="U993" s="135">
        <v>0</v>
      </c>
      <c r="V993" s="135"/>
      <c r="W993" s="136">
        <f t="shared" si="50"/>
        <v>47093</v>
      </c>
      <c r="X993" s="145" t="s">
        <v>993</v>
      </c>
      <c r="Y993" s="138"/>
      <c r="Z993" s="138"/>
      <c r="AA993" s="138"/>
      <c r="AB993" s="139"/>
      <c r="AC993" s="147"/>
      <c r="AE993" s="147"/>
      <c r="AG993" s="147"/>
      <c r="AH993" s="92"/>
    </row>
    <row r="994" spans="2:34" ht="40.5" customHeight="1">
      <c r="B994" s="127">
        <v>983</v>
      </c>
      <c r="C994" s="128" t="s">
        <v>991</v>
      </c>
      <c r="D994" s="129" t="s">
        <v>307</v>
      </c>
      <c r="E994" s="129" t="s">
        <v>237</v>
      </c>
      <c r="F994" s="129" t="s">
        <v>919</v>
      </c>
      <c r="G994" s="128" t="s">
        <v>872</v>
      </c>
      <c r="H994" s="128"/>
      <c r="I994" s="128" t="s">
        <v>992</v>
      </c>
      <c r="J994" s="128" t="s">
        <v>212</v>
      </c>
      <c r="K994" s="128" t="s">
        <v>2265</v>
      </c>
      <c r="L994" s="130">
        <v>0</v>
      </c>
      <c r="M994" s="130">
        <v>0</v>
      </c>
      <c r="N994" s="131">
        <f t="shared" si="48"/>
        <v>0</v>
      </c>
      <c r="O994" s="128" t="s">
        <v>2312</v>
      </c>
      <c r="P994" s="144">
        <v>43065</v>
      </c>
      <c r="Q994" s="133">
        <v>0</v>
      </c>
      <c r="R994" s="144">
        <v>4785</v>
      </c>
      <c r="S994" s="134">
        <f t="shared" si="49"/>
        <v>47850</v>
      </c>
      <c r="T994" s="140">
        <v>43065</v>
      </c>
      <c r="U994" s="135">
        <v>0</v>
      </c>
      <c r="V994" s="135"/>
      <c r="W994" s="136">
        <f t="shared" si="50"/>
        <v>43065</v>
      </c>
      <c r="X994" s="145" t="s">
        <v>993</v>
      </c>
      <c r="Y994" s="138"/>
      <c r="Z994" s="138"/>
      <c r="AA994" s="138"/>
      <c r="AB994" s="139"/>
      <c r="AC994" s="147"/>
      <c r="AE994" s="147"/>
      <c r="AG994" s="147"/>
      <c r="AH994" s="92"/>
    </row>
    <row r="995" spans="2:34" ht="40.5" customHeight="1">
      <c r="B995" s="127">
        <v>984</v>
      </c>
      <c r="C995" s="128" t="s">
        <v>991</v>
      </c>
      <c r="D995" s="129" t="s">
        <v>307</v>
      </c>
      <c r="E995" s="129" t="s">
        <v>237</v>
      </c>
      <c r="F995" s="129" t="s">
        <v>919</v>
      </c>
      <c r="G995" s="128" t="s">
        <v>872</v>
      </c>
      <c r="H995" s="128"/>
      <c r="I995" s="128" t="s">
        <v>992</v>
      </c>
      <c r="J995" s="128" t="s">
        <v>875</v>
      </c>
      <c r="K995" s="128" t="s">
        <v>2265</v>
      </c>
      <c r="L995" s="130">
        <v>0</v>
      </c>
      <c r="M995" s="130">
        <v>0</v>
      </c>
      <c r="N995" s="131">
        <f t="shared" si="48"/>
        <v>0</v>
      </c>
      <c r="O995" s="128" t="s">
        <v>2312</v>
      </c>
      <c r="P995" s="144">
        <v>70000</v>
      </c>
      <c r="Q995" s="133">
        <v>0</v>
      </c>
      <c r="R995" s="144">
        <v>7778</v>
      </c>
      <c r="S995" s="134">
        <f t="shared" si="49"/>
        <v>77778</v>
      </c>
      <c r="T995" s="140">
        <v>70000</v>
      </c>
      <c r="U995" s="135">
        <v>0</v>
      </c>
      <c r="V995" s="135"/>
      <c r="W995" s="136">
        <f t="shared" si="50"/>
        <v>70000</v>
      </c>
      <c r="X995" s="145" t="s">
        <v>993</v>
      </c>
      <c r="Y995" s="138"/>
      <c r="Z995" s="138"/>
      <c r="AA995" s="138"/>
      <c r="AB995" s="139"/>
      <c r="AC995" s="147"/>
      <c r="AE995" s="147"/>
      <c r="AG995" s="147"/>
      <c r="AH995" s="92"/>
    </row>
    <row r="996" spans="2:34" ht="40.5" customHeight="1">
      <c r="B996" s="127">
        <v>985</v>
      </c>
      <c r="C996" s="128" t="s">
        <v>991</v>
      </c>
      <c r="D996" s="129" t="s">
        <v>307</v>
      </c>
      <c r="E996" s="129" t="s">
        <v>237</v>
      </c>
      <c r="F996" s="129" t="s">
        <v>919</v>
      </c>
      <c r="G996" s="128" t="s">
        <v>872</v>
      </c>
      <c r="H996" s="128"/>
      <c r="I996" s="128" t="s">
        <v>992</v>
      </c>
      <c r="J996" s="128" t="s">
        <v>938</v>
      </c>
      <c r="K996" s="128" t="s">
        <v>2265</v>
      </c>
      <c r="L996" s="130">
        <v>0</v>
      </c>
      <c r="M996" s="130">
        <v>0</v>
      </c>
      <c r="N996" s="131">
        <f t="shared" si="48"/>
        <v>0</v>
      </c>
      <c r="O996" s="128" t="s">
        <v>2312</v>
      </c>
      <c r="P996" s="144">
        <v>5579</v>
      </c>
      <c r="Q996" s="133">
        <v>0</v>
      </c>
      <c r="R996" s="144">
        <v>620</v>
      </c>
      <c r="S996" s="134">
        <f t="shared" si="49"/>
        <v>6199</v>
      </c>
      <c r="T996" s="140">
        <v>5579</v>
      </c>
      <c r="U996" s="135">
        <v>0</v>
      </c>
      <c r="V996" s="135"/>
      <c r="W996" s="136">
        <f t="shared" si="50"/>
        <v>5579</v>
      </c>
      <c r="X996" s="145" t="s">
        <v>993</v>
      </c>
      <c r="Y996" s="138"/>
      <c r="Z996" s="138"/>
      <c r="AA996" s="138"/>
      <c r="AB996" s="139"/>
      <c r="AC996" s="147"/>
      <c r="AE996" s="147"/>
      <c r="AG996" s="147"/>
      <c r="AH996" s="92"/>
    </row>
    <row r="997" spans="2:34" ht="40.5" customHeight="1">
      <c r="B997" s="127">
        <v>986</v>
      </c>
      <c r="C997" s="128" t="s">
        <v>994</v>
      </c>
      <c r="D997" s="129" t="s">
        <v>467</v>
      </c>
      <c r="E997" s="129" t="s">
        <v>790</v>
      </c>
      <c r="F997" s="129" t="s">
        <v>995</v>
      </c>
      <c r="G997" s="128" t="s">
        <v>996</v>
      </c>
      <c r="H997" s="128"/>
      <c r="I997" s="128" t="s">
        <v>997</v>
      </c>
      <c r="J997" s="128" t="s">
        <v>192</v>
      </c>
      <c r="K997" s="128" t="s">
        <v>2265</v>
      </c>
      <c r="L997" s="130">
        <v>6</v>
      </c>
      <c r="M997" s="130">
        <v>5</v>
      </c>
      <c r="N997" s="131">
        <f t="shared" si="48"/>
        <v>11</v>
      </c>
      <c r="O997" s="128" t="s">
        <v>2312</v>
      </c>
      <c r="P997" s="144">
        <v>21150</v>
      </c>
      <c r="Q997" s="133">
        <v>0</v>
      </c>
      <c r="R997" s="144">
        <v>2350</v>
      </c>
      <c r="S997" s="134">
        <f t="shared" si="49"/>
        <v>23500</v>
      </c>
      <c r="T997" s="144">
        <v>21150</v>
      </c>
      <c r="U997" s="135">
        <v>0</v>
      </c>
      <c r="V997" s="135"/>
      <c r="W997" s="136">
        <f t="shared" si="50"/>
        <v>21150</v>
      </c>
      <c r="X997" s="145" t="s">
        <v>998</v>
      </c>
      <c r="Y997" s="138"/>
      <c r="Z997" s="138"/>
      <c r="AA997" s="138"/>
      <c r="AB997" s="139"/>
      <c r="AC997" s="147"/>
      <c r="AE997" s="147"/>
      <c r="AG997" s="147"/>
      <c r="AH997" s="92"/>
    </row>
    <row r="998" spans="2:34" ht="40.5" customHeight="1">
      <c r="B998" s="127">
        <v>987</v>
      </c>
      <c r="C998" s="128" t="s">
        <v>994</v>
      </c>
      <c r="D998" s="129" t="s">
        <v>467</v>
      </c>
      <c r="E998" s="129" t="s">
        <v>790</v>
      </c>
      <c r="F998" s="129" t="s">
        <v>995</v>
      </c>
      <c r="G998" s="128" t="s">
        <v>996</v>
      </c>
      <c r="H998" s="128"/>
      <c r="I998" s="128" t="s">
        <v>997</v>
      </c>
      <c r="J998" s="128" t="s">
        <v>156</v>
      </c>
      <c r="K998" s="128" t="s">
        <v>2264</v>
      </c>
      <c r="L998" s="130">
        <v>0</v>
      </c>
      <c r="M998" s="130">
        <v>0</v>
      </c>
      <c r="N998" s="131">
        <f t="shared" si="48"/>
        <v>0</v>
      </c>
      <c r="O998" s="128" t="s">
        <v>2312</v>
      </c>
      <c r="P998" s="144">
        <v>31404</v>
      </c>
      <c r="Q998" s="133">
        <v>0</v>
      </c>
      <c r="R998" s="144">
        <v>3491.6</v>
      </c>
      <c r="S998" s="134">
        <f t="shared" si="49"/>
        <v>34895.599999999999</v>
      </c>
      <c r="T998" s="132">
        <v>31404</v>
      </c>
      <c r="U998" s="135">
        <v>0</v>
      </c>
      <c r="V998" s="135"/>
      <c r="W998" s="136">
        <f t="shared" si="50"/>
        <v>31404</v>
      </c>
      <c r="X998" s="145" t="s">
        <v>998</v>
      </c>
      <c r="Y998" s="138"/>
      <c r="Z998" s="138"/>
      <c r="AA998" s="138"/>
      <c r="AB998" s="139"/>
      <c r="AC998" s="147"/>
      <c r="AE998" s="147"/>
      <c r="AG998" s="147"/>
      <c r="AH998" s="92"/>
    </row>
    <row r="999" spans="2:34" ht="40.5" customHeight="1">
      <c r="B999" s="127">
        <v>988</v>
      </c>
      <c r="C999" s="128" t="s">
        <v>994</v>
      </c>
      <c r="D999" s="129" t="s">
        <v>467</v>
      </c>
      <c r="E999" s="129" t="s">
        <v>790</v>
      </c>
      <c r="F999" s="129" t="s">
        <v>995</v>
      </c>
      <c r="G999" s="128" t="s">
        <v>996</v>
      </c>
      <c r="H999" s="128"/>
      <c r="I999" s="128" t="s">
        <v>997</v>
      </c>
      <c r="J999" s="128" t="s">
        <v>169</v>
      </c>
      <c r="K999" s="128" t="s">
        <v>2265</v>
      </c>
      <c r="L999" s="130">
        <v>0</v>
      </c>
      <c r="M999" s="130">
        <v>0</v>
      </c>
      <c r="N999" s="131">
        <f t="shared" si="48"/>
        <v>0</v>
      </c>
      <c r="O999" s="128" t="s">
        <v>2312</v>
      </c>
      <c r="P999" s="144">
        <v>88162</v>
      </c>
      <c r="Q999" s="133">
        <v>0</v>
      </c>
      <c r="R999" s="144">
        <v>11691.79</v>
      </c>
      <c r="S999" s="134">
        <f t="shared" si="49"/>
        <v>99853.790000000008</v>
      </c>
      <c r="T999" s="132">
        <v>88162</v>
      </c>
      <c r="U999" s="135">
        <v>0</v>
      </c>
      <c r="V999" s="135"/>
      <c r="W999" s="136">
        <f t="shared" si="50"/>
        <v>88162</v>
      </c>
      <c r="X999" s="145" t="s">
        <v>998</v>
      </c>
      <c r="Y999" s="138"/>
      <c r="Z999" s="138"/>
      <c r="AA999" s="138"/>
      <c r="AB999" s="139"/>
      <c r="AC999" s="147"/>
      <c r="AE999" s="147"/>
      <c r="AG999" s="147"/>
      <c r="AH999" s="92"/>
    </row>
    <row r="1000" spans="2:34" ht="40.5" customHeight="1">
      <c r="B1000" s="127">
        <v>989</v>
      </c>
      <c r="C1000" s="128" t="s">
        <v>994</v>
      </c>
      <c r="D1000" s="129" t="s">
        <v>467</v>
      </c>
      <c r="E1000" s="129" t="s">
        <v>790</v>
      </c>
      <c r="F1000" s="129" t="s">
        <v>995</v>
      </c>
      <c r="G1000" s="128" t="s">
        <v>996</v>
      </c>
      <c r="H1000" s="128"/>
      <c r="I1000" s="128" t="s">
        <v>997</v>
      </c>
      <c r="J1000" s="128" t="s">
        <v>169</v>
      </c>
      <c r="K1000" s="128" t="s">
        <v>2264</v>
      </c>
      <c r="L1000" s="130">
        <v>0</v>
      </c>
      <c r="M1000" s="130">
        <v>0</v>
      </c>
      <c r="N1000" s="131">
        <f t="shared" si="48"/>
        <v>0</v>
      </c>
      <c r="O1000" s="128" t="s">
        <v>2312</v>
      </c>
      <c r="P1000" s="144">
        <v>28770</v>
      </c>
      <c r="Q1000" s="133">
        <v>0</v>
      </c>
      <c r="R1000" s="144">
        <v>4111.3999999999996</v>
      </c>
      <c r="S1000" s="134">
        <f t="shared" si="49"/>
        <v>32881.4</v>
      </c>
      <c r="T1000" s="132">
        <v>28770</v>
      </c>
      <c r="U1000" s="135">
        <v>0</v>
      </c>
      <c r="V1000" s="135"/>
      <c r="W1000" s="136">
        <f t="shared" si="50"/>
        <v>28770</v>
      </c>
      <c r="X1000" s="145" t="s">
        <v>998</v>
      </c>
      <c r="Y1000" s="138"/>
      <c r="Z1000" s="138"/>
      <c r="AA1000" s="138"/>
      <c r="AB1000" s="139"/>
      <c r="AC1000" s="147"/>
      <c r="AE1000" s="147"/>
      <c r="AG1000" s="147"/>
      <c r="AH1000" s="92"/>
    </row>
    <row r="1001" spans="2:34" ht="40.5" customHeight="1">
      <c r="B1001" s="127">
        <v>990</v>
      </c>
      <c r="C1001" s="128" t="s">
        <v>999</v>
      </c>
      <c r="D1001" s="129" t="s">
        <v>237</v>
      </c>
      <c r="E1001" s="129" t="s">
        <v>253</v>
      </c>
      <c r="F1001" s="129" t="s">
        <v>1000</v>
      </c>
      <c r="G1001" s="128" t="s">
        <v>872</v>
      </c>
      <c r="H1001" s="128"/>
      <c r="I1001" s="128" t="s">
        <v>1001</v>
      </c>
      <c r="J1001" s="128" t="s">
        <v>875</v>
      </c>
      <c r="K1001" s="128" t="s">
        <v>2265</v>
      </c>
      <c r="L1001" s="130">
        <v>8</v>
      </c>
      <c r="M1001" s="130">
        <v>6</v>
      </c>
      <c r="N1001" s="131">
        <f t="shared" si="48"/>
        <v>14</v>
      </c>
      <c r="O1001" s="128" t="s">
        <v>2312</v>
      </c>
      <c r="P1001" s="144">
        <v>70000</v>
      </c>
      <c r="Q1001" s="133">
        <v>0</v>
      </c>
      <c r="R1001" s="144">
        <v>7778</v>
      </c>
      <c r="S1001" s="134">
        <f t="shared" si="49"/>
        <v>77778</v>
      </c>
      <c r="T1001" s="132">
        <v>70000</v>
      </c>
      <c r="U1001" s="135">
        <v>0</v>
      </c>
      <c r="V1001" s="135"/>
      <c r="W1001" s="136">
        <f t="shared" si="50"/>
        <v>70000</v>
      </c>
      <c r="X1001" s="145" t="s">
        <v>1002</v>
      </c>
      <c r="Y1001" s="138"/>
      <c r="Z1001" s="138"/>
      <c r="AA1001" s="138"/>
      <c r="AB1001" s="139"/>
      <c r="AC1001" s="147"/>
      <c r="AE1001" s="147"/>
      <c r="AG1001" s="147"/>
      <c r="AH1001" s="92"/>
    </row>
    <row r="1002" spans="2:34" ht="40.5" customHeight="1">
      <c r="B1002" s="127">
        <v>991</v>
      </c>
      <c r="C1002" s="128" t="s">
        <v>999</v>
      </c>
      <c r="D1002" s="129" t="s">
        <v>237</v>
      </c>
      <c r="E1002" s="129" t="s">
        <v>253</v>
      </c>
      <c r="F1002" s="129" t="s">
        <v>1000</v>
      </c>
      <c r="G1002" s="128" t="s">
        <v>872</v>
      </c>
      <c r="H1002" s="128"/>
      <c r="I1002" s="128" t="s">
        <v>1001</v>
      </c>
      <c r="J1002" s="128" t="s">
        <v>155</v>
      </c>
      <c r="K1002" s="128" t="s">
        <v>2265</v>
      </c>
      <c r="L1002" s="130">
        <v>0</v>
      </c>
      <c r="M1002" s="130">
        <v>0</v>
      </c>
      <c r="N1002" s="131">
        <f t="shared" si="48"/>
        <v>0</v>
      </c>
      <c r="O1002" s="128" t="s">
        <v>2312</v>
      </c>
      <c r="P1002" s="144">
        <v>4230</v>
      </c>
      <c r="Q1002" s="133">
        <v>0</v>
      </c>
      <c r="R1002" s="144">
        <v>470</v>
      </c>
      <c r="S1002" s="134">
        <f t="shared" si="49"/>
        <v>4700</v>
      </c>
      <c r="T1002" s="132">
        <v>4230</v>
      </c>
      <c r="U1002" s="135">
        <v>0</v>
      </c>
      <c r="V1002" s="135"/>
      <c r="W1002" s="136">
        <f t="shared" si="50"/>
        <v>4230</v>
      </c>
      <c r="X1002" s="145" t="s">
        <v>1002</v>
      </c>
      <c r="Y1002" s="138"/>
      <c r="Z1002" s="138"/>
      <c r="AA1002" s="138"/>
      <c r="AB1002" s="139"/>
      <c r="AC1002" s="147"/>
      <c r="AE1002" s="147"/>
      <c r="AG1002" s="147"/>
      <c r="AH1002" s="92"/>
    </row>
    <row r="1003" spans="2:34" ht="40.5" customHeight="1">
      <c r="B1003" s="127">
        <v>992</v>
      </c>
      <c r="C1003" s="128" t="s">
        <v>999</v>
      </c>
      <c r="D1003" s="129" t="s">
        <v>237</v>
      </c>
      <c r="E1003" s="129" t="s">
        <v>253</v>
      </c>
      <c r="F1003" s="129" t="s">
        <v>1000</v>
      </c>
      <c r="G1003" s="128" t="s">
        <v>872</v>
      </c>
      <c r="H1003" s="128"/>
      <c r="I1003" s="128" t="s">
        <v>1001</v>
      </c>
      <c r="J1003" s="128" t="s">
        <v>184</v>
      </c>
      <c r="K1003" s="128" t="s">
        <v>2265</v>
      </c>
      <c r="L1003" s="130">
        <v>0</v>
      </c>
      <c r="M1003" s="130">
        <v>0</v>
      </c>
      <c r="N1003" s="131">
        <f t="shared" si="48"/>
        <v>0</v>
      </c>
      <c r="O1003" s="128" t="s">
        <v>2312</v>
      </c>
      <c r="P1003" s="144">
        <v>14850</v>
      </c>
      <c r="Q1003" s="133">
        <v>0</v>
      </c>
      <c r="R1003" s="144">
        <v>1650</v>
      </c>
      <c r="S1003" s="134">
        <f t="shared" si="49"/>
        <v>16500</v>
      </c>
      <c r="T1003" s="132">
        <v>14850</v>
      </c>
      <c r="U1003" s="135">
        <v>0</v>
      </c>
      <c r="V1003" s="135"/>
      <c r="W1003" s="136">
        <f t="shared" si="50"/>
        <v>14850</v>
      </c>
      <c r="X1003" s="145" t="s">
        <v>1002</v>
      </c>
      <c r="Y1003" s="138"/>
      <c r="Z1003" s="138"/>
      <c r="AA1003" s="138"/>
      <c r="AB1003" s="139"/>
      <c r="AC1003" s="147"/>
      <c r="AE1003" s="147"/>
      <c r="AG1003" s="147"/>
      <c r="AH1003" s="92"/>
    </row>
    <row r="1004" spans="2:34" ht="40.5" customHeight="1">
      <c r="B1004" s="127">
        <v>993</v>
      </c>
      <c r="C1004" s="128" t="s">
        <v>999</v>
      </c>
      <c r="D1004" s="129" t="s">
        <v>237</v>
      </c>
      <c r="E1004" s="129" t="s">
        <v>253</v>
      </c>
      <c r="F1004" s="129" t="s">
        <v>1000</v>
      </c>
      <c r="G1004" s="128" t="s">
        <v>872</v>
      </c>
      <c r="H1004" s="128"/>
      <c r="I1004" s="128" t="s">
        <v>1001</v>
      </c>
      <c r="J1004" s="128" t="s">
        <v>373</v>
      </c>
      <c r="K1004" s="128" t="s">
        <v>2265</v>
      </c>
      <c r="L1004" s="130">
        <v>0</v>
      </c>
      <c r="M1004" s="130">
        <v>0</v>
      </c>
      <c r="N1004" s="131">
        <f t="shared" si="48"/>
        <v>0</v>
      </c>
      <c r="O1004" s="128" t="s">
        <v>2312</v>
      </c>
      <c r="P1004" s="144">
        <v>14220</v>
      </c>
      <c r="Q1004" s="133">
        <v>0</v>
      </c>
      <c r="R1004" s="144">
        <v>1580</v>
      </c>
      <c r="S1004" s="134">
        <f t="shared" si="49"/>
        <v>15800</v>
      </c>
      <c r="T1004" s="132">
        <v>14220</v>
      </c>
      <c r="U1004" s="135">
        <v>0</v>
      </c>
      <c r="V1004" s="135"/>
      <c r="W1004" s="136">
        <f t="shared" si="50"/>
        <v>14220</v>
      </c>
      <c r="X1004" s="145" t="s">
        <v>1002</v>
      </c>
      <c r="Y1004" s="138"/>
      <c r="Z1004" s="138"/>
      <c r="AA1004" s="138"/>
      <c r="AB1004" s="139"/>
      <c r="AC1004" s="147"/>
      <c r="AE1004" s="147"/>
      <c r="AG1004" s="147"/>
      <c r="AH1004" s="92"/>
    </row>
    <row r="1005" spans="2:34" ht="40.5" customHeight="1">
      <c r="B1005" s="127">
        <v>994</v>
      </c>
      <c r="C1005" s="128" t="s">
        <v>999</v>
      </c>
      <c r="D1005" s="129" t="s">
        <v>237</v>
      </c>
      <c r="E1005" s="129" t="s">
        <v>253</v>
      </c>
      <c r="F1005" s="129" t="s">
        <v>1000</v>
      </c>
      <c r="G1005" s="128" t="s">
        <v>872</v>
      </c>
      <c r="H1005" s="128"/>
      <c r="I1005" s="128" t="s">
        <v>1001</v>
      </c>
      <c r="J1005" s="128" t="s">
        <v>157</v>
      </c>
      <c r="K1005" s="128" t="s">
        <v>2264</v>
      </c>
      <c r="L1005" s="130">
        <v>0</v>
      </c>
      <c r="M1005" s="130">
        <v>0</v>
      </c>
      <c r="N1005" s="131">
        <f t="shared" si="48"/>
        <v>0</v>
      </c>
      <c r="O1005" s="128" t="s">
        <v>2312</v>
      </c>
      <c r="P1005" s="144">
        <v>41860</v>
      </c>
      <c r="Q1005" s="133">
        <v>0</v>
      </c>
      <c r="R1005" s="144">
        <v>4652</v>
      </c>
      <c r="S1005" s="134">
        <f t="shared" si="49"/>
        <v>46512</v>
      </c>
      <c r="T1005" s="132">
        <v>41860</v>
      </c>
      <c r="U1005" s="135">
        <v>0</v>
      </c>
      <c r="V1005" s="135"/>
      <c r="W1005" s="136">
        <f t="shared" si="50"/>
        <v>41860</v>
      </c>
      <c r="X1005" s="145" t="s">
        <v>1002</v>
      </c>
      <c r="Y1005" s="138"/>
      <c r="Z1005" s="138"/>
      <c r="AA1005" s="138"/>
      <c r="AB1005" s="139"/>
      <c r="AC1005" s="147"/>
      <c r="AE1005" s="147"/>
      <c r="AG1005" s="147"/>
      <c r="AH1005" s="92"/>
    </row>
    <row r="1006" spans="2:34" ht="40.5" customHeight="1">
      <c r="B1006" s="127">
        <v>995</v>
      </c>
      <c r="C1006" s="128" t="s">
        <v>1003</v>
      </c>
      <c r="D1006" s="129" t="s">
        <v>1004</v>
      </c>
      <c r="E1006" s="129" t="s">
        <v>430</v>
      </c>
      <c r="F1006" s="129" t="s">
        <v>1005</v>
      </c>
      <c r="G1006" s="128" t="s">
        <v>909</v>
      </c>
      <c r="H1006" s="128"/>
      <c r="I1006" s="128" t="s">
        <v>1006</v>
      </c>
      <c r="J1006" s="128" t="s">
        <v>1007</v>
      </c>
      <c r="K1006" s="128" t="s">
        <v>2264</v>
      </c>
      <c r="L1006" s="130">
        <v>6</v>
      </c>
      <c r="M1006" s="130">
        <v>5</v>
      </c>
      <c r="N1006" s="131">
        <f t="shared" si="48"/>
        <v>11</v>
      </c>
      <c r="O1006" s="128" t="s">
        <v>2313</v>
      </c>
      <c r="P1006" s="144">
        <v>15278</v>
      </c>
      <c r="Q1006" s="133">
        <v>0</v>
      </c>
      <c r="R1006" s="144">
        <v>6830.2000000000007</v>
      </c>
      <c r="S1006" s="134">
        <f t="shared" si="49"/>
        <v>22108.2</v>
      </c>
      <c r="T1006" s="132">
        <v>15278</v>
      </c>
      <c r="U1006" s="135">
        <v>0</v>
      </c>
      <c r="V1006" s="135"/>
      <c r="W1006" s="136">
        <f t="shared" si="50"/>
        <v>15278</v>
      </c>
      <c r="X1006" s="145" t="s">
        <v>1008</v>
      </c>
      <c r="Y1006" s="138"/>
      <c r="Z1006" s="138"/>
      <c r="AA1006" s="138"/>
      <c r="AB1006" s="139"/>
      <c r="AC1006" s="147"/>
      <c r="AE1006" s="147"/>
      <c r="AG1006" s="147"/>
      <c r="AH1006" s="92"/>
    </row>
    <row r="1007" spans="2:34" ht="40.5" customHeight="1">
      <c r="B1007" s="127">
        <v>996</v>
      </c>
      <c r="C1007" s="128" t="s">
        <v>1003</v>
      </c>
      <c r="D1007" s="129" t="s">
        <v>1004</v>
      </c>
      <c r="E1007" s="129" t="s">
        <v>430</v>
      </c>
      <c r="F1007" s="129" t="s">
        <v>1005</v>
      </c>
      <c r="G1007" s="128" t="s">
        <v>909</v>
      </c>
      <c r="H1007" s="128"/>
      <c r="I1007" s="128" t="s">
        <v>1006</v>
      </c>
      <c r="J1007" s="128" t="s">
        <v>330</v>
      </c>
      <c r="K1007" s="128" t="s">
        <v>2265</v>
      </c>
      <c r="L1007" s="130">
        <v>0</v>
      </c>
      <c r="M1007" s="130">
        <v>0</v>
      </c>
      <c r="N1007" s="131">
        <f t="shared" si="48"/>
        <v>0</v>
      </c>
      <c r="O1007" s="128" t="s">
        <v>2313</v>
      </c>
      <c r="P1007" s="144">
        <v>31395</v>
      </c>
      <c r="Q1007" s="133">
        <v>0</v>
      </c>
      <c r="R1007" s="144">
        <v>3800</v>
      </c>
      <c r="S1007" s="134">
        <f t="shared" si="49"/>
        <v>35195</v>
      </c>
      <c r="T1007" s="132">
        <v>31395</v>
      </c>
      <c r="U1007" s="135">
        <v>0</v>
      </c>
      <c r="V1007" s="135"/>
      <c r="W1007" s="136">
        <f t="shared" si="50"/>
        <v>31395</v>
      </c>
      <c r="X1007" s="145" t="s">
        <v>1008</v>
      </c>
      <c r="Y1007" s="138"/>
      <c r="Z1007" s="138"/>
      <c r="AA1007" s="138"/>
      <c r="AB1007" s="139"/>
      <c r="AC1007" s="147"/>
      <c r="AE1007" s="147"/>
      <c r="AG1007" s="147"/>
      <c r="AH1007" s="92"/>
    </row>
    <row r="1008" spans="2:34" ht="40.5" customHeight="1">
      <c r="B1008" s="127">
        <v>997</v>
      </c>
      <c r="C1008" s="128" t="s">
        <v>1003</v>
      </c>
      <c r="D1008" s="129" t="s">
        <v>1004</v>
      </c>
      <c r="E1008" s="129" t="s">
        <v>430</v>
      </c>
      <c r="F1008" s="129" t="s">
        <v>1005</v>
      </c>
      <c r="G1008" s="128" t="s">
        <v>909</v>
      </c>
      <c r="H1008" s="128"/>
      <c r="I1008" s="128" t="s">
        <v>1006</v>
      </c>
      <c r="J1008" s="128" t="s">
        <v>330</v>
      </c>
      <c r="K1008" s="128" t="s">
        <v>2265</v>
      </c>
      <c r="L1008" s="130">
        <v>0</v>
      </c>
      <c r="M1008" s="130">
        <v>0</v>
      </c>
      <c r="N1008" s="131">
        <f t="shared" si="48"/>
        <v>0</v>
      </c>
      <c r="O1008" s="128" t="s">
        <v>2313</v>
      </c>
      <c r="P1008" s="144">
        <v>27090</v>
      </c>
      <c r="Q1008" s="133">
        <v>0</v>
      </c>
      <c r="R1008" s="144">
        <v>8535</v>
      </c>
      <c r="S1008" s="134">
        <f t="shared" si="49"/>
        <v>35625</v>
      </c>
      <c r="T1008" s="132">
        <v>27090</v>
      </c>
      <c r="U1008" s="135">
        <v>0</v>
      </c>
      <c r="V1008" s="135"/>
      <c r="W1008" s="136">
        <f t="shared" si="50"/>
        <v>27090</v>
      </c>
      <c r="X1008" s="145" t="s">
        <v>1008</v>
      </c>
      <c r="Y1008" s="138"/>
      <c r="Z1008" s="138"/>
      <c r="AA1008" s="138"/>
      <c r="AB1008" s="139"/>
      <c r="AC1008" s="147"/>
      <c r="AE1008" s="147"/>
      <c r="AG1008" s="147"/>
      <c r="AH1008" s="92"/>
    </row>
    <row r="1009" spans="2:34" ht="40.5" customHeight="1">
      <c r="B1009" s="127">
        <v>998</v>
      </c>
      <c r="C1009" s="128" t="s">
        <v>1003</v>
      </c>
      <c r="D1009" s="129" t="s">
        <v>1004</v>
      </c>
      <c r="E1009" s="129" t="s">
        <v>430</v>
      </c>
      <c r="F1009" s="129" t="s">
        <v>1005</v>
      </c>
      <c r="G1009" s="128" t="s">
        <v>909</v>
      </c>
      <c r="H1009" s="128"/>
      <c r="I1009" s="128" t="s">
        <v>1006</v>
      </c>
      <c r="J1009" s="128" t="s">
        <v>157</v>
      </c>
      <c r="K1009" s="128" t="s">
        <v>2264</v>
      </c>
      <c r="L1009" s="130">
        <v>0</v>
      </c>
      <c r="M1009" s="130">
        <v>0</v>
      </c>
      <c r="N1009" s="131">
        <f t="shared" si="48"/>
        <v>0</v>
      </c>
      <c r="O1009" s="128" t="s">
        <v>2313</v>
      </c>
      <c r="P1009" s="144">
        <v>15020</v>
      </c>
      <c r="Q1009" s="133">
        <v>0</v>
      </c>
      <c r="R1009" s="144">
        <v>3414</v>
      </c>
      <c r="S1009" s="134">
        <f t="shared" si="49"/>
        <v>18434</v>
      </c>
      <c r="T1009" s="132">
        <v>15020</v>
      </c>
      <c r="U1009" s="135">
        <v>0</v>
      </c>
      <c r="V1009" s="135"/>
      <c r="W1009" s="136">
        <f t="shared" si="50"/>
        <v>15020</v>
      </c>
      <c r="X1009" s="145" t="s">
        <v>1008</v>
      </c>
      <c r="Y1009" s="138"/>
      <c r="Z1009" s="138"/>
      <c r="AA1009" s="138"/>
      <c r="AB1009" s="139"/>
      <c r="AC1009" s="147"/>
      <c r="AE1009" s="147"/>
      <c r="AG1009" s="147"/>
      <c r="AH1009" s="92"/>
    </row>
    <row r="1010" spans="2:34" ht="40.5" customHeight="1">
      <c r="B1010" s="127">
        <v>999</v>
      </c>
      <c r="C1010" s="128" t="s">
        <v>1003</v>
      </c>
      <c r="D1010" s="129" t="s">
        <v>1004</v>
      </c>
      <c r="E1010" s="129" t="s">
        <v>430</v>
      </c>
      <c r="F1010" s="129" t="s">
        <v>1005</v>
      </c>
      <c r="G1010" s="128" t="s">
        <v>909</v>
      </c>
      <c r="H1010" s="128"/>
      <c r="I1010" s="128" t="s">
        <v>1006</v>
      </c>
      <c r="J1010" s="128" t="s">
        <v>200</v>
      </c>
      <c r="K1010" s="128" t="s">
        <v>2265</v>
      </c>
      <c r="L1010" s="130">
        <v>0</v>
      </c>
      <c r="M1010" s="130">
        <v>0</v>
      </c>
      <c r="N1010" s="131">
        <f t="shared" si="48"/>
        <v>0</v>
      </c>
      <c r="O1010" s="128" t="s">
        <v>2313</v>
      </c>
      <c r="P1010" s="144">
        <v>2840</v>
      </c>
      <c r="Q1010" s="133">
        <v>0</v>
      </c>
      <c r="R1010" s="144">
        <v>653.40000000000009</v>
      </c>
      <c r="S1010" s="134">
        <f t="shared" si="49"/>
        <v>3493.4</v>
      </c>
      <c r="T1010" s="132">
        <v>2840</v>
      </c>
      <c r="U1010" s="135">
        <v>0</v>
      </c>
      <c r="V1010" s="135"/>
      <c r="W1010" s="136">
        <f t="shared" si="50"/>
        <v>2840</v>
      </c>
      <c r="X1010" s="145" t="s">
        <v>1008</v>
      </c>
      <c r="Y1010" s="138"/>
      <c r="Z1010" s="138"/>
      <c r="AA1010" s="138"/>
      <c r="AB1010" s="139"/>
      <c r="AC1010" s="147"/>
      <c r="AE1010" s="147"/>
      <c r="AG1010" s="147"/>
      <c r="AH1010" s="92"/>
    </row>
    <row r="1011" spans="2:34" ht="40.5" customHeight="1">
      <c r="B1011" s="127">
        <v>1000</v>
      </c>
      <c r="C1011" s="128" t="s">
        <v>1009</v>
      </c>
      <c r="D1011" s="129" t="s">
        <v>291</v>
      </c>
      <c r="E1011" s="129" t="s">
        <v>253</v>
      </c>
      <c r="F1011" s="129" t="s">
        <v>1010</v>
      </c>
      <c r="G1011" s="128" t="s">
        <v>909</v>
      </c>
      <c r="H1011" s="128"/>
      <c r="I1011" s="128" t="s">
        <v>1011</v>
      </c>
      <c r="J1011" s="128" t="s">
        <v>157</v>
      </c>
      <c r="K1011" s="128" t="s">
        <v>2264</v>
      </c>
      <c r="L1011" s="130">
        <v>9</v>
      </c>
      <c r="M1011" s="130">
        <v>6</v>
      </c>
      <c r="N1011" s="131">
        <f t="shared" si="48"/>
        <v>15</v>
      </c>
      <c r="O1011" s="128" t="s">
        <v>2312</v>
      </c>
      <c r="P1011" s="144">
        <v>15020</v>
      </c>
      <c r="Q1011" s="133">
        <v>0</v>
      </c>
      <c r="R1011" s="144">
        <v>3414</v>
      </c>
      <c r="S1011" s="134">
        <f t="shared" si="49"/>
        <v>18434</v>
      </c>
      <c r="T1011" s="132">
        <v>15020</v>
      </c>
      <c r="U1011" s="135">
        <v>0</v>
      </c>
      <c r="V1011" s="135"/>
      <c r="W1011" s="136">
        <f t="shared" si="50"/>
        <v>15020</v>
      </c>
      <c r="X1011" s="145" t="s">
        <v>1012</v>
      </c>
      <c r="Y1011" s="138"/>
      <c r="Z1011" s="138"/>
      <c r="AA1011" s="138"/>
      <c r="AB1011" s="139"/>
      <c r="AC1011" s="147"/>
      <c r="AE1011" s="147"/>
      <c r="AG1011" s="147"/>
      <c r="AH1011" s="92"/>
    </row>
    <row r="1012" spans="2:34" ht="40.5" customHeight="1">
      <c r="B1012" s="127">
        <v>1001</v>
      </c>
      <c r="C1012" s="128" t="s">
        <v>1009</v>
      </c>
      <c r="D1012" s="129" t="s">
        <v>291</v>
      </c>
      <c r="E1012" s="129" t="s">
        <v>253</v>
      </c>
      <c r="F1012" s="129" t="s">
        <v>1010</v>
      </c>
      <c r="G1012" s="128" t="s">
        <v>909</v>
      </c>
      <c r="H1012" s="128"/>
      <c r="I1012" s="128" t="s">
        <v>1011</v>
      </c>
      <c r="J1012" s="128" t="s">
        <v>1007</v>
      </c>
      <c r="K1012" s="128" t="s">
        <v>2264</v>
      </c>
      <c r="L1012" s="130">
        <v>0</v>
      </c>
      <c r="M1012" s="130">
        <v>0</v>
      </c>
      <c r="N1012" s="131">
        <f t="shared" si="48"/>
        <v>0</v>
      </c>
      <c r="O1012" s="128" t="s">
        <v>2312</v>
      </c>
      <c r="P1012" s="144">
        <v>5092</v>
      </c>
      <c r="Q1012" s="133">
        <v>0</v>
      </c>
      <c r="R1012" s="144">
        <v>2277.3999999999996</v>
      </c>
      <c r="S1012" s="134">
        <f t="shared" si="49"/>
        <v>7369.4</v>
      </c>
      <c r="T1012" s="132">
        <v>5092</v>
      </c>
      <c r="U1012" s="135">
        <v>0</v>
      </c>
      <c r="V1012" s="135"/>
      <c r="W1012" s="136">
        <f t="shared" si="50"/>
        <v>5092</v>
      </c>
      <c r="X1012" s="145" t="s">
        <v>1012</v>
      </c>
      <c r="Y1012" s="138"/>
      <c r="Z1012" s="138"/>
      <c r="AA1012" s="138"/>
      <c r="AB1012" s="139"/>
      <c r="AC1012" s="147"/>
      <c r="AE1012" s="147"/>
      <c r="AG1012" s="147"/>
      <c r="AH1012" s="92"/>
    </row>
    <row r="1013" spans="2:34" ht="40.5" customHeight="1">
      <c r="B1013" s="127">
        <v>1002</v>
      </c>
      <c r="C1013" s="128" t="s">
        <v>1009</v>
      </c>
      <c r="D1013" s="129" t="s">
        <v>291</v>
      </c>
      <c r="E1013" s="129" t="s">
        <v>253</v>
      </c>
      <c r="F1013" s="129" t="s">
        <v>1010</v>
      </c>
      <c r="G1013" s="128" t="s">
        <v>909</v>
      </c>
      <c r="H1013" s="128"/>
      <c r="I1013" s="128" t="s">
        <v>1011</v>
      </c>
      <c r="J1013" s="128" t="s">
        <v>156</v>
      </c>
      <c r="K1013" s="128" t="s">
        <v>2264</v>
      </c>
      <c r="L1013" s="130">
        <v>0</v>
      </c>
      <c r="M1013" s="130">
        <v>0</v>
      </c>
      <c r="N1013" s="131">
        <f t="shared" si="48"/>
        <v>0</v>
      </c>
      <c r="O1013" s="128" t="s">
        <v>2312</v>
      </c>
      <c r="P1013" s="144">
        <v>49809</v>
      </c>
      <c r="Q1013" s="133">
        <v>0</v>
      </c>
      <c r="R1013" s="144">
        <v>6146.0400000000009</v>
      </c>
      <c r="S1013" s="134">
        <f t="shared" si="49"/>
        <v>55955.040000000001</v>
      </c>
      <c r="T1013" s="132">
        <v>49809</v>
      </c>
      <c r="U1013" s="135">
        <v>0</v>
      </c>
      <c r="V1013" s="135"/>
      <c r="W1013" s="136">
        <f t="shared" si="50"/>
        <v>49809</v>
      </c>
      <c r="X1013" s="145" t="s">
        <v>1012</v>
      </c>
      <c r="Y1013" s="138"/>
      <c r="Z1013" s="138"/>
      <c r="AA1013" s="138"/>
      <c r="AB1013" s="139"/>
      <c r="AC1013" s="147"/>
      <c r="AE1013" s="147"/>
      <c r="AG1013" s="147"/>
      <c r="AH1013" s="92"/>
    </row>
    <row r="1014" spans="2:34" ht="40.5" customHeight="1">
      <c r="B1014" s="127">
        <v>1003</v>
      </c>
      <c r="C1014" s="128" t="s">
        <v>1009</v>
      </c>
      <c r="D1014" s="129" t="s">
        <v>291</v>
      </c>
      <c r="E1014" s="129" t="s">
        <v>253</v>
      </c>
      <c r="F1014" s="129" t="s">
        <v>1010</v>
      </c>
      <c r="G1014" s="128" t="s">
        <v>909</v>
      </c>
      <c r="H1014" s="128"/>
      <c r="I1014" s="128" t="s">
        <v>1011</v>
      </c>
      <c r="J1014" s="128" t="s">
        <v>156</v>
      </c>
      <c r="K1014" s="128" t="s">
        <v>2264</v>
      </c>
      <c r="L1014" s="130">
        <v>0</v>
      </c>
      <c r="M1014" s="130">
        <v>0</v>
      </c>
      <c r="N1014" s="131">
        <f t="shared" si="48"/>
        <v>0</v>
      </c>
      <c r="O1014" s="128" t="s">
        <v>2312</v>
      </c>
      <c r="P1014" s="144">
        <v>5600</v>
      </c>
      <c r="Q1014" s="133">
        <v>0</v>
      </c>
      <c r="R1014" s="144">
        <v>800</v>
      </c>
      <c r="S1014" s="134">
        <f t="shared" si="49"/>
        <v>6400</v>
      </c>
      <c r="T1014" s="132">
        <v>5600</v>
      </c>
      <c r="U1014" s="135">
        <v>0</v>
      </c>
      <c r="V1014" s="135"/>
      <c r="W1014" s="136">
        <f t="shared" si="50"/>
        <v>5600</v>
      </c>
      <c r="X1014" s="145" t="s">
        <v>1012</v>
      </c>
      <c r="Y1014" s="138"/>
      <c r="Z1014" s="138"/>
      <c r="AA1014" s="138"/>
      <c r="AB1014" s="139"/>
      <c r="AC1014" s="147"/>
      <c r="AE1014" s="147"/>
      <c r="AG1014" s="147"/>
      <c r="AH1014" s="92"/>
    </row>
    <row r="1015" spans="2:34" ht="40.5" customHeight="1">
      <c r="B1015" s="127">
        <v>1004</v>
      </c>
      <c r="C1015" s="128" t="s">
        <v>1009</v>
      </c>
      <c r="D1015" s="129" t="s">
        <v>291</v>
      </c>
      <c r="E1015" s="129" t="s">
        <v>253</v>
      </c>
      <c r="F1015" s="129" t="s">
        <v>1010</v>
      </c>
      <c r="G1015" s="128" t="s">
        <v>909</v>
      </c>
      <c r="H1015" s="128"/>
      <c r="I1015" s="128" t="s">
        <v>1011</v>
      </c>
      <c r="J1015" s="128" t="s">
        <v>941</v>
      </c>
      <c r="K1015" s="128" t="s">
        <v>2264</v>
      </c>
      <c r="L1015" s="130">
        <v>0</v>
      </c>
      <c r="M1015" s="130">
        <v>0</v>
      </c>
      <c r="N1015" s="131">
        <f t="shared" si="48"/>
        <v>0</v>
      </c>
      <c r="O1015" s="128" t="s">
        <v>2312</v>
      </c>
      <c r="P1015" s="144">
        <v>18144</v>
      </c>
      <c r="Q1015" s="133">
        <v>0</v>
      </c>
      <c r="R1015" s="144">
        <v>2016</v>
      </c>
      <c r="S1015" s="134">
        <f t="shared" si="49"/>
        <v>20160</v>
      </c>
      <c r="T1015" s="132">
        <v>18144</v>
      </c>
      <c r="U1015" s="135">
        <v>0</v>
      </c>
      <c r="V1015" s="135"/>
      <c r="W1015" s="136">
        <f t="shared" si="50"/>
        <v>18144</v>
      </c>
      <c r="X1015" s="145" t="s">
        <v>1012</v>
      </c>
      <c r="Y1015" s="138"/>
      <c r="Z1015" s="138"/>
      <c r="AA1015" s="138"/>
      <c r="AB1015" s="139"/>
      <c r="AC1015" s="147"/>
      <c r="AE1015" s="147"/>
      <c r="AG1015" s="147"/>
      <c r="AH1015" s="92"/>
    </row>
    <row r="1016" spans="2:34" ht="40.5" customHeight="1">
      <c r="B1016" s="127">
        <v>1005</v>
      </c>
      <c r="C1016" s="128" t="s">
        <v>1009</v>
      </c>
      <c r="D1016" s="129" t="s">
        <v>291</v>
      </c>
      <c r="E1016" s="129" t="s">
        <v>253</v>
      </c>
      <c r="F1016" s="129" t="s">
        <v>1010</v>
      </c>
      <c r="G1016" s="128" t="s">
        <v>909</v>
      </c>
      <c r="H1016" s="128"/>
      <c r="I1016" s="128" t="s">
        <v>1011</v>
      </c>
      <c r="J1016" s="128" t="s">
        <v>200</v>
      </c>
      <c r="K1016" s="128" t="s">
        <v>2265</v>
      </c>
      <c r="L1016" s="130">
        <v>0</v>
      </c>
      <c r="M1016" s="130">
        <v>0</v>
      </c>
      <c r="N1016" s="131">
        <f t="shared" si="48"/>
        <v>0</v>
      </c>
      <c r="O1016" s="128" t="s">
        <v>2312</v>
      </c>
      <c r="P1016" s="144">
        <v>2840</v>
      </c>
      <c r="Q1016" s="133">
        <v>0</v>
      </c>
      <c r="R1016" s="144">
        <v>653.40000000000009</v>
      </c>
      <c r="S1016" s="134">
        <f t="shared" si="49"/>
        <v>3493.4</v>
      </c>
      <c r="T1016" s="132">
        <v>2840</v>
      </c>
      <c r="U1016" s="135">
        <v>0</v>
      </c>
      <c r="V1016" s="135"/>
      <c r="W1016" s="136">
        <f t="shared" si="50"/>
        <v>2840</v>
      </c>
      <c r="X1016" s="145" t="s">
        <v>1012</v>
      </c>
      <c r="Y1016" s="138"/>
      <c r="Z1016" s="138"/>
      <c r="AA1016" s="138"/>
      <c r="AB1016" s="139"/>
      <c r="AC1016" s="147"/>
      <c r="AE1016" s="147"/>
      <c r="AG1016" s="147"/>
      <c r="AH1016" s="92"/>
    </row>
    <row r="1017" spans="2:34" ht="40.5" customHeight="1">
      <c r="B1017" s="127">
        <v>1006</v>
      </c>
      <c r="C1017" s="128" t="s">
        <v>1013</v>
      </c>
      <c r="D1017" s="129" t="s">
        <v>291</v>
      </c>
      <c r="E1017" s="129" t="s">
        <v>1014</v>
      </c>
      <c r="F1017" s="129" t="s">
        <v>1015</v>
      </c>
      <c r="G1017" s="128" t="s">
        <v>909</v>
      </c>
      <c r="H1017" s="128"/>
      <c r="I1017" s="128" t="s">
        <v>1016</v>
      </c>
      <c r="J1017" s="128" t="s">
        <v>455</v>
      </c>
      <c r="K1017" s="128" t="s">
        <v>2265</v>
      </c>
      <c r="L1017" s="130">
        <v>13</v>
      </c>
      <c r="M1017" s="130">
        <v>2</v>
      </c>
      <c r="N1017" s="131">
        <f t="shared" si="48"/>
        <v>15</v>
      </c>
      <c r="O1017" s="128" t="s">
        <v>2312</v>
      </c>
      <c r="P1017" s="144">
        <v>32955</v>
      </c>
      <c r="Q1017" s="133">
        <v>0</v>
      </c>
      <c r="R1017" s="144">
        <v>3850</v>
      </c>
      <c r="S1017" s="134">
        <f t="shared" si="49"/>
        <v>36805</v>
      </c>
      <c r="T1017" s="132">
        <v>32955</v>
      </c>
      <c r="U1017" s="135">
        <v>0</v>
      </c>
      <c r="V1017" s="135"/>
      <c r="W1017" s="136">
        <f t="shared" si="50"/>
        <v>32955</v>
      </c>
      <c r="X1017" s="145" t="s">
        <v>1017</v>
      </c>
      <c r="Y1017" s="138"/>
      <c r="Z1017" s="138"/>
      <c r="AA1017" s="138"/>
      <c r="AB1017" s="139"/>
      <c r="AC1017" s="147"/>
      <c r="AE1017" s="147"/>
      <c r="AG1017" s="147"/>
      <c r="AH1017" s="92"/>
    </row>
    <row r="1018" spans="2:34" ht="40.5" customHeight="1">
      <c r="B1018" s="127">
        <v>1007</v>
      </c>
      <c r="C1018" s="128" t="s">
        <v>1013</v>
      </c>
      <c r="D1018" s="129" t="s">
        <v>291</v>
      </c>
      <c r="E1018" s="129" t="s">
        <v>1014</v>
      </c>
      <c r="F1018" s="129" t="s">
        <v>1015</v>
      </c>
      <c r="G1018" s="128" t="s">
        <v>909</v>
      </c>
      <c r="H1018" s="128"/>
      <c r="I1018" s="128" t="s">
        <v>1016</v>
      </c>
      <c r="J1018" s="128" t="s">
        <v>157</v>
      </c>
      <c r="K1018" s="128" t="s">
        <v>2264</v>
      </c>
      <c r="L1018" s="130">
        <v>0</v>
      </c>
      <c r="M1018" s="130">
        <v>0</v>
      </c>
      <c r="N1018" s="131">
        <f t="shared" si="48"/>
        <v>0</v>
      </c>
      <c r="O1018" s="128" t="s">
        <v>2312</v>
      </c>
      <c r="P1018" s="144">
        <v>15020</v>
      </c>
      <c r="Q1018" s="133">
        <v>0</v>
      </c>
      <c r="R1018" s="144">
        <v>3414</v>
      </c>
      <c r="S1018" s="134">
        <f t="shared" si="49"/>
        <v>18434</v>
      </c>
      <c r="T1018" s="132">
        <v>15020</v>
      </c>
      <c r="U1018" s="135">
        <v>0</v>
      </c>
      <c r="V1018" s="135"/>
      <c r="W1018" s="136">
        <f t="shared" si="50"/>
        <v>15020</v>
      </c>
      <c r="X1018" s="145" t="s">
        <v>1017</v>
      </c>
      <c r="Y1018" s="138"/>
      <c r="Z1018" s="138"/>
      <c r="AA1018" s="138"/>
      <c r="AB1018" s="139"/>
      <c r="AC1018" s="147"/>
      <c r="AE1018" s="147"/>
      <c r="AG1018" s="147"/>
      <c r="AH1018" s="92"/>
    </row>
    <row r="1019" spans="2:34" ht="40.5" customHeight="1">
      <c r="B1019" s="127">
        <v>1008</v>
      </c>
      <c r="C1019" s="128" t="s">
        <v>1013</v>
      </c>
      <c r="D1019" s="129" t="s">
        <v>291</v>
      </c>
      <c r="E1019" s="129" t="s">
        <v>1014</v>
      </c>
      <c r="F1019" s="129" t="s">
        <v>1015</v>
      </c>
      <c r="G1019" s="128" t="s">
        <v>909</v>
      </c>
      <c r="H1019" s="128"/>
      <c r="I1019" s="128" t="s">
        <v>1016</v>
      </c>
      <c r="J1019" s="128" t="s">
        <v>156</v>
      </c>
      <c r="K1019" s="128" t="s">
        <v>2264</v>
      </c>
      <c r="L1019" s="130">
        <v>0</v>
      </c>
      <c r="M1019" s="130">
        <v>0</v>
      </c>
      <c r="N1019" s="131">
        <f t="shared" si="48"/>
        <v>0</v>
      </c>
      <c r="O1019" s="128" t="s">
        <v>2312</v>
      </c>
      <c r="P1019" s="144">
        <v>74714</v>
      </c>
      <c r="Q1019" s="133">
        <v>0</v>
      </c>
      <c r="R1019" s="144">
        <v>9218.5599999999977</v>
      </c>
      <c r="S1019" s="134">
        <f t="shared" si="49"/>
        <v>83932.56</v>
      </c>
      <c r="T1019" s="132">
        <v>74714</v>
      </c>
      <c r="U1019" s="135">
        <v>0</v>
      </c>
      <c r="V1019" s="135"/>
      <c r="W1019" s="136">
        <f t="shared" si="50"/>
        <v>74714</v>
      </c>
      <c r="X1019" s="145" t="s">
        <v>1017</v>
      </c>
      <c r="Y1019" s="138"/>
      <c r="Z1019" s="138"/>
      <c r="AA1019" s="138"/>
      <c r="AB1019" s="139"/>
      <c r="AC1019" s="147"/>
      <c r="AE1019" s="147"/>
      <c r="AG1019" s="147"/>
      <c r="AH1019" s="92"/>
    </row>
    <row r="1020" spans="2:34" ht="40.5" customHeight="1">
      <c r="B1020" s="127">
        <v>1009</v>
      </c>
      <c r="C1020" s="128" t="s">
        <v>1018</v>
      </c>
      <c r="D1020" s="129" t="s">
        <v>253</v>
      </c>
      <c r="E1020" s="129" t="s">
        <v>307</v>
      </c>
      <c r="F1020" s="129" t="s">
        <v>710</v>
      </c>
      <c r="G1020" s="128" t="s">
        <v>909</v>
      </c>
      <c r="H1020" s="128"/>
      <c r="I1020" s="128" t="s">
        <v>1019</v>
      </c>
      <c r="J1020" s="128" t="s">
        <v>156</v>
      </c>
      <c r="K1020" s="128" t="s">
        <v>2264</v>
      </c>
      <c r="L1020" s="130">
        <v>12</v>
      </c>
      <c r="M1020" s="130">
        <v>5</v>
      </c>
      <c r="N1020" s="131">
        <f t="shared" si="48"/>
        <v>17</v>
      </c>
      <c r="O1020" s="128" t="s">
        <v>2312</v>
      </c>
      <c r="P1020" s="144">
        <v>37357</v>
      </c>
      <c r="Q1020" s="133">
        <v>0</v>
      </c>
      <c r="R1020" s="144">
        <v>4609.2799999999988</v>
      </c>
      <c r="S1020" s="134">
        <f t="shared" si="49"/>
        <v>41966.28</v>
      </c>
      <c r="T1020" s="132">
        <v>37357</v>
      </c>
      <c r="U1020" s="135">
        <v>0</v>
      </c>
      <c r="V1020" s="135"/>
      <c r="W1020" s="136">
        <f t="shared" si="50"/>
        <v>37357</v>
      </c>
      <c r="X1020" s="145" t="s">
        <v>1020</v>
      </c>
      <c r="Y1020" s="138"/>
      <c r="Z1020" s="138"/>
      <c r="AA1020" s="138"/>
      <c r="AB1020" s="139"/>
      <c r="AC1020" s="147"/>
      <c r="AE1020" s="147"/>
      <c r="AG1020" s="147"/>
      <c r="AH1020" s="92"/>
    </row>
    <row r="1021" spans="2:34" ht="40.5" customHeight="1">
      <c r="B1021" s="127">
        <v>1010</v>
      </c>
      <c r="C1021" s="128" t="s">
        <v>1018</v>
      </c>
      <c r="D1021" s="129" t="s">
        <v>253</v>
      </c>
      <c r="E1021" s="129" t="s">
        <v>307</v>
      </c>
      <c r="F1021" s="129" t="s">
        <v>710</v>
      </c>
      <c r="G1021" s="128" t="s">
        <v>909</v>
      </c>
      <c r="H1021" s="128"/>
      <c r="I1021" s="128" t="s">
        <v>1019</v>
      </c>
      <c r="J1021" s="128" t="s">
        <v>200</v>
      </c>
      <c r="K1021" s="128" t="s">
        <v>2265</v>
      </c>
      <c r="L1021" s="130">
        <v>0</v>
      </c>
      <c r="M1021" s="130">
        <v>0</v>
      </c>
      <c r="N1021" s="131">
        <f t="shared" si="48"/>
        <v>0</v>
      </c>
      <c r="O1021" s="128" t="s">
        <v>2312</v>
      </c>
      <c r="P1021" s="144">
        <v>8520</v>
      </c>
      <c r="Q1021" s="133">
        <v>0</v>
      </c>
      <c r="R1021" s="144">
        <v>1960.2000000000007</v>
      </c>
      <c r="S1021" s="134">
        <f t="shared" si="49"/>
        <v>10480.200000000001</v>
      </c>
      <c r="T1021" s="132">
        <v>8520</v>
      </c>
      <c r="U1021" s="135">
        <v>0</v>
      </c>
      <c r="V1021" s="135"/>
      <c r="W1021" s="136">
        <f t="shared" si="50"/>
        <v>8520</v>
      </c>
      <c r="X1021" s="145" t="s">
        <v>1020</v>
      </c>
      <c r="Y1021" s="138"/>
      <c r="Z1021" s="138"/>
      <c r="AA1021" s="138"/>
      <c r="AB1021" s="139"/>
      <c r="AC1021" s="147"/>
      <c r="AE1021" s="147"/>
      <c r="AG1021" s="147"/>
      <c r="AH1021" s="92"/>
    </row>
    <row r="1022" spans="2:34" ht="40.5" customHeight="1">
      <c r="B1022" s="127">
        <v>1011</v>
      </c>
      <c r="C1022" s="128" t="s">
        <v>1018</v>
      </c>
      <c r="D1022" s="129" t="s">
        <v>253</v>
      </c>
      <c r="E1022" s="129" t="s">
        <v>307</v>
      </c>
      <c r="F1022" s="129" t="s">
        <v>710</v>
      </c>
      <c r="G1022" s="128" t="s">
        <v>909</v>
      </c>
      <c r="H1022" s="128"/>
      <c r="I1022" s="128" t="s">
        <v>1019</v>
      </c>
      <c r="J1022" s="128" t="s">
        <v>330</v>
      </c>
      <c r="K1022" s="128" t="s">
        <v>2265</v>
      </c>
      <c r="L1022" s="130">
        <v>0</v>
      </c>
      <c r="M1022" s="130">
        <v>0</v>
      </c>
      <c r="N1022" s="131">
        <f t="shared" si="48"/>
        <v>0</v>
      </c>
      <c r="O1022" s="128" t="s">
        <v>2312</v>
      </c>
      <c r="P1022" s="144">
        <v>31395</v>
      </c>
      <c r="Q1022" s="133">
        <v>0</v>
      </c>
      <c r="R1022" s="144">
        <v>3800</v>
      </c>
      <c r="S1022" s="134">
        <f t="shared" si="49"/>
        <v>35195</v>
      </c>
      <c r="T1022" s="132">
        <v>31395</v>
      </c>
      <c r="U1022" s="135">
        <v>0</v>
      </c>
      <c r="V1022" s="135"/>
      <c r="W1022" s="136">
        <f t="shared" si="50"/>
        <v>31395</v>
      </c>
      <c r="X1022" s="145" t="s">
        <v>1020</v>
      </c>
      <c r="Y1022" s="138"/>
      <c r="Z1022" s="138"/>
      <c r="AA1022" s="138"/>
      <c r="AB1022" s="139"/>
      <c r="AC1022" s="147"/>
      <c r="AE1022" s="147"/>
      <c r="AG1022" s="147"/>
      <c r="AH1022" s="92"/>
    </row>
    <row r="1023" spans="2:34" ht="40.5" customHeight="1">
      <c r="B1023" s="127">
        <v>1012</v>
      </c>
      <c r="C1023" s="128" t="s">
        <v>1018</v>
      </c>
      <c r="D1023" s="129" t="s">
        <v>253</v>
      </c>
      <c r="E1023" s="129" t="s">
        <v>307</v>
      </c>
      <c r="F1023" s="129" t="s">
        <v>710</v>
      </c>
      <c r="G1023" s="128" t="s">
        <v>909</v>
      </c>
      <c r="H1023" s="128"/>
      <c r="I1023" s="128" t="s">
        <v>1019</v>
      </c>
      <c r="J1023" s="128" t="s">
        <v>330</v>
      </c>
      <c r="K1023" s="128" t="s">
        <v>2265</v>
      </c>
      <c r="L1023" s="130">
        <v>0</v>
      </c>
      <c r="M1023" s="130">
        <v>0</v>
      </c>
      <c r="N1023" s="131">
        <f t="shared" si="48"/>
        <v>0</v>
      </c>
      <c r="O1023" s="128" t="s">
        <v>2312</v>
      </c>
      <c r="P1023" s="144">
        <v>27090</v>
      </c>
      <c r="Q1023" s="133">
        <v>0</v>
      </c>
      <c r="R1023" s="144">
        <v>8535</v>
      </c>
      <c r="S1023" s="134">
        <f t="shared" si="49"/>
        <v>35625</v>
      </c>
      <c r="T1023" s="132">
        <v>27090</v>
      </c>
      <c r="U1023" s="135">
        <v>0</v>
      </c>
      <c r="V1023" s="135"/>
      <c r="W1023" s="136">
        <f t="shared" si="50"/>
        <v>27090</v>
      </c>
      <c r="X1023" s="145" t="s">
        <v>1020</v>
      </c>
      <c r="Y1023" s="138"/>
      <c r="Z1023" s="138"/>
      <c r="AA1023" s="138"/>
      <c r="AB1023" s="139"/>
      <c r="AC1023" s="147"/>
      <c r="AE1023" s="147"/>
      <c r="AG1023" s="147"/>
      <c r="AH1023" s="92"/>
    </row>
    <row r="1024" spans="2:34" ht="40.5" customHeight="1">
      <c r="B1024" s="127">
        <v>1013</v>
      </c>
      <c r="C1024" s="128" t="s">
        <v>1018</v>
      </c>
      <c r="D1024" s="129" t="s">
        <v>253</v>
      </c>
      <c r="E1024" s="129" t="s">
        <v>307</v>
      </c>
      <c r="F1024" s="129" t="s">
        <v>710</v>
      </c>
      <c r="G1024" s="128" t="s">
        <v>909</v>
      </c>
      <c r="H1024" s="128"/>
      <c r="I1024" s="128" t="s">
        <v>1019</v>
      </c>
      <c r="J1024" s="128" t="s">
        <v>200</v>
      </c>
      <c r="K1024" s="128" t="s">
        <v>2265</v>
      </c>
      <c r="L1024" s="130">
        <v>0</v>
      </c>
      <c r="M1024" s="130">
        <v>0</v>
      </c>
      <c r="N1024" s="131">
        <f t="shared" si="48"/>
        <v>0</v>
      </c>
      <c r="O1024" s="128" t="s">
        <v>2312</v>
      </c>
      <c r="P1024" s="144">
        <v>7100</v>
      </c>
      <c r="Q1024" s="133">
        <v>0</v>
      </c>
      <c r="R1024" s="144">
        <v>2498</v>
      </c>
      <c r="S1024" s="134">
        <f t="shared" si="49"/>
        <v>9598</v>
      </c>
      <c r="T1024" s="132">
        <v>7100</v>
      </c>
      <c r="U1024" s="135">
        <v>0</v>
      </c>
      <c r="V1024" s="135"/>
      <c r="W1024" s="136">
        <f t="shared" si="50"/>
        <v>7100</v>
      </c>
      <c r="X1024" s="145" t="s">
        <v>1020</v>
      </c>
      <c r="Y1024" s="138"/>
      <c r="Z1024" s="138"/>
      <c r="AA1024" s="138"/>
      <c r="AB1024" s="139"/>
      <c r="AC1024" s="147"/>
      <c r="AE1024" s="147"/>
      <c r="AG1024" s="147"/>
      <c r="AH1024" s="92"/>
    </row>
    <row r="1025" spans="2:34" ht="40.5" customHeight="1">
      <c r="B1025" s="127">
        <v>1014</v>
      </c>
      <c r="C1025" s="128" t="s">
        <v>1018</v>
      </c>
      <c r="D1025" s="129" t="s">
        <v>253</v>
      </c>
      <c r="E1025" s="129" t="s">
        <v>307</v>
      </c>
      <c r="F1025" s="129" t="s">
        <v>710</v>
      </c>
      <c r="G1025" s="128" t="s">
        <v>909</v>
      </c>
      <c r="H1025" s="128"/>
      <c r="I1025" s="128" t="s">
        <v>1019</v>
      </c>
      <c r="J1025" s="128" t="s">
        <v>157</v>
      </c>
      <c r="K1025" s="128" t="s">
        <v>2264</v>
      </c>
      <c r="L1025" s="130">
        <v>0</v>
      </c>
      <c r="M1025" s="130">
        <v>0</v>
      </c>
      <c r="N1025" s="131">
        <f t="shared" si="48"/>
        <v>0</v>
      </c>
      <c r="O1025" s="128" t="s">
        <v>2312</v>
      </c>
      <c r="P1025" s="144">
        <v>22530</v>
      </c>
      <c r="Q1025" s="133">
        <v>0</v>
      </c>
      <c r="R1025" s="144">
        <v>5121</v>
      </c>
      <c r="S1025" s="134">
        <f t="shared" si="49"/>
        <v>27651</v>
      </c>
      <c r="T1025" s="132">
        <v>22530</v>
      </c>
      <c r="U1025" s="135">
        <v>0</v>
      </c>
      <c r="V1025" s="135"/>
      <c r="W1025" s="136">
        <f t="shared" si="50"/>
        <v>22530</v>
      </c>
      <c r="X1025" s="145" t="s">
        <v>1020</v>
      </c>
      <c r="Y1025" s="138"/>
      <c r="Z1025" s="138"/>
      <c r="AA1025" s="138"/>
      <c r="AB1025" s="139"/>
      <c r="AC1025" s="147"/>
      <c r="AE1025" s="147"/>
      <c r="AG1025" s="147"/>
      <c r="AH1025" s="92"/>
    </row>
    <row r="1026" spans="2:34" ht="40.5" customHeight="1">
      <c r="B1026" s="127">
        <v>1015</v>
      </c>
      <c r="C1026" s="128" t="s">
        <v>1021</v>
      </c>
      <c r="D1026" s="129" t="s">
        <v>285</v>
      </c>
      <c r="E1026" s="129" t="s">
        <v>285</v>
      </c>
      <c r="F1026" s="129" t="s">
        <v>1022</v>
      </c>
      <c r="G1026" s="128" t="s">
        <v>909</v>
      </c>
      <c r="H1026" s="128"/>
      <c r="I1026" s="128" t="s">
        <v>1023</v>
      </c>
      <c r="J1026" s="128" t="s">
        <v>156</v>
      </c>
      <c r="K1026" s="128" t="s">
        <v>2264</v>
      </c>
      <c r="L1026" s="130">
        <v>6</v>
      </c>
      <c r="M1026" s="130">
        <v>4</v>
      </c>
      <c r="N1026" s="131">
        <f t="shared" si="48"/>
        <v>10</v>
      </c>
      <c r="O1026" s="128" t="s">
        <v>2313</v>
      </c>
      <c r="P1026" s="144">
        <v>62262</v>
      </c>
      <c r="Q1026" s="133">
        <v>0</v>
      </c>
      <c r="R1026" s="144">
        <v>7681.8000000000029</v>
      </c>
      <c r="S1026" s="134">
        <f t="shared" si="49"/>
        <v>69943.8</v>
      </c>
      <c r="T1026" s="132">
        <v>62262</v>
      </c>
      <c r="U1026" s="135">
        <v>0</v>
      </c>
      <c r="V1026" s="135"/>
      <c r="W1026" s="136">
        <f t="shared" si="50"/>
        <v>62262</v>
      </c>
      <c r="X1026" s="145" t="s">
        <v>1024</v>
      </c>
      <c r="Y1026" s="138"/>
      <c r="Z1026" s="138"/>
      <c r="AA1026" s="138"/>
      <c r="AB1026" s="139"/>
      <c r="AC1026" s="147"/>
      <c r="AE1026" s="147"/>
      <c r="AG1026" s="147"/>
      <c r="AH1026" s="92"/>
    </row>
    <row r="1027" spans="2:34" ht="40.5" customHeight="1">
      <c r="B1027" s="127">
        <v>1016</v>
      </c>
      <c r="C1027" s="128" t="s">
        <v>1021</v>
      </c>
      <c r="D1027" s="129" t="s">
        <v>285</v>
      </c>
      <c r="E1027" s="129" t="s">
        <v>285</v>
      </c>
      <c r="F1027" s="129" t="s">
        <v>1022</v>
      </c>
      <c r="G1027" s="128" t="s">
        <v>909</v>
      </c>
      <c r="H1027" s="128"/>
      <c r="I1027" s="128" t="s">
        <v>1023</v>
      </c>
      <c r="J1027" s="128" t="s">
        <v>200</v>
      </c>
      <c r="K1027" s="128" t="s">
        <v>2265</v>
      </c>
      <c r="L1027" s="130">
        <v>0</v>
      </c>
      <c r="M1027" s="130">
        <v>0</v>
      </c>
      <c r="N1027" s="131">
        <f t="shared" si="48"/>
        <v>0</v>
      </c>
      <c r="O1027" s="128" t="s">
        <v>2313</v>
      </c>
      <c r="P1027" s="144">
        <v>35500</v>
      </c>
      <c r="Q1027" s="133">
        <v>0</v>
      </c>
      <c r="R1027" s="144">
        <v>12490</v>
      </c>
      <c r="S1027" s="134">
        <f t="shared" si="49"/>
        <v>47990</v>
      </c>
      <c r="T1027" s="132">
        <v>35500</v>
      </c>
      <c r="U1027" s="135">
        <v>0</v>
      </c>
      <c r="V1027" s="135"/>
      <c r="W1027" s="136">
        <f t="shared" si="50"/>
        <v>35500</v>
      </c>
      <c r="X1027" s="145" t="s">
        <v>1024</v>
      </c>
      <c r="Y1027" s="138"/>
      <c r="Z1027" s="138"/>
      <c r="AA1027" s="138"/>
      <c r="AB1027" s="139"/>
      <c r="AC1027" s="147"/>
      <c r="AE1027" s="147"/>
      <c r="AG1027" s="147"/>
      <c r="AH1027" s="92"/>
    </row>
    <row r="1028" spans="2:34" ht="40.5" customHeight="1">
      <c r="B1028" s="127">
        <v>1017</v>
      </c>
      <c r="C1028" s="128" t="s">
        <v>1025</v>
      </c>
      <c r="D1028" s="129" t="s">
        <v>1026</v>
      </c>
      <c r="E1028" s="129" t="s">
        <v>220</v>
      </c>
      <c r="F1028" s="129" t="s">
        <v>229</v>
      </c>
      <c r="G1028" s="128" t="s">
        <v>996</v>
      </c>
      <c r="H1028" s="128"/>
      <c r="I1028" s="128" t="s">
        <v>1027</v>
      </c>
      <c r="J1028" s="128" t="s">
        <v>169</v>
      </c>
      <c r="K1028" s="128" t="s">
        <v>2264</v>
      </c>
      <c r="L1028" s="130">
        <v>1</v>
      </c>
      <c r="M1028" s="130">
        <v>6</v>
      </c>
      <c r="N1028" s="131">
        <f t="shared" si="48"/>
        <v>7</v>
      </c>
      <c r="O1028" s="128" t="s">
        <v>2312</v>
      </c>
      <c r="P1028" s="132">
        <v>43155</v>
      </c>
      <c r="Q1028" s="133">
        <v>0</v>
      </c>
      <c r="R1028" s="144">
        <v>6167.1</v>
      </c>
      <c r="S1028" s="134">
        <f t="shared" si="49"/>
        <v>49322.1</v>
      </c>
      <c r="T1028" s="132">
        <v>43155</v>
      </c>
      <c r="U1028" s="135">
        <v>0</v>
      </c>
      <c r="V1028" s="135"/>
      <c r="W1028" s="136">
        <f t="shared" si="50"/>
        <v>43155</v>
      </c>
      <c r="X1028" s="145" t="s">
        <v>1028</v>
      </c>
      <c r="Y1028" s="138"/>
      <c r="Z1028" s="138"/>
      <c r="AA1028" s="138"/>
      <c r="AB1028" s="139"/>
      <c r="AC1028" s="147"/>
      <c r="AE1028" s="147"/>
      <c r="AG1028" s="147"/>
      <c r="AH1028" s="92"/>
    </row>
    <row r="1029" spans="2:34" ht="40.5" customHeight="1">
      <c r="B1029" s="127">
        <v>1018</v>
      </c>
      <c r="C1029" s="128" t="s">
        <v>1025</v>
      </c>
      <c r="D1029" s="129" t="s">
        <v>1026</v>
      </c>
      <c r="E1029" s="129" t="s">
        <v>220</v>
      </c>
      <c r="F1029" s="129" t="s">
        <v>229</v>
      </c>
      <c r="G1029" s="128" t="s">
        <v>996</v>
      </c>
      <c r="H1029" s="128"/>
      <c r="I1029" s="128" t="s">
        <v>1027</v>
      </c>
      <c r="J1029" s="128" t="s">
        <v>156</v>
      </c>
      <c r="K1029" s="128" t="s">
        <v>2264</v>
      </c>
      <c r="L1029" s="130">
        <v>0</v>
      </c>
      <c r="M1029" s="130">
        <v>0</v>
      </c>
      <c r="N1029" s="131">
        <f t="shared" si="48"/>
        <v>0</v>
      </c>
      <c r="O1029" s="128" t="s">
        <v>2312</v>
      </c>
      <c r="P1029" s="132">
        <v>15702</v>
      </c>
      <c r="Q1029" s="133">
        <v>0</v>
      </c>
      <c r="R1029" s="144">
        <v>1745.8</v>
      </c>
      <c r="S1029" s="134">
        <f t="shared" si="49"/>
        <v>17447.8</v>
      </c>
      <c r="T1029" s="132">
        <v>15702</v>
      </c>
      <c r="U1029" s="135">
        <v>0</v>
      </c>
      <c r="V1029" s="135"/>
      <c r="W1029" s="136">
        <f t="shared" si="50"/>
        <v>15702</v>
      </c>
      <c r="X1029" s="145" t="s">
        <v>1028</v>
      </c>
      <c r="Y1029" s="138"/>
      <c r="Z1029" s="138"/>
      <c r="AA1029" s="138"/>
      <c r="AB1029" s="139"/>
      <c r="AC1029" s="147"/>
      <c r="AE1029" s="147"/>
      <c r="AG1029" s="147"/>
      <c r="AH1029" s="92"/>
    </row>
    <row r="1030" spans="2:34" ht="40.5" customHeight="1">
      <c r="B1030" s="127">
        <v>1019</v>
      </c>
      <c r="C1030" s="128" t="s">
        <v>1025</v>
      </c>
      <c r="D1030" s="129" t="s">
        <v>1026</v>
      </c>
      <c r="E1030" s="129" t="s">
        <v>220</v>
      </c>
      <c r="F1030" s="129" t="s">
        <v>229</v>
      </c>
      <c r="G1030" s="128" t="s">
        <v>996</v>
      </c>
      <c r="H1030" s="128"/>
      <c r="I1030" s="128" t="s">
        <v>1027</v>
      </c>
      <c r="J1030" s="128" t="s">
        <v>169</v>
      </c>
      <c r="K1030" s="128" t="s">
        <v>2265</v>
      </c>
      <c r="L1030" s="130">
        <v>0</v>
      </c>
      <c r="M1030" s="130">
        <v>0</v>
      </c>
      <c r="N1030" s="131">
        <f t="shared" si="48"/>
        <v>0</v>
      </c>
      <c r="O1030" s="128" t="s">
        <v>2312</v>
      </c>
      <c r="P1030" s="132">
        <v>88162</v>
      </c>
      <c r="Q1030" s="133">
        <v>0</v>
      </c>
      <c r="R1030" s="144">
        <v>11691.79</v>
      </c>
      <c r="S1030" s="134">
        <f t="shared" si="49"/>
        <v>99853.790000000008</v>
      </c>
      <c r="T1030" s="132">
        <v>88162</v>
      </c>
      <c r="U1030" s="135">
        <v>0</v>
      </c>
      <c r="V1030" s="135"/>
      <c r="W1030" s="136">
        <f t="shared" si="50"/>
        <v>88162</v>
      </c>
      <c r="X1030" s="145" t="s">
        <v>1028</v>
      </c>
      <c r="Y1030" s="138"/>
      <c r="Z1030" s="138"/>
      <c r="AA1030" s="138"/>
      <c r="AB1030" s="139"/>
      <c r="AC1030" s="147"/>
      <c r="AE1030" s="147"/>
      <c r="AG1030" s="147"/>
      <c r="AH1030" s="92"/>
    </row>
    <row r="1031" spans="2:34" ht="40.5" customHeight="1">
      <c r="B1031" s="127">
        <v>1020</v>
      </c>
      <c r="C1031" s="128" t="s">
        <v>1029</v>
      </c>
      <c r="D1031" s="129" t="s">
        <v>1030</v>
      </c>
      <c r="E1031" s="129" t="s">
        <v>1031</v>
      </c>
      <c r="F1031" s="129" t="s">
        <v>697</v>
      </c>
      <c r="G1031" s="128" t="s">
        <v>920</v>
      </c>
      <c r="H1031" s="128"/>
      <c r="I1031" s="128" t="s">
        <v>1032</v>
      </c>
      <c r="J1031" s="128" t="s">
        <v>156</v>
      </c>
      <c r="K1031" s="128" t="s">
        <v>2264</v>
      </c>
      <c r="L1031" s="130">
        <v>4</v>
      </c>
      <c r="M1031" s="130">
        <v>3</v>
      </c>
      <c r="N1031" s="131">
        <f t="shared" si="48"/>
        <v>7</v>
      </c>
      <c r="O1031" s="128" t="s">
        <v>2312</v>
      </c>
      <c r="P1031" s="144">
        <f t="shared" ref="P1031:P1034" si="52">+T1031</f>
        <v>15702</v>
      </c>
      <c r="Q1031" s="133">
        <v>0</v>
      </c>
      <c r="R1031" s="144">
        <v>1745.8</v>
      </c>
      <c r="S1031" s="134">
        <f t="shared" si="49"/>
        <v>17447.8</v>
      </c>
      <c r="T1031" s="132">
        <v>15702</v>
      </c>
      <c r="U1031" s="135">
        <v>0</v>
      </c>
      <c r="V1031" s="135"/>
      <c r="W1031" s="136">
        <f t="shared" si="50"/>
        <v>15702</v>
      </c>
      <c r="X1031" s="145" t="s">
        <v>1033</v>
      </c>
      <c r="Y1031" s="138"/>
      <c r="Z1031" s="138"/>
      <c r="AA1031" s="138"/>
      <c r="AB1031" s="139"/>
      <c r="AC1031" s="147"/>
      <c r="AE1031" s="147"/>
      <c r="AG1031" s="147"/>
      <c r="AH1031" s="92"/>
    </row>
    <row r="1032" spans="2:34" ht="40.5" customHeight="1">
      <c r="B1032" s="127">
        <v>1021</v>
      </c>
      <c r="C1032" s="128" t="s">
        <v>1029</v>
      </c>
      <c r="D1032" s="129" t="s">
        <v>1030</v>
      </c>
      <c r="E1032" s="129" t="s">
        <v>1031</v>
      </c>
      <c r="F1032" s="129" t="s">
        <v>697</v>
      </c>
      <c r="G1032" s="128" t="s">
        <v>920</v>
      </c>
      <c r="H1032" s="128"/>
      <c r="I1032" s="128" t="s">
        <v>1032</v>
      </c>
      <c r="J1032" s="128" t="s">
        <v>923</v>
      </c>
      <c r="K1032" s="128" t="s">
        <v>2265</v>
      </c>
      <c r="L1032" s="130">
        <v>0</v>
      </c>
      <c r="M1032" s="130">
        <v>0</v>
      </c>
      <c r="N1032" s="131">
        <f t="shared" si="48"/>
        <v>0</v>
      </c>
      <c r="O1032" s="128" t="s">
        <v>2312</v>
      </c>
      <c r="P1032" s="144">
        <f t="shared" si="52"/>
        <v>13260</v>
      </c>
      <c r="Q1032" s="133">
        <v>0</v>
      </c>
      <c r="R1032" s="144">
        <v>1971.5</v>
      </c>
      <c r="S1032" s="134">
        <f t="shared" si="49"/>
        <v>15231.5</v>
      </c>
      <c r="T1032" s="132">
        <v>13260</v>
      </c>
      <c r="U1032" s="135">
        <v>0</v>
      </c>
      <c r="V1032" s="135"/>
      <c r="W1032" s="136">
        <f t="shared" si="50"/>
        <v>13260</v>
      </c>
      <c r="X1032" s="145" t="s">
        <v>1033</v>
      </c>
      <c r="Y1032" s="138"/>
      <c r="Z1032" s="138"/>
      <c r="AA1032" s="138"/>
      <c r="AB1032" s="139"/>
      <c r="AC1032" s="147"/>
      <c r="AE1032" s="147"/>
      <c r="AG1032" s="147"/>
      <c r="AH1032" s="92"/>
    </row>
    <row r="1033" spans="2:34" ht="40.5" customHeight="1">
      <c r="B1033" s="127">
        <v>1022</v>
      </c>
      <c r="C1033" s="128" t="s">
        <v>1029</v>
      </c>
      <c r="D1033" s="129" t="s">
        <v>1030</v>
      </c>
      <c r="E1033" s="129" t="s">
        <v>1031</v>
      </c>
      <c r="F1033" s="129" t="s">
        <v>697</v>
      </c>
      <c r="G1033" s="128" t="s">
        <v>920</v>
      </c>
      <c r="H1033" s="128"/>
      <c r="I1033" s="128" t="s">
        <v>1032</v>
      </c>
      <c r="J1033" s="128" t="s">
        <v>169</v>
      </c>
      <c r="K1033" s="128" t="s">
        <v>2264</v>
      </c>
      <c r="L1033" s="130">
        <v>0</v>
      </c>
      <c r="M1033" s="130">
        <v>0</v>
      </c>
      <c r="N1033" s="131">
        <f t="shared" si="48"/>
        <v>0</v>
      </c>
      <c r="O1033" s="128" t="s">
        <v>2312</v>
      </c>
      <c r="P1033" s="144">
        <f t="shared" si="52"/>
        <v>43155</v>
      </c>
      <c r="Q1033" s="133">
        <v>0</v>
      </c>
      <c r="R1033" s="144">
        <v>6167.1</v>
      </c>
      <c r="S1033" s="134">
        <f t="shared" si="49"/>
        <v>49322.1</v>
      </c>
      <c r="T1033" s="132">
        <v>43155</v>
      </c>
      <c r="U1033" s="135">
        <v>0</v>
      </c>
      <c r="V1033" s="135"/>
      <c r="W1033" s="136">
        <f t="shared" si="50"/>
        <v>43155</v>
      </c>
      <c r="X1033" s="145" t="s">
        <v>1033</v>
      </c>
      <c r="Y1033" s="138"/>
      <c r="Z1033" s="138"/>
      <c r="AA1033" s="138"/>
      <c r="AB1033" s="139"/>
      <c r="AC1033" s="147"/>
      <c r="AE1033" s="147"/>
      <c r="AG1033" s="147"/>
      <c r="AH1033" s="92"/>
    </row>
    <row r="1034" spans="2:34" ht="40.5" customHeight="1">
      <c r="B1034" s="127">
        <v>1023</v>
      </c>
      <c r="C1034" s="128" t="s">
        <v>1029</v>
      </c>
      <c r="D1034" s="129" t="s">
        <v>1030</v>
      </c>
      <c r="E1034" s="129" t="s">
        <v>1031</v>
      </c>
      <c r="F1034" s="129" t="s">
        <v>697</v>
      </c>
      <c r="G1034" s="128" t="s">
        <v>920</v>
      </c>
      <c r="H1034" s="128"/>
      <c r="I1034" s="128" t="s">
        <v>1032</v>
      </c>
      <c r="J1034" s="128" t="s">
        <v>192</v>
      </c>
      <c r="K1034" s="128" t="s">
        <v>2265</v>
      </c>
      <c r="L1034" s="130">
        <v>0</v>
      </c>
      <c r="M1034" s="130">
        <v>0</v>
      </c>
      <c r="N1034" s="131">
        <f t="shared" si="48"/>
        <v>0</v>
      </c>
      <c r="O1034" s="128" t="s">
        <v>2312</v>
      </c>
      <c r="P1034" s="144">
        <f t="shared" si="52"/>
        <v>21150</v>
      </c>
      <c r="Q1034" s="133">
        <v>0</v>
      </c>
      <c r="R1034" s="144">
        <v>2350</v>
      </c>
      <c r="S1034" s="134">
        <f t="shared" si="49"/>
        <v>23500</v>
      </c>
      <c r="T1034" s="132">
        <v>21150</v>
      </c>
      <c r="U1034" s="135">
        <v>0</v>
      </c>
      <c r="V1034" s="135"/>
      <c r="W1034" s="136">
        <f t="shared" si="50"/>
        <v>21150</v>
      </c>
      <c r="X1034" s="145" t="s">
        <v>1033</v>
      </c>
      <c r="Y1034" s="138"/>
      <c r="Z1034" s="138"/>
      <c r="AA1034" s="138"/>
      <c r="AB1034" s="139"/>
      <c r="AC1034" s="147"/>
      <c r="AE1034" s="147"/>
      <c r="AG1034" s="147"/>
      <c r="AH1034" s="92"/>
    </row>
    <row r="1035" spans="2:34" ht="40.5" customHeight="1">
      <c r="B1035" s="127">
        <v>1024</v>
      </c>
      <c r="C1035" s="128" t="s">
        <v>1034</v>
      </c>
      <c r="D1035" s="129" t="s">
        <v>1035</v>
      </c>
      <c r="E1035" s="129" t="s">
        <v>247</v>
      </c>
      <c r="F1035" s="129" t="s">
        <v>1036</v>
      </c>
      <c r="G1035" s="128" t="s">
        <v>996</v>
      </c>
      <c r="H1035" s="128"/>
      <c r="I1035" s="128" t="s">
        <v>1037</v>
      </c>
      <c r="J1035" s="128" t="s">
        <v>169</v>
      </c>
      <c r="K1035" s="128" t="s">
        <v>2264</v>
      </c>
      <c r="L1035" s="130">
        <v>5</v>
      </c>
      <c r="M1035" s="130">
        <v>2</v>
      </c>
      <c r="N1035" s="131">
        <f t="shared" si="48"/>
        <v>7</v>
      </c>
      <c r="O1035" s="128" t="s">
        <v>2312</v>
      </c>
      <c r="P1035" s="132">
        <v>43155</v>
      </c>
      <c r="Q1035" s="133">
        <v>0</v>
      </c>
      <c r="R1035" s="144">
        <v>6167.1</v>
      </c>
      <c r="S1035" s="134">
        <f t="shared" si="49"/>
        <v>49322.1</v>
      </c>
      <c r="T1035" s="132">
        <v>43155</v>
      </c>
      <c r="U1035" s="135">
        <v>0</v>
      </c>
      <c r="V1035" s="135"/>
      <c r="W1035" s="136">
        <f t="shared" si="50"/>
        <v>43155</v>
      </c>
      <c r="X1035" s="145" t="s">
        <v>1038</v>
      </c>
      <c r="Y1035" s="138"/>
      <c r="Z1035" s="138"/>
      <c r="AA1035" s="138"/>
      <c r="AB1035" s="139"/>
      <c r="AC1035" s="147"/>
      <c r="AE1035" s="147"/>
      <c r="AG1035" s="147"/>
      <c r="AH1035" s="92"/>
    </row>
    <row r="1036" spans="2:34" ht="40.5" customHeight="1">
      <c r="B1036" s="127">
        <v>1025</v>
      </c>
      <c r="C1036" s="128" t="s">
        <v>1034</v>
      </c>
      <c r="D1036" s="129" t="s">
        <v>1035</v>
      </c>
      <c r="E1036" s="129" t="s">
        <v>247</v>
      </c>
      <c r="F1036" s="129" t="s">
        <v>1036</v>
      </c>
      <c r="G1036" s="128" t="s">
        <v>996</v>
      </c>
      <c r="H1036" s="128"/>
      <c r="I1036" s="128" t="s">
        <v>1037</v>
      </c>
      <c r="J1036" s="128" t="s">
        <v>168</v>
      </c>
      <c r="K1036" s="128" t="s">
        <v>2265</v>
      </c>
      <c r="L1036" s="130">
        <v>0</v>
      </c>
      <c r="M1036" s="130">
        <v>0</v>
      </c>
      <c r="N1036" s="131">
        <f t="shared" ref="N1036:N1099" si="53">+M1036+L1036</f>
        <v>0</v>
      </c>
      <c r="O1036" s="128" t="s">
        <v>2312</v>
      </c>
      <c r="P1036" s="144">
        <v>21150</v>
      </c>
      <c r="Q1036" s="133">
        <v>0</v>
      </c>
      <c r="R1036" s="144">
        <v>25850</v>
      </c>
      <c r="S1036" s="134">
        <f t="shared" si="49"/>
        <v>47000</v>
      </c>
      <c r="T1036" s="144">
        <v>21150</v>
      </c>
      <c r="U1036" s="135">
        <v>0</v>
      </c>
      <c r="V1036" s="135"/>
      <c r="W1036" s="136">
        <f t="shared" si="50"/>
        <v>21150</v>
      </c>
      <c r="X1036" s="145" t="s">
        <v>1038</v>
      </c>
      <c r="Y1036" s="138"/>
      <c r="Z1036" s="138"/>
      <c r="AA1036" s="138"/>
      <c r="AB1036" s="139"/>
      <c r="AC1036" s="147"/>
      <c r="AE1036" s="147"/>
      <c r="AG1036" s="147"/>
      <c r="AH1036" s="92"/>
    </row>
    <row r="1037" spans="2:34" ht="40.5" customHeight="1">
      <c r="B1037" s="127">
        <v>1026</v>
      </c>
      <c r="C1037" s="128" t="s">
        <v>1034</v>
      </c>
      <c r="D1037" s="129" t="s">
        <v>1035</v>
      </c>
      <c r="E1037" s="129" t="s">
        <v>247</v>
      </c>
      <c r="F1037" s="129" t="s">
        <v>1036</v>
      </c>
      <c r="G1037" s="128" t="s">
        <v>996</v>
      </c>
      <c r="H1037" s="128"/>
      <c r="I1037" s="128" t="s">
        <v>1037</v>
      </c>
      <c r="J1037" s="128" t="s">
        <v>156</v>
      </c>
      <c r="K1037" s="128" t="s">
        <v>2264</v>
      </c>
      <c r="L1037" s="130">
        <v>0</v>
      </c>
      <c r="M1037" s="130">
        <v>0</v>
      </c>
      <c r="N1037" s="131">
        <f t="shared" si="53"/>
        <v>0</v>
      </c>
      <c r="O1037" s="128" t="s">
        <v>2312</v>
      </c>
      <c r="P1037" s="132">
        <v>7851</v>
      </c>
      <c r="Q1037" s="133">
        <v>0</v>
      </c>
      <c r="R1037" s="144">
        <v>872.89999999999964</v>
      </c>
      <c r="S1037" s="134">
        <f t="shared" ref="S1037:S1100" si="54">+P1037+R1037</f>
        <v>8723.9</v>
      </c>
      <c r="T1037" s="132">
        <v>7851</v>
      </c>
      <c r="U1037" s="135">
        <v>0</v>
      </c>
      <c r="V1037" s="135"/>
      <c r="W1037" s="136">
        <f t="shared" ref="W1037:W1100" si="55">+T1037+U1037+V1037</f>
        <v>7851</v>
      </c>
      <c r="X1037" s="145" t="s">
        <v>1038</v>
      </c>
      <c r="Y1037" s="138"/>
      <c r="Z1037" s="138"/>
      <c r="AA1037" s="138"/>
      <c r="AB1037" s="139"/>
      <c r="AC1037" s="147"/>
      <c r="AE1037" s="147"/>
      <c r="AG1037" s="147"/>
      <c r="AH1037" s="92"/>
    </row>
    <row r="1038" spans="2:34" ht="40.5" customHeight="1">
      <c r="B1038" s="127">
        <v>1027</v>
      </c>
      <c r="C1038" s="128" t="s">
        <v>1034</v>
      </c>
      <c r="D1038" s="129" t="s">
        <v>1035</v>
      </c>
      <c r="E1038" s="129" t="s">
        <v>247</v>
      </c>
      <c r="F1038" s="129" t="s">
        <v>1036</v>
      </c>
      <c r="G1038" s="128" t="s">
        <v>996</v>
      </c>
      <c r="H1038" s="128"/>
      <c r="I1038" s="128" t="s">
        <v>1037</v>
      </c>
      <c r="J1038" s="128" t="s">
        <v>923</v>
      </c>
      <c r="K1038" s="128" t="s">
        <v>2265</v>
      </c>
      <c r="L1038" s="130">
        <v>0</v>
      </c>
      <c r="M1038" s="130">
        <v>0</v>
      </c>
      <c r="N1038" s="131">
        <f t="shared" si="53"/>
        <v>0</v>
      </c>
      <c r="O1038" s="128" t="s">
        <v>2312</v>
      </c>
      <c r="P1038" s="144">
        <v>0</v>
      </c>
      <c r="Q1038" s="133">
        <v>0</v>
      </c>
      <c r="R1038" s="144">
        <v>15231.5</v>
      </c>
      <c r="S1038" s="134">
        <f t="shared" si="54"/>
        <v>15231.5</v>
      </c>
      <c r="T1038" s="132"/>
      <c r="U1038" s="135">
        <v>0</v>
      </c>
      <c r="V1038" s="135"/>
      <c r="W1038" s="136">
        <f t="shared" si="55"/>
        <v>0</v>
      </c>
      <c r="X1038" s="151" t="s">
        <v>1038</v>
      </c>
      <c r="Y1038" s="138"/>
      <c r="Z1038" s="138"/>
      <c r="AA1038" s="138"/>
      <c r="AB1038" s="139"/>
      <c r="AC1038" s="147"/>
      <c r="AE1038" s="147"/>
      <c r="AG1038" s="147"/>
      <c r="AH1038" s="92"/>
    </row>
    <row r="1039" spans="2:34" ht="40.5" customHeight="1">
      <c r="B1039" s="127">
        <v>1028</v>
      </c>
      <c r="C1039" s="128" t="s">
        <v>1039</v>
      </c>
      <c r="D1039" s="129" t="s">
        <v>307</v>
      </c>
      <c r="E1039" s="129" t="s">
        <v>307</v>
      </c>
      <c r="F1039" s="129" t="s">
        <v>452</v>
      </c>
      <c r="G1039" s="128" t="s">
        <v>909</v>
      </c>
      <c r="H1039" s="128"/>
      <c r="I1039" s="128" t="s">
        <v>1040</v>
      </c>
      <c r="J1039" s="128" t="s">
        <v>156</v>
      </c>
      <c r="K1039" s="128" t="s">
        <v>2264</v>
      </c>
      <c r="L1039" s="130">
        <v>24</v>
      </c>
      <c r="M1039" s="130">
        <v>5</v>
      </c>
      <c r="N1039" s="131">
        <f t="shared" si="53"/>
        <v>29</v>
      </c>
      <c r="O1039" s="128" t="s">
        <v>2312</v>
      </c>
      <c r="P1039" s="144">
        <v>174334</v>
      </c>
      <c r="Q1039" s="133">
        <v>0</v>
      </c>
      <c r="R1039" s="144">
        <v>21508.640000000014</v>
      </c>
      <c r="S1039" s="134">
        <f t="shared" si="54"/>
        <v>195842.64</v>
      </c>
      <c r="T1039" s="132">
        <v>174334</v>
      </c>
      <c r="U1039" s="135">
        <v>0</v>
      </c>
      <c r="V1039" s="135"/>
      <c r="W1039" s="136">
        <f t="shared" si="55"/>
        <v>174334</v>
      </c>
      <c r="X1039" s="145" t="s">
        <v>1041</v>
      </c>
      <c r="Y1039" s="138"/>
      <c r="Z1039" s="138"/>
      <c r="AA1039" s="138"/>
      <c r="AB1039" s="139"/>
      <c r="AC1039" s="147"/>
      <c r="AE1039" s="147"/>
      <c r="AG1039" s="147"/>
      <c r="AH1039" s="92"/>
    </row>
    <row r="1040" spans="2:34" ht="40.5" customHeight="1">
      <c r="B1040" s="127">
        <v>1029</v>
      </c>
      <c r="C1040" s="128" t="s">
        <v>1039</v>
      </c>
      <c r="D1040" s="129" t="s">
        <v>307</v>
      </c>
      <c r="E1040" s="129" t="s">
        <v>307</v>
      </c>
      <c r="F1040" s="129" t="s">
        <v>452</v>
      </c>
      <c r="G1040" s="128" t="s">
        <v>909</v>
      </c>
      <c r="H1040" s="128"/>
      <c r="I1040" s="128" t="s">
        <v>1040</v>
      </c>
      <c r="J1040" s="128" t="s">
        <v>200</v>
      </c>
      <c r="K1040" s="128" t="s">
        <v>2265</v>
      </c>
      <c r="L1040" s="130">
        <v>0</v>
      </c>
      <c r="M1040" s="130">
        <v>0</v>
      </c>
      <c r="N1040" s="131">
        <f t="shared" si="53"/>
        <v>0</v>
      </c>
      <c r="O1040" s="128" t="s">
        <v>2312</v>
      </c>
      <c r="P1040" s="144">
        <v>8520</v>
      </c>
      <c r="Q1040" s="133">
        <v>0</v>
      </c>
      <c r="R1040" s="144">
        <v>1960.2000000000007</v>
      </c>
      <c r="S1040" s="134">
        <f t="shared" si="54"/>
        <v>10480.200000000001</v>
      </c>
      <c r="T1040" s="132">
        <v>8520</v>
      </c>
      <c r="U1040" s="135">
        <v>0</v>
      </c>
      <c r="V1040" s="135"/>
      <c r="W1040" s="136">
        <f t="shared" si="55"/>
        <v>8520</v>
      </c>
      <c r="X1040" s="145" t="s">
        <v>1041</v>
      </c>
      <c r="Y1040" s="138"/>
      <c r="Z1040" s="138"/>
      <c r="AA1040" s="138"/>
      <c r="AB1040" s="139"/>
      <c r="AC1040" s="147"/>
      <c r="AE1040" s="147"/>
      <c r="AG1040" s="147"/>
      <c r="AH1040" s="92"/>
    </row>
    <row r="1041" spans="2:34" ht="40.5" customHeight="1">
      <c r="B1041" s="127">
        <v>1030</v>
      </c>
      <c r="C1041" s="128" t="s">
        <v>1039</v>
      </c>
      <c r="D1041" s="129" t="s">
        <v>307</v>
      </c>
      <c r="E1041" s="129" t="s">
        <v>307</v>
      </c>
      <c r="F1041" s="129" t="s">
        <v>452</v>
      </c>
      <c r="G1041" s="128" t="s">
        <v>909</v>
      </c>
      <c r="H1041" s="128"/>
      <c r="I1041" s="128" t="s">
        <v>1040</v>
      </c>
      <c r="J1041" s="128" t="s">
        <v>1007</v>
      </c>
      <c r="K1041" s="128" t="s">
        <v>2264</v>
      </c>
      <c r="L1041" s="130">
        <v>0</v>
      </c>
      <c r="M1041" s="130">
        <v>0</v>
      </c>
      <c r="N1041" s="131">
        <f t="shared" si="53"/>
        <v>0</v>
      </c>
      <c r="O1041" s="128" t="s">
        <v>2312</v>
      </c>
      <c r="P1041" s="144">
        <v>35650</v>
      </c>
      <c r="Q1041" s="133">
        <v>0</v>
      </c>
      <c r="R1041" s="144">
        <v>15935.800000000003</v>
      </c>
      <c r="S1041" s="134">
        <f t="shared" si="54"/>
        <v>51585.8</v>
      </c>
      <c r="T1041" s="132">
        <v>35650</v>
      </c>
      <c r="U1041" s="135">
        <v>0</v>
      </c>
      <c r="V1041" s="135"/>
      <c r="W1041" s="136">
        <f t="shared" si="55"/>
        <v>35650</v>
      </c>
      <c r="X1041" s="145" t="s">
        <v>1041</v>
      </c>
      <c r="Y1041" s="138"/>
      <c r="Z1041" s="138"/>
      <c r="AA1041" s="138"/>
      <c r="AB1041" s="139"/>
      <c r="AC1041" s="147"/>
      <c r="AE1041" s="147"/>
      <c r="AG1041" s="147"/>
      <c r="AH1041" s="92"/>
    </row>
    <row r="1042" spans="2:34" ht="40.5" customHeight="1">
      <c r="B1042" s="127">
        <v>1031</v>
      </c>
      <c r="C1042" s="128" t="s">
        <v>1039</v>
      </c>
      <c r="D1042" s="129" t="s">
        <v>307</v>
      </c>
      <c r="E1042" s="129" t="s">
        <v>307</v>
      </c>
      <c r="F1042" s="129" t="s">
        <v>452</v>
      </c>
      <c r="G1042" s="128" t="s">
        <v>909</v>
      </c>
      <c r="H1042" s="128"/>
      <c r="I1042" s="128" t="s">
        <v>1040</v>
      </c>
      <c r="J1042" s="128" t="s">
        <v>941</v>
      </c>
      <c r="K1042" s="128" t="s">
        <v>2264</v>
      </c>
      <c r="L1042" s="130">
        <v>0</v>
      </c>
      <c r="M1042" s="130">
        <v>0</v>
      </c>
      <c r="N1042" s="131">
        <f t="shared" si="53"/>
        <v>0</v>
      </c>
      <c r="O1042" s="128" t="s">
        <v>2312</v>
      </c>
      <c r="P1042" s="144">
        <v>63504</v>
      </c>
      <c r="Q1042" s="133">
        <v>0</v>
      </c>
      <c r="R1042" s="144">
        <v>7056</v>
      </c>
      <c r="S1042" s="134">
        <f t="shared" si="54"/>
        <v>70560</v>
      </c>
      <c r="T1042" s="132">
        <v>63504</v>
      </c>
      <c r="U1042" s="135">
        <v>0</v>
      </c>
      <c r="V1042" s="135"/>
      <c r="W1042" s="136">
        <f t="shared" si="55"/>
        <v>63504</v>
      </c>
      <c r="X1042" s="145" t="s">
        <v>1041</v>
      </c>
      <c r="Y1042" s="138"/>
      <c r="Z1042" s="138"/>
      <c r="AA1042" s="138"/>
      <c r="AB1042" s="139"/>
      <c r="AC1042" s="147"/>
      <c r="AE1042" s="147"/>
      <c r="AG1042" s="147"/>
      <c r="AH1042" s="92"/>
    </row>
    <row r="1043" spans="2:34" ht="40.5" customHeight="1">
      <c r="B1043" s="127">
        <v>1032</v>
      </c>
      <c r="C1043" s="128" t="s">
        <v>1039</v>
      </c>
      <c r="D1043" s="129" t="s">
        <v>307</v>
      </c>
      <c r="E1043" s="129" t="s">
        <v>307</v>
      </c>
      <c r="F1043" s="129" t="s">
        <v>452</v>
      </c>
      <c r="G1043" s="128" t="s">
        <v>909</v>
      </c>
      <c r="H1043" s="128"/>
      <c r="I1043" s="128" t="s">
        <v>1040</v>
      </c>
      <c r="J1043" s="128" t="s">
        <v>455</v>
      </c>
      <c r="K1043" s="128" t="s">
        <v>2265</v>
      </c>
      <c r="L1043" s="130">
        <v>0</v>
      </c>
      <c r="M1043" s="130">
        <v>0</v>
      </c>
      <c r="N1043" s="131">
        <f t="shared" si="53"/>
        <v>0</v>
      </c>
      <c r="O1043" s="128" t="s">
        <v>2312</v>
      </c>
      <c r="P1043" s="144">
        <v>6591</v>
      </c>
      <c r="Q1043" s="133">
        <v>0</v>
      </c>
      <c r="R1043" s="144">
        <v>770</v>
      </c>
      <c r="S1043" s="134">
        <f t="shared" si="54"/>
        <v>7361</v>
      </c>
      <c r="T1043" s="132">
        <v>6591</v>
      </c>
      <c r="U1043" s="135">
        <v>0</v>
      </c>
      <c r="V1043" s="135"/>
      <c r="W1043" s="136">
        <f t="shared" si="55"/>
        <v>6591</v>
      </c>
      <c r="X1043" s="145" t="s">
        <v>1041</v>
      </c>
      <c r="Y1043" s="138"/>
      <c r="Z1043" s="138"/>
      <c r="AA1043" s="138"/>
      <c r="AB1043" s="139"/>
      <c r="AC1043" s="147"/>
      <c r="AE1043" s="147"/>
      <c r="AG1043" s="147"/>
      <c r="AH1043" s="92"/>
    </row>
    <row r="1044" spans="2:34" ht="40.5" customHeight="1">
      <c r="B1044" s="127">
        <v>1033</v>
      </c>
      <c r="C1044" s="128" t="s">
        <v>1042</v>
      </c>
      <c r="D1044" s="129" t="s">
        <v>499</v>
      </c>
      <c r="E1044" s="129" t="s">
        <v>462</v>
      </c>
      <c r="F1044" s="129" t="s">
        <v>1043</v>
      </c>
      <c r="G1044" s="128" t="s">
        <v>920</v>
      </c>
      <c r="H1044" s="128"/>
      <c r="I1044" s="128" t="s">
        <v>1044</v>
      </c>
      <c r="J1044" s="128" t="s">
        <v>941</v>
      </c>
      <c r="K1044" s="128" t="s">
        <v>2264</v>
      </c>
      <c r="L1044" s="130">
        <v>8</v>
      </c>
      <c r="M1044" s="130">
        <v>0</v>
      </c>
      <c r="N1044" s="131">
        <f t="shared" si="53"/>
        <v>8</v>
      </c>
      <c r="O1044" s="128" t="s">
        <v>2312</v>
      </c>
      <c r="P1044" s="144">
        <f t="shared" ref="P1044:P1048" si="56">+T1044</f>
        <v>9451</v>
      </c>
      <c r="Q1044" s="133">
        <v>0</v>
      </c>
      <c r="R1044" s="144">
        <v>1050.3199999999997</v>
      </c>
      <c r="S1044" s="134">
        <f t="shared" si="54"/>
        <v>10501.32</v>
      </c>
      <c r="T1044" s="144">
        <v>9451</v>
      </c>
      <c r="U1044" s="135">
        <v>0</v>
      </c>
      <c r="V1044" s="135"/>
      <c r="W1044" s="136">
        <f t="shared" si="55"/>
        <v>9451</v>
      </c>
      <c r="X1044" s="145" t="s">
        <v>1045</v>
      </c>
      <c r="Y1044" s="138"/>
      <c r="Z1044" s="138"/>
      <c r="AA1044" s="138"/>
      <c r="AB1044" s="139"/>
      <c r="AC1044" s="147"/>
      <c r="AE1044" s="147"/>
      <c r="AG1044" s="147"/>
      <c r="AH1044" s="92"/>
    </row>
    <row r="1045" spans="2:34" ht="40.5" customHeight="1">
      <c r="B1045" s="127">
        <v>1034</v>
      </c>
      <c r="C1045" s="128" t="s">
        <v>1042</v>
      </c>
      <c r="D1045" s="129" t="s">
        <v>499</v>
      </c>
      <c r="E1045" s="129" t="s">
        <v>462</v>
      </c>
      <c r="F1045" s="129" t="s">
        <v>1043</v>
      </c>
      <c r="G1045" s="128" t="s">
        <v>920</v>
      </c>
      <c r="H1045" s="128"/>
      <c r="I1045" s="128" t="s">
        <v>1044</v>
      </c>
      <c r="J1045" s="128" t="s">
        <v>169</v>
      </c>
      <c r="K1045" s="128" t="s">
        <v>2264</v>
      </c>
      <c r="L1045" s="130">
        <v>0</v>
      </c>
      <c r="M1045" s="130">
        <v>0</v>
      </c>
      <c r="N1045" s="131">
        <f t="shared" si="53"/>
        <v>0</v>
      </c>
      <c r="O1045" s="128" t="s">
        <v>2312</v>
      </c>
      <c r="P1045" s="144">
        <f t="shared" si="56"/>
        <v>14385</v>
      </c>
      <c r="Q1045" s="133">
        <v>0</v>
      </c>
      <c r="R1045" s="144">
        <v>2055.6999999999998</v>
      </c>
      <c r="S1045" s="134">
        <f t="shared" si="54"/>
        <v>16440.7</v>
      </c>
      <c r="T1045" s="132">
        <v>14385</v>
      </c>
      <c r="U1045" s="135">
        <v>0</v>
      </c>
      <c r="V1045" s="135"/>
      <c r="W1045" s="136">
        <f t="shared" si="55"/>
        <v>14385</v>
      </c>
      <c r="X1045" s="145" t="s">
        <v>1045</v>
      </c>
      <c r="Y1045" s="138"/>
      <c r="Z1045" s="138"/>
      <c r="AA1045" s="138"/>
      <c r="AB1045" s="139"/>
      <c r="AC1045" s="147"/>
      <c r="AE1045" s="147"/>
      <c r="AG1045" s="147"/>
      <c r="AH1045" s="92"/>
    </row>
    <row r="1046" spans="2:34" ht="40.5" customHeight="1">
      <c r="B1046" s="127">
        <v>1035</v>
      </c>
      <c r="C1046" s="128" t="s">
        <v>1042</v>
      </c>
      <c r="D1046" s="129" t="s">
        <v>499</v>
      </c>
      <c r="E1046" s="129" t="s">
        <v>462</v>
      </c>
      <c r="F1046" s="129" t="s">
        <v>1043</v>
      </c>
      <c r="G1046" s="128" t="s">
        <v>920</v>
      </c>
      <c r="H1046" s="128"/>
      <c r="I1046" s="128" t="s">
        <v>1044</v>
      </c>
      <c r="J1046" s="128" t="s">
        <v>168</v>
      </c>
      <c r="K1046" s="128" t="s">
        <v>2265</v>
      </c>
      <c r="L1046" s="130">
        <v>0</v>
      </c>
      <c r="M1046" s="130">
        <v>0</v>
      </c>
      <c r="N1046" s="131">
        <f t="shared" si="53"/>
        <v>0</v>
      </c>
      <c r="O1046" s="128" t="s">
        <v>2312</v>
      </c>
      <c r="P1046" s="144">
        <f t="shared" si="56"/>
        <v>21150</v>
      </c>
      <c r="Q1046" s="133">
        <v>0</v>
      </c>
      <c r="R1046" s="144">
        <v>2350</v>
      </c>
      <c r="S1046" s="134">
        <f t="shared" si="54"/>
        <v>23500</v>
      </c>
      <c r="T1046" s="144">
        <v>21150</v>
      </c>
      <c r="U1046" s="135">
        <v>0</v>
      </c>
      <c r="V1046" s="135"/>
      <c r="W1046" s="136">
        <f t="shared" si="55"/>
        <v>21150</v>
      </c>
      <c r="X1046" s="145" t="s">
        <v>1045</v>
      </c>
      <c r="Y1046" s="138"/>
      <c r="Z1046" s="138"/>
      <c r="AA1046" s="138"/>
      <c r="AB1046" s="139"/>
      <c r="AC1046" s="147"/>
      <c r="AE1046" s="147"/>
      <c r="AG1046" s="147"/>
      <c r="AH1046" s="92"/>
    </row>
    <row r="1047" spans="2:34" ht="40.5" customHeight="1">
      <c r="B1047" s="127">
        <v>1036</v>
      </c>
      <c r="C1047" s="128" t="s">
        <v>1042</v>
      </c>
      <c r="D1047" s="129" t="s">
        <v>499</v>
      </c>
      <c r="E1047" s="129" t="s">
        <v>462</v>
      </c>
      <c r="F1047" s="129" t="s">
        <v>1043</v>
      </c>
      <c r="G1047" s="128" t="s">
        <v>920</v>
      </c>
      <c r="H1047" s="128"/>
      <c r="I1047" s="128" t="s">
        <v>1044</v>
      </c>
      <c r="J1047" s="128" t="s">
        <v>156</v>
      </c>
      <c r="K1047" s="128" t="s">
        <v>2264</v>
      </c>
      <c r="L1047" s="130">
        <v>0</v>
      </c>
      <c r="M1047" s="130">
        <v>0</v>
      </c>
      <c r="N1047" s="131">
        <f t="shared" si="53"/>
        <v>0</v>
      </c>
      <c r="O1047" s="128" t="s">
        <v>2312</v>
      </c>
      <c r="P1047" s="144">
        <f t="shared" si="56"/>
        <v>15702</v>
      </c>
      <c r="Q1047" s="133">
        <v>0</v>
      </c>
      <c r="R1047" s="144">
        <v>1745.8</v>
      </c>
      <c r="S1047" s="134">
        <f t="shared" si="54"/>
        <v>17447.8</v>
      </c>
      <c r="T1047" s="132">
        <v>15702</v>
      </c>
      <c r="U1047" s="135">
        <v>0</v>
      </c>
      <c r="V1047" s="135"/>
      <c r="W1047" s="136">
        <f t="shared" si="55"/>
        <v>15702</v>
      </c>
      <c r="X1047" s="145" t="s">
        <v>1045</v>
      </c>
      <c r="Y1047" s="138"/>
      <c r="Z1047" s="138"/>
      <c r="AA1047" s="138"/>
      <c r="AB1047" s="139"/>
      <c r="AC1047" s="147"/>
      <c r="AE1047" s="147"/>
      <c r="AG1047" s="147"/>
      <c r="AH1047" s="92"/>
    </row>
    <row r="1048" spans="2:34" ht="40.5" customHeight="1">
      <c r="B1048" s="127">
        <v>1037</v>
      </c>
      <c r="C1048" s="128" t="s">
        <v>1042</v>
      </c>
      <c r="D1048" s="129" t="s">
        <v>499</v>
      </c>
      <c r="E1048" s="129" t="s">
        <v>462</v>
      </c>
      <c r="F1048" s="129" t="s">
        <v>1043</v>
      </c>
      <c r="G1048" s="128" t="s">
        <v>920</v>
      </c>
      <c r="H1048" s="128"/>
      <c r="I1048" s="128" t="s">
        <v>1044</v>
      </c>
      <c r="J1048" s="128" t="s">
        <v>923</v>
      </c>
      <c r="K1048" s="128" t="s">
        <v>2265</v>
      </c>
      <c r="L1048" s="130">
        <v>0</v>
      </c>
      <c r="M1048" s="130">
        <v>0</v>
      </c>
      <c r="N1048" s="131">
        <f t="shared" si="53"/>
        <v>0</v>
      </c>
      <c r="O1048" s="128" t="s">
        <v>2312</v>
      </c>
      <c r="P1048" s="144">
        <f t="shared" si="56"/>
        <v>39780</v>
      </c>
      <c r="Q1048" s="133">
        <v>0</v>
      </c>
      <c r="R1048" s="144">
        <v>5914.5</v>
      </c>
      <c r="S1048" s="134">
        <f t="shared" si="54"/>
        <v>45694.5</v>
      </c>
      <c r="T1048" s="132">
        <v>39780</v>
      </c>
      <c r="U1048" s="135">
        <v>0</v>
      </c>
      <c r="V1048" s="135"/>
      <c r="W1048" s="136">
        <f t="shared" si="55"/>
        <v>39780</v>
      </c>
      <c r="X1048" s="145" t="s">
        <v>1045</v>
      </c>
      <c r="Y1048" s="138"/>
      <c r="Z1048" s="138"/>
      <c r="AA1048" s="138"/>
      <c r="AB1048" s="139"/>
      <c r="AC1048" s="147"/>
      <c r="AE1048" s="147"/>
      <c r="AG1048" s="147"/>
      <c r="AH1048" s="92"/>
    </row>
    <row r="1049" spans="2:34" ht="40.5" customHeight="1">
      <c r="B1049" s="127">
        <v>1038</v>
      </c>
      <c r="C1049" s="128" t="s">
        <v>1046</v>
      </c>
      <c r="D1049" s="129" t="s">
        <v>1047</v>
      </c>
      <c r="E1049" s="129" t="s">
        <v>606</v>
      </c>
      <c r="F1049" s="129" t="s">
        <v>1048</v>
      </c>
      <c r="G1049" s="128" t="s">
        <v>996</v>
      </c>
      <c r="H1049" s="128"/>
      <c r="I1049" s="128" t="s">
        <v>1049</v>
      </c>
      <c r="J1049" s="128" t="s">
        <v>169</v>
      </c>
      <c r="K1049" s="128" t="s">
        <v>2264</v>
      </c>
      <c r="L1049" s="130">
        <v>6</v>
      </c>
      <c r="M1049" s="130">
        <v>1</v>
      </c>
      <c r="N1049" s="131">
        <f t="shared" si="53"/>
        <v>7</v>
      </c>
      <c r="O1049" s="128" t="s">
        <v>2312</v>
      </c>
      <c r="P1049" s="132">
        <v>86310</v>
      </c>
      <c r="Q1049" s="133">
        <v>0</v>
      </c>
      <c r="R1049" s="144">
        <v>12334.2</v>
      </c>
      <c r="S1049" s="134">
        <f t="shared" si="54"/>
        <v>98644.2</v>
      </c>
      <c r="T1049" s="132">
        <v>86310</v>
      </c>
      <c r="U1049" s="135">
        <v>0</v>
      </c>
      <c r="V1049" s="135"/>
      <c r="W1049" s="136">
        <f t="shared" si="55"/>
        <v>86310</v>
      </c>
      <c r="X1049" s="145" t="s">
        <v>1050</v>
      </c>
      <c r="Y1049" s="138"/>
      <c r="Z1049" s="138"/>
      <c r="AA1049" s="138"/>
      <c r="AB1049" s="139"/>
      <c r="AC1049" s="147"/>
      <c r="AE1049" s="147"/>
      <c r="AG1049" s="147"/>
      <c r="AH1049" s="92"/>
    </row>
    <row r="1050" spans="2:34" ht="40.5" customHeight="1">
      <c r="B1050" s="127">
        <v>1039</v>
      </c>
      <c r="C1050" s="128" t="s">
        <v>1046</v>
      </c>
      <c r="D1050" s="129" t="s">
        <v>1047</v>
      </c>
      <c r="E1050" s="129" t="s">
        <v>606</v>
      </c>
      <c r="F1050" s="129" t="s">
        <v>1048</v>
      </c>
      <c r="G1050" s="128" t="s">
        <v>996</v>
      </c>
      <c r="H1050" s="128"/>
      <c r="I1050" s="128" t="s">
        <v>1049</v>
      </c>
      <c r="J1050" s="128" t="s">
        <v>168</v>
      </c>
      <c r="K1050" s="128" t="s">
        <v>2265</v>
      </c>
      <c r="L1050" s="130">
        <v>0</v>
      </c>
      <c r="M1050" s="130">
        <v>0</v>
      </c>
      <c r="N1050" s="131">
        <f t="shared" si="53"/>
        <v>0</v>
      </c>
      <c r="O1050" s="128" t="s">
        <v>2312</v>
      </c>
      <c r="P1050" s="132">
        <v>21150</v>
      </c>
      <c r="Q1050" s="133">
        <v>0</v>
      </c>
      <c r="R1050" s="144">
        <v>2350</v>
      </c>
      <c r="S1050" s="134">
        <f t="shared" si="54"/>
        <v>23500</v>
      </c>
      <c r="T1050" s="132">
        <v>21150</v>
      </c>
      <c r="U1050" s="135">
        <v>0</v>
      </c>
      <c r="V1050" s="135"/>
      <c r="W1050" s="136">
        <f t="shared" si="55"/>
        <v>21150</v>
      </c>
      <c r="X1050" s="145" t="s">
        <v>1050</v>
      </c>
      <c r="Y1050" s="138"/>
      <c r="Z1050" s="138"/>
      <c r="AA1050" s="138"/>
      <c r="AB1050" s="139"/>
      <c r="AC1050" s="147"/>
      <c r="AE1050" s="147"/>
      <c r="AG1050" s="147"/>
      <c r="AH1050" s="92"/>
    </row>
    <row r="1051" spans="2:34" ht="40.5" customHeight="1">
      <c r="B1051" s="127">
        <v>1040</v>
      </c>
      <c r="C1051" s="128" t="s">
        <v>1051</v>
      </c>
      <c r="D1051" s="129" t="s">
        <v>1052</v>
      </c>
      <c r="E1051" s="129" t="s">
        <v>1053</v>
      </c>
      <c r="F1051" s="129" t="s">
        <v>815</v>
      </c>
      <c r="G1051" s="128" t="s">
        <v>920</v>
      </c>
      <c r="H1051" s="128"/>
      <c r="I1051" s="128" t="s">
        <v>1054</v>
      </c>
      <c r="J1051" s="128" t="s">
        <v>923</v>
      </c>
      <c r="K1051" s="128" t="s">
        <v>2265</v>
      </c>
      <c r="L1051" s="130">
        <v>8</v>
      </c>
      <c r="M1051" s="130">
        <v>2</v>
      </c>
      <c r="N1051" s="131">
        <f t="shared" si="53"/>
        <v>10</v>
      </c>
      <c r="O1051" s="128" t="s">
        <v>2312</v>
      </c>
      <c r="P1051" s="144">
        <f t="shared" ref="P1051:P1053" si="57">+T1051</f>
        <v>13260</v>
      </c>
      <c r="Q1051" s="133">
        <v>0</v>
      </c>
      <c r="R1051" s="144">
        <v>1971.5</v>
      </c>
      <c r="S1051" s="134">
        <f t="shared" si="54"/>
        <v>15231.5</v>
      </c>
      <c r="T1051" s="132">
        <v>13260</v>
      </c>
      <c r="U1051" s="135">
        <v>0</v>
      </c>
      <c r="V1051" s="135"/>
      <c r="W1051" s="136">
        <f t="shared" si="55"/>
        <v>13260</v>
      </c>
      <c r="X1051" s="145" t="s">
        <v>1055</v>
      </c>
      <c r="Y1051" s="138"/>
      <c r="Z1051" s="138"/>
      <c r="AA1051" s="138"/>
      <c r="AB1051" s="139"/>
      <c r="AC1051" s="147"/>
      <c r="AE1051" s="147"/>
      <c r="AG1051" s="147"/>
      <c r="AH1051" s="92"/>
    </row>
    <row r="1052" spans="2:34" ht="40.5" customHeight="1">
      <c r="B1052" s="127">
        <v>1041</v>
      </c>
      <c r="C1052" s="128" t="s">
        <v>1051</v>
      </c>
      <c r="D1052" s="129" t="s">
        <v>1052</v>
      </c>
      <c r="E1052" s="129" t="s">
        <v>1053</v>
      </c>
      <c r="F1052" s="129" t="s">
        <v>815</v>
      </c>
      <c r="G1052" s="128" t="s">
        <v>920</v>
      </c>
      <c r="H1052" s="128"/>
      <c r="I1052" s="128" t="s">
        <v>1054</v>
      </c>
      <c r="J1052" s="128" t="s">
        <v>156</v>
      </c>
      <c r="K1052" s="128" t="s">
        <v>2264</v>
      </c>
      <c r="L1052" s="130">
        <v>0</v>
      </c>
      <c r="M1052" s="130">
        <v>0</v>
      </c>
      <c r="N1052" s="131">
        <f t="shared" si="53"/>
        <v>0</v>
      </c>
      <c r="O1052" s="128" t="s">
        <v>2312</v>
      </c>
      <c r="P1052" s="144">
        <f t="shared" si="57"/>
        <v>7851</v>
      </c>
      <c r="Q1052" s="133">
        <v>0</v>
      </c>
      <c r="R1052" s="144">
        <v>872.89999999999964</v>
      </c>
      <c r="S1052" s="134">
        <f t="shared" si="54"/>
        <v>8723.9</v>
      </c>
      <c r="T1052" s="132">
        <v>7851</v>
      </c>
      <c r="U1052" s="135">
        <v>0</v>
      </c>
      <c r="V1052" s="135"/>
      <c r="W1052" s="136">
        <f t="shared" si="55"/>
        <v>7851</v>
      </c>
      <c r="X1052" s="145" t="s">
        <v>1055</v>
      </c>
      <c r="Y1052" s="138"/>
      <c r="Z1052" s="138"/>
      <c r="AA1052" s="138"/>
      <c r="AB1052" s="139"/>
      <c r="AC1052" s="147"/>
      <c r="AE1052" s="147"/>
      <c r="AG1052" s="147"/>
      <c r="AH1052" s="92"/>
    </row>
    <row r="1053" spans="2:34" ht="40.5" customHeight="1">
      <c r="B1053" s="127">
        <v>1042</v>
      </c>
      <c r="C1053" s="128" t="s">
        <v>1051</v>
      </c>
      <c r="D1053" s="129" t="s">
        <v>1052</v>
      </c>
      <c r="E1053" s="129" t="s">
        <v>1053</v>
      </c>
      <c r="F1053" s="129" t="s">
        <v>815</v>
      </c>
      <c r="G1053" s="128" t="s">
        <v>920</v>
      </c>
      <c r="H1053" s="128"/>
      <c r="I1053" s="128" t="s">
        <v>1054</v>
      </c>
      <c r="J1053" s="128" t="s">
        <v>169</v>
      </c>
      <c r="K1053" s="128" t="s">
        <v>2264</v>
      </c>
      <c r="L1053" s="130">
        <v>0</v>
      </c>
      <c r="M1053" s="130">
        <v>0</v>
      </c>
      <c r="N1053" s="131">
        <f t="shared" si="53"/>
        <v>0</v>
      </c>
      <c r="O1053" s="128" t="s">
        <v>2312</v>
      </c>
      <c r="P1053" s="144">
        <f t="shared" si="57"/>
        <v>57540</v>
      </c>
      <c r="Q1053" s="133">
        <v>0</v>
      </c>
      <c r="R1053" s="144">
        <v>8222.7999999999993</v>
      </c>
      <c r="S1053" s="134">
        <f t="shared" si="54"/>
        <v>65762.8</v>
      </c>
      <c r="T1053" s="132">
        <v>57540</v>
      </c>
      <c r="U1053" s="135">
        <v>0</v>
      </c>
      <c r="V1053" s="135"/>
      <c r="W1053" s="136">
        <f t="shared" si="55"/>
        <v>57540</v>
      </c>
      <c r="X1053" s="145" t="s">
        <v>1055</v>
      </c>
      <c r="Y1053" s="138"/>
      <c r="Z1053" s="138"/>
      <c r="AA1053" s="138"/>
      <c r="AB1053" s="139"/>
      <c r="AC1053" s="147"/>
      <c r="AE1053" s="147"/>
      <c r="AG1053" s="147"/>
      <c r="AH1053" s="92"/>
    </row>
    <row r="1054" spans="2:34" ht="40.5" customHeight="1">
      <c r="B1054" s="127">
        <v>1043</v>
      </c>
      <c r="C1054" s="128" t="s">
        <v>1056</v>
      </c>
      <c r="D1054" s="129" t="s">
        <v>1057</v>
      </c>
      <c r="E1054" s="129" t="s">
        <v>424</v>
      </c>
      <c r="F1054" s="129" t="s">
        <v>1058</v>
      </c>
      <c r="G1054" s="128" t="s">
        <v>909</v>
      </c>
      <c r="H1054" s="128"/>
      <c r="I1054" s="128" t="s">
        <v>1059</v>
      </c>
      <c r="J1054" s="128" t="s">
        <v>157</v>
      </c>
      <c r="K1054" s="128" t="s">
        <v>2264</v>
      </c>
      <c r="L1054" s="130">
        <v>6</v>
      </c>
      <c r="M1054" s="130">
        <v>6</v>
      </c>
      <c r="N1054" s="131">
        <f t="shared" si="53"/>
        <v>12</v>
      </c>
      <c r="O1054" s="128" t="s">
        <v>2312</v>
      </c>
      <c r="P1054" s="144">
        <v>22530</v>
      </c>
      <c r="Q1054" s="133">
        <v>0</v>
      </c>
      <c r="R1054" s="144">
        <v>5121</v>
      </c>
      <c r="S1054" s="134">
        <f t="shared" si="54"/>
        <v>27651</v>
      </c>
      <c r="T1054" s="132">
        <v>22530</v>
      </c>
      <c r="U1054" s="135">
        <v>0</v>
      </c>
      <c r="V1054" s="135"/>
      <c r="W1054" s="136">
        <f t="shared" si="55"/>
        <v>22530</v>
      </c>
      <c r="X1054" s="145" t="s">
        <v>1060</v>
      </c>
      <c r="Y1054" s="138"/>
      <c r="Z1054" s="138"/>
      <c r="AA1054" s="138"/>
      <c r="AB1054" s="139"/>
      <c r="AC1054" s="147"/>
      <c r="AE1054" s="147"/>
      <c r="AG1054" s="147"/>
      <c r="AH1054" s="92"/>
    </row>
    <row r="1055" spans="2:34" ht="40.5" customHeight="1">
      <c r="B1055" s="127">
        <v>1044</v>
      </c>
      <c r="C1055" s="128" t="s">
        <v>1056</v>
      </c>
      <c r="D1055" s="129" t="s">
        <v>1057</v>
      </c>
      <c r="E1055" s="129" t="s">
        <v>424</v>
      </c>
      <c r="F1055" s="129" t="s">
        <v>1058</v>
      </c>
      <c r="G1055" s="128" t="s">
        <v>909</v>
      </c>
      <c r="H1055" s="128"/>
      <c r="I1055" s="128" t="s">
        <v>1059</v>
      </c>
      <c r="J1055" s="128" t="s">
        <v>156</v>
      </c>
      <c r="K1055" s="128" t="s">
        <v>2264</v>
      </c>
      <c r="L1055" s="130">
        <v>0</v>
      </c>
      <c r="M1055" s="130">
        <v>0</v>
      </c>
      <c r="N1055" s="131">
        <f t="shared" si="53"/>
        <v>0</v>
      </c>
      <c r="O1055" s="128" t="s">
        <v>2312</v>
      </c>
      <c r="P1055" s="144">
        <v>112072</v>
      </c>
      <c r="Q1055" s="133">
        <v>0</v>
      </c>
      <c r="R1055" s="144">
        <v>13826.839999999997</v>
      </c>
      <c r="S1055" s="134">
        <f t="shared" si="54"/>
        <v>125898.84</v>
      </c>
      <c r="T1055" s="132">
        <v>112072</v>
      </c>
      <c r="U1055" s="135">
        <v>0</v>
      </c>
      <c r="V1055" s="135"/>
      <c r="W1055" s="136">
        <f t="shared" si="55"/>
        <v>112072</v>
      </c>
      <c r="X1055" s="145" t="s">
        <v>1060</v>
      </c>
      <c r="Y1055" s="138"/>
      <c r="Z1055" s="138"/>
      <c r="AA1055" s="138"/>
      <c r="AB1055" s="139"/>
      <c r="AC1055" s="147"/>
      <c r="AE1055" s="147"/>
      <c r="AG1055" s="147"/>
      <c r="AH1055" s="92"/>
    </row>
    <row r="1056" spans="2:34" ht="40.5" customHeight="1">
      <c r="B1056" s="127">
        <v>1045</v>
      </c>
      <c r="C1056" s="128" t="s">
        <v>1056</v>
      </c>
      <c r="D1056" s="129" t="s">
        <v>1057</v>
      </c>
      <c r="E1056" s="129" t="s">
        <v>424</v>
      </c>
      <c r="F1056" s="129" t="s">
        <v>1058</v>
      </c>
      <c r="G1056" s="128" t="s">
        <v>909</v>
      </c>
      <c r="H1056" s="128"/>
      <c r="I1056" s="128" t="s">
        <v>1059</v>
      </c>
      <c r="J1056" s="128" t="s">
        <v>941</v>
      </c>
      <c r="K1056" s="128" t="s">
        <v>2264</v>
      </c>
      <c r="L1056" s="130">
        <v>0</v>
      </c>
      <c r="M1056" s="130">
        <v>0</v>
      </c>
      <c r="N1056" s="131">
        <f t="shared" si="53"/>
        <v>0</v>
      </c>
      <c r="O1056" s="128" t="s">
        <v>2312</v>
      </c>
      <c r="P1056" s="144">
        <v>27216</v>
      </c>
      <c r="Q1056" s="133">
        <v>0</v>
      </c>
      <c r="R1056" s="144">
        <v>3024</v>
      </c>
      <c r="S1056" s="134">
        <f t="shared" si="54"/>
        <v>30240</v>
      </c>
      <c r="T1056" s="132">
        <v>27216</v>
      </c>
      <c r="U1056" s="135">
        <v>0</v>
      </c>
      <c r="V1056" s="135"/>
      <c r="W1056" s="136">
        <f t="shared" si="55"/>
        <v>27216</v>
      </c>
      <c r="X1056" s="145" t="s">
        <v>1060</v>
      </c>
      <c r="Y1056" s="138"/>
      <c r="Z1056" s="138"/>
      <c r="AA1056" s="138"/>
      <c r="AB1056" s="139"/>
      <c r="AC1056" s="147"/>
      <c r="AE1056" s="147"/>
      <c r="AG1056" s="147"/>
      <c r="AH1056" s="92"/>
    </row>
    <row r="1057" spans="2:34" ht="40.5" customHeight="1">
      <c r="B1057" s="127">
        <v>1046</v>
      </c>
      <c r="C1057" s="128" t="s">
        <v>1061</v>
      </c>
      <c r="D1057" s="129" t="s">
        <v>1062</v>
      </c>
      <c r="E1057" s="129" t="s">
        <v>499</v>
      </c>
      <c r="F1057" s="129" t="s">
        <v>1063</v>
      </c>
      <c r="G1057" s="128" t="s">
        <v>920</v>
      </c>
      <c r="H1057" s="128"/>
      <c r="I1057" s="128" t="s">
        <v>1064</v>
      </c>
      <c r="J1057" s="128" t="s">
        <v>169</v>
      </c>
      <c r="K1057" s="128" t="s">
        <v>2264</v>
      </c>
      <c r="L1057" s="130">
        <v>3</v>
      </c>
      <c r="M1057" s="130">
        <v>3</v>
      </c>
      <c r="N1057" s="131">
        <f t="shared" si="53"/>
        <v>6</v>
      </c>
      <c r="O1057" s="128" t="s">
        <v>2312</v>
      </c>
      <c r="P1057" s="144">
        <f t="shared" ref="P1057:P1059" si="58">+T1057</f>
        <v>14385</v>
      </c>
      <c r="Q1057" s="133">
        <v>0</v>
      </c>
      <c r="R1057" s="144">
        <v>2055.6999999999998</v>
      </c>
      <c r="S1057" s="134">
        <f t="shared" si="54"/>
        <v>16440.7</v>
      </c>
      <c r="T1057" s="132">
        <v>14385</v>
      </c>
      <c r="U1057" s="135">
        <v>0</v>
      </c>
      <c r="V1057" s="135"/>
      <c r="W1057" s="136">
        <f t="shared" si="55"/>
        <v>14385</v>
      </c>
      <c r="X1057" s="145" t="s">
        <v>1065</v>
      </c>
      <c r="Y1057" s="138"/>
      <c r="Z1057" s="138"/>
      <c r="AA1057" s="138"/>
      <c r="AB1057" s="139"/>
      <c r="AC1057" s="147"/>
      <c r="AE1057" s="147"/>
      <c r="AG1057" s="147"/>
      <c r="AH1057" s="92"/>
    </row>
    <row r="1058" spans="2:34" ht="40.5" customHeight="1">
      <c r="B1058" s="127">
        <v>1047</v>
      </c>
      <c r="C1058" s="128" t="s">
        <v>1061</v>
      </c>
      <c r="D1058" s="129" t="s">
        <v>1062</v>
      </c>
      <c r="E1058" s="129" t="s">
        <v>499</v>
      </c>
      <c r="F1058" s="129" t="s">
        <v>1063</v>
      </c>
      <c r="G1058" s="128" t="s">
        <v>920</v>
      </c>
      <c r="H1058" s="128"/>
      <c r="I1058" s="128" t="s">
        <v>1064</v>
      </c>
      <c r="J1058" s="128" t="s">
        <v>156</v>
      </c>
      <c r="K1058" s="128" t="s">
        <v>2264</v>
      </c>
      <c r="L1058" s="130">
        <v>0</v>
      </c>
      <c r="M1058" s="130">
        <v>0</v>
      </c>
      <c r="N1058" s="131">
        <f t="shared" si="53"/>
        <v>0</v>
      </c>
      <c r="O1058" s="128" t="s">
        <v>2312</v>
      </c>
      <c r="P1058" s="144">
        <f t="shared" si="58"/>
        <v>7851</v>
      </c>
      <c r="Q1058" s="133">
        <v>0</v>
      </c>
      <c r="R1058" s="144">
        <v>872.89999999999964</v>
      </c>
      <c r="S1058" s="134">
        <f t="shared" si="54"/>
        <v>8723.9</v>
      </c>
      <c r="T1058" s="132">
        <v>7851</v>
      </c>
      <c r="U1058" s="135">
        <v>0</v>
      </c>
      <c r="V1058" s="135"/>
      <c r="W1058" s="136">
        <f t="shared" si="55"/>
        <v>7851</v>
      </c>
      <c r="X1058" s="145" t="s">
        <v>1065</v>
      </c>
      <c r="Y1058" s="138"/>
      <c r="Z1058" s="138"/>
      <c r="AA1058" s="138"/>
      <c r="AB1058" s="139"/>
      <c r="AC1058" s="147"/>
      <c r="AE1058" s="147"/>
      <c r="AG1058" s="147"/>
      <c r="AH1058" s="92"/>
    </row>
    <row r="1059" spans="2:34" ht="40.5" customHeight="1">
      <c r="B1059" s="127">
        <v>1048</v>
      </c>
      <c r="C1059" s="128" t="s">
        <v>1061</v>
      </c>
      <c r="D1059" s="129" t="s">
        <v>1062</v>
      </c>
      <c r="E1059" s="129" t="s">
        <v>499</v>
      </c>
      <c r="F1059" s="129" t="s">
        <v>1063</v>
      </c>
      <c r="G1059" s="128" t="s">
        <v>920</v>
      </c>
      <c r="H1059" s="128"/>
      <c r="I1059" s="128" t="s">
        <v>1064</v>
      </c>
      <c r="J1059" s="128" t="s">
        <v>923</v>
      </c>
      <c r="K1059" s="128" t="s">
        <v>2265</v>
      </c>
      <c r="L1059" s="130">
        <v>0</v>
      </c>
      <c r="M1059" s="130">
        <v>0</v>
      </c>
      <c r="N1059" s="131">
        <f t="shared" si="53"/>
        <v>0</v>
      </c>
      <c r="O1059" s="128" t="s">
        <v>2312</v>
      </c>
      <c r="P1059" s="144">
        <f t="shared" si="58"/>
        <v>53040</v>
      </c>
      <c r="Q1059" s="133">
        <v>0</v>
      </c>
      <c r="R1059" s="144">
        <v>7886</v>
      </c>
      <c r="S1059" s="134">
        <f t="shared" si="54"/>
        <v>60926</v>
      </c>
      <c r="T1059" s="132">
        <v>53040</v>
      </c>
      <c r="U1059" s="135">
        <v>0</v>
      </c>
      <c r="V1059" s="135"/>
      <c r="W1059" s="136">
        <f t="shared" si="55"/>
        <v>53040</v>
      </c>
      <c r="X1059" s="145" t="s">
        <v>1065</v>
      </c>
      <c r="Y1059" s="138"/>
      <c r="Z1059" s="138"/>
      <c r="AA1059" s="138"/>
      <c r="AB1059" s="139"/>
      <c r="AC1059" s="147"/>
      <c r="AE1059" s="147"/>
      <c r="AG1059" s="147"/>
      <c r="AH1059" s="92"/>
    </row>
    <row r="1060" spans="2:34" ht="40.5" customHeight="1">
      <c r="B1060" s="127">
        <v>1049</v>
      </c>
      <c r="C1060" s="128" t="s">
        <v>1066</v>
      </c>
      <c r="D1060" s="129" t="s">
        <v>1067</v>
      </c>
      <c r="E1060" s="129" t="s">
        <v>1068</v>
      </c>
      <c r="F1060" s="129" t="s">
        <v>1069</v>
      </c>
      <c r="G1060" s="128" t="s">
        <v>996</v>
      </c>
      <c r="H1060" s="128"/>
      <c r="I1060" s="128" t="s">
        <v>1070</v>
      </c>
      <c r="J1060" s="128" t="s">
        <v>169</v>
      </c>
      <c r="K1060" s="128" t="s">
        <v>2264</v>
      </c>
      <c r="L1060" s="130">
        <v>4</v>
      </c>
      <c r="M1060" s="130">
        <v>2</v>
      </c>
      <c r="N1060" s="131">
        <f t="shared" si="53"/>
        <v>6</v>
      </c>
      <c r="O1060" s="128" t="s">
        <v>2312</v>
      </c>
      <c r="P1060" s="132">
        <v>28770</v>
      </c>
      <c r="Q1060" s="133">
        <v>0</v>
      </c>
      <c r="R1060" s="144">
        <v>4111.3999999999996</v>
      </c>
      <c r="S1060" s="134">
        <f t="shared" si="54"/>
        <v>32881.4</v>
      </c>
      <c r="T1060" s="132">
        <v>28770</v>
      </c>
      <c r="U1060" s="135">
        <v>0</v>
      </c>
      <c r="V1060" s="135"/>
      <c r="W1060" s="136">
        <f t="shared" si="55"/>
        <v>28770</v>
      </c>
      <c r="X1060" s="145" t="s">
        <v>1071</v>
      </c>
      <c r="Y1060" s="138"/>
      <c r="Z1060" s="138"/>
      <c r="AA1060" s="138"/>
      <c r="AB1060" s="139"/>
      <c r="AC1060" s="147"/>
      <c r="AE1060" s="147"/>
      <c r="AG1060" s="147"/>
      <c r="AH1060" s="92"/>
    </row>
    <row r="1061" spans="2:34" ht="40.5" customHeight="1">
      <c r="B1061" s="127">
        <v>1050</v>
      </c>
      <c r="C1061" s="128" t="s">
        <v>1066</v>
      </c>
      <c r="D1061" s="129" t="s">
        <v>1067</v>
      </c>
      <c r="E1061" s="129" t="s">
        <v>1068</v>
      </c>
      <c r="F1061" s="129" t="s">
        <v>1069</v>
      </c>
      <c r="G1061" s="128" t="s">
        <v>996</v>
      </c>
      <c r="H1061" s="128"/>
      <c r="I1061" s="128" t="s">
        <v>1070</v>
      </c>
      <c r="J1061" s="128" t="s">
        <v>156</v>
      </c>
      <c r="K1061" s="128" t="s">
        <v>2264</v>
      </c>
      <c r="L1061" s="130">
        <v>0</v>
      </c>
      <c r="M1061" s="130">
        <v>0</v>
      </c>
      <c r="N1061" s="131">
        <f t="shared" si="53"/>
        <v>0</v>
      </c>
      <c r="O1061" s="128" t="s">
        <v>2312</v>
      </c>
      <c r="P1061" s="132">
        <v>23553</v>
      </c>
      <c r="Q1061" s="133">
        <v>0</v>
      </c>
      <c r="R1061" s="144">
        <v>2618.6999999999998</v>
      </c>
      <c r="S1061" s="134">
        <f t="shared" si="54"/>
        <v>26171.7</v>
      </c>
      <c r="T1061" s="132">
        <v>23553</v>
      </c>
      <c r="U1061" s="135">
        <v>0</v>
      </c>
      <c r="V1061" s="135"/>
      <c r="W1061" s="136">
        <f t="shared" si="55"/>
        <v>23553</v>
      </c>
      <c r="X1061" s="145" t="s">
        <v>1071</v>
      </c>
      <c r="Y1061" s="138"/>
      <c r="Z1061" s="138"/>
      <c r="AA1061" s="138"/>
      <c r="AB1061" s="139"/>
      <c r="AC1061" s="147"/>
      <c r="AE1061" s="147"/>
      <c r="AG1061" s="147"/>
      <c r="AH1061" s="92"/>
    </row>
    <row r="1062" spans="2:34" ht="40.5" customHeight="1">
      <c r="B1062" s="127">
        <v>1051</v>
      </c>
      <c r="C1062" s="128" t="s">
        <v>1066</v>
      </c>
      <c r="D1062" s="129" t="s">
        <v>1067</v>
      </c>
      <c r="E1062" s="129" t="s">
        <v>1068</v>
      </c>
      <c r="F1062" s="129" t="s">
        <v>1069</v>
      </c>
      <c r="G1062" s="128" t="s">
        <v>996</v>
      </c>
      <c r="H1062" s="128"/>
      <c r="I1062" s="128" t="s">
        <v>1070</v>
      </c>
      <c r="J1062" s="128" t="s">
        <v>923</v>
      </c>
      <c r="K1062" s="128" t="s">
        <v>2265</v>
      </c>
      <c r="L1062" s="130">
        <v>0</v>
      </c>
      <c r="M1062" s="130">
        <v>0</v>
      </c>
      <c r="N1062" s="131">
        <f t="shared" si="53"/>
        <v>0</v>
      </c>
      <c r="O1062" s="128" t="s">
        <v>2312</v>
      </c>
      <c r="P1062" s="132">
        <v>13260</v>
      </c>
      <c r="Q1062" s="133">
        <v>0</v>
      </c>
      <c r="R1062" s="144">
        <v>1971.5</v>
      </c>
      <c r="S1062" s="134">
        <f t="shared" si="54"/>
        <v>15231.5</v>
      </c>
      <c r="T1062" s="132">
        <v>13260</v>
      </c>
      <c r="U1062" s="135">
        <v>0</v>
      </c>
      <c r="V1062" s="135"/>
      <c r="W1062" s="136">
        <f t="shared" si="55"/>
        <v>13260</v>
      </c>
      <c r="X1062" s="145" t="s">
        <v>1071</v>
      </c>
      <c r="Y1062" s="138"/>
      <c r="Z1062" s="138"/>
      <c r="AA1062" s="138"/>
      <c r="AB1062" s="139"/>
      <c r="AC1062" s="147"/>
      <c r="AE1062" s="147"/>
      <c r="AG1062" s="147"/>
      <c r="AH1062" s="92"/>
    </row>
    <row r="1063" spans="2:34" ht="40.5" customHeight="1">
      <c r="B1063" s="127">
        <v>1052</v>
      </c>
      <c r="C1063" s="128" t="s">
        <v>1072</v>
      </c>
      <c r="D1063" s="129" t="s">
        <v>253</v>
      </c>
      <c r="E1063" s="129" t="s">
        <v>1073</v>
      </c>
      <c r="F1063" s="129" t="s">
        <v>1074</v>
      </c>
      <c r="G1063" s="128" t="s">
        <v>920</v>
      </c>
      <c r="H1063" s="128"/>
      <c r="I1063" s="128" t="s">
        <v>1075</v>
      </c>
      <c r="J1063" s="128" t="s">
        <v>923</v>
      </c>
      <c r="K1063" s="128" t="s">
        <v>2265</v>
      </c>
      <c r="L1063" s="130">
        <v>11</v>
      </c>
      <c r="M1063" s="130">
        <v>7</v>
      </c>
      <c r="N1063" s="131">
        <f t="shared" si="53"/>
        <v>18</v>
      </c>
      <c r="O1063" s="128" t="s">
        <v>2312</v>
      </c>
      <c r="P1063" s="144">
        <f t="shared" ref="P1063:P1066" si="59">+T1063</f>
        <v>82923</v>
      </c>
      <c r="Q1063" s="133">
        <v>0</v>
      </c>
      <c r="R1063" s="144">
        <v>14403.7</v>
      </c>
      <c r="S1063" s="134">
        <f t="shared" si="54"/>
        <v>97326.7</v>
      </c>
      <c r="T1063" s="132">
        <v>82923</v>
      </c>
      <c r="U1063" s="135">
        <v>0</v>
      </c>
      <c r="V1063" s="135"/>
      <c r="W1063" s="136">
        <f t="shared" si="55"/>
        <v>82923</v>
      </c>
      <c r="X1063" s="145" t="s">
        <v>1076</v>
      </c>
      <c r="Y1063" s="138"/>
      <c r="Z1063" s="138"/>
      <c r="AA1063" s="138"/>
      <c r="AB1063" s="139"/>
      <c r="AC1063" s="147"/>
      <c r="AE1063" s="147"/>
      <c r="AG1063" s="147"/>
      <c r="AH1063" s="92"/>
    </row>
    <row r="1064" spans="2:34" ht="40.5" customHeight="1">
      <c r="B1064" s="127">
        <v>1053</v>
      </c>
      <c r="C1064" s="128" t="s">
        <v>1072</v>
      </c>
      <c r="D1064" s="129" t="s">
        <v>253</v>
      </c>
      <c r="E1064" s="129" t="s">
        <v>1073</v>
      </c>
      <c r="F1064" s="129" t="s">
        <v>1074</v>
      </c>
      <c r="G1064" s="128" t="s">
        <v>920</v>
      </c>
      <c r="H1064" s="128"/>
      <c r="I1064" s="128" t="s">
        <v>1075</v>
      </c>
      <c r="J1064" s="128" t="s">
        <v>923</v>
      </c>
      <c r="K1064" s="128" t="s">
        <v>2265</v>
      </c>
      <c r="L1064" s="130">
        <v>0</v>
      </c>
      <c r="M1064" s="130">
        <v>0</v>
      </c>
      <c r="N1064" s="131">
        <f t="shared" si="53"/>
        <v>0</v>
      </c>
      <c r="O1064" s="128" t="s">
        <v>2312</v>
      </c>
      <c r="P1064" s="144">
        <f t="shared" si="59"/>
        <v>39780</v>
      </c>
      <c r="Q1064" s="133">
        <v>0</v>
      </c>
      <c r="R1064" s="144">
        <v>5914.5</v>
      </c>
      <c r="S1064" s="134">
        <f t="shared" si="54"/>
        <v>45694.5</v>
      </c>
      <c r="T1064" s="132">
        <v>39780</v>
      </c>
      <c r="U1064" s="135">
        <v>0</v>
      </c>
      <c r="V1064" s="135"/>
      <c r="W1064" s="136">
        <f t="shared" si="55"/>
        <v>39780</v>
      </c>
      <c r="X1064" s="145" t="s">
        <v>1076</v>
      </c>
      <c r="Y1064" s="138"/>
      <c r="Z1064" s="138"/>
      <c r="AA1064" s="138"/>
      <c r="AB1064" s="139"/>
      <c r="AC1064" s="147"/>
      <c r="AE1064" s="147"/>
      <c r="AG1064" s="147"/>
      <c r="AH1064" s="92"/>
    </row>
    <row r="1065" spans="2:34" ht="40.5" customHeight="1">
      <c r="B1065" s="127">
        <v>1054</v>
      </c>
      <c r="C1065" s="128" t="s">
        <v>1072</v>
      </c>
      <c r="D1065" s="129" t="s">
        <v>253</v>
      </c>
      <c r="E1065" s="129" t="s">
        <v>1073</v>
      </c>
      <c r="F1065" s="129" t="s">
        <v>1074</v>
      </c>
      <c r="G1065" s="128" t="s">
        <v>920</v>
      </c>
      <c r="H1065" s="128"/>
      <c r="I1065" s="128" t="s">
        <v>1075</v>
      </c>
      <c r="J1065" s="128" t="s">
        <v>156</v>
      </c>
      <c r="K1065" s="128" t="s">
        <v>2264</v>
      </c>
      <c r="L1065" s="130">
        <v>0</v>
      </c>
      <c r="M1065" s="130">
        <v>0</v>
      </c>
      <c r="N1065" s="131">
        <f t="shared" si="53"/>
        <v>0</v>
      </c>
      <c r="O1065" s="128" t="s">
        <v>2312</v>
      </c>
      <c r="P1065" s="144">
        <f t="shared" si="59"/>
        <v>7851</v>
      </c>
      <c r="Q1065" s="133">
        <v>0</v>
      </c>
      <c r="R1065" s="144">
        <v>872.89999999999964</v>
      </c>
      <c r="S1065" s="134">
        <f t="shared" si="54"/>
        <v>8723.9</v>
      </c>
      <c r="T1065" s="132">
        <v>7851</v>
      </c>
      <c r="U1065" s="135">
        <v>0</v>
      </c>
      <c r="V1065" s="135"/>
      <c r="W1065" s="136">
        <f t="shared" si="55"/>
        <v>7851</v>
      </c>
      <c r="X1065" s="145" t="s">
        <v>1076</v>
      </c>
      <c r="Y1065" s="138"/>
      <c r="Z1065" s="138"/>
      <c r="AA1065" s="138"/>
      <c r="AB1065" s="139"/>
      <c r="AC1065" s="147"/>
      <c r="AE1065" s="147"/>
      <c r="AG1065" s="147"/>
      <c r="AH1065" s="92"/>
    </row>
    <row r="1066" spans="2:34" ht="40.5" customHeight="1">
      <c r="B1066" s="127">
        <v>1055</v>
      </c>
      <c r="C1066" s="128" t="s">
        <v>1072</v>
      </c>
      <c r="D1066" s="129" t="s">
        <v>253</v>
      </c>
      <c r="E1066" s="129" t="s">
        <v>1073</v>
      </c>
      <c r="F1066" s="129" t="s">
        <v>1074</v>
      </c>
      <c r="G1066" s="128" t="s">
        <v>920</v>
      </c>
      <c r="H1066" s="128"/>
      <c r="I1066" s="128" t="s">
        <v>1075</v>
      </c>
      <c r="J1066" s="128" t="s">
        <v>169</v>
      </c>
      <c r="K1066" s="128" t="s">
        <v>2265</v>
      </c>
      <c r="L1066" s="130">
        <v>0</v>
      </c>
      <c r="M1066" s="130">
        <v>0</v>
      </c>
      <c r="N1066" s="131">
        <f t="shared" si="53"/>
        <v>0</v>
      </c>
      <c r="O1066" s="128" t="s">
        <v>2312</v>
      </c>
      <c r="P1066" s="144">
        <f t="shared" si="59"/>
        <v>88162</v>
      </c>
      <c r="Q1066" s="133">
        <v>0</v>
      </c>
      <c r="R1066" s="144">
        <v>11691.79</v>
      </c>
      <c r="S1066" s="134">
        <f t="shared" si="54"/>
        <v>99853.790000000008</v>
      </c>
      <c r="T1066" s="132">
        <v>88162</v>
      </c>
      <c r="U1066" s="135">
        <v>0</v>
      </c>
      <c r="V1066" s="135"/>
      <c r="W1066" s="136">
        <f t="shared" si="55"/>
        <v>88162</v>
      </c>
      <c r="X1066" s="145" t="s">
        <v>1076</v>
      </c>
      <c r="Y1066" s="138"/>
      <c r="Z1066" s="138"/>
      <c r="AA1066" s="138"/>
      <c r="AB1066" s="139"/>
      <c r="AC1066" s="147"/>
      <c r="AE1066" s="147"/>
      <c r="AG1066" s="147"/>
      <c r="AH1066" s="92"/>
    </row>
    <row r="1067" spans="2:34" ht="40.5" customHeight="1">
      <c r="B1067" s="127">
        <v>1056</v>
      </c>
      <c r="C1067" s="128" t="s">
        <v>1077</v>
      </c>
      <c r="D1067" s="129" t="s">
        <v>1078</v>
      </c>
      <c r="E1067" s="129" t="s">
        <v>1079</v>
      </c>
      <c r="F1067" s="129" t="s">
        <v>1080</v>
      </c>
      <c r="G1067" s="128" t="s">
        <v>909</v>
      </c>
      <c r="H1067" s="128"/>
      <c r="I1067" s="128" t="s">
        <v>1081</v>
      </c>
      <c r="J1067" s="128" t="s">
        <v>157</v>
      </c>
      <c r="K1067" s="128" t="s">
        <v>2264</v>
      </c>
      <c r="L1067" s="130">
        <v>6</v>
      </c>
      <c r="M1067" s="130">
        <v>4</v>
      </c>
      <c r="N1067" s="131">
        <f t="shared" si="53"/>
        <v>10</v>
      </c>
      <c r="O1067" s="128" t="s">
        <v>2312</v>
      </c>
      <c r="P1067" s="144">
        <v>7510</v>
      </c>
      <c r="Q1067" s="133">
        <v>0</v>
      </c>
      <c r="R1067" s="144">
        <v>1707</v>
      </c>
      <c r="S1067" s="134">
        <f t="shared" si="54"/>
        <v>9217</v>
      </c>
      <c r="T1067" s="132">
        <v>7510</v>
      </c>
      <c r="U1067" s="135">
        <v>0</v>
      </c>
      <c r="V1067" s="135"/>
      <c r="W1067" s="136">
        <f t="shared" si="55"/>
        <v>7510</v>
      </c>
      <c r="X1067" s="145" t="s">
        <v>1082</v>
      </c>
      <c r="Y1067" s="138"/>
      <c r="Z1067" s="138"/>
      <c r="AA1067" s="138"/>
      <c r="AB1067" s="139"/>
      <c r="AC1067" s="147"/>
      <c r="AE1067" s="147"/>
      <c r="AG1067" s="147"/>
      <c r="AH1067" s="92"/>
    </row>
    <row r="1068" spans="2:34" ht="40.5" customHeight="1">
      <c r="B1068" s="127">
        <v>1057</v>
      </c>
      <c r="C1068" s="128" t="s">
        <v>1077</v>
      </c>
      <c r="D1068" s="129" t="s">
        <v>1078</v>
      </c>
      <c r="E1068" s="129" t="s">
        <v>1079</v>
      </c>
      <c r="F1068" s="129" t="s">
        <v>1080</v>
      </c>
      <c r="G1068" s="128" t="s">
        <v>909</v>
      </c>
      <c r="H1068" s="128"/>
      <c r="I1068" s="128" t="s">
        <v>1081</v>
      </c>
      <c r="J1068" s="128" t="s">
        <v>941</v>
      </c>
      <c r="K1068" s="128" t="s">
        <v>2264</v>
      </c>
      <c r="L1068" s="130">
        <v>0</v>
      </c>
      <c r="M1068" s="130">
        <v>0</v>
      </c>
      <c r="N1068" s="131">
        <f t="shared" si="53"/>
        <v>0</v>
      </c>
      <c r="O1068" s="128" t="s">
        <v>2312</v>
      </c>
      <c r="P1068" s="144">
        <v>27216</v>
      </c>
      <c r="Q1068" s="133">
        <v>0</v>
      </c>
      <c r="R1068" s="144">
        <v>3024</v>
      </c>
      <c r="S1068" s="134">
        <f t="shared" si="54"/>
        <v>30240</v>
      </c>
      <c r="T1068" s="132">
        <v>27216</v>
      </c>
      <c r="U1068" s="135">
        <v>0</v>
      </c>
      <c r="V1068" s="135"/>
      <c r="W1068" s="136">
        <f t="shared" si="55"/>
        <v>27216</v>
      </c>
      <c r="X1068" s="145" t="s">
        <v>1082</v>
      </c>
      <c r="Y1068" s="138"/>
      <c r="Z1068" s="138"/>
      <c r="AA1068" s="138"/>
      <c r="AB1068" s="139"/>
      <c r="AC1068" s="147"/>
      <c r="AE1068" s="147"/>
      <c r="AG1068" s="147"/>
      <c r="AH1068" s="92"/>
    </row>
    <row r="1069" spans="2:34" ht="40.5" customHeight="1">
      <c r="B1069" s="127">
        <v>1058</v>
      </c>
      <c r="C1069" s="128" t="s">
        <v>1077</v>
      </c>
      <c r="D1069" s="129" t="s">
        <v>1078</v>
      </c>
      <c r="E1069" s="129" t="s">
        <v>1079</v>
      </c>
      <c r="F1069" s="129" t="s">
        <v>1080</v>
      </c>
      <c r="G1069" s="128" t="s">
        <v>909</v>
      </c>
      <c r="H1069" s="128"/>
      <c r="I1069" s="128" t="s">
        <v>1081</v>
      </c>
      <c r="J1069" s="128" t="s">
        <v>156</v>
      </c>
      <c r="K1069" s="128" t="s">
        <v>2264</v>
      </c>
      <c r="L1069" s="130">
        <v>0</v>
      </c>
      <c r="M1069" s="130">
        <v>0</v>
      </c>
      <c r="N1069" s="131">
        <f t="shared" si="53"/>
        <v>0</v>
      </c>
      <c r="O1069" s="128" t="s">
        <v>2312</v>
      </c>
      <c r="P1069" s="144">
        <v>99619</v>
      </c>
      <c r="Q1069" s="133">
        <v>0</v>
      </c>
      <c r="R1069" s="144">
        <v>12291.080000000002</v>
      </c>
      <c r="S1069" s="134">
        <f t="shared" si="54"/>
        <v>111910.08</v>
      </c>
      <c r="T1069" s="132">
        <v>99619</v>
      </c>
      <c r="U1069" s="135">
        <v>0</v>
      </c>
      <c r="V1069" s="135"/>
      <c r="W1069" s="136">
        <f t="shared" si="55"/>
        <v>99619</v>
      </c>
      <c r="X1069" s="145" t="s">
        <v>1082</v>
      </c>
      <c r="Y1069" s="138"/>
      <c r="Z1069" s="138"/>
      <c r="AA1069" s="138"/>
      <c r="AB1069" s="139"/>
      <c r="AC1069" s="147"/>
      <c r="AE1069" s="147"/>
      <c r="AG1069" s="147"/>
      <c r="AH1069" s="92"/>
    </row>
    <row r="1070" spans="2:34" ht="40.5" customHeight="1">
      <c r="B1070" s="127">
        <v>1059</v>
      </c>
      <c r="C1070" s="128" t="s">
        <v>1083</v>
      </c>
      <c r="D1070" s="129" t="s">
        <v>1084</v>
      </c>
      <c r="E1070" s="129" t="s">
        <v>237</v>
      </c>
      <c r="F1070" s="129" t="s">
        <v>1085</v>
      </c>
      <c r="G1070" s="128" t="s">
        <v>996</v>
      </c>
      <c r="H1070" s="128"/>
      <c r="I1070" s="128" t="s">
        <v>1086</v>
      </c>
      <c r="J1070" s="128" t="s">
        <v>923</v>
      </c>
      <c r="K1070" s="128" t="s">
        <v>2265</v>
      </c>
      <c r="L1070" s="130">
        <v>0</v>
      </c>
      <c r="M1070" s="130">
        <v>0</v>
      </c>
      <c r="N1070" s="131">
        <f t="shared" si="53"/>
        <v>0</v>
      </c>
      <c r="O1070" s="128" t="s">
        <v>2312</v>
      </c>
      <c r="P1070" s="132">
        <v>106080</v>
      </c>
      <c r="Q1070" s="133">
        <v>0</v>
      </c>
      <c r="R1070" s="144">
        <v>15772</v>
      </c>
      <c r="S1070" s="134">
        <f t="shared" si="54"/>
        <v>121852</v>
      </c>
      <c r="T1070" s="132">
        <v>106080</v>
      </c>
      <c r="U1070" s="135">
        <v>0</v>
      </c>
      <c r="V1070" s="135"/>
      <c r="W1070" s="136">
        <f t="shared" si="55"/>
        <v>106080</v>
      </c>
      <c r="X1070" s="145" t="s">
        <v>1087</v>
      </c>
      <c r="Y1070" s="138"/>
      <c r="Z1070" s="138"/>
      <c r="AA1070" s="138"/>
      <c r="AB1070" s="139"/>
      <c r="AC1070" s="147"/>
      <c r="AE1070" s="147"/>
      <c r="AG1070" s="147"/>
      <c r="AH1070" s="92"/>
    </row>
    <row r="1071" spans="2:34" ht="40.5" customHeight="1">
      <c r="B1071" s="127">
        <v>1060</v>
      </c>
      <c r="C1071" s="128" t="s">
        <v>1083</v>
      </c>
      <c r="D1071" s="129" t="s">
        <v>1084</v>
      </c>
      <c r="E1071" s="129" t="s">
        <v>237</v>
      </c>
      <c r="F1071" s="129" t="s">
        <v>1085</v>
      </c>
      <c r="G1071" s="128" t="s">
        <v>996</v>
      </c>
      <c r="H1071" s="128"/>
      <c r="I1071" s="128" t="s">
        <v>1086</v>
      </c>
      <c r="J1071" s="128" t="s">
        <v>169</v>
      </c>
      <c r="K1071" s="128" t="s">
        <v>2264</v>
      </c>
      <c r="L1071" s="130">
        <v>9</v>
      </c>
      <c r="M1071" s="130">
        <v>4</v>
      </c>
      <c r="N1071" s="131">
        <f t="shared" si="53"/>
        <v>13</v>
      </c>
      <c r="O1071" s="128" t="s">
        <v>2312</v>
      </c>
      <c r="P1071" s="132">
        <v>28770</v>
      </c>
      <c r="Q1071" s="133">
        <v>0</v>
      </c>
      <c r="R1071" s="144">
        <v>4111.3999999999996</v>
      </c>
      <c r="S1071" s="134">
        <f t="shared" si="54"/>
        <v>32881.4</v>
      </c>
      <c r="T1071" s="132">
        <v>28770</v>
      </c>
      <c r="U1071" s="135">
        <v>0</v>
      </c>
      <c r="V1071" s="135"/>
      <c r="W1071" s="136">
        <f t="shared" si="55"/>
        <v>28770</v>
      </c>
      <c r="X1071" s="145" t="s">
        <v>1087</v>
      </c>
      <c r="Y1071" s="138"/>
      <c r="Z1071" s="138"/>
      <c r="AA1071" s="138"/>
      <c r="AB1071" s="139"/>
      <c r="AC1071" s="147"/>
      <c r="AE1071" s="147"/>
      <c r="AG1071" s="147"/>
      <c r="AH1071" s="92"/>
    </row>
    <row r="1072" spans="2:34" ht="40.5" customHeight="1">
      <c r="B1072" s="127">
        <v>1061</v>
      </c>
      <c r="C1072" s="128" t="s">
        <v>1083</v>
      </c>
      <c r="D1072" s="129" t="s">
        <v>1084</v>
      </c>
      <c r="E1072" s="129" t="s">
        <v>237</v>
      </c>
      <c r="F1072" s="129" t="s">
        <v>1085</v>
      </c>
      <c r="G1072" s="128" t="s">
        <v>996</v>
      </c>
      <c r="H1072" s="128"/>
      <c r="I1072" s="128" t="s">
        <v>1086</v>
      </c>
      <c r="J1072" s="128" t="s">
        <v>192</v>
      </c>
      <c r="K1072" s="128" t="s">
        <v>2265</v>
      </c>
      <c r="L1072" s="130">
        <v>0</v>
      </c>
      <c r="M1072" s="130">
        <v>0</v>
      </c>
      <c r="N1072" s="131">
        <f t="shared" si="53"/>
        <v>0</v>
      </c>
      <c r="O1072" s="128" t="s">
        <v>2312</v>
      </c>
      <c r="P1072" s="144">
        <v>21150</v>
      </c>
      <c r="Q1072" s="133">
        <v>0</v>
      </c>
      <c r="R1072" s="144">
        <v>2350</v>
      </c>
      <c r="S1072" s="134">
        <f t="shared" si="54"/>
        <v>23500</v>
      </c>
      <c r="T1072" s="144">
        <v>21150</v>
      </c>
      <c r="U1072" s="135">
        <v>0</v>
      </c>
      <c r="V1072" s="135"/>
      <c r="W1072" s="136">
        <f t="shared" si="55"/>
        <v>21150</v>
      </c>
      <c r="X1072" s="145" t="s">
        <v>1087</v>
      </c>
      <c r="Y1072" s="138"/>
      <c r="Z1072" s="138"/>
      <c r="AA1072" s="138"/>
      <c r="AB1072" s="139"/>
      <c r="AC1072" s="147"/>
      <c r="AE1072" s="147"/>
      <c r="AG1072" s="147"/>
      <c r="AH1072" s="92"/>
    </row>
    <row r="1073" spans="2:34" ht="40.5" customHeight="1">
      <c r="B1073" s="127">
        <v>1062</v>
      </c>
      <c r="C1073" s="128" t="s">
        <v>1088</v>
      </c>
      <c r="D1073" s="129" t="s">
        <v>1062</v>
      </c>
      <c r="E1073" s="129" t="s">
        <v>1089</v>
      </c>
      <c r="F1073" s="129" t="s">
        <v>1090</v>
      </c>
      <c r="G1073" s="128" t="s">
        <v>920</v>
      </c>
      <c r="H1073" s="128"/>
      <c r="I1073" s="128" t="s">
        <v>1091</v>
      </c>
      <c r="J1073" s="128" t="s">
        <v>156</v>
      </c>
      <c r="K1073" s="128" t="s">
        <v>2264</v>
      </c>
      <c r="L1073" s="130">
        <v>13</v>
      </c>
      <c r="M1073" s="130">
        <v>0</v>
      </c>
      <c r="N1073" s="131">
        <f t="shared" si="53"/>
        <v>13</v>
      </c>
      <c r="O1073" s="128" t="s">
        <v>2312</v>
      </c>
      <c r="P1073" s="144">
        <f t="shared" ref="P1073:P1078" si="60">+T1073</f>
        <v>15702</v>
      </c>
      <c r="Q1073" s="133">
        <v>0</v>
      </c>
      <c r="R1073" s="144">
        <v>1745.8</v>
      </c>
      <c r="S1073" s="134">
        <f t="shared" si="54"/>
        <v>17447.8</v>
      </c>
      <c r="T1073" s="132">
        <v>15702</v>
      </c>
      <c r="U1073" s="135">
        <v>0</v>
      </c>
      <c r="V1073" s="135"/>
      <c r="W1073" s="136">
        <f t="shared" si="55"/>
        <v>15702</v>
      </c>
      <c r="X1073" s="145" t="s">
        <v>1092</v>
      </c>
      <c r="Y1073" s="138"/>
      <c r="Z1073" s="138"/>
      <c r="AA1073" s="138"/>
      <c r="AB1073" s="139"/>
      <c r="AC1073" s="147"/>
      <c r="AE1073" s="147"/>
      <c r="AG1073" s="147"/>
      <c r="AH1073" s="92"/>
    </row>
    <row r="1074" spans="2:34" ht="40.5" customHeight="1">
      <c r="B1074" s="127">
        <v>1063</v>
      </c>
      <c r="C1074" s="128" t="s">
        <v>1088</v>
      </c>
      <c r="D1074" s="129" t="s">
        <v>1062</v>
      </c>
      <c r="E1074" s="129" t="s">
        <v>1089</v>
      </c>
      <c r="F1074" s="129" t="s">
        <v>1090</v>
      </c>
      <c r="G1074" s="128" t="s">
        <v>920</v>
      </c>
      <c r="H1074" s="128"/>
      <c r="I1074" s="128" t="s">
        <v>1091</v>
      </c>
      <c r="J1074" s="128" t="s">
        <v>169</v>
      </c>
      <c r="K1074" s="128" t="s">
        <v>2264</v>
      </c>
      <c r="L1074" s="130">
        <v>0</v>
      </c>
      <c r="M1074" s="130">
        <v>0</v>
      </c>
      <c r="N1074" s="131">
        <f t="shared" si="53"/>
        <v>0</v>
      </c>
      <c r="O1074" s="128" t="s">
        <v>2312</v>
      </c>
      <c r="P1074" s="144">
        <f t="shared" si="60"/>
        <v>57540</v>
      </c>
      <c r="Q1074" s="133">
        <v>0</v>
      </c>
      <c r="R1074" s="144">
        <v>8222.7999999999993</v>
      </c>
      <c r="S1074" s="134">
        <f t="shared" si="54"/>
        <v>65762.8</v>
      </c>
      <c r="T1074" s="132">
        <v>57540</v>
      </c>
      <c r="U1074" s="135">
        <v>0</v>
      </c>
      <c r="V1074" s="135"/>
      <c r="W1074" s="136">
        <f t="shared" si="55"/>
        <v>57540</v>
      </c>
      <c r="X1074" s="145" t="s">
        <v>1092</v>
      </c>
      <c r="Y1074" s="138"/>
      <c r="Z1074" s="138"/>
      <c r="AA1074" s="138"/>
      <c r="AB1074" s="139"/>
      <c r="AC1074" s="147"/>
      <c r="AE1074" s="147"/>
      <c r="AG1074" s="147"/>
      <c r="AH1074" s="92"/>
    </row>
    <row r="1075" spans="2:34" ht="40.5" customHeight="1">
      <c r="B1075" s="127">
        <v>1064</v>
      </c>
      <c r="C1075" s="128" t="s">
        <v>1088</v>
      </c>
      <c r="D1075" s="129" t="s">
        <v>1062</v>
      </c>
      <c r="E1075" s="129" t="s">
        <v>1089</v>
      </c>
      <c r="F1075" s="129" t="s">
        <v>1090</v>
      </c>
      <c r="G1075" s="128" t="s">
        <v>920</v>
      </c>
      <c r="H1075" s="128"/>
      <c r="I1075" s="128" t="s">
        <v>1091</v>
      </c>
      <c r="J1075" s="128" t="s">
        <v>923</v>
      </c>
      <c r="K1075" s="128" t="s">
        <v>2265</v>
      </c>
      <c r="L1075" s="130">
        <v>0</v>
      </c>
      <c r="M1075" s="130">
        <v>0</v>
      </c>
      <c r="N1075" s="131">
        <f t="shared" si="53"/>
        <v>0</v>
      </c>
      <c r="O1075" s="128" t="s">
        <v>2312</v>
      </c>
      <c r="P1075" s="144">
        <f t="shared" si="60"/>
        <v>13260</v>
      </c>
      <c r="Q1075" s="133">
        <v>0</v>
      </c>
      <c r="R1075" s="144">
        <v>1971.5</v>
      </c>
      <c r="S1075" s="134">
        <f t="shared" si="54"/>
        <v>15231.5</v>
      </c>
      <c r="T1075" s="132">
        <v>13260</v>
      </c>
      <c r="U1075" s="135">
        <v>0</v>
      </c>
      <c r="V1075" s="135"/>
      <c r="W1075" s="136">
        <f t="shared" si="55"/>
        <v>13260</v>
      </c>
      <c r="X1075" s="145" t="s">
        <v>1092</v>
      </c>
      <c r="Y1075" s="138"/>
      <c r="Z1075" s="138"/>
      <c r="AA1075" s="138"/>
      <c r="AB1075" s="139"/>
      <c r="AC1075" s="147"/>
      <c r="AE1075" s="147"/>
      <c r="AG1075" s="147"/>
      <c r="AH1075" s="92"/>
    </row>
    <row r="1076" spans="2:34" ht="40.5" customHeight="1">
      <c r="B1076" s="127">
        <v>1065</v>
      </c>
      <c r="C1076" s="128" t="s">
        <v>1093</v>
      </c>
      <c r="D1076" s="129" t="s">
        <v>1094</v>
      </c>
      <c r="E1076" s="129" t="s">
        <v>1095</v>
      </c>
      <c r="F1076" s="129" t="s">
        <v>1096</v>
      </c>
      <c r="G1076" s="128" t="s">
        <v>920</v>
      </c>
      <c r="H1076" s="128"/>
      <c r="I1076" s="128" t="s">
        <v>1097</v>
      </c>
      <c r="J1076" s="128" t="s">
        <v>169</v>
      </c>
      <c r="K1076" s="128" t="s">
        <v>2264</v>
      </c>
      <c r="L1076" s="130">
        <v>6</v>
      </c>
      <c r="M1076" s="130">
        <v>5</v>
      </c>
      <c r="N1076" s="131">
        <f t="shared" si="53"/>
        <v>11</v>
      </c>
      <c r="O1076" s="128" t="s">
        <v>2312</v>
      </c>
      <c r="P1076" s="144">
        <f t="shared" si="60"/>
        <v>28770</v>
      </c>
      <c r="Q1076" s="133">
        <v>0</v>
      </c>
      <c r="R1076" s="144">
        <v>4111.3999999999996</v>
      </c>
      <c r="S1076" s="134">
        <f t="shared" si="54"/>
        <v>32881.4</v>
      </c>
      <c r="T1076" s="132">
        <v>28770</v>
      </c>
      <c r="U1076" s="135">
        <v>0</v>
      </c>
      <c r="V1076" s="135"/>
      <c r="W1076" s="136">
        <f t="shared" si="55"/>
        <v>28770</v>
      </c>
      <c r="X1076" s="145" t="s">
        <v>1098</v>
      </c>
      <c r="Y1076" s="138"/>
      <c r="Z1076" s="138"/>
      <c r="AA1076" s="138"/>
      <c r="AB1076" s="139"/>
      <c r="AC1076" s="147"/>
      <c r="AE1076" s="147"/>
      <c r="AG1076" s="147"/>
      <c r="AH1076" s="92"/>
    </row>
    <row r="1077" spans="2:34" ht="40.5" customHeight="1">
      <c r="B1077" s="127">
        <v>1066</v>
      </c>
      <c r="C1077" s="128" t="s">
        <v>1093</v>
      </c>
      <c r="D1077" s="129" t="s">
        <v>1094</v>
      </c>
      <c r="E1077" s="129" t="s">
        <v>1095</v>
      </c>
      <c r="F1077" s="129" t="s">
        <v>1096</v>
      </c>
      <c r="G1077" s="128" t="s">
        <v>920</v>
      </c>
      <c r="H1077" s="128"/>
      <c r="I1077" s="128" t="s">
        <v>1097</v>
      </c>
      <c r="J1077" s="128" t="s">
        <v>156</v>
      </c>
      <c r="K1077" s="128" t="s">
        <v>2264</v>
      </c>
      <c r="L1077" s="130">
        <v>0</v>
      </c>
      <c r="M1077" s="130">
        <v>0</v>
      </c>
      <c r="N1077" s="131">
        <f t="shared" si="53"/>
        <v>0</v>
      </c>
      <c r="O1077" s="128" t="s">
        <v>2312</v>
      </c>
      <c r="P1077" s="144">
        <f t="shared" si="60"/>
        <v>15702</v>
      </c>
      <c r="Q1077" s="133">
        <v>0</v>
      </c>
      <c r="R1077" s="144">
        <v>1745.8</v>
      </c>
      <c r="S1077" s="134">
        <f t="shared" si="54"/>
        <v>17447.8</v>
      </c>
      <c r="T1077" s="132">
        <v>15702</v>
      </c>
      <c r="U1077" s="135">
        <v>0</v>
      </c>
      <c r="V1077" s="135"/>
      <c r="W1077" s="136">
        <f t="shared" si="55"/>
        <v>15702</v>
      </c>
      <c r="X1077" s="145" t="s">
        <v>1098</v>
      </c>
      <c r="Y1077" s="138"/>
      <c r="Z1077" s="138"/>
      <c r="AA1077" s="138"/>
      <c r="AB1077" s="139"/>
      <c r="AC1077" s="147"/>
      <c r="AE1077" s="147"/>
      <c r="AG1077" s="147"/>
      <c r="AH1077" s="92"/>
    </row>
    <row r="1078" spans="2:34" ht="40.5" customHeight="1">
      <c r="B1078" s="127">
        <v>1067</v>
      </c>
      <c r="C1078" s="128" t="s">
        <v>1093</v>
      </c>
      <c r="D1078" s="129" t="s">
        <v>1094</v>
      </c>
      <c r="E1078" s="129" t="s">
        <v>1095</v>
      </c>
      <c r="F1078" s="129" t="s">
        <v>1096</v>
      </c>
      <c r="G1078" s="128" t="s">
        <v>920</v>
      </c>
      <c r="H1078" s="128"/>
      <c r="I1078" s="128" t="s">
        <v>1097</v>
      </c>
      <c r="J1078" s="128" t="s">
        <v>923</v>
      </c>
      <c r="K1078" s="128" t="s">
        <v>2265</v>
      </c>
      <c r="L1078" s="130">
        <v>0</v>
      </c>
      <c r="M1078" s="130">
        <v>0</v>
      </c>
      <c r="N1078" s="131">
        <f t="shared" si="53"/>
        <v>0</v>
      </c>
      <c r="O1078" s="128" t="s">
        <v>2312</v>
      </c>
      <c r="P1078" s="144">
        <f t="shared" si="60"/>
        <v>26520</v>
      </c>
      <c r="Q1078" s="133">
        <v>0</v>
      </c>
      <c r="R1078" s="144">
        <v>3943</v>
      </c>
      <c r="S1078" s="134">
        <f t="shared" si="54"/>
        <v>30463</v>
      </c>
      <c r="T1078" s="132">
        <v>26520</v>
      </c>
      <c r="U1078" s="135">
        <v>0</v>
      </c>
      <c r="V1078" s="135"/>
      <c r="W1078" s="136">
        <f t="shared" si="55"/>
        <v>26520</v>
      </c>
      <c r="X1078" s="145" t="s">
        <v>1098</v>
      </c>
      <c r="Y1078" s="138"/>
      <c r="Z1078" s="138"/>
      <c r="AA1078" s="138"/>
      <c r="AB1078" s="139"/>
      <c r="AC1078" s="147"/>
      <c r="AE1078" s="147"/>
      <c r="AG1078" s="147"/>
      <c r="AH1078" s="92"/>
    </row>
    <row r="1079" spans="2:34" ht="40.5" customHeight="1">
      <c r="B1079" s="127">
        <v>1068</v>
      </c>
      <c r="C1079" s="128" t="s">
        <v>1099</v>
      </c>
      <c r="D1079" s="129" t="s">
        <v>1053</v>
      </c>
      <c r="E1079" s="129" t="s">
        <v>258</v>
      </c>
      <c r="F1079" s="129" t="s">
        <v>508</v>
      </c>
      <c r="G1079" s="128" t="s">
        <v>996</v>
      </c>
      <c r="H1079" s="128"/>
      <c r="I1079" s="128" t="s">
        <v>1100</v>
      </c>
      <c r="J1079" s="128" t="s">
        <v>169</v>
      </c>
      <c r="K1079" s="128" t="s">
        <v>2265</v>
      </c>
      <c r="L1079" s="130">
        <v>6</v>
      </c>
      <c r="M1079" s="130">
        <v>1</v>
      </c>
      <c r="N1079" s="131">
        <f t="shared" si="53"/>
        <v>7</v>
      </c>
      <c r="O1079" s="128" t="s">
        <v>2312</v>
      </c>
      <c r="P1079" s="132">
        <v>88162</v>
      </c>
      <c r="Q1079" s="133">
        <v>0</v>
      </c>
      <c r="R1079" s="144">
        <v>11691.79</v>
      </c>
      <c r="S1079" s="134">
        <f t="shared" si="54"/>
        <v>99853.790000000008</v>
      </c>
      <c r="T1079" s="132">
        <v>88162</v>
      </c>
      <c r="U1079" s="135">
        <v>0</v>
      </c>
      <c r="V1079" s="135"/>
      <c r="W1079" s="136">
        <f t="shared" si="55"/>
        <v>88162</v>
      </c>
      <c r="X1079" s="145" t="s">
        <v>1101</v>
      </c>
      <c r="Y1079" s="138"/>
      <c r="Z1079" s="138"/>
      <c r="AA1079" s="138"/>
      <c r="AB1079" s="139"/>
      <c r="AC1079" s="147"/>
      <c r="AE1079" s="147"/>
      <c r="AG1079" s="147"/>
      <c r="AH1079" s="92"/>
    </row>
    <row r="1080" spans="2:34" ht="40.5" customHeight="1">
      <c r="B1080" s="127">
        <v>1069</v>
      </c>
      <c r="C1080" s="128" t="s">
        <v>1099</v>
      </c>
      <c r="D1080" s="129" t="s">
        <v>1053</v>
      </c>
      <c r="E1080" s="129" t="s">
        <v>258</v>
      </c>
      <c r="F1080" s="129" t="s">
        <v>508</v>
      </c>
      <c r="G1080" s="128" t="s">
        <v>996</v>
      </c>
      <c r="H1080" s="128"/>
      <c r="I1080" s="128" t="s">
        <v>1100</v>
      </c>
      <c r="J1080" s="128" t="s">
        <v>156</v>
      </c>
      <c r="K1080" s="128" t="s">
        <v>2264</v>
      </c>
      <c r="L1080" s="130">
        <v>0</v>
      </c>
      <c r="M1080" s="130">
        <v>0</v>
      </c>
      <c r="N1080" s="131">
        <f t="shared" si="53"/>
        <v>0</v>
      </c>
      <c r="O1080" s="128" t="s">
        <v>2312</v>
      </c>
      <c r="P1080" s="132">
        <v>7851</v>
      </c>
      <c r="Q1080" s="133">
        <v>0</v>
      </c>
      <c r="R1080" s="144">
        <v>872.89999999999964</v>
      </c>
      <c r="S1080" s="134">
        <f t="shared" si="54"/>
        <v>8723.9</v>
      </c>
      <c r="T1080" s="132">
        <v>7851</v>
      </c>
      <c r="U1080" s="135">
        <v>0</v>
      </c>
      <c r="V1080" s="135"/>
      <c r="W1080" s="136">
        <f t="shared" si="55"/>
        <v>7851</v>
      </c>
      <c r="X1080" s="145" t="s">
        <v>1101</v>
      </c>
      <c r="Y1080" s="138"/>
      <c r="Z1080" s="138"/>
      <c r="AA1080" s="138"/>
      <c r="AB1080" s="139"/>
      <c r="AC1080" s="147"/>
      <c r="AE1080" s="147"/>
      <c r="AG1080" s="147"/>
      <c r="AH1080" s="92"/>
    </row>
    <row r="1081" spans="2:34" ht="40.5" customHeight="1">
      <c r="B1081" s="127">
        <v>1070</v>
      </c>
      <c r="C1081" s="128" t="s">
        <v>1099</v>
      </c>
      <c r="D1081" s="129" t="s">
        <v>1053</v>
      </c>
      <c r="E1081" s="129" t="s">
        <v>258</v>
      </c>
      <c r="F1081" s="129" t="s">
        <v>508</v>
      </c>
      <c r="G1081" s="128" t="s">
        <v>996</v>
      </c>
      <c r="H1081" s="128"/>
      <c r="I1081" s="128" t="s">
        <v>1100</v>
      </c>
      <c r="J1081" s="128" t="s">
        <v>168</v>
      </c>
      <c r="K1081" s="128" t="s">
        <v>2265</v>
      </c>
      <c r="L1081" s="130">
        <v>0</v>
      </c>
      <c r="M1081" s="130">
        <v>0</v>
      </c>
      <c r="N1081" s="131">
        <f t="shared" si="53"/>
        <v>0</v>
      </c>
      <c r="O1081" s="128" t="s">
        <v>2312</v>
      </c>
      <c r="P1081" s="144">
        <v>21150</v>
      </c>
      <c r="Q1081" s="133">
        <v>0</v>
      </c>
      <c r="R1081" s="144">
        <v>2350</v>
      </c>
      <c r="S1081" s="134">
        <f t="shared" si="54"/>
        <v>23500</v>
      </c>
      <c r="T1081" s="144">
        <v>21150</v>
      </c>
      <c r="U1081" s="135">
        <v>0</v>
      </c>
      <c r="V1081" s="135"/>
      <c r="W1081" s="136">
        <f t="shared" si="55"/>
        <v>21150</v>
      </c>
      <c r="X1081" s="145" t="s">
        <v>1101</v>
      </c>
      <c r="Y1081" s="138"/>
      <c r="Z1081" s="138"/>
      <c r="AA1081" s="138"/>
      <c r="AB1081" s="139"/>
      <c r="AC1081" s="147"/>
      <c r="AE1081" s="147"/>
      <c r="AG1081" s="147"/>
      <c r="AH1081" s="92"/>
    </row>
    <row r="1082" spans="2:34" ht="40.5" customHeight="1">
      <c r="B1082" s="127">
        <v>1071</v>
      </c>
      <c r="C1082" s="128" t="s">
        <v>1099</v>
      </c>
      <c r="D1082" s="129" t="s">
        <v>1053</v>
      </c>
      <c r="E1082" s="129" t="s">
        <v>258</v>
      </c>
      <c r="F1082" s="129" t="s">
        <v>508</v>
      </c>
      <c r="G1082" s="128" t="s">
        <v>996</v>
      </c>
      <c r="H1082" s="128"/>
      <c r="I1082" s="128" t="s">
        <v>1100</v>
      </c>
      <c r="J1082" s="128" t="s">
        <v>169</v>
      </c>
      <c r="K1082" s="128" t="s">
        <v>2264</v>
      </c>
      <c r="L1082" s="130">
        <v>0</v>
      </c>
      <c r="M1082" s="130">
        <v>0</v>
      </c>
      <c r="N1082" s="131">
        <f t="shared" si="53"/>
        <v>0</v>
      </c>
      <c r="O1082" s="128" t="s">
        <v>2312</v>
      </c>
      <c r="P1082" s="132">
        <v>57540</v>
      </c>
      <c r="Q1082" s="133">
        <v>0</v>
      </c>
      <c r="R1082" s="144">
        <v>8222.7999999999993</v>
      </c>
      <c r="S1082" s="134">
        <f t="shared" si="54"/>
        <v>65762.8</v>
      </c>
      <c r="T1082" s="132">
        <v>57540</v>
      </c>
      <c r="U1082" s="135">
        <v>0</v>
      </c>
      <c r="V1082" s="135"/>
      <c r="W1082" s="136">
        <f t="shared" si="55"/>
        <v>57540</v>
      </c>
      <c r="X1082" s="145" t="s">
        <v>1101</v>
      </c>
      <c r="Y1082" s="138"/>
      <c r="Z1082" s="138"/>
      <c r="AA1082" s="138"/>
      <c r="AB1082" s="139"/>
      <c r="AC1082" s="147"/>
      <c r="AE1082" s="147"/>
      <c r="AG1082" s="147"/>
      <c r="AH1082" s="92"/>
    </row>
    <row r="1083" spans="2:34" ht="40.5" customHeight="1">
      <c r="B1083" s="127">
        <v>1072</v>
      </c>
      <c r="C1083" s="128" t="s">
        <v>1102</v>
      </c>
      <c r="D1083" s="129" t="s">
        <v>1103</v>
      </c>
      <c r="E1083" s="129" t="s">
        <v>606</v>
      </c>
      <c r="F1083" s="129" t="s">
        <v>1104</v>
      </c>
      <c r="G1083" s="128" t="s">
        <v>920</v>
      </c>
      <c r="H1083" s="128"/>
      <c r="I1083" s="128" t="s">
        <v>1105</v>
      </c>
      <c r="J1083" s="128" t="s">
        <v>169</v>
      </c>
      <c r="K1083" s="128" t="s">
        <v>2264</v>
      </c>
      <c r="L1083" s="130">
        <v>12</v>
      </c>
      <c r="M1083" s="130">
        <v>1</v>
      </c>
      <c r="N1083" s="131">
        <f t="shared" si="53"/>
        <v>13</v>
      </c>
      <c r="O1083" s="128" t="s">
        <v>2312</v>
      </c>
      <c r="P1083" s="144">
        <f t="shared" ref="P1083:P1084" si="61">+T1083</f>
        <v>86310</v>
      </c>
      <c r="Q1083" s="133">
        <v>0</v>
      </c>
      <c r="R1083" s="144">
        <v>12334.2</v>
      </c>
      <c r="S1083" s="134">
        <f t="shared" si="54"/>
        <v>98644.2</v>
      </c>
      <c r="T1083" s="132">
        <v>86310</v>
      </c>
      <c r="U1083" s="135">
        <v>0</v>
      </c>
      <c r="V1083" s="135"/>
      <c r="W1083" s="136">
        <f t="shared" si="55"/>
        <v>86310</v>
      </c>
      <c r="X1083" s="145" t="s">
        <v>1106</v>
      </c>
      <c r="Y1083" s="138"/>
      <c r="Z1083" s="138"/>
      <c r="AA1083" s="138"/>
      <c r="AB1083" s="139"/>
      <c r="AC1083" s="147"/>
      <c r="AE1083" s="147"/>
      <c r="AG1083" s="147"/>
      <c r="AH1083" s="92"/>
    </row>
    <row r="1084" spans="2:34" ht="40.5" customHeight="1">
      <c r="B1084" s="127">
        <v>1073</v>
      </c>
      <c r="C1084" s="128" t="s">
        <v>1102</v>
      </c>
      <c r="D1084" s="129" t="s">
        <v>1103</v>
      </c>
      <c r="E1084" s="129" t="s">
        <v>606</v>
      </c>
      <c r="F1084" s="129" t="s">
        <v>1104</v>
      </c>
      <c r="G1084" s="128" t="s">
        <v>920</v>
      </c>
      <c r="H1084" s="128"/>
      <c r="I1084" s="128" t="s">
        <v>1105</v>
      </c>
      <c r="J1084" s="128" t="s">
        <v>156</v>
      </c>
      <c r="K1084" s="128" t="s">
        <v>2264</v>
      </c>
      <c r="L1084" s="130">
        <v>0</v>
      </c>
      <c r="M1084" s="130">
        <v>0</v>
      </c>
      <c r="N1084" s="131">
        <f t="shared" si="53"/>
        <v>0</v>
      </c>
      <c r="O1084" s="128" t="s">
        <v>2312</v>
      </c>
      <c r="P1084" s="144">
        <f t="shared" si="61"/>
        <v>7851</v>
      </c>
      <c r="Q1084" s="133">
        <v>0</v>
      </c>
      <c r="R1084" s="144">
        <v>872.89999999999964</v>
      </c>
      <c r="S1084" s="134">
        <f t="shared" si="54"/>
        <v>8723.9</v>
      </c>
      <c r="T1084" s="132">
        <v>7851</v>
      </c>
      <c r="U1084" s="135">
        <v>0</v>
      </c>
      <c r="V1084" s="135"/>
      <c r="W1084" s="136">
        <f t="shared" si="55"/>
        <v>7851</v>
      </c>
      <c r="X1084" s="145" t="s">
        <v>1106</v>
      </c>
      <c r="Y1084" s="138"/>
      <c r="Z1084" s="138"/>
      <c r="AA1084" s="138"/>
      <c r="AB1084" s="139"/>
      <c r="AC1084" s="147"/>
      <c r="AE1084" s="147"/>
      <c r="AG1084" s="147"/>
      <c r="AH1084" s="92"/>
    </row>
    <row r="1085" spans="2:34" ht="40.5" customHeight="1">
      <c r="B1085" s="127">
        <v>1074</v>
      </c>
      <c r="C1085" s="128" t="s">
        <v>1107</v>
      </c>
      <c r="D1085" s="129" t="s">
        <v>258</v>
      </c>
      <c r="E1085" s="129" t="s">
        <v>499</v>
      </c>
      <c r="F1085" s="129" t="s">
        <v>1108</v>
      </c>
      <c r="G1085" s="128" t="s">
        <v>996</v>
      </c>
      <c r="H1085" s="128"/>
      <c r="I1085" s="128" t="s">
        <v>1109</v>
      </c>
      <c r="J1085" s="128" t="s">
        <v>156</v>
      </c>
      <c r="K1085" s="128" t="s">
        <v>2264</v>
      </c>
      <c r="L1085" s="130">
        <v>6</v>
      </c>
      <c r="M1085" s="130">
        <v>3</v>
      </c>
      <c r="N1085" s="131">
        <f t="shared" si="53"/>
        <v>9</v>
      </c>
      <c r="O1085" s="128" t="s">
        <v>2312</v>
      </c>
      <c r="P1085" s="132">
        <v>23553</v>
      </c>
      <c r="Q1085" s="133">
        <v>0</v>
      </c>
      <c r="R1085" s="144">
        <v>2618.6999999999998</v>
      </c>
      <c r="S1085" s="134">
        <f t="shared" si="54"/>
        <v>26171.7</v>
      </c>
      <c r="T1085" s="132">
        <v>23553</v>
      </c>
      <c r="U1085" s="135">
        <v>0</v>
      </c>
      <c r="V1085" s="135"/>
      <c r="W1085" s="136">
        <f t="shared" si="55"/>
        <v>23553</v>
      </c>
      <c r="X1085" s="145" t="s">
        <v>1110</v>
      </c>
      <c r="Y1085" s="138"/>
      <c r="Z1085" s="138"/>
      <c r="AA1085" s="138"/>
      <c r="AB1085" s="139"/>
      <c r="AC1085" s="147"/>
      <c r="AE1085" s="147"/>
      <c r="AG1085" s="147"/>
      <c r="AH1085" s="92"/>
    </row>
    <row r="1086" spans="2:34" ht="40.5" customHeight="1">
      <c r="B1086" s="127">
        <v>1075</v>
      </c>
      <c r="C1086" s="128" t="s">
        <v>1107</v>
      </c>
      <c r="D1086" s="129" t="s">
        <v>258</v>
      </c>
      <c r="E1086" s="129" t="s">
        <v>499</v>
      </c>
      <c r="F1086" s="129" t="s">
        <v>1108</v>
      </c>
      <c r="G1086" s="128" t="s">
        <v>996</v>
      </c>
      <c r="H1086" s="128"/>
      <c r="I1086" s="128" t="s">
        <v>1109</v>
      </c>
      <c r="J1086" s="128" t="s">
        <v>169</v>
      </c>
      <c r="K1086" s="128" t="s">
        <v>2264</v>
      </c>
      <c r="L1086" s="130">
        <v>0</v>
      </c>
      <c r="M1086" s="130">
        <v>0</v>
      </c>
      <c r="N1086" s="131">
        <f t="shared" si="53"/>
        <v>0</v>
      </c>
      <c r="O1086" s="128" t="s">
        <v>2312</v>
      </c>
      <c r="P1086" s="132">
        <v>14385</v>
      </c>
      <c r="Q1086" s="133">
        <v>0</v>
      </c>
      <c r="R1086" s="144">
        <v>2055.6999999999998</v>
      </c>
      <c r="S1086" s="134">
        <f t="shared" si="54"/>
        <v>16440.7</v>
      </c>
      <c r="T1086" s="132">
        <v>14385</v>
      </c>
      <c r="U1086" s="135">
        <v>0</v>
      </c>
      <c r="V1086" s="135"/>
      <c r="W1086" s="136">
        <f t="shared" si="55"/>
        <v>14385</v>
      </c>
      <c r="X1086" s="145" t="s">
        <v>1110</v>
      </c>
      <c r="Y1086" s="138"/>
      <c r="Z1086" s="138"/>
      <c r="AA1086" s="138"/>
      <c r="AB1086" s="139"/>
      <c r="AC1086" s="147"/>
      <c r="AE1086" s="147"/>
      <c r="AG1086" s="147"/>
      <c r="AH1086" s="92"/>
    </row>
    <row r="1087" spans="2:34" ht="40.5" customHeight="1">
      <c r="B1087" s="127">
        <v>1076</v>
      </c>
      <c r="C1087" s="128" t="s">
        <v>1107</v>
      </c>
      <c r="D1087" s="129" t="s">
        <v>258</v>
      </c>
      <c r="E1087" s="129" t="s">
        <v>499</v>
      </c>
      <c r="F1087" s="129" t="s">
        <v>1108</v>
      </c>
      <c r="G1087" s="128" t="s">
        <v>996</v>
      </c>
      <c r="H1087" s="128"/>
      <c r="I1087" s="128" t="s">
        <v>1109</v>
      </c>
      <c r="J1087" s="128" t="s">
        <v>923</v>
      </c>
      <c r="K1087" s="128" t="s">
        <v>2265</v>
      </c>
      <c r="L1087" s="130">
        <v>0</v>
      </c>
      <c r="M1087" s="130">
        <v>0</v>
      </c>
      <c r="N1087" s="131">
        <f t="shared" si="53"/>
        <v>0</v>
      </c>
      <c r="O1087" s="128" t="s">
        <v>2312</v>
      </c>
      <c r="P1087" s="132">
        <v>39780</v>
      </c>
      <c r="Q1087" s="133">
        <v>0</v>
      </c>
      <c r="R1087" s="144">
        <v>5914.5</v>
      </c>
      <c r="S1087" s="134">
        <f t="shared" si="54"/>
        <v>45694.5</v>
      </c>
      <c r="T1087" s="132">
        <v>39780</v>
      </c>
      <c r="U1087" s="135">
        <v>0</v>
      </c>
      <c r="V1087" s="135"/>
      <c r="W1087" s="136">
        <f t="shared" si="55"/>
        <v>39780</v>
      </c>
      <c r="X1087" s="145" t="s">
        <v>1110</v>
      </c>
      <c r="Y1087" s="138"/>
      <c r="Z1087" s="138"/>
      <c r="AA1087" s="138"/>
      <c r="AB1087" s="139"/>
      <c r="AC1087" s="147"/>
      <c r="AE1087" s="147"/>
      <c r="AG1087" s="147"/>
      <c r="AH1087" s="92"/>
    </row>
    <row r="1088" spans="2:34" ht="40.5" customHeight="1">
      <c r="B1088" s="127">
        <v>1077</v>
      </c>
      <c r="C1088" s="128" t="s">
        <v>1111</v>
      </c>
      <c r="D1088" s="129" t="s">
        <v>1112</v>
      </c>
      <c r="E1088" s="129" t="s">
        <v>1113</v>
      </c>
      <c r="F1088" s="129" t="s">
        <v>715</v>
      </c>
      <c r="G1088" s="128" t="s">
        <v>920</v>
      </c>
      <c r="H1088" s="128"/>
      <c r="I1088" s="128" t="s">
        <v>1114</v>
      </c>
      <c r="J1088" s="128" t="s">
        <v>169</v>
      </c>
      <c r="K1088" s="128" t="s">
        <v>2264</v>
      </c>
      <c r="L1088" s="130">
        <v>9</v>
      </c>
      <c r="M1088" s="130">
        <v>1</v>
      </c>
      <c r="N1088" s="131">
        <f t="shared" si="53"/>
        <v>10</v>
      </c>
      <c r="O1088" s="128" t="s">
        <v>2312</v>
      </c>
      <c r="P1088" s="144">
        <f t="shared" ref="P1088:P1090" si="62">+T1088</f>
        <v>28770</v>
      </c>
      <c r="Q1088" s="133">
        <v>0</v>
      </c>
      <c r="R1088" s="144">
        <v>4111.3999999999996</v>
      </c>
      <c r="S1088" s="134">
        <f t="shared" si="54"/>
        <v>32881.4</v>
      </c>
      <c r="T1088" s="132">
        <v>28770</v>
      </c>
      <c r="U1088" s="135">
        <v>0</v>
      </c>
      <c r="V1088" s="135"/>
      <c r="W1088" s="136">
        <f t="shared" si="55"/>
        <v>28770</v>
      </c>
      <c r="X1088" s="145" t="s">
        <v>1115</v>
      </c>
      <c r="Y1088" s="138"/>
      <c r="Z1088" s="138"/>
      <c r="AA1088" s="138"/>
      <c r="AB1088" s="139"/>
      <c r="AC1088" s="147"/>
      <c r="AE1088" s="147"/>
      <c r="AG1088" s="147"/>
      <c r="AH1088" s="92"/>
    </row>
    <row r="1089" spans="2:34" ht="40.5" customHeight="1">
      <c r="B1089" s="127">
        <v>1078</v>
      </c>
      <c r="C1089" s="128" t="s">
        <v>1111</v>
      </c>
      <c r="D1089" s="129" t="s">
        <v>1112</v>
      </c>
      <c r="E1089" s="129" t="s">
        <v>1113</v>
      </c>
      <c r="F1089" s="129" t="s">
        <v>715</v>
      </c>
      <c r="G1089" s="128" t="s">
        <v>920</v>
      </c>
      <c r="H1089" s="128"/>
      <c r="I1089" s="128" t="s">
        <v>1114</v>
      </c>
      <c r="J1089" s="128" t="s">
        <v>923</v>
      </c>
      <c r="K1089" s="128" t="s">
        <v>2265</v>
      </c>
      <c r="L1089" s="130">
        <v>0</v>
      </c>
      <c r="M1089" s="130">
        <v>0</v>
      </c>
      <c r="N1089" s="131">
        <f t="shared" si="53"/>
        <v>0</v>
      </c>
      <c r="O1089" s="128" t="s">
        <v>2312</v>
      </c>
      <c r="P1089" s="144">
        <f t="shared" si="62"/>
        <v>13260</v>
      </c>
      <c r="Q1089" s="133">
        <v>0</v>
      </c>
      <c r="R1089" s="144">
        <v>1971.5</v>
      </c>
      <c r="S1089" s="134">
        <f t="shared" si="54"/>
        <v>15231.5</v>
      </c>
      <c r="T1089" s="132">
        <v>13260</v>
      </c>
      <c r="U1089" s="135">
        <v>0</v>
      </c>
      <c r="V1089" s="135"/>
      <c r="W1089" s="136">
        <f t="shared" si="55"/>
        <v>13260</v>
      </c>
      <c r="X1089" s="145" t="s">
        <v>1115</v>
      </c>
      <c r="Y1089" s="138"/>
      <c r="Z1089" s="138"/>
      <c r="AA1089" s="138"/>
      <c r="AB1089" s="139"/>
      <c r="AC1089" s="147"/>
      <c r="AE1089" s="147"/>
      <c r="AG1089" s="147"/>
      <c r="AH1089" s="92"/>
    </row>
    <row r="1090" spans="2:34" ht="40.5" customHeight="1">
      <c r="B1090" s="127">
        <v>1079</v>
      </c>
      <c r="C1090" s="128" t="s">
        <v>1111</v>
      </c>
      <c r="D1090" s="129" t="s">
        <v>1112</v>
      </c>
      <c r="E1090" s="129" t="s">
        <v>1113</v>
      </c>
      <c r="F1090" s="129" t="s">
        <v>715</v>
      </c>
      <c r="G1090" s="128" t="s">
        <v>920</v>
      </c>
      <c r="H1090" s="128"/>
      <c r="I1090" s="128" t="s">
        <v>1114</v>
      </c>
      <c r="J1090" s="128" t="s">
        <v>156</v>
      </c>
      <c r="K1090" s="128" t="s">
        <v>2264</v>
      </c>
      <c r="L1090" s="130">
        <v>0</v>
      </c>
      <c r="M1090" s="130">
        <v>0</v>
      </c>
      <c r="N1090" s="131">
        <f t="shared" si="53"/>
        <v>0</v>
      </c>
      <c r="O1090" s="128" t="s">
        <v>2312</v>
      </c>
      <c r="P1090" s="144">
        <f t="shared" si="62"/>
        <v>23553</v>
      </c>
      <c r="Q1090" s="133">
        <v>0</v>
      </c>
      <c r="R1090" s="144">
        <v>2618.6999999999998</v>
      </c>
      <c r="S1090" s="134">
        <f t="shared" si="54"/>
        <v>26171.7</v>
      </c>
      <c r="T1090" s="132">
        <v>23553</v>
      </c>
      <c r="U1090" s="135">
        <v>0</v>
      </c>
      <c r="V1090" s="135"/>
      <c r="W1090" s="136">
        <f t="shared" si="55"/>
        <v>23553</v>
      </c>
      <c r="X1090" s="145" t="s">
        <v>1115</v>
      </c>
      <c r="Y1090" s="138"/>
      <c r="Z1090" s="138"/>
      <c r="AA1090" s="138"/>
      <c r="AB1090" s="139"/>
      <c r="AC1090" s="147"/>
      <c r="AE1090" s="147"/>
      <c r="AG1090" s="147"/>
      <c r="AH1090" s="92"/>
    </row>
    <row r="1091" spans="2:34" ht="40.5" customHeight="1">
      <c r="B1091" s="127">
        <v>1080</v>
      </c>
      <c r="C1091" s="128" t="s">
        <v>1116</v>
      </c>
      <c r="D1091" s="129" t="s">
        <v>1117</v>
      </c>
      <c r="E1091" s="129" t="s">
        <v>1118</v>
      </c>
      <c r="F1091" s="129" t="s">
        <v>1119</v>
      </c>
      <c r="G1091" s="128" t="s">
        <v>996</v>
      </c>
      <c r="H1091" s="128"/>
      <c r="I1091" s="128" t="s">
        <v>1120</v>
      </c>
      <c r="J1091" s="128" t="s">
        <v>156</v>
      </c>
      <c r="K1091" s="128" t="s">
        <v>2264</v>
      </c>
      <c r="L1091" s="130">
        <v>6</v>
      </c>
      <c r="M1091" s="130">
        <v>3</v>
      </c>
      <c r="N1091" s="131">
        <f t="shared" si="53"/>
        <v>9</v>
      </c>
      <c r="O1091" s="128" t="s">
        <v>2312</v>
      </c>
      <c r="P1091" s="132">
        <v>23553</v>
      </c>
      <c r="Q1091" s="133">
        <v>0</v>
      </c>
      <c r="R1091" s="144">
        <v>2618.6999999999998</v>
      </c>
      <c r="S1091" s="134">
        <f t="shared" si="54"/>
        <v>26171.7</v>
      </c>
      <c r="T1091" s="132">
        <v>23553</v>
      </c>
      <c r="U1091" s="135">
        <v>0</v>
      </c>
      <c r="V1091" s="135"/>
      <c r="W1091" s="136">
        <f t="shared" si="55"/>
        <v>23553</v>
      </c>
      <c r="X1091" s="145" t="s">
        <v>1121</v>
      </c>
      <c r="Y1091" s="138"/>
      <c r="Z1091" s="138"/>
      <c r="AA1091" s="138"/>
      <c r="AB1091" s="139"/>
      <c r="AC1091" s="147"/>
      <c r="AE1091" s="147"/>
      <c r="AG1091" s="147"/>
      <c r="AH1091" s="92"/>
    </row>
    <row r="1092" spans="2:34" ht="40.5" customHeight="1">
      <c r="B1092" s="127">
        <v>1081</v>
      </c>
      <c r="C1092" s="128" t="s">
        <v>1116</v>
      </c>
      <c r="D1092" s="129" t="s">
        <v>1117</v>
      </c>
      <c r="E1092" s="129" t="s">
        <v>1118</v>
      </c>
      <c r="F1092" s="129" t="s">
        <v>1119</v>
      </c>
      <c r="G1092" s="128" t="s">
        <v>996</v>
      </c>
      <c r="H1092" s="128"/>
      <c r="I1092" s="128" t="s">
        <v>1120</v>
      </c>
      <c r="J1092" s="128" t="s">
        <v>169</v>
      </c>
      <c r="K1092" s="128" t="s">
        <v>2264</v>
      </c>
      <c r="L1092" s="130">
        <v>0</v>
      </c>
      <c r="M1092" s="130">
        <v>0</v>
      </c>
      <c r="N1092" s="131">
        <f t="shared" si="53"/>
        <v>0</v>
      </c>
      <c r="O1092" s="128" t="s">
        <v>2312</v>
      </c>
      <c r="P1092" s="132">
        <v>43155</v>
      </c>
      <c r="Q1092" s="133">
        <v>0</v>
      </c>
      <c r="R1092" s="144">
        <v>6167.1</v>
      </c>
      <c r="S1092" s="134">
        <f t="shared" si="54"/>
        <v>49322.1</v>
      </c>
      <c r="T1092" s="132">
        <v>43155</v>
      </c>
      <c r="U1092" s="135">
        <v>0</v>
      </c>
      <c r="V1092" s="135"/>
      <c r="W1092" s="136">
        <f t="shared" si="55"/>
        <v>43155</v>
      </c>
      <c r="X1092" s="145" t="s">
        <v>1121</v>
      </c>
      <c r="Y1092" s="138"/>
      <c r="Z1092" s="138"/>
      <c r="AA1092" s="138"/>
      <c r="AB1092" s="139"/>
      <c r="AC1092" s="147"/>
      <c r="AE1092" s="147"/>
      <c r="AG1092" s="147"/>
      <c r="AH1092" s="92"/>
    </row>
    <row r="1093" spans="2:34" ht="40.5" customHeight="1">
      <c r="B1093" s="127">
        <v>1082</v>
      </c>
      <c r="C1093" s="128" t="s">
        <v>1116</v>
      </c>
      <c r="D1093" s="129" t="s">
        <v>1117</v>
      </c>
      <c r="E1093" s="129" t="s">
        <v>1118</v>
      </c>
      <c r="F1093" s="129" t="s">
        <v>1119</v>
      </c>
      <c r="G1093" s="128" t="s">
        <v>996</v>
      </c>
      <c r="H1093" s="128"/>
      <c r="I1093" s="128" t="s">
        <v>1120</v>
      </c>
      <c r="J1093" s="128" t="s">
        <v>168</v>
      </c>
      <c r="K1093" s="128" t="s">
        <v>2265</v>
      </c>
      <c r="L1093" s="130">
        <v>0</v>
      </c>
      <c r="M1093" s="130">
        <v>0</v>
      </c>
      <c r="N1093" s="131">
        <f t="shared" si="53"/>
        <v>0</v>
      </c>
      <c r="O1093" s="128" t="s">
        <v>2312</v>
      </c>
      <c r="P1093" s="144">
        <v>21150</v>
      </c>
      <c r="Q1093" s="133">
        <v>0</v>
      </c>
      <c r="R1093" s="144">
        <v>2350</v>
      </c>
      <c r="S1093" s="134">
        <f t="shared" si="54"/>
        <v>23500</v>
      </c>
      <c r="T1093" s="144">
        <v>21150</v>
      </c>
      <c r="U1093" s="135">
        <v>0</v>
      </c>
      <c r="V1093" s="135"/>
      <c r="W1093" s="136">
        <f t="shared" si="55"/>
        <v>21150</v>
      </c>
      <c r="X1093" s="145" t="s">
        <v>1121</v>
      </c>
      <c r="Y1093" s="138"/>
      <c r="Z1093" s="138"/>
      <c r="AA1093" s="138"/>
      <c r="AB1093" s="139"/>
      <c r="AC1093" s="147"/>
      <c r="AE1093" s="147"/>
      <c r="AG1093" s="147"/>
      <c r="AH1093" s="92"/>
    </row>
    <row r="1094" spans="2:34" ht="40.5" customHeight="1">
      <c r="B1094" s="127">
        <v>1083</v>
      </c>
      <c r="C1094" s="128" t="s">
        <v>1122</v>
      </c>
      <c r="D1094" s="129" t="s">
        <v>1123</v>
      </c>
      <c r="E1094" s="129" t="s">
        <v>252</v>
      </c>
      <c r="F1094" s="129" t="s">
        <v>1057</v>
      </c>
      <c r="G1094" s="128" t="s">
        <v>920</v>
      </c>
      <c r="H1094" s="128"/>
      <c r="I1094" s="128" t="s">
        <v>1124</v>
      </c>
      <c r="J1094" s="128" t="s">
        <v>169</v>
      </c>
      <c r="K1094" s="128" t="s">
        <v>2264</v>
      </c>
      <c r="L1094" s="130">
        <v>5</v>
      </c>
      <c r="M1094" s="130">
        <v>1</v>
      </c>
      <c r="N1094" s="131">
        <f t="shared" si="53"/>
        <v>6</v>
      </c>
      <c r="O1094" s="128" t="s">
        <v>2312</v>
      </c>
      <c r="P1094" s="144">
        <f t="shared" ref="P1094:P1100" si="63">+T1094</f>
        <v>57540</v>
      </c>
      <c r="Q1094" s="133">
        <v>0</v>
      </c>
      <c r="R1094" s="144">
        <v>8222.7999999999993</v>
      </c>
      <c r="S1094" s="134">
        <f t="shared" si="54"/>
        <v>65762.8</v>
      </c>
      <c r="T1094" s="132">
        <v>57540</v>
      </c>
      <c r="U1094" s="135">
        <v>0</v>
      </c>
      <c r="V1094" s="135"/>
      <c r="W1094" s="136">
        <f t="shared" si="55"/>
        <v>57540</v>
      </c>
      <c r="X1094" s="145" t="s">
        <v>1125</v>
      </c>
      <c r="Y1094" s="138"/>
      <c r="Z1094" s="138"/>
      <c r="AA1094" s="138"/>
      <c r="AB1094" s="139"/>
      <c r="AC1094" s="147"/>
      <c r="AE1094" s="147"/>
      <c r="AG1094" s="147"/>
      <c r="AH1094" s="92"/>
    </row>
    <row r="1095" spans="2:34" ht="40.5" customHeight="1">
      <c r="B1095" s="127">
        <v>1084</v>
      </c>
      <c r="C1095" s="128" t="s">
        <v>1122</v>
      </c>
      <c r="D1095" s="129" t="s">
        <v>1123</v>
      </c>
      <c r="E1095" s="129" t="s">
        <v>252</v>
      </c>
      <c r="F1095" s="129" t="s">
        <v>1057</v>
      </c>
      <c r="G1095" s="128" t="s">
        <v>920</v>
      </c>
      <c r="H1095" s="128"/>
      <c r="I1095" s="128" t="s">
        <v>1124</v>
      </c>
      <c r="J1095" s="128" t="s">
        <v>156</v>
      </c>
      <c r="K1095" s="128" t="s">
        <v>2264</v>
      </c>
      <c r="L1095" s="130">
        <v>0</v>
      </c>
      <c r="M1095" s="130">
        <v>0</v>
      </c>
      <c r="N1095" s="131">
        <f t="shared" si="53"/>
        <v>0</v>
      </c>
      <c r="O1095" s="128" t="s">
        <v>2312</v>
      </c>
      <c r="P1095" s="144">
        <f t="shared" si="63"/>
        <v>7851</v>
      </c>
      <c r="Q1095" s="133">
        <v>0</v>
      </c>
      <c r="R1095" s="144">
        <v>872.89999999999964</v>
      </c>
      <c r="S1095" s="134">
        <f t="shared" si="54"/>
        <v>8723.9</v>
      </c>
      <c r="T1095" s="132">
        <v>7851</v>
      </c>
      <c r="U1095" s="135">
        <v>0</v>
      </c>
      <c r="V1095" s="135"/>
      <c r="W1095" s="136">
        <f t="shared" si="55"/>
        <v>7851</v>
      </c>
      <c r="X1095" s="145" t="s">
        <v>1125</v>
      </c>
      <c r="Y1095" s="138"/>
      <c r="Z1095" s="138"/>
      <c r="AA1095" s="138"/>
      <c r="AB1095" s="139"/>
      <c r="AC1095" s="147"/>
      <c r="AE1095" s="147"/>
      <c r="AG1095" s="147"/>
      <c r="AH1095" s="92"/>
    </row>
    <row r="1096" spans="2:34" ht="40.5" customHeight="1">
      <c r="B1096" s="127">
        <v>1085</v>
      </c>
      <c r="C1096" s="128" t="s">
        <v>1122</v>
      </c>
      <c r="D1096" s="129" t="s">
        <v>1123</v>
      </c>
      <c r="E1096" s="129" t="s">
        <v>252</v>
      </c>
      <c r="F1096" s="129" t="s">
        <v>1057</v>
      </c>
      <c r="G1096" s="128" t="s">
        <v>920</v>
      </c>
      <c r="H1096" s="128"/>
      <c r="I1096" s="128" t="s">
        <v>1124</v>
      </c>
      <c r="J1096" s="128" t="s">
        <v>941</v>
      </c>
      <c r="K1096" s="128" t="s">
        <v>2264</v>
      </c>
      <c r="L1096" s="130">
        <v>0</v>
      </c>
      <c r="M1096" s="130">
        <v>0</v>
      </c>
      <c r="N1096" s="131">
        <f t="shared" si="53"/>
        <v>0</v>
      </c>
      <c r="O1096" s="128" t="s">
        <v>2312</v>
      </c>
      <c r="P1096" s="144">
        <f t="shared" si="63"/>
        <v>9451</v>
      </c>
      <c r="Q1096" s="133">
        <v>0</v>
      </c>
      <c r="R1096" s="144">
        <v>1050.3199999999997</v>
      </c>
      <c r="S1096" s="134">
        <f t="shared" si="54"/>
        <v>10501.32</v>
      </c>
      <c r="T1096" s="144">
        <v>9451</v>
      </c>
      <c r="U1096" s="135">
        <v>0</v>
      </c>
      <c r="V1096" s="135"/>
      <c r="W1096" s="136">
        <f t="shared" si="55"/>
        <v>9451</v>
      </c>
      <c r="X1096" s="145" t="s">
        <v>1125</v>
      </c>
      <c r="Y1096" s="138"/>
      <c r="Z1096" s="138"/>
      <c r="AA1096" s="138"/>
      <c r="AB1096" s="139"/>
      <c r="AC1096" s="147"/>
      <c r="AE1096" s="147"/>
      <c r="AG1096" s="147"/>
      <c r="AH1096" s="92"/>
    </row>
    <row r="1097" spans="2:34" ht="40.5" customHeight="1">
      <c r="B1097" s="127">
        <v>1086</v>
      </c>
      <c r="C1097" s="128" t="s">
        <v>1126</v>
      </c>
      <c r="D1097" s="129" t="s">
        <v>1127</v>
      </c>
      <c r="E1097" s="129" t="s">
        <v>499</v>
      </c>
      <c r="F1097" s="129" t="s">
        <v>1128</v>
      </c>
      <c r="G1097" s="128" t="s">
        <v>920</v>
      </c>
      <c r="H1097" s="128"/>
      <c r="I1097" s="128" t="s">
        <v>1129</v>
      </c>
      <c r="J1097" s="128" t="s">
        <v>923</v>
      </c>
      <c r="K1097" s="128" t="s">
        <v>2265</v>
      </c>
      <c r="L1097" s="130">
        <v>4</v>
      </c>
      <c r="M1097" s="130">
        <v>3</v>
      </c>
      <c r="N1097" s="131">
        <f t="shared" si="53"/>
        <v>7</v>
      </c>
      <c r="O1097" s="128" t="s">
        <v>2312</v>
      </c>
      <c r="P1097" s="144">
        <f t="shared" si="63"/>
        <v>13260</v>
      </c>
      <c r="Q1097" s="133">
        <v>0</v>
      </c>
      <c r="R1097" s="144">
        <v>1971.5</v>
      </c>
      <c r="S1097" s="134">
        <f t="shared" si="54"/>
        <v>15231.5</v>
      </c>
      <c r="T1097" s="132">
        <v>13260</v>
      </c>
      <c r="U1097" s="135">
        <v>0</v>
      </c>
      <c r="V1097" s="135"/>
      <c r="W1097" s="136">
        <f t="shared" si="55"/>
        <v>13260</v>
      </c>
      <c r="X1097" s="145" t="s">
        <v>1130</v>
      </c>
      <c r="Y1097" s="138"/>
      <c r="Z1097" s="138"/>
      <c r="AA1097" s="138"/>
      <c r="AB1097" s="139"/>
      <c r="AC1097" s="147"/>
      <c r="AE1097" s="147"/>
      <c r="AG1097" s="147"/>
      <c r="AH1097" s="92"/>
    </row>
    <row r="1098" spans="2:34" ht="40.5" customHeight="1">
      <c r="B1098" s="127">
        <v>1087</v>
      </c>
      <c r="C1098" s="128" t="s">
        <v>1126</v>
      </c>
      <c r="D1098" s="129" t="s">
        <v>1127</v>
      </c>
      <c r="E1098" s="129" t="s">
        <v>499</v>
      </c>
      <c r="F1098" s="129" t="s">
        <v>1128</v>
      </c>
      <c r="G1098" s="128" t="s">
        <v>920</v>
      </c>
      <c r="H1098" s="128"/>
      <c r="I1098" s="128" t="s">
        <v>1129</v>
      </c>
      <c r="J1098" s="128" t="s">
        <v>168</v>
      </c>
      <c r="K1098" s="128" t="s">
        <v>2265</v>
      </c>
      <c r="L1098" s="130">
        <v>0</v>
      </c>
      <c r="M1098" s="130">
        <v>0</v>
      </c>
      <c r="N1098" s="131">
        <f t="shared" si="53"/>
        <v>0</v>
      </c>
      <c r="O1098" s="128" t="s">
        <v>2312</v>
      </c>
      <c r="P1098" s="144">
        <f t="shared" si="63"/>
        <v>21150</v>
      </c>
      <c r="Q1098" s="133">
        <v>0</v>
      </c>
      <c r="R1098" s="144">
        <v>2350</v>
      </c>
      <c r="S1098" s="134">
        <f t="shared" si="54"/>
        <v>23500</v>
      </c>
      <c r="T1098" s="144">
        <v>21150</v>
      </c>
      <c r="U1098" s="135">
        <v>0</v>
      </c>
      <c r="V1098" s="135"/>
      <c r="W1098" s="136">
        <f t="shared" si="55"/>
        <v>21150</v>
      </c>
      <c r="X1098" s="145" t="s">
        <v>1130</v>
      </c>
      <c r="Y1098" s="138"/>
      <c r="Z1098" s="138"/>
      <c r="AA1098" s="138"/>
      <c r="AB1098" s="139"/>
      <c r="AC1098" s="147"/>
      <c r="AE1098" s="147"/>
      <c r="AG1098" s="147"/>
      <c r="AH1098" s="92"/>
    </row>
    <row r="1099" spans="2:34" ht="40.5" customHeight="1">
      <c r="B1099" s="127">
        <v>1088</v>
      </c>
      <c r="C1099" s="128" t="s">
        <v>1126</v>
      </c>
      <c r="D1099" s="129" t="s">
        <v>1127</v>
      </c>
      <c r="E1099" s="129" t="s">
        <v>499</v>
      </c>
      <c r="F1099" s="129" t="s">
        <v>1128</v>
      </c>
      <c r="G1099" s="128" t="s">
        <v>920</v>
      </c>
      <c r="H1099" s="128"/>
      <c r="I1099" s="128" t="s">
        <v>1129</v>
      </c>
      <c r="J1099" s="128" t="s">
        <v>169</v>
      </c>
      <c r="K1099" s="128" t="s">
        <v>2264</v>
      </c>
      <c r="L1099" s="130">
        <v>0</v>
      </c>
      <c r="M1099" s="130">
        <v>0</v>
      </c>
      <c r="N1099" s="131">
        <f t="shared" si="53"/>
        <v>0</v>
      </c>
      <c r="O1099" s="128" t="s">
        <v>2312</v>
      </c>
      <c r="P1099" s="144">
        <f t="shared" si="63"/>
        <v>57540</v>
      </c>
      <c r="Q1099" s="133">
        <v>0</v>
      </c>
      <c r="R1099" s="144">
        <v>8222.7999999999993</v>
      </c>
      <c r="S1099" s="134">
        <f t="shared" si="54"/>
        <v>65762.8</v>
      </c>
      <c r="T1099" s="132">
        <v>57540</v>
      </c>
      <c r="U1099" s="135">
        <v>0</v>
      </c>
      <c r="V1099" s="135"/>
      <c r="W1099" s="136">
        <f t="shared" si="55"/>
        <v>57540</v>
      </c>
      <c r="X1099" s="145" t="s">
        <v>1130</v>
      </c>
      <c r="Y1099" s="138"/>
      <c r="Z1099" s="138"/>
      <c r="AA1099" s="138"/>
      <c r="AB1099" s="139"/>
      <c r="AC1099" s="147"/>
      <c r="AE1099" s="147"/>
      <c r="AG1099" s="147"/>
      <c r="AH1099" s="92"/>
    </row>
    <row r="1100" spans="2:34" ht="40.5" customHeight="1">
      <c r="B1100" s="127">
        <v>1089</v>
      </c>
      <c r="C1100" s="128" t="s">
        <v>1126</v>
      </c>
      <c r="D1100" s="129" t="s">
        <v>1127</v>
      </c>
      <c r="E1100" s="129" t="s">
        <v>499</v>
      </c>
      <c r="F1100" s="129" t="s">
        <v>1128</v>
      </c>
      <c r="G1100" s="128" t="s">
        <v>920</v>
      </c>
      <c r="H1100" s="128"/>
      <c r="I1100" s="128" t="s">
        <v>1129</v>
      </c>
      <c r="J1100" s="128" t="s">
        <v>169</v>
      </c>
      <c r="K1100" s="128" t="s">
        <v>2264</v>
      </c>
      <c r="L1100" s="130">
        <v>0</v>
      </c>
      <c r="M1100" s="130">
        <v>0</v>
      </c>
      <c r="N1100" s="131">
        <f t="shared" ref="N1100:N1163" si="64">+M1100+L1100</f>
        <v>0</v>
      </c>
      <c r="O1100" s="128" t="s">
        <v>2312</v>
      </c>
      <c r="P1100" s="144">
        <f t="shared" si="63"/>
        <v>4934</v>
      </c>
      <c r="Q1100" s="133">
        <v>0</v>
      </c>
      <c r="R1100" s="144">
        <v>548.89999999999964</v>
      </c>
      <c r="S1100" s="134">
        <f t="shared" si="54"/>
        <v>5482.9</v>
      </c>
      <c r="T1100" s="132">
        <v>4934</v>
      </c>
      <c r="U1100" s="135">
        <v>0</v>
      </c>
      <c r="V1100" s="135"/>
      <c r="W1100" s="136">
        <f t="shared" si="55"/>
        <v>4934</v>
      </c>
      <c r="X1100" s="145" t="s">
        <v>1130</v>
      </c>
      <c r="Y1100" s="138"/>
      <c r="Z1100" s="138"/>
      <c r="AA1100" s="138"/>
      <c r="AB1100" s="139"/>
      <c r="AC1100" s="147"/>
      <c r="AE1100" s="147"/>
      <c r="AG1100" s="147"/>
      <c r="AH1100" s="92"/>
    </row>
    <row r="1101" spans="2:34" ht="40.5" customHeight="1">
      <c r="B1101" s="127">
        <v>1090</v>
      </c>
      <c r="C1101" s="128" t="s">
        <v>1131</v>
      </c>
      <c r="D1101" s="129" t="s">
        <v>1067</v>
      </c>
      <c r="E1101" s="129" t="s">
        <v>414</v>
      </c>
      <c r="F1101" s="129" t="s">
        <v>652</v>
      </c>
      <c r="G1101" s="128" t="s">
        <v>996</v>
      </c>
      <c r="H1101" s="128"/>
      <c r="I1101" s="128" t="s">
        <v>1132</v>
      </c>
      <c r="J1101" s="128" t="s">
        <v>156</v>
      </c>
      <c r="K1101" s="128" t="s">
        <v>2264</v>
      </c>
      <c r="L1101" s="130">
        <v>3</v>
      </c>
      <c r="M1101" s="130">
        <v>4</v>
      </c>
      <c r="N1101" s="131">
        <f t="shared" si="64"/>
        <v>7</v>
      </c>
      <c r="O1101" s="128" t="s">
        <v>2312</v>
      </c>
      <c r="P1101" s="132">
        <v>31404</v>
      </c>
      <c r="Q1101" s="133">
        <v>0</v>
      </c>
      <c r="R1101" s="144">
        <v>3491.6</v>
      </c>
      <c r="S1101" s="134">
        <f t="shared" ref="S1101:S1164" si="65">+P1101+R1101</f>
        <v>34895.599999999999</v>
      </c>
      <c r="T1101" s="132">
        <v>31404</v>
      </c>
      <c r="U1101" s="135">
        <v>0</v>
      </c>
      <c r="V1101" s="135"/>
      <c r="W1101" s="136">
        <f t="shared" ref="W1101:W1164" si="66">+T1101+U1101+V1101</f>
        <v>31404</v>
      </c>
      <c r="X1101" s="145" t="s">
        <v>1133</v>
      </c>
      <c r="Y1101" s="138"/>
      <c r="Z1101" s="138"/>
      <c r="AA1101" s="138"/>
      <c r="AB1101" s="139"/>
      <c r="AC1101" s="147"/>
      <c r="AE1101" s="147"/>
      <c r="AG1101" s="147"/>
      <c r="AH1101" s="92"/>
    </row>
    <row r="1102" spans="2:34" ht="40.5" customHeight="1">
      <c r="B1102" s="127">
        <v>1091</v>
      </c>
      <c r="C1102" s="128" t="s">
        <v>1131</v>
      </c>
      <c r="D1102" s="129" t="s">
        <v>1067</v>
      </c>
      <c r="E1102" s="129" t="s">
        <v>414</v>
      </c>
      <c r="F1102" s="129" t="s">
        <v>652</v>
      </c>
      <c r="G1102" s="128" t="s">
        <v>996</v>
      </c>
      <c r="H1102" s="128"/>
      <c r="I1102" s="128" t="s">
        <v>1132</v>
      </c>
      <c r="J1102" s="128" t="s">
        <v>169</v>
      </c>
      <c r="K1102" s="128" t="s">
        <v>2264</v>
      </c>
      <c r="L1102" s="130">
        <v>0</v>
      </c>
      <c r="M1102" s="130">
        <v>0</v>
      </c>
      <c r="N1102" s="131">
        <f t="shared" si="64"/>
        <v>0</v>
      </c>
      <c r="O1102" s="128" t="s">
        <v>2312</v>
      </c>
      <c r="P1102" s="132">
        <v>14385</v>
      </c>
      <c r="Q1102" s="133">
        <v>0</v>
      </c>
      <c r="R1102" s="144">
        <v>2055.6999999999998</v>
      </c>
      <c r="S1102" s="134">
        <f t="shared" si="65"/>
        <v>16440.7</v>
      </c>
      <c r="T1102" s="132">
        <v>14385</v>
      </c>
      <c r="U1102" s="135">
        <v>0</v>
      </c>
      <c r="V1102" s="135"/>
      <c r="W1102" s="136">
        <f t="shared" si="66"/>
        <v>14385</v>
      </c>
      <c r="X1102" s="145" t="s">
        <v>1133</v>
      </c>
      <c r="Y1102" s="138"/>
      <c r="Z1102" s="138"/>
      <c r="AA1102" s="138"/>
      <c r="AB1102" s="139"/>
      <c r="AC1102" s="147"/>
      <c r="AE1102" s="147"/>
      <c r="AG1102" s="147"/>
      <c r="AH1102" s="92"/>
    </row>
    <row r="1103" spans="2:34" ht="40.5" customHeight="1">
      <c r="B1103" s="127">
        <v>1092</v>
      </c>
      <c r="C1103" s="128" t="s">
        <v>1131</v>
      </c>
      <c r="D1103" s="129" t="s">
        <v>1067</v>
      </c>
      <c r="E1103" s="129" t="s">
        <v>414</v>
      </c>
      <c r="F1103" s="129" t="s">
        <v>652</v>
      </c>
      <c r="G1103" s="128" t="s">
        <v>996</v>
      </c>
      <c r="H1103" s="128"/>
      <c r="I1103" s="128" t="s">
        <v>1132</v>
      </c>
      <c r="J1103" s="128" t="s">
        <v>168</v>
      </c>
      <c r="K1103" s="128" t="s">
        <v>2265</v>
      </c>
      <c r="L1103" s="130">
        <v>0</v>
      </c>
      <c r="M1103" s="130">
        <v>0</v>
      </c>
      <c r="N1103" s="131">
        <f t="shared" si="64"/>
        <v>0</v>
      </c>
      <c r="O1103" s="128" t="s">
        <v>2312</v>
      </c>
      <c r="P1103" s="144">
        <v>21150</v>
      </c>
      <c r="Q1103" s="133">
        <v>0</v>
      </c>
      <c r="R1103" s="144">
        <v>2350</v>
      </c>
      <c r="S1103" s="134">
        <f t="shared" si="65"/>
        <v>23500</v>
      </c>
      <c r="T1103" s="144">
        <v>21150</v>
      </c>
      <c r="U1103" s="135">
        <v>0</v>
      </c>
      <c r="V1103" s="135"/>
      <c r="W1103" s="136">
        <f t="shared" si="66"/>
        <v>21150</v>
      </c>
      <c r="X1103" s="145" t="s">
        <v>1133</v>
      </c>
      <c r="Y1103" s="138"/>
      <c r="Z1103" s="138"/>
      <c r="AA1103" s="138"/>
      <c r="AB1103" s="139"/>
      <c r="AC1103" s="147"/>
      <c r="AE1103" s="147"/>
      <c r="AG1103" s="147"/>
      <c r="AH1103" s="92"/>
    </row>
    <row r="1104" spans="2:34" ht="40.5" customHeight="1">
      <c r="B1104" s="127">
        <v>1093</v>
      </c>
      <c r="C1104" s="128" t="s">
        <v>1131</v>
      </c>
      <c r="D1104" s="129" t="s">
        <v>1067</v>
      </c>
      <c r="E1104" s="129" t="s">
        <v>414</v>
      </c>
      <c r="F1104" s="129" t="s">
        <v>652</v>
      </c>
      <c r="G1104" s="128" t="s">
        <v>996</v>
      </c>
      <c r="H1104" s="128"/>
      <c r="I1104" s="128" t="s">
        <v>1132</v>
      </c>
      <c r="J1104" s="128" t="s">
        <v>923</v>
      </c>
      <c r="K1104" s="128" t="s">
        <v>2265</v>
      </c>
      <c r="L1104" s="130">
        <v>0</v>
      </c>
      <c r="M1104" s="130">
        <v>0</v>
      </c>
      <c r="N1104" s="131">
        <f t="shared" si="64"/>
        <v>0</v>
      </c>
      <c r="O1104" s="128" t="s">
        <v>2312</v>
      </c>
      <c r="P1104" s="132">
        <v>13260</v>
      </c>
      <c r="Q1104" s="133">
        <v>0</v>
      </c>
      <c r="R1104" s="144">
        <v>1971.5</v>
      </c>
      <c r="S1104" s="134">
        <f t="shared" si="65"/>
        <v>15231.5</v>
      </c>
      <c r="T1104" s="132">
        <v>13260</v>
      </c>
      <c r="U1104" s="135">
        <v>0</v>
      </c>
      <c r="V1104" s="135"/>
      <c r="W1104" s="136">
        <f t="shared" si="66"/>
        <v>13260</v>
      </c>
      <c r="X1104" s="145" t="s">
        <v>1133</v>
      </c>
      <c r="Y1104" s="138"/>
      <c r="Z1104" s="138"/>
      <c r="AA1104" s="138"/>
      <c r="AB1104" s="139"/>
      <c r="AC1104" s="147"/>
      <c r="AE1104" s="147"/>
      <c r="AG1104" s="147"/>
      <c r="AH1104" s="92"/>
    </row>
    <row r="1105" spans="2:34" ht="40.5" customHeight="1">
      <c r="B1105" s="127">
        <v>1094</v>
      </c>
      <c r="C1105" s="128" t="s">
        <v>1134</v>
      </c>
      <c r="D1105" s="129" t="s">
        <v>220</v>
      </c>
      <c r="E1105" s="129" t="s">
        <v>1135</v>
      </c>
      <c r="F1105" s="129" t="s">
        <v>1136</v>
      </c>
      <c r="G1105" s="128" t="s">
        <v>920</v>
      </c>
      <c r="H1105" s="128"/>
      <c r="I1105" s="128" t="s">
        <v>1137</v>
      </c>
      <c r="J1105" s="128" t="s">
        <v>923</v>
      </c>
      <c r="K1105" s="128" t="s">
        <v>2265</v>
      </c>
      <c r="L1105" s="130">
        <v>18</v>
      </c>
      <c r="M1105" s="130">
        <v>0</v>
      </c>
      <c r="N1105" s="131">
        <f t="shared" si="64"/>
        <v>18</v>
      </c>
      <c r="O1105" s="128" t="s">
        <v>2312</v>
      </c>
      <c r="P1105" s="144">
        <f t="shared" ref="P1105:P1114" si="67">+T1105</f>
        <v>13260</v>
      </c>
      <c r="Q1105" s="133">
        <v>0</v>
      </c>
      <c r="R1105" s="144">
        <v>1971.5</v>
      </c>
      <c r="S1105" s="134">
        <f t="shared" si="65"/>
        <v>15231.5</v>
      </c>
      <c r="T1105" s="132">
        <v>13260</v>
      </c>
      <c r="U1105" s="135">
        <v>0</v>
      </c>
      <c r="V1105" s="135"/>
      <c r="W1105" s="136">
        <f t="shared" si="66"/>
        <v>13260</v>
      </c>
      <c r="X1105" s="145" t="s">
        <v>1138</v>
      </c>
      <c r="Y1105" s="138"/>
      <c r="Z1105" s="138"/>
      <c r="AA1105" s="138"/>
      <c r="AB1105" s="139"/>
      <c r="AC1105" s="147"/>
      <c r="AE1105" s="147"/>
      <c r="AG1105" s="147"/>
      <c r="AH1105" s="92"/>
    </row>
    <row r="1106" spans="2:34" ht="40.5" customHeight="1">
      <c r="B1106" s="127">
        <v>1095</v>
      </c>
      <c r="C1106" s="128" t="s">
        <v>1134</v>
      </c>
      <c r="D1106" s="129" t="s">
        <v>220</v>
      </c>
      <c r="E1106" s="129" t="s">
        <v>1135</v>
      </c>
      <c r="F1106" s="129" t="s">
        <v>1136</v>
      </c>
      <c r="G1106" s="128" t="s">
        <v>920</v>
      </c>
      <c r="H1106" s="128"/>
      <c r="I1106" s="128" t="s">
        <v>1137</v>
      </c>
      <c r="J1106" s="128" t="s">
        <v>156</v>
      </c>
      <c r="K1106" s="128" t="s">
        <v>2265</v>
      </c>
      <c r="L1106" s="130">
        <v>0</v>
      </c>
      <c r="M1106" s="130">
        <v>0</v>
      </c>
      <c r="N1106" s="131">
        <f t="shared" si="64"/>
        <v>0</v>
      </c>
      <c r="O1106" s="128" t="s">
        <v>2312</v>
      </c>
      <c r="P1106" s="144">
        <f t="shared" si="67"/>
        <v>7851</v>
      </c>
      <c r="Q1106" s="133">
        <v>0</v>
      </c>
      <c r="R1106" s="144">
        <v>872.89999999999964</v>
      </c>
      <c r="S1106" s="134">
        <f t="shared" si="65"/>
        <v>8723.9</v>
      </c>
      <c r="T1106" s="132">
        <v>7851</v>
      </c>
      <c r="U1106" s="135">
        <v>0</v>
      </c>
      <c r="V1106" s="135"/>
      <c r="W1106" s="136">
        <f t="shared" si="66"/>
        <v>7851</v>
      </c>
      <c r="X1106" s="145" t="s">
        <v>1138</v>
      </c>
      <c r="Y1106" s="138"/>
      <c r="Z1106" s="138"/>
      <c r="AA1106" s="138"/>
      <c r="AB1106" s="139"/>
      <c r="AC1106" s="147"/>
      <c r="AE1106" s="147"/>
      <c r="AG1106" s="147"/>
      <c r="AH1106" s="92"/>
    </row>
    <row r="1107" spans="2:34" ht="40.5" customHeight="1">
      <c r="B1107" s="127">
        <v>1096</v>
      </c>
      <c r="C1107" s="128" t="s">
        <v>1134</v>
      </c>
      <c r="D1107" s="129" t="s">
        <v>220</v>
      </c>
      <c r="E1107" s="129" t="s">
        <v>1135</v>
      </c>
      <c r="F1107" s="129" t="s">
        <v>1136</v>
      </c>
      <c r="G1107" s="128" t="s">
        <v>920</v>
      </c>
      <c r="H1107" s="128"/>
      <c r="I1107" s="128" t="s">
        <v>1137</v>
      </c>
      <c r="J1107" s="128" t="s">
        <v>156</v>
      </c>
      <c r="K1107" s="128" t="s">
        <v>2265</v>
      </c>
      <c r="L1107" s="130">
        <v>0</v>
      </c>
      <c r="M1107" s="130">
        <v>0</v>
      </c>
      <c r="N1107" s="131">
        <f t="shared" si="64"/>
        <v>0</v>
      </c>
      <c r="O1107" s="128" t="s">
        <v>2312</v>
      </c>
      <c r="P1107" s="144">
        <f t="shared" si="67"/>
        <v>101447</v>
      </c>
      <c r="Q1107" s="133">
        <v>0</v>
      </c>
      <c r="R1107" s="144">
        <v>11272</v>
      </c>
      <c r="S1107" s="134">
        <f t="shared" si="65"/>
        <v>112719</v>
      </c>
      <c r="T1107" s="132">
        <v>101447</v>
      </c>
      <c r="U1107" s="135">
        <v>0</v>
      </c>
      <c r="V1107" s="135"/>
      <c r="W1107" s="136">
        <f t="shared" si="66"/>
        <v>101447</v>
      </c>
      <c r="X1107" s="145" t="s">
        <v>1138</v>
      </c>
      <c r="Y1107" s="138"/>
      <c r="Z1107" s="138"/>
      <c r="AA1107" s="138"/>
      <c r="AB1107" s="139"/>
      <c r="AC1107" s="147"/>
      <c r="AE1107" s="147"/>
      <c r="AG1107" s="147"/>
      <c r="AH1107" s="92"/>
    </row>
    <row r="1108" spans="2:34" ht="40.5" customHeight="1">
      <c r="B1108" s="127">
        <v>1097</v>
      </c>
      <c r="C1108" s="128" t="s">
        <v>1134</v>
      </c>
      <c r="D1108" s="129" t="s">
        <v>220</v>
      </c>
      <c r="E1108" s="129" t="s">
        <v>1135</v>
      </c>
      <c r="F1108" s="129" t="s">
        <v>1136</v>
      </c>
      <c r="G1108" s="128" t="s">
        <v>920</v>
      </c>
      <c r="H1108" s="128"/>
      <c r="I1108" s="128" t="s">
        <v>1137</v>
      </c>
      <c r="J1108" s="128" t="s">
        <v>168</v>
      </c>
      <c r="K1108" s="128" t="s">
        <v>2265</v>
      </c>
      <c r="L1108" s="130">
        <v>0</v>
      </c>
      <c r="M1108" s="130">
        <v>0</v>
      </c>
      <c r="N1108" s="131">
        <f t="shared" si="64"/>
        <v>0</v>
      </c>
      <c r="O1108" s="128" t="s">
        <v>2312</v>
      </c>
      <c r="P1108" s="144">
        <f t="shared" si="67"/>
        <v>21150</v>
      </c>
      <c r="Q1108" s="133">
        <v>0</v>
      </c>
      <c r="R1108" s="144">
        <v>2350</v>
      </c>
      <c r="S1108" s="134">
        <f t="shared" si="65"/>
        <v>23500</v>
      </c>
      <c r="T1108" s="144">
        <v>21150</v>
      </c>
      <c r="U1108" s="135">
        <v>0</v>
      </c>
      <c r="V1108" s="135"/>
      <c r="W1108" s="136">
        <f t="shared" si="66"/>
        <v>21150</v>
      </c>
      <c r="X1108" s="145" t="s">
        <v>1138</v>
      </c>
      <c r="Y1108" s="138"/>
      <c r="Z1108" s="138"/>
      <c r="AA1108" s="138"/>
      <c r="AB1108" s="139"/>
      <c r="AC1108" s="147"/>
      <c r="AE1108" s="147"/>
      <c r="AG1108" s="147"/>
      <c r="AH1108" s="92"/>
    </row>
    <row r="1109" spans="2:34" ht="40.5" customHeight="1">
      <c r="B1109" s="127">
        <v>1098</v>
      </c>
      <c r="C1109" s="128" t="s">
        <v>1134</v>
      </c>
      <c r="D1109" s="129" t="s">
        <v>220</v>
      </c>
      <c r="E1109" s="129" t="s">
        <v>1135</v>
      </c>
      <c r="F1109" s="129" t="s">
        <v>1136</v>
      </c>
      <c r="G1109" s="128" t="s">
        <v>920</v>
      </c>
      <c r="H1109" s="128"/>
      <c r="I1109" s="128" t="s">
        <v>1137</v>
      </c>
      <c r="J1109" s="128" t="s">
        <v>169</v>
      </c>
      <c r="K1109" s="128" t="s">
        <v>2264</v>
      </c>
      <c r="L1109" s="130">
        <v>0</v>
      </c>
      <c r="M1109" s="130">
        <v>0</v>
      </c>
      <c r="N1109" s="131">
        <f t="shared" si="64"/>
        <v>0</v>
      </c>
      <c r="O1109" s="128" t="s">
        <v>2312</v>
      </c>
      <c r="P1109" s="144">
        <f t="shared" si="67"/>
        <v>86310</v>
      </c>
      <c r="Q1109" s="133">
        <v>0</v>
      </c>
      <c r="R1109" s="144">
        <v>12334.2</v>
      </c>
      <c r="S1109" s="134">
        <f t="shared" si="65"/>
        <v>98644.2</v>
      </c>
      <c r="T1109" s="132">
        <v>86310</v>
      </c>
      <c r="U1109" s="135">
        <v>0</v>
      </c>
      <c r="V1109" s="135"/>
      <c r="W1109" s="136">
        <f t="shared" si="66"/>
        <v>86310</v>
      </c>
      <c r="X1109" s="145" t="s">
        <v>1138</v>
      </c>
      <c r="Y1109" s="138"/>
      <c r="Z1109" s="138"/>
      <c r="AA1109" s="138"/>
      <c r="AB1109" s="139"/>
      <c r="AC1109" s="147"/>
      <c r="AE1109" s="147"/>
      <c r="AG1109" s="147"/>
      <c r="AH1109" s="92"/>
    </row>
    <row r="1110" spans="2:34" ht="40.5" customHeight="1">
      <c r="B1110" s="127">
        <v>1099</v>
      </c>
      <c r="C1110" s="128" t="s">
        <v>1139</v>
      </c>
      <c r="D1110" s="129" t="s">
        <v>1140</v>
      </c>
      <c r="E1110" s="129" t="s">
        <v>1141</v>
      </c>
      <c r="F1110" s="129" t="s">
        <v>487</v>
      </c>
      <c r="G1110" s="128" t="s">
        <v>920</v>
      </c>
      <c r="H1110" s="128"/>
      <c r="I1110" s="128" t="s">
        <v>1142</v>
      </c>
      <c r="J1110" s="128" t="s">
        <v>923</v>
      </c>
      <c r="K1110" s="128" t="s">
        <v>2265</v>
      </c>
      <c r="L1110" s="130">
        <v>5</v>
      </c>
      <c r="M1110" s="130">
        <v>4</v>
      </c>
      <c r="N1110" s="131">
        <f t="shared" si="64"/>
        <v>9</v>
      </c>
      <c r="O1110" s="128" t="s">
        <v>2312</v>
      </c>
      <c r="P1110" s="144">
        <f t="shared" si="67"/>
        <v>26520</v>
      </c>
      <c r="Q1110" s="133">
        <v>0</v>
      </c>
      <c r="R1110" s="144">
        <v>3943</v>
      </c>
      <c r="S1110" s="134">
        <f t="shared" si="65"/>
        <v>30463</v>
      </c>
      <c r="T1110" s="132">
        <v>26520</v>
      </c>
      <c r="U1110" s="135">
        <v>0</v>
      </c>
      <c r="V1110" s="135"/>
      <c r="W1110" s="136">
        <f t="shared" si="66"/>
        <v>26520</v>
      </c>
      <c r="X1110" s="145" t="s">
        <v>1143</v>
      </c>
      <c r="Y1110" s="138"/>
      <c r="Z1110" s="138"/>
      <c r="AA1110" s="138"/>
      <c r="AB1110" s="139"/>
      <c r="AC1110" s="147"/>
      <c r="AE1110" s="147"/>
      <c r="AG1110" s="147"/>
      <c r="AH1110" s="92"/>
    </row>
    <row r="1111" spans="2:34" ht="40.5" customHeight="1">
      <c r="B1111" s="127">
        <v>1100</v>
      </c>
      <c r="C1111" s="128" t="s">
        <v>1139</v>
      </c>
      <c r="D1111" s="129" t="s">
        <v>1140</v>
      </c>
      <c r="E1111" s="129" t="s">
        <v>1141</v>
      </c>
      <c r="F1111" s="129" t="s">
        <v>487</v>
      </c>
      <c r="G1111" s="128" t="s">
        <v>920</v>
      </c>
      <c r="H1111" s="128"/>
      <c r="I1111" s="128" t="s">
        <v>1142</v>
      </c>
      <c r="J1111" s="128" t="s">
        <v>169</v>
      </c>
      <c r="K1111" s="128" t="s">
        <v>2264</v>
      </c>
      <c r="L1111" s="130">
        <v>0</v>
      </c>
      <c r="M1111" s="130">
        <v>0</v>
      </c>
      <c r="N1111" s="131">
        <f t="shared" si="64"/>
        <v>0</v>
      </c>
      <c r="O1111" s="128" t="s">
        <v>2312</v>
      </c>
      <c r="P1111" s="144">
        <f t="shared" si="67"/>
        <v>4934</v>
      </c>
      <c r="Q1111" s="133">
        <v>0</v>
      </c>
      <c r="R1111" s="144">
        <v>548.89999999999964</v>
      </c>
      <c r="S1111" s="134">
        <f t="shared" si="65"/>
        <v>5482.9</v>
      </c>
      <c r="T1111" s="132">
        <v>4934</v>
      </c>
      <c r="U1111" s="135">
        <v>0</v>
      </c>
      <c r="V1111" s="135"/>
      <c r="W1111" s="136">
        <f t="shared" si="66"/>
        <v>4934</v>
      </c>
      <c r="X1111" s="145" t="s">
        <v>1143</v>
      </c>
      <c r="Y1111" s="138"/>
      <c r="Z1111" s="138"/>
      <c r="AA1111" s="138"/>
      <c r="AB1111" s="139"/>
      <c r="AC1111" s="147"/>
      <c r="AE1111" s="147"/>
      <c r="AG1111" s="147"/>
      <c r="AH1111" s="92"/>
    </row>
    <row r="1112" spans="2:34" ht="40.5" customHeight="1">
      <c r="B1112" s="127">
        <v>1101</v>
      </c>
      <c r="C1112" s="128" t="s">
        <v>1139</v>
      </c>
      <c r="D1112" s="129" t="s">
        <v>1140</v>
      </c>
      <c r="E1112" s="129" t="s">
        <v>1141</v>
      </c>
      <c r="F1112" s="129" t="s">
        <v>487</v>
      </c>
      <c r="G1112" s="128" t="s">
        <v>920</v>
      </c>
      <c r="H1112" s="128"/>
      <c r="I1112" s="128" t="s">
        <v>1142</v>
      </c>
      <c r="J1112" s="128" t="s">
        <v>156</v>
      </c>
      <c r="K1112" s="128" t="s">
        <v>2264</v>
      </c>
      <c r="L1112" s="130">
        <v>0</v>
      </c>
      <c r="M1112" s="130">
        <v>0</v>
      </c>
      <c r="N1112" s="131">
        <f t="shared" si="64"/>
        <v>0</v>
      </c>
      <c r="O1112" s="128" t="s">
        <v>2312</v>
      </c>
      <c r="P1112" s="144">
        <f t="shared" si="67"/>
        <v>31404</v>
      </c>
      <c r="Q1112" s="133">
        <v>0</v>
      </c>
      <c r="R1112" s="144">
        <v>3491.6</v>
      </c>
      <c r="S1112" s="134">
        <f t="shared" si="65"/>
        <v>34895.599999999999</v>
      </c>
      <c r="T1112" s="132">
        <v>31404</v>
      </c>
      <c r="U1112" s="135">
        <v>0</v>
      </c>
      <c r="V1112" s="135"/>
      <c r="W1112" s="136">
        <f t="shared" si="66"/>
        <v>31404</v>
      </c>
      <c r="X1112" s="145" t="s">
        <v>1143</v>
      </c>
      <c r="Y1112" s="138"/>
      <c r="Z1112" s="138"/>
      <c r="AA1112" s="138"/>
      <c r="AB1112" s="139"/>
      <c r="AC1112" s="147"/>
      <c r="AE1112" s="147"/>
      <c r="AG1112" s="147"/>
      <c r="AH1112" s="92"/>
    </row>
    <row r="1113" spans="2:34" ht="40.5" customHeight="1">
      <c r="B1113" s="127">
        <v>1102</v>
      </c>
      <c r="C1113" s="128" t="s">
        <v>1139</v>
      </c>
      <c r="D1113" s="129" t="s">
        <v>1140</v>
      </c>
      <c r="E1113" s="129" t="s">
        <v>1141</v>
      </c>
      <c r="F1113" s="129" t="s">
        <v>487</v>
      </c>
      <c r="G1113" s="128" t="s">
        <v>920</v>
      </c>
      <c r="H1113" s="128"/>
      <c r="I1113" s="128" t="s">
        <v>1142</v>
      </c>
      <c r="J1113" s="128" t="s">
        <v>169</v>
      </c>
      <c r="K1113" s="128" t="s">
        <v>2264</v>
      </c>
      <c r="L1113" s="130">
        <v>0</v>
      </c>
      <c r="M1113" s="130">
        <v>0</v>
      </c>
      <c r="N1113" s="131">
        <f t="shared" si="64"/>
        <v>0</v>
      </c>
      <c r="O1113" s="128" t="s">
        <v>2312</v>
      </c>
      <c r="P1113" s="144">
        <f t="shared" si="67"/>
        <v>28770</v>
      </c>
      <c r="Q1113" s="133">
        <v>0</v>
      </c>
      <c r="R1113" s="144">
        <v>4111.3999999999996</v>
      </c>
      <c r="S1113" s="134">
        <f t="shared" si="65"/>
        <v>32881.4</v>
      </c>
      <c r="T1113" s="132">
        <v>28770</v>
      </c>
      <c r="U1113" s="135">
        <v>0</v>
      </c>
      <c r="V1113" s="135"/>
      <c r="W1113" s="136">
        <f t="shared" si="66"/>
        <v>28770</v>
      </c>
      <c r="X1113" s="145" t="s">
        <v>1143</v>
      </c>
      <c r="Y1113" s="138"/>
      <c r="Z1113" s="138"/>
      <c r="AA1113" s="138"/>
      <c r="AB1113" s="139"/>
      <c r="AC1113" s="147"/>
      <c r="AE1113" s="147"/>
      <c r="AG1113" s="147"/>
      <c r="AH1113" s="92"/>
    </row>
    <row r="1114" spans="2:34" ht="40.5" customHeight="1">
      <c r="B1114" s="127">
        <v>1103</v>
      </c>
      <c r="C1114" s="128" t="s">
        <v>1139</v>
      </c>
      <c r="D1114" s="129" t="s">
        <v>1140</v>
      </c>
      <c r="E1114" s="129" t="s">
        <v>1141</v>
      </c>
      <c r="F1114" s="129" t="s">
        <v>487</v>
      </c>
      <c r="G1114" s="128" t="s">
        <v>920</v>
      </c>
      <c r="H1114" s="128"/>
      <c r="I1114" s="128" t="s">
        <v>1142</v>
      </c>
      <c r="J1114" s="128" t="s">
        <v>169</v>
      </c>
      <c r="K1114" s="128" t="s">
        <v>2265</v>
      </c>
      <c r="L1114" s="130">
        <v>0</v>
      </c>
      <c r="M1114" s="130">
        <v>0</v>
      </c>
      <c r="N1114" s="131">
        <f t="shared" si="64"/>
        <v>0</v>
      </c>
      <c r="O1114" s="128" t="s">
        <v>2312</v>
      </c>
      <c r="P1114" s="144">
        <f t="shared" si="67"/>
        <v>88162</v>
      </c>
      <c r="Q1114" s="133">
        <v>0</v>
      </c>
      <c r="R1114" s="144">
        <v>11691.79</v>
      </c>
      <c r="S1114" s="134">
        <f t="shared" si="65"/>
        <v>99853.790000000008</v>
      </c>
      <c r="T1114" s="132">
        <v>88162</v>
      </c>
      <c r="U1114" s="135">
        <v>0</v>
      </c>
      <c r="V1114" s="135"/>
      <c r="W1114" s="136">
        <f t="shared" si="66"/>
        <v>88162</v>
      </c>
      <c r="X1114" s="145" t="s">
        <v>1143</v>
      </c>
      <c r="Y1114" s="138"/>
      <c r="Z1114" s="138"/>
      <c r="AA1114" s="138"/>
      <c r="AB1114" s="139"/>
      <c r="AC1114" s="147"/>
      <c r="AE1114" s="147"/>
      <c r="AG1114" s="147"/>
      <c r="AH1114" s="92"/>
    </row>
    <row r="1115" spans="2:34" ht="40.5" customHeight="1">
      <c r="B1115" s="127">
        <v>1104</v>
      </c>
      <c r="C1115" s="128" t="s">
        <v>1144</v>
      </c>
      <c r="D1115" s="129" t="s">
        <v>161</v>
      </c>
      <c r="E1115" s="129" t="s">
        <v>285</v>
      </c>
      <c r="F1115" s="129" t="s">
        <v>1145</v>
      </c>
      <c r="G1115" s="128" t="s">
        <v>909</v>
      </c>
      <c r="H1115" s="128"/>
      <c r="I1115" s="128" t="s">
        <v>428</v>
      </c>
      <c r="J1115" s="128" t="s">
        <v>1007</v>
      </c>
      <c r="K1115" s="128" t="s">
        <v>2264</v>
      </c>
      <c r="L1115" s="130">
        <v>16</v>
      </c>
      <c r="M1115" s="130">
        <v>3</v>
      </c>
      <c r="N1115" s="131">
        <f t="shared" si="64"/>
        <v>19</v>
      </c>
      <c r="O1115" s="128" t="s">
        <v>2313</v>
      </c>
      <c r="P1115" s="144">
        <v>20371</v>
      </c>
      <c r="Q1115" s="133">
        <v>0</v>
      </c>
      <c r="R1115" s="144">
        <v>9106.5999999999985</v>
      </c>
      <c r="S1115" s="134">
        <f t="shared" si="65"/>
        <v>29477.599999999999</v>
      </c>
      <c r="T1115" s="132">
        <v>20371</v>
      </c>
      <c r="U1115" s="135">
        <v>0</v>
      </c>
      <c r="V1115" s="135"/>
      <c r="W1115" s="136">
        <f t="shared" si="66"/>
        <v>20371</v>
      </c>
      <c r="X1115" s="145" t="s">
        <v>1146</v>
      </c>
      <c r="Y1115" s="138"/>
      <c r="Z1115" s="138"/>
      <c r="AA1115" s="138"/>
      <c r="AB1115" s="139"/>
      <c r="AC1115" s="147"/>
      <c r="AE1115" s="147"/>
      <c r="AG1115" s="147"/>
      <c r="AH1115" s="92"/>
    </row>
    <row r="1116" spans="2:34" ht="40.5" customHeight="1">
      <c r="B1116" s="127">
        <v>1105</v>
      </c>
      <c r="C1116" s="128" t="s">
        <v>1144</v>
      </c>
      <c r="D1116" s="129" t="s">
        <v>161</v>
      </c>
      <c r="E1116" s="129" t="s">
        <v>285</v>
      </c>
      <c r="F1116" s="129" t="s">
        <v>1145</v>
      </c>
      <c r="G1116" s="128" t="s">
        <v>909</v>
      </c>
      <c r="H1116" s="128"/>
      <c r="I1116" s="128" t="s">
        <v>428</v>
      </c>
      <c r="J1116" s="128" t="s">
        <v>941</v>
      </c>
      <c r="K1116" s="128" t="s">
        <v>2264</v>
      </c>
      <c r="L1116" s="130">
        <v>0</v>
      </c>
      <c r="M1116" s="130">
        <v>0</v>
      </c>
      <c r="N1116" s="131">
        <f t="shared" si="64"/>
        <v>0</v>
      </c>
      <c r="O1116" s="128" t="s">
        <v>2313</v>
      </c>
      <c r="P1116" s="144">
        <v>63504</v>
      </c>
      <c r="Q1116" s="133">
        <v>0</v>
      </c>
      <c r="R1116" s="144">
        <v>7056</v>
      </c>
      <c r="S1116" s="134">
        <f t="shared" si="65"/>
        <v>70560</v>
      </c>
      <c r="T1116" s="132">
        <v>63504</v>
      </c>
      <c r="U1116" s="135">
        <v>0</v>
      </c>
      <c r="V1116" s="135"/>
      <c r="W1116" s="136">
        <f t="shared" si="66"/>
        <v>63504</v>
      </c>
      <c r="X1116" s="145" t="s">
        <v>1146</v>
      </c>
      <c r="Y1116" s="138"/>
      <c r="Z1116" s="138"/>
      <c r="AA1116" s="138"/>
      <c r="AB1116" s="139"/>
      <c r="AC1116" s="147"/>
      <c r="AE1116" s="147"/>
      <c r="AG1116" s="147"/>
      <c r="AH1116" s="92"/>
    </row>
    <row r="1117" spans="2:34" ht="40.5" customHeight="1">
      <c r="B1117" s="127">
        <v>1106</v>
      </c>
      <c r="C1117" s="128" t="s">
        <v>1144</v>
      </c>
      <c r="D1117" s="129" t="s">
        <v>161</v>
      </c>
      <c r="E1117" s="129" t="s">
        <v>285</v>
      </c>
      <c r="F1117" s="129" t="s">
        <v>1145</v>
      </c>
      <c r="G1117" s="128" t="s">
        <v>909</v>
      </c>
      <c r="H1117" s="128"/>
      <c r="I1117" s="128" t="s">
        <v>428</v>
      </c>
      <c r="J1117" s="128" t="s">
        <v>157</v>
      </c>
      <c r="K1117" s="128" t="s">
        <v>2264</v>
      </c>
      <c r="L1117" s="130">
        <v>0</v>
      </c>
      <c r="M1117" s="130">
        <v>0</v>
      </c>
      <c r="N1117" s="131">
        <f t="shared" si="64"/>
        <v>0</v>
      </c>
      <c r="O1117" s="128" t="s">
        <v>2313</v>
      </c>
      <c r="P1117" s="144">
        <v>7510</v>
      </c>
      <c r="Q1117" s="133">
        <v>0</v>
      </c>
      <c r="R1117" s="144">
        <v>1707</v>
      </c>
      <c r="S1117" s="134">
        <f t="shared" si="65"/>
        <v>9217</v>
      </c>
      <c r="T1117" s="132">
        <v>7510</v>
      </c>
      <c r="U1117" s="135">
        <v>0</v>
      </c>
      <c r="V1117" s="135"/>
      <c r="W1117" s="136">
        <f t="shared" si="66"/>
        <v>7510</v>
      </c>
      <c r="X1117" s="145" t="s">
        <v>1146</v>
      </c>
      <c r="Y1117" s="138"/>
      <c r="Z1117" s="138"/>
      <c r="AA1117" s="138"/>
      <c r="AB1117" s="139"/>
      <c r="AC1117" s="147"/>
      <c r="AE1117" s="147"/>
      <c r="AG1117" s="147"/>
      <c r="AH1117" s="92"/>
    </row>
    <row r="1118" spans="2:34" ht="40.5" customHeight="1">
      <c r="B1118" s="127">
        <v>1107</v>
      </c>
      <c r="C1118" s="128" t="s">
        <v>1144</v>
      </c>
      <c r="D1118" s="129" t="s">
        <v>161</v>
      </c>
      <c r="E1118" s="129" t="s">
        <v>285</v>
      </c>
      <c r="F1118" s="129" t="s">
        <v>1145</v>
      </c>
      <c r="G1118" s="128" t="s">
        <v>909</v>
      </c>
      <c r="H1118" s="128"/>
      <c r="I1118" s="128" t="s">
        <v>428</v>
      </c>
      <c r="J1118" s="128" t="s">
        <v>200</v>
      </c>
      <c r="K1118" s="128" t="s">
        <v>2265</v>
      </c>
      <c r="L1118" s="130">
        <v>0</v>
      </c>
      <c r="M1118" s="130">
        <v>0</v>
      </c>
      <c r="N1118" s="131">
        <f t="shared" si="64"/>
        <v>0</v>
      </c>
      <c r="O1118" s="128" t="s">
        <v>2313</v>
      </c>
      <c r="P1118" s="144">
        <v>2840</v>
      </c>
      <c r="Q1118" s="133">
        <v>0</v>
      </c>
      <c r="R1118" s="144">
        <v>653.40000000000009</v>
      </c>
      <c r="S1118" s="134">
        <f t="shared" si="65"/>
        <v>3493.4</v>
      </c>
      <c r="T1118" s="132">
        <v>2840</v>
      </c>
      <c r="U1118" s="135">
        <v>0</v>
      </c>
      <c r="V1118" s="135"/>
      <c r="W1118" s="136">
        <f t="shared" si="66"/>
        <v>2840</v>
      </c>
      <c r="X1118" s="145" t="s">
        <v>1146</v>
      </c>
      <c r="Y1118" s="138"/>
      <c r="Z1118" s="138"/>
      <c r="AA1118" s="138"/>
      <c r="AB1118" s="139"/>
      <c r="AC1118" s="147"/>
      <c r="AE1118" s="147"/>
      <c r="AG1118" s="147"/>
      <c r="AH1118" s="92"/>
    </row>
    <row r="1119" spans="2:34" ht="40.5" customHeight="1">
      <c r="B1119" s="127">
        <v>1108</v>
      </c>
      <c r="C1119" s="128" t="s">
        <v>1144</v>
      </c>
      <c r="D1119" s="129" t="s">
        <v>161</v>
      </c>
      <c r="E1119" s="129" t="s">
        <v>285</v>
      </c>
      <c r="F1119" s="129" t="s">
        <v>1145</v>
      </c>
      <c r="G1119" s="128" t="s">
        <v>909</v>
      </c>
      <c r="H1119" s="128"/>
      <c r="I1119" s="128" t="s">
        <v>428</v>
      </c>
      <c r="J1119" s="128" t="s">
        <v>156</v>
      </c>
      <c r="K1119" s="128" t="s">
        <v>2264</v>
      </c>
      <c r="L1119" s="130">
        <v>0</v>
      </c>
      <c r="M1119" s="130">
        <v>0</v>
      </c>
      <c r="N1119" s="131">
        <f t="shared" si="64"/>
        <v>0</v>
      </c>
      <c r="O1119" s="128" t="s">
        <v>2313</v>
      </c>
      <c r="P1119" s="144">
        <v>74714</v>
      </c>
      <c r="Q1119" s="133">
        <v>0</v>
      </c>
      <c r="R1119" s="144">
        <v>9218.5599999999977</v>
      </c>
      <c r="S1119" s="134">
        <f t="shared" si="65"/>
        <v>83932.56</v>
      </c>
      <c r="T1119" s="132">
        <v>74714</v>
      </c>
      <c r="U1119" s="135">
        <v>0</v>
      </c>
      <c r="V1119" s="135"/>
      <c r="W1119" s="136">
        <f t="shared" si="66"/>
        <v>74714</v>
      </c>
      <c r="X1119" s="145" t="s">
        <v>1146</v>
      </c>
      <c r="Y1119" s="138"/>
      <c r="Z1119" s="138"/>
      <c r="AA1119" s="138"/>
      <c r="AB1119" s="139"/>
      <c r="AC1119" s="147"/>
      <c r="AE1119" s="147"/>
      <c r="AG1119" s="147"/>
      <c r="AH1119" s="92"/>
    </row>
    <row r="1120" spans="2:34" ht="40.5" customHeight="1">
      <c r="B1120" s="127">
        <v>1109</v>
      </c>
      <c r="C1120" s="128" t="s">
        <v>1144</v>
      </c>
      <c r="D1120" s="129" t="s">
        <v>161</v>
      </c>
      <c r="E1120" s="129" t="s">
        <v>285</v>
      </c>
      <c r="F1120" s="129" t="s">
        <v>1145</v>
      </c>
      <c r="G1120" s="128" t="s">
        <v>909</v>
      </c>
      <c r="H1120" s="128"/>
      <c r="I1120" s="128" t="s">
        <v>428</v>
      </c>
      <c r="J1120" s="128" t="s">
        <v>156</v>
      </c>
      <c r="K1120" s="128" t="s">
        <v>2264</v>
      </c>
      <c r="L1120" s="130">
        <v>0</v>
      </c>
      <c r="M1120" s="130">
        <v>0</v>
      </c>
      <c r="N1120" s="131">
        <f t="shared" si="64"/>
        <v>0</v>
      </c>
      <c r="O1120" s="128" t="s">
        <v>2313</v>
      </c>
      <c r="P1120" s="144">
        <v>5600</v>
      </c>
      <c r="Q1120" s="133">
        <v>0</v>
      </c>
      <c r="R1120" s="144">
        <v>800</v>
      </c>
      <c r="S1120" s="134">
        <f t="shared" si="65"/>
        <v>6400</v>
      </c>
      <c r="T1120" s="132">
        <v>5600</v>
      </c>
      <c r="U1120" s="135">
        <v>0</v>
      </c>
      <c r="V1120" s="135"/>
      <c r="W1120" s="136">
        <f t="shared" si="66"/>
        <v>5600</v>
      </c>
      <c r="X1120" s="145" t="s">
        <v>1146</v>
      </c>
      <c r="Y1120" s="138"/>
      <c r="Z1120" s="138"/>
      <c r="AA1120" s="138"/>
      <c r="AB1120" s="139"/>
      <c r="AC1120" s="147"/>
      <c r="AE1120" s="147"/>
      <c r="AG1120" s="147"/>
      <c r="AH1120" s="92"/>
    </row>
    <row r="1121" spans="2:34" ht="40.5" customHeight="1">
      <c r="B1121" s="127">
        <v>1110</v>
      </c>
      <c r="C1121" s="128" t="s">
        <v>1144</v>
      </c>
      <c r="D1121" s="129" t="s">
        <v>161</v>
      </c>
      <c r="E1121" s="129" t="s">
        <v>285</v>
      </c>
      <c r="F1121" s="129" t="s">
        <v>1145</v>
      </c>
      <c r="G1121" s="128" t="s">
        <v>909</v>
      </c>
      <c r="H1121" s="128"/>
      <c r="I1121" s="128" t="s">
        <v>428</v>
      </c>
      <c r="J1121" s="128" t="s">
        <v>455</v>
      </c>
      <c r="K1121" s="128" t="s">
        <v>2265</v>
      </c>
      <c r="L1121" s="130">
        <v>0</v>
      </c>
      <c r="M1121" s="130">
        <v>0</v>
      </c>
      <c r="N1121" s="131">
        <f t="shared" si="64"/>
        <v>0</v>
      </c>
      <c r="O1121" s="128" t="s">
        <v>2313</v>
      </c>
      <c r="P1121" s="144">
        <v>6591</v>
      </c>
      <c r="Q1121" s="133">
        <v>0</v>
      </c>
      <c r="R1121" s="144">
        <v>770</v>
      </c>
      <c r="S1121" s="134">
        <f t="shared" si="65"/>
        <v>7361</v>
      </c>
      <c r="T1121" s="132">
        <v>6591</v>
      </c>
      <c r="U1121" s="135">
        <v>0</v>
      </c>
      <c r="V1121" s="135"/>
      <c r="W1121" s="136">
        <f t="shared" si="66"/>
        <v>6591</v>
      </c>
      <c r="X1121" s="145" t="s">
        <v>1146</v>
      </c>
      <c r="Y1121" s="138"/>
      <c r="Z1121" s="138"/>
      <c r="AA1121" s="138"/>
      <c r="AB1121" s="139"/>
      <c r="AC1121" s="147"/>
      <c r="AE1121" s="147"/>
      <c r="AG1121" s="147"/>
      <c r="AH1121" s="92"/>
    </row>
    <row r="1122" spans="2:34" ht="40.5" customHeight="1">
      <c r="B1122" s="127">
        <v>1111</v>
      </c>
      <c r="C1122" s="128" t="s">
        <v>1147</v>
      </c>
      <c r="D1122" s="129" t="s">
        <v>237</v>
      </c>
      <c r="E1122" s="129" t="s">
        <v>403</v>
      </c>
      <c r="F1122" s="129" t="s">
        <v>1148</v>
      </c>
      <c r="G1122" s="128" t="s">
        <v>151</v>
      </c>
      <c r="H1122" s="128"/>
      <c r="I1122" s="128" t="s">
        <v>1149</v>
      </c>
      <c r="J1122" s="128" t="s">
        <v>152</v>
      </c>
      <c r="K1122" s="128" t="s">
        <v>2265</v>
      </c>
      <c r="L1122" s="130">
        <v>2</v>
      </c>
      <c r="M1122" s="130">
        <v>16</v>
      </c>
      <c r="N1122" s="131">
        <f t="shared" si="64"/>
        <v>18</v>
      </c>
      <c r="O1122" s="128" t="s">
        <v>2312</v>
      </c>
      <c r="P1122" s="144">
        <v>38448</v>
      </c>
      <c r="Q1122" s="133">
        <v>0</v>
      </c>
      <c r="R1122" s="144">
        <v>4272</v>
      </c>
      <c r="S1122" s="134">
        <f t="shared" si="65"/>
        <v>42720</v>
      </c>
      <c r="T1122" s="132">
        <v>38448</v>
      </c>
      <c r="U1122" s="135">
        <v>0</v>
      </c>
      <c r="V1122" s="135"/>
      <c r="W1122" s="136">
        <f t="shared" si="66"/>
        <v>38448</v>
      </c>
      <c r="X1122" s="145" t="s">
        <v>1150</v>
      </c>
      <c r="Y1122" s="138"/>
      <c r="Z1122" s="138"/>
      <c r="AA1122" s="138"/>
      <c r="AB1122" s="139"/>
      <c r="AC1122" s="147"/>
      <c r="AE1122" s="147"/>
      <c r="AG1122" s="147"/>
      <c r="AH1122" s="92"/>
    </row>
    <row r="1123" spans="2:34" ht="40.5" customHeight="1">
      <c r="B1123" s="127">
        <v>1112</v>
      </c>
      <c r="C1123" s="128" t="s">
        <v>1147</v>
      </c>
      <c r="D1123" s="129" t="s">
        <v>237</v>
      </c>
      <c r="E1123" s="129" t="s">
        <v>403</v>
      </c>
      <c r="F1123" s="129" t="s">
        <v>1148</v>
      </c>
      <c r="G1123" s="128" t="s">
        <v>151</v>
      </c>
      <c r="H1123" s="128"/>
      <c r="I1123" s="128" t="s">
        <v>1149</v>
      </c>
      <c r="J1123" s="128" t="s">
        <v>152</v>
      </c>
      <c r="K1123" s="128" t="s">
        <v>2265</v>
      </c>
      <c r="L1123" s="130">
        <v>0</v>
      </c>
      <c r="M1123" s="130">
        <v>0</v>
      </c>
      <c r="N1123" s="131">
        <f t="shared" si="64"/>
        <v>0</v>
      </c>
      <c r="O1123" s="128" t="s">
        <v>2312</v>
      </c>
      <c r="P1123" s="144">
        <v>40050</v>
      </c>
      <c r="Q1123" s="133">
        <v>0</v>
      </c>
      <c r="R1123" s="144">
        <v>4450</v>
      </c>
      <c r="S1123" s="134">
        <f t="shared" si="65"/>
        <v>44500</v>
      </c>
      <c r="T1123" s="132">
        <v>40050</v>
      </c>
      <c r="U1123" s="135">
        <v>0</v>
      </c>
      <c r="V1123" s="135"/>
      <c r="W1123" s="136">
        <f t="shared" si="66"/>
        <v>40050</v>
      </c>
      <c r="X1123" s="145" t="s">
        <v>1150</v>
      </c>
      <c r="Y1123" s="138"/>
      <c r="Z1123" s="138"/>
      <c r="AA1123" s="138"/>
      <c r="AB1123" s="139"/>
      <c r="AC1123" s="147"/>
      <c r="AE1123" s="147"/>
      <c r="AG1123" s="147"/>
      <c r="AH1123" s="92"/>
    </row>
    <row r="1124" spans="2:34" ht="40.5" customHeight="1">
      <c r="B1124" s="127">
        <v>1113</v>
      </c>
      <c r="C1124" s="128" t="s">
        <v>1147</v>
      </c>
      <c r="D1124" s="129" t="s">
        <v>237</v>
      </c>
      <c r="E1124" s="129" t="s">
        <v>403</v>
      </c>
      <c r="F1124" s="129" t="s">
        <v>1148</v>
      </c>
      <c r="G1124" s="128" t="s">
        <v>151</v>
      </c>
      <c r="H1124" s="128"/>
      <c r="I1124" s="128" t="s">
        <v>1149</v>
      </c>
      <c r="J1124" s="128" t="s">
        <v>155</v>
      </c>
      <c r="K1124" s="128" t="s">
        <v>2265</v>
      </c>
      <c r="L1124" s="130">
        <v>0</v>
      </c>
      <c r="M1124" s="130">
        <v>0</v>
      </c>
      <c r="N1124" s="131">
        <f t="shared" si="64"/>
        <v>0</v>
      </c>
      <c r="O1124" s="128" t="s">
        <v>2312</v>
      </c>
      <c r="P1124" s="144">
        <v>28350</v>
      </c>
      <c r="Q1124" s="133">
        <v>0</v>
      </c>
      <c r="R1124" s="144">
        <v>3150</v>
      </c>
      <c r="S1124" s="134">
        <f t="shared" si="65"/>
        <v>31500</v>
      </c>
      <c r="T1124" s="132">
        <v>28350</v>
      </c>
      <c r="U1124" s="135">
        <v>0</v>
      </c>
      <c r="V1124" s="135"/>
      <c r="W1124" s="136">
        <f t="shared" si="66"/>
        <v>28350</v>
      </c>
      <c r="X1124" s="145" t="s">
        <v>1150</v>
      </c>
      <c r="Y1124" s="138"/>
      <c r="Z1124" s="138"/>
      <c r="AA1124" s="138"/>
      <c r="AB1124" s="139"/>
      <c r="AC1124" s="147"/>
      <c r="AE1124" s="147"/>
      <c r="AG1124" s="147"/>
      <c r="AH1124" s="92"/>
    </row>
    <row r="1125" spans="2:34" ht="40.5" customHeight="1">
      <c r="B1125" s="127">
        <v>1114</v>
      </c>
      <c r="C1125" s="128" t="s">
        <v>1147</v>
      </c>
      <c r="D1125" s="129" t="s">
        <v>237</v>
      </c>
      <c r="E1125" s="129" t="s">
        <v>403</v>
      </c>
      <c r="F1125" s="129" t="s">
        <v>1148</v>
      </c>
      <c r="G1125" s="128" t="s">
        <v>151</v>
      </c>
      <c r="H1125" s="128"/>
      <c r="I1125" s="128" t="s">
        <v>1149</v>
      </c>
      <c r="J1125" s="128" t="s">
        <v>156</v>
      </c>
      <c r="K1125" s="128" t="s">
        <v>2264</v>
      </c>
      <c r="L1125" s="130">
        <v>0</v>
      </c>
      <c r="M1125" s="130">
        <v>0</v>
      </c>
      <c r="N1125" s="131">
        <f t="shared" si="64"/>
        <v>0</v>
      </c>
      <c r="O1125" s="128" t="s">
        <v>2312</v>
      </c>
      <c r="P1125" s="144">
        <v>13230</v>
      </c>
      <c r="Q1125" s="133">
        <v>0</v>
      </c>
      <c r="R1125" s="144">
        <v>1470</v>
      </c>
      <c r="S1125" s="134">
        <f t="shared" si="65"/>
        <v>14700</v>
      </c>
      <c r="T1125" s="132">
        <v>13230</v>
      </c>
      <c r="U1125" s="135">
        <v>0</v>
      </c>
      <c r="V1125" s="135"/>
      <c r="W1125" s="136">
        <f t="shared" si="66"/>
        <v>13230</v>
      </c>
      <c r="X1125" s="145" t="s">
        <v>1150</v>
      </c>
      <c r="Y1125" s="138"/>
      <c r="Z1125" s="138"/>
      <c r="AA1125" s="138"/>
      <c r="AB1125" s="139"/>
      <c r="AC1125" s="147"/>
      <c r="AE1125" s="147"/>
      <c r="AG1125" s="147"/>
      <c r="AH1125" s="92"/>
    </row>
    <row r="1126" spans="2:34" ht="40.5" customHeight="1">
      <c r="B1126" s="127">
        <v>1115</v>
      </c>
      <c r="C1126" s="128" t="s">
        <v>1151</v>
      </c>
      <c r="D1126" s="129" t="s">
        <v>1152</v>
      </c>
      <c r="E1126" s="129" t="s">
        <v>591</v>
      </c>
      <c r="F1126" s="129" t="s">
        <v>1153</v>
      </c>
      <c r="G1126" s="128" t="s">
        <v>909</v>
      </c>
      <c r="H1126" s="128"/>
      <c r="I1126" s="128" t="s">
        <v>1154</v>
      </c>
      <c r="J1126" s="128" t="s">
        <v>156</v>
      </c>
      <c r="K1126" s="128" t="s">
        <v>2264</v>
      </c>
      <c r="L1126" s="130">
        <v>13</v>
      </c>
      <c r="M1126" s="130">
        <v>2</v>
      </c>
      <c r="N1126" s="131">
        <f t="shared" si="64"/>
        <v>15</v>
      </c>
      <c r="O1126" s="128" t="s">
        <v>2312</v>
      </c>
      <c r="P1126" s="144">
        <v>62262</v>
      </c>
      <c r="Q1126" s="133">
        <v>0</v>
      </c>
      <c r="R1126" s="144">
        <v>7681.8000000000029</v>
      </c>
      <c r="S1126" s="134">
        <f t="shared" si="65"/>
        <v>69943.8</v>
      </c>
      <c r="T1126" s="132">
        <v>62262</v>
      </c>
      <c r="U1126" s="135">
        <v>0</v>
      </c>
      <c r="V1126" s="135"/>
      <c r="W1126" s="136">
        <f t="shared" si="66"/>
        <v>62262</v>
      </c>
      <c r="X1126" s="145" t="s">
        <v>1155</v>
      </c>
      <c r="Y1126" s="138"/>
      <c r="Z1126" s="138"/>
      <c r="AA1126" s="138"/>
      <c r="AB1126" s="139"/>
      <c r="AC1126" s="147"/>
      <c r="AE1126" s="147"/>
      <c r="AG1126" s="147"/>
      <c r="AH1126" s="92"/>
    </row>
    <row r="1127" spans="2:34" ht="40.5" customHeight="1">
      <c r="B1127" s="127">
        <v>1116</v>
      </c>
      <c r="C1127" s="128" t="s">
        <v>1151</v>
      </c>
      <c r="D1127" s="129" t="s">
        <v>1152</v>
      </c>
      <c r="E1127" s="129" t="s">
        <v>591</v>
      </c>
      <c r="F1127" s="129" t="s">
        <v>1153</v>
      </c>
      <c r="G1127" s="128" t="s">
        <v>909</v>
      </c>
      <c r="H1127" s="128"/>
      <c r="I1127" s="128" t="s">
        <v>1154</v>
      </c>
      <c r="J1127" s="128" t="s">
        <v>200</v>
      </c>
      <c r="K1127" s="128" t="s">
        <v>2265</v>
      </c>
      <c r="L1127" s="130">
        <v>0</v>
      </c>
      <c r="M1127" s="130">
        <v>0</v>
      </c>
      <c r="N1127" s="131">
        <f t="shared" si="64"/>
        <v>0</v>
      </c>
      <c r="O1127" s="128" t="s">
        <v>2312</v>
      </c>
      <c r="P1127" s="144">
        <v>5680</v>
      </c>
      <c r="Q1127" s="133">
        <v>0</v>
      </c>
      <c r="R1127" s="144">
        <v>1306.8000000000002</v>
      </c>
      <c r="S1127" s="134">
        <f t="shared" si="65"/>
        <v>6986.8</v>
      </c>
      <c r="T1127" s="132">
        <v>5680</v>
      </c>
      <c r="U1127" s="135">
        <v>0</v>
      </c>
      <c r="V1127" s="135"/>
      <c r="W1127" s="136">
        <f t="shared" si="66"/>
        <v>5680</v>
      </c>
      <c r="X1127" s="145" t="s">
        <v>1155</v>
      </c>
      <c r="Y1127" s="138"/>
      <c r="Z1127" s="138"/>
      <c r="AA1127" s="138"/>
      <c r="AB1127" s="139"/>
      <c r="AC1127" s="147"/>
      <c r="AE1127" s="147"/>
      <c r="AG1127" s="147"/>
      <c r="AH1127" s="92"/>
    </row>
    <row r="1128" spans="2:34" ht="40.5" customHeight="1">
      <c r="B1128" s="127">
        <v>1117</v>
      </c>
      <c r="C1128" s="128" t="s">
        <v>1151</v>
      </c>
      <c r="D1128" s="129" t="s">
        <v>1152</v>
      </c>
      <c r="E1128" s="129" t="s">
        <v>591</v>
      </c>
      <c r="F1128" s="129" t="s">
        <v>1153</v>
      </c>
      <c r="G1128" s="128" t="s">
        <v>909</v>
      </c>
      <c r="H1128" s="128"/>
      <c r="I1128" s="128" t="s">
        <v>1154</v>
      </c>
      <c r="J1128" s="128" t="s">
        <v>941</v>
      </c>
      <c r="K1128" s="128" t="s">
        <v>2264</v>
      </c>
      <c r="L1128" s="130">
        <v>0</v>
      </c>
      <c r="M1128" s="130">
        <v>0</v>
      </c>
      <c r="N1128" s="131">
        <f t="shared" si="64"/>
        <v>0</v>
      </c>
      <c r="O1128" s="128" t="s">
        <v>2312</v>
      </c>
      <c r="P1128" s="144">
        <v>81648</v>
      </c>
      <c r="Q1128" s="133">
        <v>0</v>
      </c>
      <c r="R1128" s="144">
        <v>9072</v>
      </c>
      <c r="S1128" s="134">
        <f t="shared" si="65"/>
        <v>90720</v>
      </c>
      <c r="T1128" s="132">
        <v>81648</v>
      </c>
      <c r="U1128" s="135">
        <v>0</v>
      </c>
      <c r="V1128" s="135"/>
      <c r="W1128" s="136">
        <f t="shared" si="66"/>
        <v>81648</v>
      </c>
      <c r="X1128" s="145" t="s">
        <v>1155</v>
      </c>
      <c r="Y1128" s="138"/>
      <c r="Z1128" s="138"/>
      <c r="AA1128" s="138"/>
      <c r="AB1128" s="139"/>
      <c r="AC1128" s="147"/>
      <c r="AE1128" s="147"/>
      <c r="AG1128" s="147"/>
      <c r="AH1128" s="92"/>
    </row>
    <row r="1129" spans="2:34" ht="40.5" customHeight="1">
      <c r="B1129" s="127">
        <v>1118</v>
      </c>
      <c r="C1129" s="128" t="s">
        <v>1151</v>
      </c>
      <c r="D1129" s="129" t="s">
        <v>1152</v>
      </c>
      <c r="E1129" s="129" t="s">
        <v>591</v>
      </c>
      <c r="F1129" s="129" t="s">
        <v>1153</v>
      </c>
      <c r="G1129" s="128" t="s">
        <v>909</v>
      </c>
      <c r="H1129" s="128"/>
      <c r="I1129" s="128" t="s">
        <v>1154</v>
      </c>
      <c r="J1129" s="128" t="s">
        <v>455</v>
      </c>
      <c r="K1129" s="128" t="s">
        <v>2265</v>
      </c>
      <c r="L1129" s="130">
        <v>0</v>
      </c>
      <c r="M1129" s="130">
        <v>0</v>
      </c>
      <c r="N1129" s="131">
        <f t="shared" si="64"/>
        <v>0</v>
      </c>
      <c r="O1129" s="128" t="s">
        <v>2312</v>
      </c>
      <c r="P1129" s="144">
        <v>13182</v>
      </c>
      <c r="Q1129" s="133">
        <v>0</v>
      </c>
      <c r="R1129" s="144">
        <v>1540</v>
      </c>
      <c r="S1129" s="134">
        <f t="shared" si="65"/>
        <v>14722</v>
      </c>
      <c r="T1129" s="132">
        <v>13182</v>
      </c>
      <c r="U1129" s="135">
        <v>0</v>
      </c>
      <c r="V1129" s="135"/>
      <c r="W1129" s="136">
        <f t="shared" si="66"/>
        <v>13182</v>
      </c>
      <c r="X1129" s="145" t="s">
        <v>1155</v>
      </c>
      <c r="Y1129" s="138"/>
      <c r="Z1129" s="138"/>
      <c r="AA1129" s="138"/>
      <c r="AB1129" s="139"/>
      <c r="AC1129" s="147"/>
      <c r="AE1129" s="147"/>
      <c r="AG1129" s="147"/>
      <c r="AH1129" s="92"/>
    </row>
    <row r="1130" spans="2:34" ht="40.5" customHeight="1">
      <c r="B1130" s="127">
        <v>1119</v>
      </c>
      <c r="C1130" s="128" t="s">
        <v>1156</v>
      </c>
      <c r="D1130" s="129" t="s">
        <v>285</v>
      </c>
      <c r="E1130" s="129" t="s">
        <v>285</v>
      </c>
      <c r="F1130" s="129" t="s">
        <v>1157</v>
      </c>
      <c r="G1130" s="128" t="s">
        <v>151</v>
      </c>
      <c r="H1130" s="128"/>
      <c r="I1130" s="128" t="s">
        <v>1158</v>
      </c>
      <c r="J1130" s="128" t="s">
        <v>152</v>
      </c>
      <c r="K1130" s="128" t="s">
        <v>2265</v>
      </c>
      <c r="L1130" s="130">
        <v>12</v>
      </c>
      <c r="M1130" s="130">
        <v>4</v>
      </c>
      <c r="N1130" s="131">
        <f t="shared" si="64"/>
        <v>16</v>
      </c>
      <c r="O1130" s="128" t="s">
        <v>2312</v>
      </c>
      <c r="P1130" s="144">
        <v>25632</v>
      </c>
      <c r="Q1130" s="133">
        <v>0</v>
      </c>
      <c r="R1130" s="144">
        <v>2848</v>
      </c>
      <c r="S1130" s="134">
        <f t="shared" si="65"/>
        <v>28480</v>
      </c>
      <c r="T1130" s="132">
        <v>25632</v>
      </c>
      <c r="U1130" s="135">
        <v>0</v>
      </c>
      <c r="V1130" s="135"/>
      <c r="W1130" s="136">
        <f t="shared" si="66"/>
        <v>25632</v>
      </c>
      <c r="X1130" s="145" t="s">
        <v>1159</v>
      </c>
      <c r="Y1130" s="138"/>
      <c r="Z1130" s="138"/>
      <c r="AA1130" s="138"/>
      <c r="AB1130" s="139"/>
      <c r="AC1130" s="147"/>
      <c r="AE1130" s="147"/>
      <c r="AG1130" s="147"/>
      <c r="AH1130" s="92"/>
    </row>
    <row r="1131" spans="2:34" ht="40.5" customHeight="1">
      <c r="B1131" s="127">
        <v>1120</v>
      </c>
      <c r="C1131" s="128" t="s">
        <v>1156</v>
      </c>
      <c r="D1131" s="129" t="s">
        <v>285</v>
      </c>
      <c r="E1131" s="129" t="s">
        <v>285</v>
      </c>
      <c r="F1131" s="129" t="s">
        <v>1157</v>
      </c>
      <c r="G1131" s="128" t="s">
        <v>151</v>
      </c>
      <c r="H1131" s="128"/>
      <c r="I1131" s="128" t="s">
        <v>1158</v>
      </c>
      <c r="J1131" s="128" t="s">
        <v>152</v>
      </c>
      <c r="K1131" s="128" t="s">
        <v>2265</v>
      </c>
      <c r="L1131" s="130">
        <v>0</v>
      </c>
      <c r="M1131" s="130">
        <v>0</v>
      </c>
      <c r="N1131" s="131">
        <f t="shared" si="64"/>
        <v>0</v>
      </c>
      <c r="O1131" s="128" t="s">
        <v>2312</v>
      </c>
      <c r="P1131" s="144">
        <v>80100</v>
      </c>
      <c r="Q1131" s="133">
        <v>0</v>
      </c>
      <c r="R1131" s="144">
        <v>8900</v>
      </c>
      <c r="S1131" s="134">
        <f t="shared" si="65"/>
        <v>89000</v>
      </c>
      <c r="T1131" s="132">
        <v>80100</v>
      </c>
      <c r="U1131" s="135">
        <v>0</v>
      </c>
      <c r="V1131" s="135"/>
      <c r="W1131" s="136">
        <f t="shared" si="66"/>
        <v>80100</v>
      </c>
      <c r="X1131" s="145" t="s">
        <v>1159</v>
      </c>
      <c r="Y1131" s="138"/>
      <c r="Z1131" s="138"/>
      <c r="AA1131" s="138"/>
      <c r="AB1131" s="139"/>
      <c r="AC1131" s="147"/>
      <c r="AE1131" s="147"/>
      <c r="AG1131" s="147"/>
      <c r="AH1131" s="92"/>
    </row>
    <row r="1132" spans="2:34" ht="40.5" customHeight="1">
      <c r="B1132" s="127">
        <v>1121</v>
      </c>
      <c r="C1132" s="128" t="s">
        <v>1156</v>
      </c>
      <c r="D1132" s="129" t="s">
        <v>285</v>
      </c>
      <c r="E1132" s="129" t="s">
        <v>285</v>
      </c>
      <c r="F1132" s="129" t="s">
        <v>1157</v>
      </c>
      <c r="G1132" s="128" t="s">
        <v>151</v>
      </c>
      <c r="H1132" s="128"/>
      <c r="I1132" s="128" t="s">
        <v>1158</v>
      </c>
      <c r="J1132" s="128" t="s">
        <v>155</v>
      </c>
      <c r="K1132" s="128" t="s">
        <v>2265</v>
      </c>
      <c r="L1132" s="130">
        <v>0</v>
      </c>
      <c r="M1132" s="130">
        <v>0</v>
      </c>
      <c r="N1132" s="131">
        <f t="shared" si="64"/>
        <v>0</v>
      </c>
      <c r="O1132" s="128" t="s">
        <v>2312</v>
      </c>
      <c r="P1132" s="144">
        <v>3150</v>
      </c>
      <c r="Q1132" s="133">
        <v>0</v>
      </c>
      <c r="R1132" s="144">
        <v>350</v>
      </c>
      <c r="S1132" s="134">
        <f t="shared" si="65"/>
        <v>3500</v>
      </c>
      <c r="T1132" s="132">
        <v>3150</v>
      </c>
      <c r="U1132" s="135">
        <v>0</v>
      </c>
      <c r="V1132" s="135"/>
      <c r="W1132" s="136">
        <f t="shared" si="66"/>
        <v>3150</v>
      </c>
      <c r="X1132" s="145" t="s">
        <v>1159</v>
      </c>
      <c r="Y1132" s="138"/>
      <c r="Z1132" s="138"/>
      <c r="AA1132" s="138"/>
      <c r="AB1132" s="139"/>
      <c r="AC1132" s="147"/>
      <c r="AE1132" s="147"/>
      <c r="AG1132" s="147"/>
      <c r="AH1132" s="92"/>
    </row>
    <row r="1133" spans="2:34" ht="40.5" customHeight="1">
      <c r="B1133" s="127">
        <v>1122</v>
      </c>
      <c r="C1133" s="128" t="s">
        <v>1156</v>
      </c>
      <c r="D1133" s="129" t="s">
        <v>285</v>
      </c>
      <c r="E1133" s="129" t="s">
        <v>285</v>
      </c>
      <c r="F1133" s="129" t="s">
        <v>1157</v>
      </c>
      <c r="G1133" s="128" t="s">
        <v>151</v>
      </c>
      <c r="H1133" s="128"/>
      <c r="I1133" s="128" t="s">
        <v>1158</v>
      </c>
      <c r="J1133" s="128" t="s">
        <v>156</v>
      </c>
      <c r="K1133" s="128" t="s">
        <v>2264</v>
      </c>
      <c r="L1133" s="130">
        <v>0</v>
      </c>
      <c r="M1133" s="130">
        <v>0</v>
      </c>
      <c r="N1133" s="131">
        <f t="shared" si="64"/>
        <v>0</v>
      </c>
      <c r="O1133" s="128" t="s">
        <v>2312</v>
      </c>
      <c r="P1133" s="144">
        <v>4410</v>
      </c>
      <c r="Q1133" s="133">
        <v>0</v>
      </c>
      <c r="R1133" s="144">
        <v>490</v>
      </c>
      <c r="S1133" s="134">
        <f t="shared" si="65"/>
        <v>4900</v>
      </c>
      <c r="T1133" s="132">
        <v>4410</v>
      </c>
      <c r="U1133" s="135">
        <v>0</v>
      </c>
      <c r="V1133" s="135"/>
      <c r="W1133" s="136">
        <f t="shared" si="66"/>
        <v>4410</v>
      </c>
      <c r="X1133" s="145" t="s">
        <v>1159</v>
      </c>
      <c r="Y1133" s="138"/>
      <c r="Z1133" s="138"/>
      <c r="AA1133" s="138"/>
      <c r="AB1133" s="139"/>
      <c r="AC1133" s="147"/>
      <c r="AE1133" s="147"/>
      <c r="AG1133" s="147"/>
      <c r="AH1133" s="92"/>
    </row>
    <row r="1134" spans="2:34" ht="40.5" customHeight="1">
      <c r="B1134" s="127">
        <v>1123</v>
      </c>
      <c r="C1134" s="128" t="s">
        <v>1156</v>
      </c>
      <c r="D1134" s="129" t="s">
        <v>285</v>
      </c>
      <c r="E1134" s="129" t="s">
        <v>285</v>
      </c>
      <c r="F1134" s="129" t="s">
        <v>1157</v>
      </c>
      <c r="G1134" s="128" t="s">
        <v>151</v>
      </c>
      <c r="H1134" s="128"/>
      <c r="I1134" s="128" t="s">
        <v>1158</v>
      </c>
      <c r="J1134" s="128" t="s">
        <v>157</v>
      </c>
      <c r="K1134" s="128" t="s">
        <v>2264</v>
      </c>
      <c r="L1134" s="130">
        <v>0</v>
      </c>
      <c r="M1134" s="130">
        <v>0</v>
      </c>
      <c r="N1134" s="131">
        <f t="shared" si="64"/>
        <v>0</v>
      </c>
      <c r="O1134" s="128" t="s">
        <v>2312</v>
      </c>
      <c r="P1134" s="144">
        <v>52920</v>
      </c>
      <c r="Q1134" s="133">
        <v>0</v>
      </c>
      <c r="R1134" s="144">
        <v>5880</v>
      </c>
      <c r="S1134" s="134">
        <f t="shared" si="65"/>
        <v>58800</v>
      </c>
      <c r="T1134" s="132">
        <v>52920</v>
      </c>
      <c r="U1134" s="135">
        <v>0</v>
      </c>
      <c r="V1134" s="135"/>
      <c r="W1134" s="136">
        <f t="shared" si="66"/>
        <v>52920</v>
      </c>
      <c r="X1134" s="145" t="s">
        <v>1159</v>
      </c>
      <c r="Y1134" s="138"/>
      <c r="Z1134" s="138"/>
      <c r="AA1134" s="138"/>
      <c r="AB1134" s="139"/>
      <c r="AC1134" s="147"/>
      <c r="AE1134" s="147"/>
      <c r="AG1134" s="147"/>
      <c r="AH1134" s="92"/>
    </row>
    <row r="1135" spans="2:34" ht="40.5" customHeight="1">
      <c r="B1135" s="127">
        <v>1124</v>
      </c>
      <c r="C1135" s="128" t="s">
        <v>1156</v>
      </c>
      <c r="D1135" s="129" t="s">
        <v>285</v>
      </c>
      <c r="E1135" s="129" t="s">
        <v>285</v>
      </c>
      <c r="F1135" s="129" t="s">
        <v>1157</v>
      </c>
      <c r="G1135" s="128" t="s">
        <v>151</v>
      </c>
      <c r="H1135" s="128"/>
      <c r="I1135" s="128" t="s">
        <v>1158</v>
      </c>
      <c r="J1135" s="128" t="s">
        <v>159</v>
      </c>
      <c r="K1135" s="128" t="s">
        <v>2264</v>
      </c>
      <c r="L1135" s="130">
        <v>0</v>
      </c>
      <c r="M1135" s="130">
        <v>0</v>
      </c>
      <c r="N1135" s="131">
        <f t="shared" si="64"/>
        <v>0</v>
      </c>
      <c r="O1135" s="128" t="s">
        <v>2312</v>
      </c>
      <c r="P1135" s="144">
        <v>7020</v>
      </c>
      <c r="Q1135" s="133">
        <v>0</v>
      </c>
      <c r="R1135" s="144">
        <v>780</v>
      </c>
      <c r="S1135" s="134">
        <f t="shared" si="65"/>
        <v>7800</v>
      </c>
      <c r="T1135" s="132">
        <v>7020</v>
      </c>
      <c r="U1135" s="135">
        <v>0</v>
      </c>
      <c r="V1135" s="135"/>
      <c r="W1135" s="136">
        <f t="shared" si="66"/>
        <v>7020</v>
      </c>
      <c r="X1135" s="145" t="s">
        <v>1159</v>
      </c>
      <c r="Y1135" s="138"/>
      <c r="Z1135" s="138"/>
      <c r="AA1135" s="138"/>
      <c r="AB1135" s="139"/>
      <c r="AC1135" s="147"/>
      <c r="AE1135" s="147"/>
      <c r="AG1135" s="147"/>
      <c r="AH1135" s="92"/>
    </row>
    <row r="1136" spans="2:34" ht="40.5" customHeight="1">
      <c r="B1136" s="127">
        <v>1125</v>
      </c>
      <c r="C1136" s="128" t="s">
        <v>479</v>
      </c>
      <c r="D1136" s="129" t="s">
        <v>737</v>
      </c>
      <c r="E1136" s="129" t="s">
        <v>307</v>
      </c>
      <c r="F1136" s="129" t="s">
        <v>1160</v>
      </c>
      <c r="G1136" s="128" t="s">
        <v>909</v>
      </c>
      <c r="H1136" s="128"/>
      <c r="I1136" s="128" t="s">
        <v>1161</v>
      </c>
      <c r="J1136" s="128" t="s">
        <v>1007</v>
      </c>
      <c r="K1136" s="128" t="s">
        <v>2264</v>
      </c>
      <c r="L1136" s="130">
        <v>24</v>
      </c>
      <c r="M1136" s="130">
        <v>2</v>
      </c>
      <c r="N1136" s="131">
        <f t="shared" si="64"/>
        <v>26</v>
      </c>
      <c r="O1136" s="128" t="s">
        <v>2313</v>
      </c>
      <c r="P1136" s="144">
        <v>20371</v>
      </c>
      <c r="Q1136" s="133">
        <v>0</v>
      </c>
      <c r="R1136" s="144">
        <v>9106.5999999999985</v>
      </c>
      <c r="S1136" s="134">
        <f t="shared" si="65"/>
        <v>29477.599999999999</v>
      </c>
      <c r="T1136" s="132">
        <v>20371</v>
      </c>
      <c r="U1136" s="135">
        <v>0</v>
      </c>
      <c r="V1136" s="135"/>
      <c r="W1136" s="136">
        <f t="shared" si="66"/>
        <v>20371</v>
      </c>
      <c r="X1136" s="145" t="s">
        <v>1162</v>
      </c>
      <c r="Y1136" s="138"/>
      <c r="Z1136" s="138"/>
      <c r="AA1136" s="138"/>
      <c r="AB1136" s="139"/>
      <c r="AC1136" s="147"/>
      <c r="AE1136" s="147"/>
      <c r="AG1136" s="147"/>
      <c r="AH1136" s="92"/>
    </row>
    <row r="1137" spans="2:34" ht="40.5" customHeight="1">
      <c r="B1137" s="127">
        <v>1126</v>
      </c>
      <c r="C1137" s="128" t="s">
        <v>479</v>
      </c>
      <c r="D1137" s="129" t="s">
        <v>737</v>
      </c>
      <c r="E1137" s="129" t="s">
        <v>307</v>
      </c>
      <c r="F1137" s="129" t="s">
        <v>1160</v>
      </c>
      <c r="G1137" s="128" t="s">
        <v>909</v>
      </c>
      <c r="H1137" s="128"/>
      <c r="I1137" s="128" t="s">
        <v>1161</v>
      </c>
      <c r="J1137" s="128" t="s">
        <v>455</v>
      </c>
      <c r="K1137" s="128" t="s">
        <v>2265</v>
      </c>
      <c r="L1137" s="130">
        <v>0</v>
      </c>
      <c r="M1137" s="130">
        <v>0</v>
      </c>
      <c r="N1137" s="131">
        <f t="shared" si="64"/>
        <v>0</v>
      </c>
      <c r="O1137" s="128" t="s">
        <v>2313</v>
      </c>
      <c r="P1137" s="144">
        <v>13182</v>
      </c>
      <c r="Q1137" s="133">
        <v>0</v>
      </c>
      <c r="R1137" s="144">
        <v>1540</v>
      </c>
      <c r="S1137" s="134">
        <f t="shared" si="65"/>
        <v>14722</v>
      </c>
      <c r="T1137" s="132">
        <v>13182</v>
      </c>
      <c r="U1137" s="135">
        <v>0</v>
      </c>
      <c r="V1137" s="135"/>
      <c r="W1137" s="136">
        <f t="shared" si="66"/>
        <v>13182</v>
      </c>
      <c r="X1137" s="145" t="s">
        <v>1162</v>
      </c>
      <c r="Y1137" s="138"/>
      <c r="Z1137" s="138"/>
      <c r="AA1137" s="138"/>
      <c r="AB1137" s="139"/>
      <c r="AC1137" s="147"/>
      <c r="AE1137" s="147"/>
      <c r="AG1137" s="147"/>
      <c r="AH1137" s="92"/>
    </row>
    <row r="1138" spans="2:34" ht="40.5" customHeight="1">
      <c r="B1138" s="127">
        <v>1127</v>
      </c>
      <c r="C1138" s="128" t="s">
        <v>479</v>
      </c>
      <c r="D1138" s="129" t="s">
        <v>737</v>
      </c>
      <c r="E1138" s="129" t="s">
        <v>307</v>
      </c>
      <c r="F1138" s="129" t="s">
        <v>1160</v>
      </c>
      <c r="G1138" s="128" t="s">
        <v>909</v>
      </c>
      <c r="H1138" s="128"/>
      <c r="I1138" s="128" t="s">
        <v>1161</v>
      </c>
      <c r="J1138" s="128" t="s">
        <v>156</v>
      </c>
      <c r="K1138" s="128" t="s">
        <v>2264</v>
      </c>
      <c r="L1138" s="130">
        <v>0</v>
      </c>
      <c r="M1138" s="130">
        <v>0</v>
      </c>
      <c r="N1138" s="131">
        <f t="shared" si="64"/>
        <v>0</v>
      </c>
      <c r="O1138" s="128" t="s">
        <v>2313</v>
      </c>
      <c r="P1138" s="144">
        <v>99619</v>
      </c>
      <c r="Q1138" s="133">
        <v>0</v>
      </c>
      <c r="R1138" s="144">
        <v>12291.080000000002</v>
      </c>
      <c r="S1138" s="134">
        <f t="shared" si="65"/>
        <v>111910.08</v>
      </c>
      <c r="T1138" s="132">
        <v>99619</v>
      </c>
      <c r="U1138" s="135">
        <v>0</v>
      </c>
      <c r="V1138" s="135"/>
      <c r="W1138" s="136">
        <f t="shared" si="66"/>
        <v>99619</v>
      </c>
      <c r="X1138" s="145" t="s">
        <v>1162</v>
      </c>
      <c r="Y1138" s="138"/>
      <c r="Z1138" s="138"/>
      <c r="AA1138" s="138"/>
      <c r="AB1138" s="139"/>
      <c r="AC1138" s="147"/>
      <c r="AE1138" s="147"/>
      <c r="AG1138" s="147"/>
      <c r="AH1138" s="92"/>
    </row>
    <row r="1139" spans="2:34" ht="40.5" customHeight="1">
      <c r="B1139" s="127">
        <v>1128</v>
      </c>
      <c r="C1139" s="128" t="s">
        <v>479</v>
      </c>
      <c r="D1139" s="129" t="s">
        <v>737</v>
      </c>
      <c r="E1139" s="129" t="s">
        <v>307</v>
      </c>
      <c r="F1139" s="129" t="s">
        <v>1160</v>
      </c>
      <c r="G1139" s="128" t="s">
        <v>909</v>
      </c>
      <c r="H1139" s="128"/>
      <c r="I1139" s="128" t="s">
        <v>1161</v>
      </c>
      <c r="J1139" s="128" t="s">
        <v>200</v>
      </c>
      <c r="K1139" s="128" t="s">
        <v>2265</v>
      </c>
      <c r="L1139" s="130">
        <v>0</v>
      </c>
      <c r="M1139" s="130">
        <v>0</v>
      </c>
      <c r="N1139" s="131">
        <f t="shared" si="64"/>
        <v>0</v>
      </c>
      <c r="O1139" s="128" t="s">
        <v>2313</v>
      </c>
      <c r="P1139" s="144">
        <v>7100</v>
      </c>
      <c r="Q1139" s="133">
        <v>0</v>
      </c>
      <c r="R1139" s="144">
        <v>2498</v>
      </c>
      <c r="S1139" s="134">
        <f t="shared" si="65"/>
        <v>9598</v>
      </c>
      <c r="T1139" s="132">
        <v>7100</v>
      </c>
      <c r="U1139" s="135">
        <v>0</v>
      </c>
      <c r="V1139" s="135"/>
      <c r="W1139" s="136">
        <f t="shared" si="66"/>
        <v>7100</v>
      </c>
      <c r="X1139" s="145" t="s">
        <v>1162</v>
      </c>
      <c r="Y1139" s="138"/>
      <c r="Z1139" s="138"/>
      <c r="AA1139" s="138"/>
      <c r="AB1139" s="139"/>
      <c r="AC1139" s="147"/>
      <c r="AE1139" s="147"/>
      <c r="AG1139" s="147"/>
      <c r="AH1139" s="92"/>
    </row>
    <row r="1140" spans="2:34" ht="40.5" customHeight="1">
      <c r="B1140" s="127">
        <v>1129</v>
      </c>
      <c r="C1140" s="128" t="s">
        <v>479</v>
      </c>
      <c r="D1140" s="129" t="s">
        <v>737</v>
      </c>
      <c r="E1140" s="129" t="s">
        <v>307</v>
      </c>
      <c r="F1140" s="129" t="s">
        <v>1160</v>
      </c>
      <c r="G1140" s="128" t="s">
        <v>909</v>
      </c>
      <c r="H1140" s="128"/>
      <c r="I1140" s="128" t="s">
        <v>1161</v>
      </c>
      <c r="J1140" s="128" t="s">
        <v>200</v>
      </c>
      <c r="K1140" s="128" t="s">
        <v>2265</v>
      </c>
      <c r="L1140" s="130">
        <v>0</v>
      </c>
      <c r="M1140" s="130">
        <v>0</v>
      </c>
      <c r="N1140" s="131">
        <f t="shared" si="64"/>
        <v>0</v>
      </c>
      <c r="O1140" s="128" t="s">
        <v>2313</v>
      </c>
      <c r="P1140" s="144">
        <v>5680</v>
      </c>
      <c r="Q1140" s="133">
        <v>0</v>
      </c>
      <c r="R1140" s="144">
        <v>1306.8000000000002</v>
      </c>
      <c r="S1140" s="134">
        <f t="shared" si="65"/>
        <v>6986.8</v>
      </c>
      <c r="T1140" s="132">
        <v>5680</v>
      </c>
      <c r="U1140" s="135">
        <v>0</v>
      </c>
      <c r="V1140" s="135"/>
      <c r="W1140" s="136">
        <f t="shared" si="66"/>
        <v>5680</v>
      </c>
      <c r="X1140" s="145" t="s">
        <v>1162</v>
      </c>
      <c r="Y1140" s="138"/>
      <c r="Z1140" s="138"/>
      <c r="AA1140" s="138"/>
      <c r="AB1140" s="139"/>
      <c r="AC1140" s="147"/>
      <c r="AE1140" s="147"/>
      <c r="AG1140" s="147"/>
      <c r="AH1140" s="92"/>
    </row>
    <row r="1141" spans="2:34" ht="40.5" customHeight="1">
      <c r="B1141" s="127">
        <v>1130</v>
      </c>
      <c r="C1141" s="128" t="s">
        <v>479</v>
      </c>
      <c r="D1141" s="129" t="s">
        <v>737</v>
      </c>
      <c r="E1141" s="129" t="s">
        <v>307</v>
      </c>
      <c r="F1141" s="129" t="s">
        <v>1160</v>
      </c>
      <c r="G1141" s="128" t="s">
        <v>909</v>
      </c>
      <c r="H1141" s="128"/>
      <c r="I1141" s="128" t="s">
        <v>1161</v>
      </c>
      <c r="J1141" s="128" t="s">
        <v>941</v>
      </c>
      <c r="K1141" s="128" t="s">
        <v>2264</v>
      </c>
      <c r="L1141" s="130">
        <v>0</v>
      </c>
      <c r="M1141" s="130">
        <v>0</v>
      </c>
      <c r="N1141" s="131">
        <f t="shared" si="64"/>
        <v>0</v>
      </c>
      <c r="O1141" s="128" t="s">
        <v>2313</v>
      </c>
      <c r="P1141" s="144">
        <v>72576</v>
      </c>
      <c r="Q1141" s="133">
        <v>0</v>
      </c>
      <c r="R1141" s="144">
        <v>8064</v>
      </c>
      <c r="S1141" s="134">
        <f t="shared" si="65"/>
        <v>80640</v>
      </c>
      <c r="T1141" s="132">
        <v>72576</v>
      </c>
      <c r="U1141" s="135">
        <v>0</v>
      </c>
      <c r="V1141" s="135"/>
      <c r="W1141" s="136">
        <f t="shared" si="66"/>
        <v>72576</v>
      </c>
      <c r="X1141" s="145" t="s">
        <v>1162</v>
      </c>
      <c r="Y1141" s="138"/>
      <c r="Z1141" s="138"/>
      <c r="AA1141" s="138"/>
      <c r="AB1141" s="139"/>
      <c r="AC1141" s="147"/>
      <c r="AE1141" s="147"/>
      <c r="AG1141" s="147"/>
      <c r="AH1141" s="92"/>
    </row>
    <row r="1142" spans="2:34" ht="40.5" customHeight="1">
      <c r="B1142" s="127">
        <v>1131</v>
      </c>
      <c r="C1142" s="128" t="s">
        <v>1163</v>
      </c>
      <c r="D1142" s="129" t="s">
        <v>253</v>
      </c>
      <c r="E1142" s="129"/>
      <c r="F1142" s="129" t="s">
        <v>1164</v>
      </c>
      <c r="G1142" s="128" t="s">
        <v>151</v>
      </c>
      <c r="H1142" s="128"/>
      <c r="I1142" s="128" t="s">
        <v>1163</v>
      </c>
      <c r="J1142" s="128" t="s">
        <v>155</v>
      </c>
      <c r="K1142" s="128" t="s">
        <v>2265</v>
      </c>
      <c r="L1142" s="130">
        <v>10</v>
      </c>
      <c r="M1142" s="130">
        <v>6</v>
      </c>
      <c r="N1142" s="131">
        <f t="shared" si="64"/>
        <v>16</v>
      </c>
      <c r="O1142" s="128" t="s">
        <v>2312</v>
      </c>
      <c r="P1142" s="144">
        <v>3150</v>
      </c>
      <c r="Q1142" s="133">
        <v>0</v>
      </c>
      <c r="R1142" s="144">
        <v>350</v>
      </c>
      <c r="S1142" s="134">
        <f t="shared" si="65"/>
        <v>3500</v>
      </c>
      <c r="T1142" s="132">
        <v>3150</v>
      </c>
      <c r="U1142" s="135">
        <v>0</v>
      </c>
      <c r="V1142" s="135"/>
      <c r="W1142" s="136">
        <f t="shared" si="66"/>
        <v>3150</v>
      </c>
      <c r="X1142" s="145" t="s">
        <v>1165</v>
      </c>
      <c r="Y1142" s="138"/>
      <c r="Z1142" s="138"/>
      <c r="AA1142" s="138"/>
      <c r="AB1142" s="139"/>
      <c r="AC1142" s="147"/>
      <c r="AE1142" s="147"/>
      <c r="AG1142" s="147"/>
      <c r="AH1142" s="92"/>
    </row>
    <row r="1143" spans="2:34" ht="40.5" customHeight="1">
      <c r="B1143" s="127">
        <v>1132</v>
      </c>
      <c r="C1143" s="128" t="s">
        <v>1163</v>
      </c>
      <c r="D1143" s="129" t="s">
        <v>253</v>
      </c>
      <c r="E1143" s="129"/>
      <c r="F1143" s="129" t="s">
        <v>1164</v>
      </c>
      <c r="G1143" s="128" t="s">
        <v>151</v>
      </c>
      <c r="H1143" s="128"/>
      <c r="I1143" s="128" t="s">
        <v>1163</v>
      </c>
      <c r="J1143" s="128" t="s">
        <v>156</v>
      </c>
      <c r="K1143" s="128" t="s">
        <v>2264</v>
      </c>
      <c r="L1143" s="130">
        <v>0</v>
      </c>
      <c r="M1143" s="130">
        <v>0</v>
      </c>
      <c r="N1143" s="131">
        <f t="shared" si="64"/>
        <v>0</v>
      </c>
      <c r="O1143" s="128" t="s">
        <v>2312</v>
      </c>
      <c r="P1143" s="144">
        <v>4410</v>
      </c>
      <c r="Q1143" s="133">
        <v>0</v>
      </c>
      <c r="R1143" s="144">
        <v>490</v>
      </c>
      <c r="S1143" s="134">
        <f t="shared" si="65"/>
        <v>4900</v>
      </c>
      <c r="T1143" s="132">
        <v>4410</v>
      </c>
      <c r="U1143" s="135">
        <v>0</v>
      </c>
      <c r="V1143" s="135"/>
      <c r="W1143" s="136">
        <f t="shared" si="66"/>
        <v>4410</v>
      </c>
      <c r="X1143" s="145" t="s">
        <v>1165</v>
      </c>
      <c r="Y1143" s="138"/>
      <c r="Z1143" s="138"/>
      <c r="AA1143" s="138"/>
      <c r="AB1143" s="139"/>
      <c r="AC1143" s="147"/>
      <c r="AE1143" s="147"/>
      <c r="AG1143" s="147"/>
      <c r="AH1143" s="92"/>
    </row>
    <row r="1144" spans="2:34" ht="40.5" customHeight="1">
      <c r="B1144" s="127">
        <v>1133</v>
      </c>
      <c r="C1144" s="128" t="s">
        <v>1163</v>
      </c>
      <c r="D1144" s="129" t="s">
        <v>253</v>
      </c>
      <c r="E1144" s="129"/>
      <c r="F1144" s="129" t="s">
        <v>1164</v>
      </c>
      <c r="G1144" s="128" t="s">
        <v>151</v>
      </c>
      <c r="H1144" s="128"/>
      <c r="I1144" s="128" t="s">
        <v>1163</v>
      </c>
      <c r="J1144" s="128" t="s">
        <v>159</v>
      </c>
      <c r="K1144" s="128" t="s">
        <v>2264</v>
      </c>
      <c r="L1144" s="130">
        <v>0</v>
      </c>
      <c r="M1144" s="130">
        <v>0</v>
      </c>
      <c r="N1144" s="131">
        <f t="shared" si="64"/>
        <v>0</v>
      </c>
      <c r="O1144" s="128" t="s">
        <v>2312</v>
      </c>
      <c r="P1144" s="144">
        <v>28080</v>
      </c>
      <c r="Q1144" s="133">
        <v>0</v>
      </c>
      <c r="R1144" s="144">
        <v>3120</v>
      </c>
      <c r="S1144" s="134">
        <f t="shared" si="65"/>
        <v>31200</v>
      </c>
      <c r="T1144" s="132">
        <v>28080</v>
      </c>
      <c r="U1144" s="135">
        <v>0</v>
      </c>
      <c r="V1144" s="135"/>
      <c r="W1144" s="136">
        <f t="shared" si="66"/>
        <v>28080</v>
      </c>
      <c r="X1144" s="145" t="s">
        <v>1165</v>
      </c>
      <c r="Y1144" s="138"/>
      <c r="Z1144" s="138"/>
      <c r="AA1144" s="138"/>
      <c r="AB1144" s="139"/>
      <c r="AC1144" s="147"/>
      <c r="AE1144" s="147"/>
      <c r="AG1144" s="147"/>
      <c r="AH1144" s="92"/>
    </row>
    <row r="1145" spans="2:34" ht="40.5" customHeight="1">
      <c r="B1145" s="127">
        <v>1134</v>
      </c>
      <c r="C1145" s="128" t="s">
        <v>1163</v>
      </c>
      <c r="D1145" s="129" t="s">
        <v>253</v>
      </c>
      <c r="E1145" s="129"/>
      <c r="F1145" s="129" t="s">
        <v>1164</v>
      </c>
      <c r="G1145" s="128" t="s">
        <v>151</v>
      </c>
      <c r="H1145" s="128"/>
      <c r="I1145" s="128" t="s">
        <v>1163</v>
      </c>
      <c r="J1145" s="128" t="s">
        <v>152</v>
      </c>
      <c r="K1145" s="128" t="s">
        <v>2265</v>
      </c>
      <c r="L1145" s="130">
        <v>0</v>
      </c>
      <c r="M1145" s="130">
        <v>0</v>
      </c>
      <c r="N1145" s="131">
        <f t="shared" si="64"/>
        <v>0</v>
      </c>
      <c r="O1145" s="128" t="s">
        <v>2312</v>
      </c>
      <c r="P1145" s="144">
        <v>44856</v>
      </c>
      <c r="Q1145" s="133">
        <v>0</v>
      </c>
      <c r="R1145" s="144">
        <v>4984</v>
      </c>
      <c r="S1145" s="134">
        <f t="shared" si="65"/>
        <v>49840</v>
      </c>
      <c r="T1145" s="132">
        <v>44856</v>
      </c>
      <c r="U1145" s="135">
        <v>0</v>
      </c>
      <c r="V1145" s="135"/>
      <c r="W1145" s="136">
        <f t="shared" si="66"/>
        <v>44856</v>
      </c>
      <c r="X1145" s="145" t="s">
        <v>1165</v>
      </c>
      <c r="Y1145" s="138"/>
      <c r="Z1145" s="138"/>
      <c r="AA1145" s="138"/>
      <c r="AB1145" s="139"/>
      <c r="AC1145" s="147"/>
      <c r="AE1145" s="147"/>
      <c r="AG1145" s="147"/>
      <c r="AH1145" s="92"/>
    </row>
    <row r="1146" spans="2:34" ht="40.5" customHeight="1">
      <c r="B1146" s="127">
        <v>1135</v>
      </c>
      <c r="C1146" s="128" t="s">
        <v>1166</v>
      </c>
      <c r="D1146" s="129" t="s">
        <v>606</v>
      </c>
      <c r="E1146" s="129" t="s">
        <v>442</v>
      </c>
      <c r="F1146" s="129" t="s">
        <v>1167</v>
      </c>
      <c r="G1146" s="128" t="s">
        <v>138</v>
      </c>
      <c r="H1146" s="128"/>
      <c r="I1146" s="128" t="s">
        <v>1168</v>
      </c>
      <c r="J1146" s="128" t="s">
        <v>169</v>
      </c>
      <c r="K1146" s="128" t="s">
        <v>2265</v>
      </c>
      <c r="L1146" s="130">
        <v>3</v>
      </c>
      <c r="M1146" s="130">
        <v>7</v>
      </c>
      <c r="N1146" s="131">
        <f t="shared" si="64"/>
        <v>10</v>
      </c>
      <c r="O1146" s="128" t="s">
        <v>2313</v>
      </c>
      <c r="P1146" s="446">
        <v>89868</v>
      </c>
      <c r="Q1146" s="133">
        <v>0</v>
      </c>
      <c r="R1146" s="144">
        <v>9985.7899999999936</v>
      </c>
      <c r="S1146" s="134">
        <f t="shared" si="65"/>
        <v>99853.79</v>
      </c>
      <c r="T1146" s="132">
        <v>83320</v>
      </c>
      <c r="U1146" s="135">
        <v>0</v>
      </c>
      <c r="V1146" s="135"/>
      <c r="W1146" s="136">
        <f t="shared" si="66"/>
        <v>83320</v>
      </c>
      <c r="X1146" s="145" t="s">
        <v>1169</v>
      </c>
      <c r="Y1146" s="138"/>
      <c r="Z1146" s="138"/>
      <c r="AA1146" s="138"/>
      <c r="AB1146" s="139"/>
      <c r="AC1146" s="446"/>
      <c r="AE1146" s="147"/>
      <c r="AG1146" s="147"/>
      <c r="AH1146" s="92"/>
    </row>
    <row r="1147" spans="2:34" ht="40.5" customHeight="1">
      <c r="B1147" s="127">
        <v>1136</v>
      </c>
      <c r="C1147" s="128" t="s">
        <v>1166</v>
      </c>
      <c r="D1147" s="129" t="s">
        <v>606</v>
      </c>
      <c r="E1147" s="129" t="s">
        <v>442</v>
      </c>
      <c r="F1147" s="129" t="s">
        <v>1167</v>
      </c>
      <c r="G1147" s="128" t="s">
        <v>138</v>
      </c>
      <c r="H1147" s="128"/>
      <c r="I1147" s="128" t="s">
        <v>1168</v>
      </c>
      <c r="J1147" s="128" t="s">
        <v>169</v>
      </c>
      <c r="K1147" s="128" t="s">
        <v>2264</v>
      </c>
      <c r="L1147" s="130">
        <v>0</v>
      </c>
      <c r="M1147" s="130">
        <v>0</v>
      </c>
      <c r="N1147" s="131">
        <f t="shared" si="64"/>
        <v>0</v>
      </c>
      <c r="O1147" s="128" t="s">
        <v>2313</v>
      </c>
      <c r="P1147" s="144">
        <v>29593</v>
      </c>
      <c r="Q1147" s="133">
        <v>0</v>
      </c>
      <c r="R1147" s="144">
        <v>3288.4000000000015</v>
      </c>
      <c r="S1147" s="134">
        <f t="shared" si="65"/>
        <v>32881.4</v>
      </c>
      <c r="T1147" s="132">
        <v>28750</v>
      </c>
      <c r="U1147" s="135">
        <v>0</v>
      </c>
      <c r="V1147" s="135"/>
      <c r="W1147" s="136">
        <f t="shared" si="66"/>
        <v>28750</v>
      </c>
      <c r="X1147" s="145" t="s">
        <v>1169</v>
      </c>
      <c r="Y1147" s="138"/>
      <c r="Z1147" s="138"/>
      <c r="AA1147" s="138"/>
      <c r="AB1147" s="139"/>
      <c r="AC1147" s="446"/>
      <c r="AE1147" s="147"/>
      <c r="AG1147" s="147"/>
      <c r="AH1147" s="92"/>
    </row>
    <row r="1148" spans="2:34" ht="40.5" customHeight="1">
      <c r="B1148" s="127">
        <v>1137</v>
      </c>
      <c r="C1148" s="128" t="s">
        <v>1166</v>
      </c>
      <c r="D1148" s="129" t="s">
        <v>606</v>
      </c>
      <c r="E1148" s="129" t="s">
        <v>442</v>
      </c>
      <c r="F1148" s="129" t="s">
        <v>1167</v>
      </c>
      <c r="G1148" s="128" t="s">
        <v>138</v>
      </c>
      <c r="H1148" s="128"/>
      <c r="I1148" s="128" t="s">
        <v>1168</v>
      </c>
      <c r="J1148" s="128" t="s">
        <v>156</v>
      </c>
      <c r="K1148" s="128" t="s">
        <v>2264</v>
      </c>
      <c r="L1148" s="130">
        <v>0</v>
      </c>
      <c r="M1148" s="130">
        <v>0</v>
      </c>
      <c r="N1148" s="131">
        <f t="shared" si="64"/>
        <v>0</v>
      </c>
      <c r="O1148" s="128" t="s">
        <v>2313</v>
      </c>
      <c r="P1148" s="144">
        <v>31406</v>
      </c>
      <c r="Q1148" s="133">
        <v>0</v>
      </c>
      <c r="R1148" s="144">
        <v>3489.5999999999985</v>
      </c>
      <c r="S1148" s="134">
        <f t="shared" si="65"/>
        <v>34895.599999999999</v>
      </c>
      <c r="T1148" s="132">
        <v>31406</v>
      </c>
      <c r="U1148" s="135">
        <v>0</v>
      </c>
      <c r="V1148" s="135"/>
      <c r="W1148" s="136">
        <f t="shared" si="66"/>
        <v>31406</v>
      </c>
      <c r="X1148" s="145" t="s">
        <v>1169</v>
      </c>
      <c r="Y1148" s="138"/>
      <c r="Z1148" s="138"/>
      <c r="AA1148" s="138"/>
      <c r="AB1148" s="139"/>
      <c r="AC1148" s="446"/>
      <c r="AE1148" s="147"/>
      <c r="AG1148" s="147"/>
      <c r="AH1148" s="92"/>
    </row>
    <row r="1149" spans="2:34" ht="40.5" customHeight="1">
      <c r="B1149" s="127">
        <v>1138</v>
      </c>
      <c r="C1149" s="128" t="s">
        <v>1166</v>
      </c>
      <c r="D1149" s="129" t="s">
        <v>606</v>
      </c>
      <c r="E1149" s="129" t="s">
        <v>442</v>
      </c>
      <c r="F1149" s="129" t="s">
        <v>1167</v>
      </c>
      <c r="G1149" s="128" t="s">
        <v>138</v>
      </c>
      <c r="H1149" s="128"/>
      <c r="I1149" s="128" t="s">
        <v>1168</v>
      </c>
      <c r="J1149" s="128" t="s">
        <v>875</v>
      </c>
      <c r="K1149" s="128" t="s">
        <v>2265</v>
      </c>
      <c r="L1149" s="130">
        <v>0</v>
      </c>
      <c r="M1149" s="130">
        <v>0</v>
      </c>
      <c r="N1149" s="131">
        <f t="shared" si="64"/>
        <v>0</v>
      </c>
      <c r="O1149" s="128" t="s">
        <v>2313</v>
      </c>
      <c r="P1149" s="144">
        <v>66509</v>
      </c>
      <c r="Q1149" s="133">
        <v>0</v>
      </c>
      <c r="R1149" s="144">
        <v>7390.6900000000023</v>
      </c>
      <c r="S1149" s="134">
        <f t="shared" si="65"/>
        <v>73899.69</v>
      </c>
      <c r="T1149" s="132">
        <v>66509</v>
      </c>
      <c r="U1149" s="135">
        <v>0</v>
      </c>
      <c r="V1149" s="135"/>
      <c r="W1149" s="136">
        <f t="shared" si="66"/>
        <v>66509</v>
      </c>
      <c r="X1149" s="145" t="s">
        <v>1169</v>
      </c>
      <c r="Y1149" s="138"/>
      <c r="Z1149" s="138"/>
      <c r="AA1149" s="138"/>
      <c r="AB1149" s="139"/>
      <c r="AE1149" s="147"/>
      <c r="AG1149" s="147"/>
      <c r="AH1149" s="92"/>
    </row>
    <row r="1150" spans="2:34" ht="40.5" customHeight="1">
      <c r="B1150" s="127">
        <v>1139</v>
      </c>
      <c r="C1150" s="128" t="s">
        <v>1170</v>
      </c>
      <c r="D1150" s="129" t="s">
        <v>1171</v>
      </c>
      <c r="E1150" s="129" t="s">
        <v>253</v>
      </c>
      <c r="F1150" s="129" t="s">
        <v>1172</v>
      </c>
      <c r="G1150" s="128" t="s">
        <v>151</v>
      </c>
      <c r="H1150" s="128"/>
      <c r="I1150" s="128" t="s">
        <v>384</v>
      </c>
      <c r="J1150" s="128" t="s">
        <v>152</v>
      </c>
      <c r="K1150" s="128" t="s">
        <v>2265</v>
      </c>
      <c r="L1150" s="130">
        <v>23</v>
      </c>
      <c r="M1150" s="130">
        <v>6</v>
      </c>
      <c r="N1150" s="131">
        <f t="shared" si="64"/>
        <v>29</v>
      </c>
      <c r="O1150" s="128" t="s">
        <v>2312</v>
      </c>
      <c r="P1150" s="144">
        <v>64080</v>
      </c>
      <c r="Q1150" s="133">
        <v>0</v>
      </c>
      <c r="R1150" s="144">
        <v>7120</v>
      </c>
      <c r="S1150" s="134">
        <f t="shared" si="65"/>
        <v>71200</v>
      </c>
      <c r="T1150" s="132">
        <v>64080</v>
      </c>
      <c r="U1150" s="135">
        <v>0</v>
      </c>
      <c r="V1150" s="135"/>
      <c r="W1150" s="136">
        <f t="shared" si="66"/>
        <v>64080</v>
      </c>
      <c r="X1150" s="145" t="s">
        <v>1173</v>
      </c>
      <c r="Y1150" s="138"/>
      <c r="Z1150" s="138"/>
      <c r="AA1150" s="138"/>
      <c r="AB1150" s="139"/>
      <c r="AC1150" s="147"/>
      <c r="AE1150" s="147"/>
      <c r="AG1150" s="147"/>
      <c r="AH1150" s="92"/>
    </row>
    <row r="1151" spans="2:34" ht="40.5" customHeight="1">
      <c r="B1151" s="127">
        <v>1140</v>
      </c>
      <c r="C1151" s="128" t="s">
        <v>1170</v>
      </c>
      <c r="D1151" s="129" t="s">
        <v>1171</v>
      </c>
      <c r="E1151" s="129" t="s">
        <v>253</v>
      </c>
      <c r="F1151" s="129" t="s">
        <v>1172</v>
      </c>
      <c r="G1151" s="128" t="s">
        <v>151</v>
      </c>
      <c r="H1151" s="128"/>
      <c r="I1151" s="128" t="s">
        <v>384</v>
      </c>
      <c r="J1151" s="128" t="s">
        <v>157</v>
      </c>
      <c r="K1151" s="128" t="s">
        <v>2264</v>
      </c>
      <c r="L1151" s="130">
        <v>0</v>
      </c>
      <c r="M1151" s="130">
        <v>0</v>
      </c>
      <c r="N1151" s="131">
        <f t="shared" si="64"/>
        <v>0</v>
      </c>
      <c r="O1151" s="128" t="s">
        <v>2312</v>
      </c>
      <c r="P1151" s="144">
        <v>6615</v>
      </c>
      <c r="Q1151" s="133">
        <v>0</v>
      </c>
      <c r="R1151" s="144">
        <v>735</v>
      </c>
      <c r="S1151" s="134">
        <f t="shared" si="65"/>
        <v>7350</v>
      </c>
      <c r="T1151" s="132">
        <v>6615</v>
      </c>
      <c r="U1151" s="135">
        <v>0</v>
      </c>
      <c r="V1151" s="135"/>
      <c r="W1151" s="136">
        <f t="shared" si="66"/>
        <v>6615</v>
      </c>
      <c r="X1151" s="145" t="s">
        <v>1173</v>
      </c>
      <c r="Y1151" s="138"/>
      <c r="Z1151" s="138"/>
      <c r="AA1151" s="138"/>
      <c r="AB1151" s="139"/>
      <c r="AC1151" s="147"/>
      <c r="AE1151" s="147"/>
      <c r="AG1151" s="147"/>
      <c r="AH1151" s="92"/>
    </row>
    <row r="1152" spans="2:34" ht="40.5" customHeight="1">
      <c r="B1152" s="127">
        <v>1141</v>
      </c>
      <c r="C1152" s="128" t="s">
        <v>1170</v>
      </c>
      <c r="D1152" s="129" t="s">
        <v>1171</v>
      </c>
      <c r="E1152" s="129" t="s">
        <v>253</v>
      </c>
      <c r="F1152" s="129" t="s">
        <v>1172</v>
      </c>
      <c r="G1152" s="128" t="s">
        <v>151</v>
      </c>
      <c r="H1152" s="128"/>
      <c r="I1152" s="128" t="s">
        <v>384</v>
      </c>
      <c r="J1152" s="128" t="s">
        <v>152</v>
      </c>
      <c r="K1152" s="128" t="s">
        <v>2265</v>
      </c>
      <c r="L1152" s="130">
        <v>0</v>
      </c>
      <c r="M1152" s="130">
        <v>0</v>
      </c>
      <c r="N1152" s="131">
        <f t="shared" si="64"/>
        <v>0</v>
      </c>
      <c r="O1152" s="128" t="s">
        <v>2312</v>
      </c>
      <c r="P1152" s="144">
        <v>360450</v>
      </c>
      <c r="Q1152" s="133">
        <v>0</v>
      </c>
      <c r="R1152" s="144">
        <v>40050</v>
      </c>
      <c r="S1152" s="134">
        <f t="shared" si="65"/>
        <v>400500</v>
      </c>
      <c r="T1152" s="132">
        <v>360450</v>
      </c>
      <c r="U1152" s="135">
        <v>0</v>
      </c>
      <c r="V1152" s="135"/>
      <c r="W1152" s="136">
        <f t="shared" si="66"/>
        <v>360450</v>
      </c>
      <c r="X1152" s="145" t="s">
        <v>1173</v>
      </c>
      <c r="Y1152" s="138"/>
      <c r="Z1152" s="138"/>
      <c r="AA1152" s="138"/>
      <c r="AB1152" s="139"/>
      <c r="AC1152" s="147"/>
      <c r="AE1152" s="147"/>
      <c r="AG1152" s="147"/>
      <c r="AH1152" s="92"/>
    </row>
    <row r="1153" spans="2:34" ht="40.5" customHeight="1">
      <c r="B1153" s="127">
        <v>1142</v>
      </c>
      <c r="C1153" s="128" t="s">
        <v>1170</v>
      </c>
      <c r="D1153" s="129" t="s">
        <v>1171</v>
      </c>
      <c r="E1153" s="129" t="s">
        <v>253</v>
      </c>
      <c r="F1153" s="129" t="s">
        <v>1172</v>
      </c>
      <c r="G1153" s="128" t="s">
        <v>151</v>
      </c>
      <c r="H1153" s="128"/>
      <c r="I1153" s="128" t="s">
        <v>384</v>
      </c>
      <c r="J1153" s="128" t="s">
        <v>155</v>
      </c>
      <c r="K1153" s="128" t="s">
        <v>2265</v>
      </c>
      <c r="L1153" s="130">
        <v>0</v>
      </c>
      <c r="M1153" s="130">
        <v>0</v>
      </c>
      <c r="N1153" s="131">
        <f t="shared" si="64"/>
        <v>0</v>
      </c>
      <c r="O1153" s="128" t="s">
        <v>2312</v>
      </c>
      <c r="P1153" s="144">
        <v>6300</v>
      </c>
      <c r="Q1153" s="133">
        <v>0</v>
      </c>
      <c r="R1153" s="144">
        <v>700</v>
      </c>
      <c r="S1153" s="134">
        <f t="shared" si="65"/>
        <v>7000</v>
      </c>
      <c r="T1153" s="132">
        <v>6300</v>
      </c>
      <c r="U1153" s="135">
        <v>0</v>
      </c>
      <c r="V1153" s="135"/>
      <c r="W1153" s="136">
        <f t="shared" si="66"/>
        <v>6300</v>
      </c>
      <c r="X1153" s="145" t="s">
        <v>1173</v>
      </c>
      <c r="Y1153" s="138"/>
      <c r="Z1153" s="138"/>
      <c r="AA1153" s="138"/>
      <c r="AB1153" s="139"/>
      <c r="AC1153" s="147"/>
      <c r="AE1153" s="147"/>
      <c r="AG1153" s="147"/>
      <c r="AH1153" s="92"/>
    </row>
    <row r="1154" spans="2:34" ht="40.5" customHeight="1">
      <c r="B1154" s="127">
        <v>1143</v>
      </c>
      <c r="C1154" s="128" t="s">
        <v>1170</v>
      </c>
      <c r="D1154" s="129" t="s">
        <v>1171</v>
      </c>
      <c r="E1154" s="129" t="s">
        <v>253</v>
      </c>
      <c r="F1154" s="129" t="s">
        <v>1172</v>
      </c>
      <c r="G1154" s="128" t="s">
        <v>151</v>
      </c>
      <c r="H1154" s="128"/>
      <c r="I1154" s="128" t="s">
        <v>384</v>
      </c>
      <c r="J1154" s="128" t="s">
        <v>156</v>
      </c>
      <c r="K1154" s="128" t="s">
        <v>2264</v>
      </c>
      <c r="L1154" s="130">
        <v>0</v>
      </c>
      <c r="M1154" s="130">
        <v>0</v>
      </c>
      <c r="N1154" s="131">
        <f t="shared" si="64"/>
        <v>0</v>
      </c>
      <c r="O1154" s="128" t="s">
        <v>2312</v>
      </c>
      <c r="P1154" s="144">
        <v>26460</v>
      </c>
      <c r="Q1154" s="133">
        <v>0</v>
      </c>
      <c r="R1154" s="144">
        <v>2940</v>
      </c>
      <c r="S1154" s="134">
        <f t="shared" si="65"/>
        <v>29400</v>
      </c>
      <c r="T1154" s="132">
        <v>26460</v>
      </c>
      <c r="U1154" s="135">
        <v>0</v>
      </c>
      <c r="V1154" s="135"/>
      <c r="W1154" s="136">
        <f t="shared" si="66"/>
        <v>26460</v>
      </c>
      <c r="X1154" s="145" t="s">
        <v>1173</v>
      </c>
      <c r="Y1154" s="138"/>
      <c r="Z1154" s="138"/>
      <c r="AA1154" s="138"/>
      <c r="AB1154" s="139"/>
      <c r="AC1154" s="147"/>
      <c r="AE1154" s="147"/>
      <c r="AG1154" s="147"/>
      <c r="AH1154" s="92"/>
    </row>
    <row r="1155" spans="2:34" ht="40.5" customHeight="1">
      <c r="B1155" s="127">
        <v>1144</v>
      </c>
      <c r="C1155" s="128" t="s">
        <v>1170</v>
      </c>
      <c r="D1155" s="129" t="s">
        <v>1171</v>
      </c>
      <c r="E1155" s="129" t="s">
        <v>253</v>
      </c>
      <c r="F1155" s="129" t="s">
        <v>1172</v>
      </c>
      <c r="G1155" s="128" t="s">
        <v>151</v>
      </c>
      <c r="H1155" s="128"/>
      <c r="I1155" s="128" t="s">
        <v>384</v>
      </c>
      <c r="J1155" s="128" t="s">
        <v>159</v>
      </c>
      <c r="K1155" s="128" t="s">
        <v>2264</v>
      </c>
      <c r="L1155" s="130">
        <v>0</v>
      </c>
      <c r="M1155" s="130">
        <v>0</v>
      </c>
      <c r="N1155" s="131">
        <f t="shared" si="64"/>
        <v>0</v>
      </c>
      <c r="O1155" s="128" t="s">
        <v>2312</v>
      </c>
      <c r="P1155" s="144">
        <v>3510</v>
      </c>
      <c r="Q1155" s="133">
        <v>0</v>
      </c>
      <c r="R1155" s="144">
        <v>390</v>
      </c>
      <c r="S1155" s="134">
        <f t="shared" si="65"/>
        <v>3900</v>
      </c>
      <c r="T1155" s="132">
        <v>3510</v>
      </c>
      <c r="U1155" s="135">
        <v>0</v>
      </c>
      <c r="V1155" s="135"/>
      <c r="W1155" s="136">
        <f t="shared" si="66"/>
        <v>3510</v>
      </c>
      <c r="X1155" s="145" t="s">
        <v>1173</v>
      </c>
      <c r="Y1155" s="138"/>
      <c r="Z1155" s="138"/>
      <c r="AA1155" s="138"/>
      <c r="AB1155" s="139"/>
      <c r="AC1155" s="147"/>
      <c r="AE1155" s="147"/>
      <c r="AG1155" s="147"/>
      <c r="AH1155" s="92"/>
    </row>
    <row r="1156" spans="2:34" ht="40.5" customHeight="1">
      <c r="B1156" s="127">
        <v>1145</v>
      </c>
      <c r="C1156" s="128" t="s">
        <v>1174</v>
      </c>
      <c r="D1156" s="129" t="s">
        <v>1175</v>
      </c>
      <c r="E1156" s="129" t="s">
        <v>1176</v>
      </c>
      <c r="F1156" s="129" t="s">
        <v>1177</v>
      </c>
      <c r="G1156" s="128" t="s">
        <v>1178</v>
      </c>
      <c r="H1156" s="128"/>
      <c r="I1156" s="128" t="s">
        <v>1179</v>
      </c>
      <c r="J1156" s="128" t="s">
        <v>1007</v>
      </c>
      <c r="K1156" s="128" t="s">
        <v>2264</v>
      </c>
      <c r="L1156" s="130">
        <v>19</v>
      </c>
      <c r="M1156" s="130">
        <v>1</v>
      </c>
      <c r="N1156" s="131">
        <f t="shared" si="64"/>
        <v>20</v>
      </c>
      <c r="O1156" s="128" t="s">
        <v>2312</v>
      </c>
      <c r="P1156" s="144">
        <v>66207</v>
      </c>
      <c r="Q1156" s="133">
        <v>0</v>
      </c>
      <c r="R1156" s="144">
        <v>29591.559999999998</v>
      </c>
      <c r="S1156" s="134">
        <f t="shared" si="65"/>
        <v>95798.56</v>
      </c>
      <c r="T1156" s="144">
        <v>66207</v>
      </c>
      <c r="U1156" s="135">
        <v>0</v>
      </c>
      <c r="V1156" s="135"/>
      <c r="W1156" s="136">
        <f t="shared" si="66"/>
        <v>66207</v>
      </c>
      <c r="X1156" s="145" t="s">
        <v>1180</v>
      </c>
      <c r="Y1156" s="138"/>
      <c r="Z1156" s="138"/>
      <c r="AA1156" s="138"/>
      <c r="AB1156" s="139"/>
      <c r="AC1156" s="147"/>
      <c r="AE1156" s="147"/>
      <c r="AG1156" s="147"/>
      <c r="AH1156" s="92"/>
    </row>
    <row r="1157" spans="2:34" ht="40.5" customHeight="1">
      <c r="B1157" s="127">
        <v>1146</v>
      </c>
      <c r="C1157" s="128" t="s">
        <v>1174</v>
      </c>
      <c r="D1157" s="129" t="s">
        <v>1175</v>
      </c>
      <c r="E1157" s="129" t="s">
        <v>1176</v>
      </c>
      <c r="F1157" s="129" t="s">
        <v>1177</v>
      </c>
      <c r="G1157" s="128" t="s">
        <v>1178</v>
      </c>
      <c r="H1157" s="128"/>
      <c r="I1157" s="128" t="s">
        <v>1179</v>
      </c>
      <c r="J1157" s="128" t="s">
        <v>156</v>
      </c>
      <c r="K1157" s="128" t="s">
        <v>2264</v>
      </c>
      <c r="L1157" s="130">
        <v>0</v>
      </c>
      <c r="M1157" s="130">
        <v>0</v>
      </c>
      <c r="N1157" s="131">
        <f t="shared" si="64"/>
        <v>0</v>
      </c>
      <c r="O1157" s="128" t="s">
        <v>2312</v>
      </c>
      <c r="P1157" s="144">
        <v>87167</v>
      </c>
      <c r="Q1157" s="133">
        <v>0</v>
      </c>
      <c r="R1157" s="144">
        <v>10754.320000000007</v>
      </c>
      <c r="S1157" s="134">
        <f t="shared" si="65"/>
        <v>97921.32</v>
      </c>
      <c r="T1157" s="144">
        <v>87167</v>
      </c>
      <c r="U1157" s="135">
        <v>0</v>
      </c>
      <c r="V1157" s="135"/>
      <c r="W1157" s="136">
        <f t="shared" si="66"/>
        <v>87167</v>
      </c>
      <c r="X1157" s="145" t="s">
        <v>1180</v>
      </c>
      <c r="Y1157" s="138"/>
      <c r="Z1157" s="138"/>
      <c r="AA1157" s="138"/>
      <c r="AB1157" s="139"/>
      <c r="AC1157" s="147"/>
      <c r="AE1157" s="147"/>
      <c r="AG1157" s="147"/>
      <c r="AH1157" s="92"/>
    </row>
    <row r="1158" spans="2:34" ht="40.5" customHeight="1">
      <c r="B1158" s="127">
        <v>1147</v>
      </c>
      <c r="C1158" s="128" t="s">
        <v>1181</v>
      </c>
      <c r="D1158" s="129" t="s">
        <v>380</v>
      </c>
      <c r="E1158" s="129" t="s">
        <v>285</v>
      </c>
      <c r="F1158" s="129" t="s">
        <v>452</v>
      </c>
      <c r="G1158" s="128"/>
      <c r="H1158" s="128" t="s">
        <v>895</v>
      </c>
      <c r="I1158" s="128" t="s">
        <v>1182</v>
      </c>
      <c r="J1158" s="128" t="s">
        <v>169</v>
      </c>
      <c r="K1158" s="128" t="s">
        <v>2264</v>
      </c>
      <c r="L1158" s="130">
        <v>3</v>
      </c>
      <c r="M1158" s="130">
        <v>10</v>
      </c>
      <c r="N1158" s="131">
        <f t="shared" si="64"/>
        <v>13</v>
      </c>
      <c r="O1158" s="128" t="s">
        <v>2312</v>
      </c>
      <c r="P1158" s="144">
        <v>82254</v>
      </c>
      <c r="Q1158" s="133">
        <v>0</v>
      </c>
      <c r="R1158" s="144">
        <v>16390.2</v>
      </c>
      <c r="S1158" s="134">
        <f t="shared" si="65"/>
        <v>98644.2</v>
      </c>
      <c r="T1158" s="132">
        <v>82254</v>
      </c>
      <c r="U1158" s="135">
        <v>0</v>
      </c>
      <c r="V1158" s="135"/>
      <c r="W1158" s="136">
        <f t="shared" si="66"/>
        <v>82254</v>
      </c>
      <c r="X1158" s="145" t="s">
        <v>1183</v>
      </c>
      <c r="Y1158" s="138"/>
      <c r="Z1158" s="138"/>
      <c r="AA1158" s="138"/>
      <c r="AB1158" s="139"/>
      <c r="AC1158" s="147"/>
      <c r="AE1158" s="147"/>
      <c r="AG1158" s="147"/>
      <c r="AH1158" s="92"/>
    </row>
    <row r="1159" spans="2:34" ht="40.5" customHeight="1">
      <c r="B1159" s="127">
        <v>1148</v>
      </c>
      <c r="C1159" s="128" t="s">
        <v>1181</v>
      </c>
      <c r="D1159" s="129" t="s">
        <v>380</v>
      </c>
      <c r="E1159" s="129" t="s">
        <v>285</v>
      </c>
      <c r="F1159" s="129" t="s">
        <v>452</v>
      </c>
      <c r="G1159" s="128"/>
      <c r="H1159" s="128" t="s">
        <v>895</v>
      </c>
      <c r="I1159" s="128" t="s">
        <v>1182</v>
      </c>
      <c r="J1159" s="128" t="s">
        <v>156</v>
      </c>
      <c r="K1159" s="128" t="s">
        <v>2264</v>
      </c>
      <c r="L1159" s="130">
        <v>0</v>
      </c>
      <c r="M1159" s="130">
        <v>0</v>
      </c>
      <c r="N1159" s="131">
        <f t="shared" si="64"/>
        <v>0</v>
      </c>
      <c r="O1159" s="128" t="s">
        <v>2312</v>
      </c>
      <c r="P1159" s="144">
        <v>7724</v>
      </c>
      <c r="Q1159" s="133">
        <v>0</v>
      </c>
      <c r="R1159" s="144">
        <v>999.9</v>
      </c>
      <c r="S1159" s="134">
        <f t="shared" si="65"/>
        <v>8723.9</v>
      </c>
      <c r="T1159" s="132">
        <v>7724</v>
      </c>
      <c r="U1159" s="135">
        <v>0</v>
      </c>
      <c r="V1159" s="135"/>
      <c r="W1159" s="136">
        <f t="shared" si="66"/>
        <v>7724</v>
      </c>
      <c r="X1159" s="145" t="s">
        <v>1183</v>
      </c>
      <c r="Y1159" s="138"/>
      <c r="Z1159" s="138"/>
      <c r="AA1159" s="138"/>
      <c r="AB1159" s="139"/>
      <c r="AC1159" s="147"/>
      <c r="AE1159" s="147"/>
      <c r="AG1159" s="147"/>
      <c r="AH1159" s="92"/>
    </row>
    <row r="1160" spans="2:34" ht="40.5" customHeight="1">
      <c r="B1160" s="127">
        <v>1149</v>
      </c>
      <c r="C1160" s="128" t="s">
        <v>1181</v>
      </c>
      <c r="D1160" s="129" t="s">
        <v>380</v>
      </c>
      <c r="E1160" s="129" t="s">
        <v>285</v>
      </c>
      <c r="F1160" s="129" t="s">
        <v>452</v>
      </c>
      <c r="G1160" s="128"/>
      <c r="H1160" s="128" t="s">
        <v>895</v>
      </c>
      <c r="I1160" s="128" t="s">
        <v>1182</v>
      </c>
      <c r="J1160" s="128" t="s">
        <v>875</v>
      </c>
      <c r="K1160" s="128" t="s">
        <v>2265</v>
      </c>
      <c r="L1160" s="130">
        <v>0</v>
      </c>
      <c r="M1160" s="130">
        <v>0</v>
      </c>
      <c r="N1160" s="131">
        <f t="shared" si="64"/>
        <v>0</v>
      </c>
      <c r="O1160" s="128" t="s">
        <v>2312</v>
      </c>
      <c r="P1160" s="144">
        <v>133019</v>
      </c>
      <c r="Q1160" s="133">
        <v>0</v>
      </c>
      <c r="R1160" s="144">
        <v>14780.38</v>
      </c>
      <c r="S1160" s="134">
        <f t="shared" si="65"/>
        <v>147799.38</v>
      </c>
      <c r="T1160" s="132">
        <v>133019</v>
      </c>
      <c r="U1160" s="135">
        <v>0</v>
      </c>
      <c r="V1160" s="135"/>
      <c r="W1160" s="136">
        <f t="shared" si="66"/>
        <v>133019</v>
      </c>
      <c r="X1160" s="145" t="s">
        <v>1183</v>
      </c>
      <c r="Y1160" s="138"/>
      <c r="Z1160" s="138"/>
      <c r="AA1160" s="138"/>
      <c r="AB1160" s="139"/>
      <c r="AC1160" s="147"/>
      <c r="AE1160" s="147"/>
      <c r="AG1160" s="147"/>
      <c r="AH1160" s="92"/>
    </row>
    <row r="1161" spans="2:34" ht="40.5" customHeight="1">
      <c r="B1161" s="127">
        <v>1150</v>
      </c>
      <c r="C1161" s="128" t="s">
        <v>1184</v>
      </c>
      <c r="D1161" s="129" t="s">
        <v>1185</v>
      </c>
      <c r="E1161" s="129" t="s">
        <v>1186</v>
      </c>
      <c r="F1161" s="129" t="s">
        <v>1187</v>
      </c>
      <c r="G1161" s="128"/>
      <c r="H1161" s="128" t="s">
        <v>895</v>
      </c>
      <c r="I1161" s="128" t="s">
        <v>428</v>
      </c>
      <c r="J1161" s="128" t="s">
        <v>169</v>
      </c>
      <c r="K1161" s="128" t="s">
        <v>2264</v>
      </c>
      <c r="L1161" s="130">
        <v>7</v>
      </c>
      <c r="M1161" s="130">
        <v>4</v>
      </c>
      <c r="N1161" s="131">
        <f t="shared" si="64"/>
        <v>11</v>
      </c>
      <c r="O1161" s="128" t="s">
        <v>2312</v>
      </c>
      <c r="P1161" s="144">
        <v>41127</v>
      </c>
      <c r="Q1161" s="133">
        <v>0</v>
      </c>
      <c r="R1161" s="144">
        <v>8195.1</v>
      </c>
      <c r="S1161" s="134">
        <f t="shared" si="65"/>
        <v>49322.1</v>
      </c>
      <c r="T1161" s="132">
        <v>41127</v>
      </c>
      <c r="U1161" s="135">
        <v>0</v>
      </c>
      <c r="V1161" s="135"/>
      <c r="W1161" s="136">
        <f t="shared" si="66"/>
        <v>41127</v>
      </c>
      <c r="X1161" s="145" t="s">
        <v>1188</v>
      </c>
      <c r="Y1161" s="138"/>
      <c r="Z1161" s="138"/>
      <c r="AA1161" s="138"/>
      <c r="AB1161" s="139"/>
      <c r="AC1161" s="147"/>
      <c r="AE1161" s="147"/>
      <c r="AG1161" s="147"/>
      <c r="AH1161" s="92"/>
    </row>
    <row r="1162" spans="2:34" ht="40.5" customHeight="1">
      <c r="B1162" s="127">
        <v>1151</v>
      </c>
      <c r="C1162" s="128" t="s">
        <v>1184</v>
      </c>
      <c r="D1162" s="129" t="s">
        <v>1185</v>
      </c>
      <c r="E1162" s="129" t="s">
        <v>1186</v>
      </c>
      <c r="F1162" s="129" t="s">
        <v>1187</v>
      </c>
      <c r="G1162" s="128"/>
      <c r="H1162" s="128" t="s">
        <v>895</v>
      </c>
      <c r="I1162" s="128" t="s">
        <v>428</v>
      </c>
      <c r="J1162" s="128" t="s">
        <v>156</v>
      </c>
      <c r="K1162" s="128" t="s">
        <v>2264</v>
      </c>
      <c r="L1162" s="130">
        <v>0</v>
      </c>
      <c r="M1162" s="130">
        <v>0</v>
      </c>
      <c r="N1162" s="131">
        <f t="shared" si="64"/>
        <v>0</v>
      </c>
      <c r="O1162" s="128" t="s">
        <v>2312</v>
      </c>
      <c r="P1162" s="144">
        <v>61792</v>
      </c>
      <c r="Q1162" s="133">
        <v>0</v>
      </c>
      <c r="R1162" s="144">
        <v>7999.2</v>
      </c>
      <c r="S1162" s="134">
        <f t="shared" si="65"/>
        <v>69791.199999999997</v>
      </c>
      <c r="T1162" s="132">
        <v>61792</v>
      </c>
      <c r="U1162" s="135">
        <v>0</v>
      </c>
      <c r="V1162" s="135"/>
      <c r="W1162" s="136">
        <f t="shared" si="66"/>
        <v>61792</v>
      </c>
      <c r="X1162" s="145" t="s">
        <v>1188</v>
      </c>
      <c r="Y1162" s="138"/>
      <c r="Z1162" s="138"/>
      <c r="AA1162" s="138"/>
      <c r="AB1162" s="139"/>
      <c r="AC1162" s="147"/>
      <c r="AE1162" s="147"/>
      <c r="AG1162" s="147"/>
      <c r="AH1162" s="92"/>
    </row>
    <row r="1163" spans="2:34" ht="40.5" customHeight="1">
      <c r="B1163" s="127">
        <v>1152</v>
      </c>
      <c r="C1163" s="128" t="s">
        <v>1189</v>
      </c>
      <c r="D1163" s="129" t="s">
        <v>802</v>
      </c>
      <c r="E1163" s="129"/>
      <c r="F1163" s="129" t="s">
        <v>1190</v>
      </c>
      <c r="G1163" s="128" t="s">
        <v>138</v>
      </c>
      <c r="H1163" s="128"/>
      <c r="I1163" s="128" t="s">
        <v>1191</v>
      </c>
      <c r="J1163" s="128" t="s">
        <v>169</v>
      </c>
      <c r="K1163" s="128" t="s">
        <v>2264</v>
      </c>
      <c r="L1163" s="130">
        <v>7</v>
      </c>
      <c r="M1163" s="130">
        <v>2</v>
      </c>
      <c r="N1163" s="131">
        <f t="shared" si="64"/>
        <v>9</v>
      </c>
      <c r="O1163" s="128" t="s">
        <v>2312</v>
      </c>
      <c r="P1163" s="144">
        <v>118373</v>
      </c>
      <c r="Q1163" s="133">
        <v>0</v>
      </c>
      <c r="R1163" s="144">
        <v>13152.600000000006</v>
      </c>
      <c r="S1163" s="134">
        <f t="shared" si="65"/>
        <v>131525.6</v>
      </c>
      <c r="T1163" s="132">
        <v>115000</v>
      </c>
      <c r="U1163" s="135">
        <v>0</v>
      </c>
      <c r="V1163" s="135"/>
      <c r="W1163" s="136">
        <f t="shared" si="66"/>
        <v>115000</v>
      </c>
      <c r="X1163" s="145" t="s">
        <v>1192</v>
      </c>
      <c r="Y1163" s="138"/>
      <c r="Z1163" s="138"/>
      <c r="AA1163" s="138"/>
      <c r="AB1163" s="139"/>
      <c r="AC1163" s="147"/>
      <c r="AE1163" s="147"/>
      <c r="AG1163" s="147"/>
      <c r="AH1163" s="92"/>
    </row>
    <row r="1164" spans="2:34" ht="40.5" customHeight="1">
      <c r="B1164" s="127">
        <v>1153</v>
      </c>
      <c r="C1164" s="128" t="s">
        <v>1189</v>
      </c>
      <c r="D1164" s="129" t="s">
        <v>802</v>
      </c>
      <c r="E1164" s="129"/>
      <c r="F1164" s="129" t="s">
        <v>1190</v>
      </c>
      <c r="G1164" s="128" t="s">
        <v>138</v>
      </c>
      <c r="H1164" s="128"/>
      <c r="I1164" s="128" t="s">
        <v>1191</v>
      </c>
      <c r="J1164" s="128" t="s">
        <v>875</v>
      </c>
      <c r="K1164" s="128" t="s">
        <v>2265</v>
      </c>
      <c r="L1164" s="130">
        <v>0</v>
      </c>
      <c r="M1164" s="130">
        <v>0</v>
      </c>
      <c r="N1164" s="131">
        <f t="shared" ref="N1164:N1227" si="68">+M1164+L1164</f>
        <v>0</v>
      </c>
      <c r="O1164" s="128" t="s">
        <v>2312</v>
      </c>
      <c r="P1164" s="144">
        <v>22169</v>
      </c>
      <c r="Q1164" s="133">
        <v>0</v>
      </c>
      <c r="R1164" s="144">
        <v>2464.2299999999996</v>
      </c>
      <c r="S1164" s="134">
        <f t="shared" si="65"/>
        <v>24633.23</v>
      </c>
      <c r="T1164" s="132">
        <v>22169</v>
      </c>
      <c r="U1164" s="135">
        <v>0</v>
      </c>
      <c r="V1164" s="135"/>
      <c r="W1164" s="136">
        <f t="shared" si="66"/>
        <v>22169</v>
      </c>
      <c r="X1164" s="145" t="s">
        <v>1192</v>
      </c>
      <c r="Y1164" s="138"/>
      <c r="Z1164" s="138"/>
      <c r="AA1164" s="138"/>
      <c r="AB1164" s="139"/>
      <c r="AC1164" s="147"/>
      <c r="AE1164" s="147"/>
      <c r="AG1164" s="147"/>
      <c r="AH1164" s="92"/>
    </row>
    <row r="1165" spans="2:34" ht="40.5" customHeight="1">
      <c r="B1165" s="127">
        <v>1154</v>
      </c>
      <c r="C1165" s="128" t="s">
        <v>1193</v>
      </c>
      <c r="D1165" s="129" t="s">
        <v>220</v>
      </c>
      <c r="E1165" s="129" t="s">
        <v>285</v>
      </c>
      <c r="F1165" s="129" t="s">
        <v>1194</v>
      </c>
      <c r="G1165" s="128"/>
      <c r="H1165" s="128" t="s">
        <v>895</v>
      </c>
      <c r="I1165" s="128" t="s">
        <v>1195</v>
      </c>
      <c r="J1165" s="128" t="s">
        <v>169</v>
      </c>
      <c r="K1165" s="128" t="s">
        <v>2264</v>
      </c>
      <c r="L1165" s="130">
        <v>6</v>
      </c>
      <c r="M1165" s="130">
        <v>0</v>
      </c>
      <c r="N1165" s="131">
        <f t="shared" si="68"/>
        <v>6</v>
      </c>
      <c r="O1165" s="128" t="s">
        <v>2312</v>
      </c>
      <c r="P1165" s="144">
        <v>54836</v>
      </c>
      <c r="Q1165" s="133">
        <v>0</v>
      </c>
      <c r="R1165" s="144">
        <v>10926.8</v>
      </c>
      <c r="S1165" s="134">
        <f t="shared" ref="S1165:S1228" si="69">+P1165+R1165</f>
        <v>65762.8</v>
      </c>
      <c r="T1165" s="132">
        <v>54836</v>
      </c>
      <c r="U1165" s="135">
        <v>0</v>
      </c>
      <c r="V1165" s="135"/>
      <c r="W1165" s="136">
        <f t="shared" ref="W1165:W1228" si="70">+T1165+U1165+V1165</f>
        <v>54836</v>
      </c>
      <c r="X1165" s="145" t="s">
        <v>1196</v>
      </c>
      <c r="Y1165" s="138"/>
      <c r="Z1165" s="138"/>
      <c r="AA1165" s="138"/>
      <c r="AB1165" s="139"/>
      <c r="AC1165" s="147"/>
      <c r="AE1165" s="147"/>
      <c r="AG1165" s="147"/>
      <c r="AH1165" s="92"/>
    </row>
    <row r="1166" spans="2:34" ht="40.5" customHeight="1">
      <c r="B1166" s="127">
        <v>1155</v>
      </c>
      <c r="C1166" s="128" t="s">
        <v>1193</v>
      </c>
      <c r="D1166" s="129" t="s">
        <v>220</v>
      </c>
      <c r="E1166" s="129" t="s">
        <v>285</v>
      </c>
      <c r="F1166" s="129" t="s">
        <v>1194</v>
      </c>
      <c r="G1166" s="128"/>
      <c r="H1166" s="128" t="s">
        <v>895</v>
      </c>
      <c r="I1166" s="128" t="s">
        <v>1195</v>
      </c>
      <c r="J1166" s="128" t="s">
        <v>875</v>
      </c>
      <c r="K1166" s="128" t="s">
        <v>2265</v>
      </c>
      <c r="L1166" s="130">
        <v>0</v>
      </c>
      <c r="M1166" s="130">
        <v>0</v>
      </c>
      <c r="N1166" s="131">
        <f t="shared" si="68"/>
        <v>0</v>
      </c>
      <c r="O1166" s="128" t="s">
        <v>2312</v>
      </c>
      <c r="P1166" s="144">
        <v>22169</v>
      </c>
      <c r="Q1166" s="133">
        <v>0</v>
      </c>
      <c r="R1166" s="144">
        <v>2464.23</v>
      </c>
      <c r="S1166" s="134">
        <f t="shared" si="69"/>
        <v>24633.23</v>
      </c>
      <c r="T1166" s="132">
        <v>22169</v>
      </c>
      <c r="U1166" s="135">
        <v>0</v>
      </c>
      <c r="V1166" s="135"/>
      <c r="W1166" s="136">
        <f t="shared" si="70"/>
        <v>22169</v>
      </c>
      <c r="X1166" s="145" t="s">
        <v>1196</v>
      </c>
      <c r="Y1166" s="138"/>
      <c r="Z1166" s="138"/>
      <c r="AA1166" s="138"/>
      <c r="AB1166" s="139"/>
      <c r="AC1166" s="147"/>
      <c r="AE1166" s="147"/>
      <c r="AG1166" s="147"/>
      <c r="AH1166" s="92"/>
    </row>
    <row r="1167" spans="2:34" ht="40.5" customHeight="1">
      <c r="B1167" s="127">
        <v>1156</v>
      </c>
      <c r="C1167" s="128" t="s">
        <v>1193</v>
      </c>
      <c r="D1167" s="129" t="s">
        <v>220</v>
      </c>
      <c r="E1167" s="129" t="s">
        <v>285</v>
      </c>
      <c r="F1167" s="129" t="s">
        <v>1194</v>
      </c>
      <c r="G1167" s="128"/>
      <c r="H1167" s="128" t="s">
        <v>895</v>
      </c>
      <c r="I1167" s="128" t="s">
        <v>1195</v>
      </c>
      <c r="J1167" s="128" t="s">
        <v>169</v>
      </c>
      <c r="K1167" s="128" t="s">
        <v>2265</v>
      </c>
      <c r="L1167" s="130">
        <v>0</v>
      </c>
      <c r="M1167" s="130">
        <v>0</v>
      </c>
      <c r="N1167" s="131">
        <f t="shared" si="68"/>
        <v>0</v>
      </c>
      <c r="O1167" s="128" t="s">
        <v>2312</v>
      </c>
      <c r="P1167" s="144">
        <v>74892</v>
      </c>
      <c r="Q1167" s="133">
        <v>0</v>
      </c>
      <c r="R1167" s="144">
        <v>24961.79</v>
      </c>
      <c r="S1167" s="134">
        <f t="shared" si="69"/>
        <v>99853.790000000008</v>
      </c>
      <c r="T1167" s="132">
        <v>74892</v>
      </c>
      <c r="U1167" s="135">
        <v>0</v>
      </c>
      <c r="V1167" s="135"/>
      <c r="W1167" s="136">
        <f t="shared" si="70"/>
        <v>74892</v>
      </c>
      <c r="X1167" s="145" t="s">
        <v>1196</v>
      </c>
      <c r="Y1167" s="138"/>
      <c r="Z1167" s="138"/>
      <c r="AA1167" s="138"/>
      <c r="AB1167" s="139"/>
      <c r="AC1167" s="147"/>
      <c r="AE1167" s="147"/>
      <c r="AG1167" s="147"/>
      <c r="AH1167" s="92"/>
    </row>
    <row r="1168" spans="2:34" ht="40.5" customHeight="1">
      <c r="B1168" s="127">
        <v>1157</v>
      </c>
      <c r="C1168" s="128" t="s">
        <v>1197</v>
      </c>
      <c r="D1168" s="129" t="s">
        <v>307</v>
      </c>
      <c r="E1168" s="129" t="s">
        <v>285</v>
      </c>
      <c r="F1168" s="129" t="s">
        <v>229</v>
      </c>
      <c r="G1168" s="128" t="s">
        <v>151</v>
      </c>
      <c r="H1168" s="128"/>
      <c r="I1168" s="128" t="s">
        <v>1198</v>
      </c>
      <c r="J1168" s="128" t="s">
        <v>373</v>
      </c>
      <c r="K1168" s="128" t="s">
        <v>2265</v>
      </c>
      <c r="L1168" s="130">
        <v>8</v>
      </c>
      <c r="M1168" s="130">
        <v>11</v>
      </c>
      <c r="N1168" s="131">
        <f t="shared" si="68"/>
        <v>19</v>
      </c>
      <c r="O1168" s="128" t="s">
        <v>2312</v>
      </c>
      <c r="P1168" s="144">
        <v>26820</v>
      </c>
      <c r="Q1168" s="133">
        <v>0</v>
      </c>
      <c r="R1168" s="144">
        <v>2980</v>
      </c>
      <c r="S1168" s="134">
        <f t="shared" si="69"/>
        <v>29800</v>
      </c>
      <c r="T1168" s="132">
        <v>26820</v>
      </c>
      <c r="U1168" s="135">
        <v>0</v>
      </c>
      <c r="V1168" s="135"/>
      <c r="W1168" s="136">
        <f t="shared" si="70"/>
        <v>26820</v>
      </c>
      <c r="X1168" s="145" t="s">
        <v>1199</v>
      </c>
      <c r="Y1168" s="138"/>
      <c r="Z1168" s="138"/>
      <c r="AA1168" s="138"/>
      <c r="AB1168" s="139"/>
      <c r="AC1168" s="147"/>
      <c r="AE1168" s="147"/>
      <c r="AG1168" s="147"/>
      <c r="AH1168" s="92"/>
    </row>
    <row r="1169" spans="2:34" ht="40.5" customHeight="1">
      <c r="B1169" s="127">
        <v>1158</v>
      </c>
      <c r="C1169" s="128" t="s">
        <v>1197</v>
      </c>
      <c r="D1169" s="129" t="s">
        <v>307</v>
      </c>
      <c r="E1169" s="129" t="s">
        <v>285</v>
      </c>
      <c r="F1169" s="129" t="s">
        <v>229</v>
      </c>
      <c r="G1169" s="128" t="s">
        <v>151</v>
      </c>
      <c r="H1169" s="128"/>
      <c r="I1169" s="128" t="s">
        <v>1198</v>
      </c>
      <c r="J1169" s="128" t="s">
        <v>156</v>
      </c>
      <c r="K1169" s="128" t="s">
        <v>2264</v>
      </c>
      <c r="L1169" s="130">
        <v>0</v>
      </c>
      <c r="M1169" s="130">
        <v>0</v>
      </c>
      <c r="N1169" s="131">
        <f t="shared" si="68"/>
        <v>0</v>
      </c>
      <c r="O1169" s="128" t="s">
        <v>2312</v>
      </c>
      <c r="P1169" s="144">
        <v>48510</v>
      </c>
      <c r="Q1169" s="133">
        <v>0</v>
      </c>
      <c r="R1169" s="144">
        <v>5390</v>
      </c>
      <c r="S1169" s="134">
        <f t="shared" si="69"/>
        <v>53900</v>
      </c>
      <c r="T1169" s="132">
        <v>48510</v>
      </c>
      <c r="U1169" s="135">
        <v>0</v>
      </c>
      <c r="V1169" s="135"/>
      <c r="W1169" s="136">
        <f t="shared" si="70"/>
        <v>48510</v>
      </c>
      <c r="X1169" s="145" t="s">
        <v>1199</v>
      </c>
      <c r="Y1169" s="138"/>
      <c r="Z1169" s="138"/>
      <c r="AA1169" s="138"/>
      <c r="AB1169" s="139"/>
      <c r="AC1169" s="147"/>
      <c r="AE1169" s="147"/>
      <c r="AG1169" s="147"/>
      <c r="AH1169" s="92"/>
    </row>
    <row r="1170" spans="2:34" ht="40.5" customHeight="1">
      <c r="B1170" s="127">
        <v>1159</v>
      </c>
      <c r="C1170" s="128" t="s">
        <v>1197</v>
      </c>
      <c r="D1170" s="129" t="s">
        <v>307</v>
      </c>
      <c r="E1170" s="129" t="s">
        <v>285</v>
      </c>
      <c r="F1170" s="129" t="s">
        <v>229</v>
      </c>
      <c r="G1170" s="128" t="s">
        <v>151</v>
      </c>
      <c r="H1170" s="128"/>
      <c r="I1170" s="128" t="s">
        <v>1198</v>
      </c>
      <c r="J1170" s="128" t="s">
        <v>159</v>
      </c>
      <c r="K1170" s="128" t="s">
        <v>2264</v>
      </c>
      <c r="L1170" s="130">
        <v>0</v>
      </c>
      <c r="M1170" s="130">
        <v>0</v>
      </c>
      <c r="N1170" s="131">
        <f t="shared" si="68"/>
        <v>0</v>
      </c>
      <c r="O1170" s="128" t="s">
        <v>2312</v>
      </c>
      <c r="P1170" s="144">
        <v>7020</v>
      </c>
      <c r="Q1170" s="133">
        <v>0</v>
      </c>
      <c r="R1170" s="144">
        <v>780</v>
      </c>
      <c r="S1170" s="134">
        <f t="shared" si="69"/>
        <v>7800</v>
      </c>
      <c r="T1170" s="132">
        <v>7020</v>
      </c>
      <c r="U1170" s="135">
        <v>0</v>
      </c>
      <c r="V1170" s="135"/>
      <c r="W1170" s="136">
        <f t="shared" si="70"/>
        <v>7020</v>
      </c>
      <c r="X1170" s="145" t="s">
        <v>1199</v>
      </c>
      <c r="Y1170" s="138"/>
      <c r="Z1170" s="138"/>
      <c r="AA1170" s="138"/>
      <c r="AB1170" s="139"/>
      <c r="AC1170" s="147"/>
      <c r="AE1170" s="147"/>
      <c r="AG1170" s="147"/>
      <c r="AH1170" s="92"/>
    </row>
    <row r="1171" spans="2:34" ht="40.5" customHeight="1">
      <c r="B1171" s="127">
        <v>1160</v>
      </c>
      <c r="C1171" s="128" t="s">
        <v>1197</v>
      </c>
      <c r="D1171" s="129" t="s">
        <v>307</v>
      </c>
      <c r="E1171" s="129" t="s">
        <v>285</v>
      </c>
      <c r="F1171" s="129" t="s">
        <v>229</v>
      </c>
      <c r="G1171" s="128" t="s">
        <v>151</v>
      </c>
      <c r="H1171" s="128"/>
      <c r="I1171" s="128" t="s">
        <v>1198</v>
      </c>
      <c r="J1171" s="128" t="s">
        <v>152</v>
      </c>
      <c r="K1171" s="128" t="s">
        <v>2265</v>
      </c>
      <c r="L1171" s="130">
        <v>0</v>
      </c>
      <c r="M1171" s="130">
        <v>0</v>
      </c>
      <c r="N1171" s="131">
        <f t="shared" si="68"/>
        <v>0</v>
      </c>
      <c r="O1171" s="128" t="s">
        <v>2312</v>
      </c>
      <c r="P1171" s="144">
        <v>80100</v>
      </c>
      <c r="Q1171" s="133">
        <v>0</v>
      </c>
      <c r="R1171" s="144">
        <v>8900</v>
      </c>
      <c r="S1171" s="134">
        <f t="shared" si="69"/>
        <v>89000</v>
      </c>
      <c r="T1171" s="132">
        <v>80100</v>
      </c>
      <c r="U1171" s="135">
        <v>0</v>
      </c>
      <c r="V1171" s="135"/>
      <c r="W1171" s="136">
        <f t="shared" si="70"/>
        <v>80100</v>
      </c>
      <c r="X1171" s="145" t="s">
        <v>1199</v>
      </c>
      <c r="Y1171" s="138"/>
      <c r="Z1171" s="138"/>
      <c r="AA1171" s="138"/>
      <c r="AB1171" s="139"/>
      <c r="AC1171" s="147"/>
      <c r="AE1171" s="147"/>
      <c r="AG1171" s="147"/>
      <c r="AH1171" s="92"/>
    </row>
    <row r="1172" spans="2:34" ht="40.5" customHeight="1">
      <c r="B1172" s="127">
        <v>1161</v>
      </c>
      <c r="C1172" s="128" t="s">
        <v>1197</v>
      </c>
      <c r="D1172" s="129" t="s">
        <v>307</v>
      </c>
      <c r="E1172" s="129" t="s">
        <v>285</v>
      </c>
      <c r="F1172" s="129" t="s">
        <v>229</v>
      </c>
      <c r="G1172" s="128" t="s">
        <v>151</v>
      </c>
      <c r="H1172" s="128"/>
      <c r="I1172" s="128" t="s">
        <v>1198</v>
      </c>
      <c r="J1172" s="128" t="s">
        <v>177</v>
      </c>
      <c r="K1172" s="128" t="s">
        <v>2265</v>
      </c>
      <c r="L1172" s="130">
        <v>0</v>
      </c>
      <c r="M1172" s="130">
        <v>0</v>
      </c>
      <c r="N1172" s="131">
        <f t="shared" si="68"/>
        <v>0</v>
      </c>
      <c r="O1172" s="128" t="s">
        <v>2312</v>
      </c>
      <c r="P1172" s="144">
        <v>13586</v>
      </c>
      <c r="Q1172" s="133">
        <v>0</v>
      </c>
      <c r="R1172" s="144">
        <v>1510</v>
      </c>
      <c r="S1172" s="134">
        <f t="shared" si="69"/>
        <v>15096</v>
      </c>
      <c r="T1172" s="132">
        <v>13586</v>
      </c>
      <c r="U1172" s="135">
        <v>0</v>
      </c>
      <c r="V1172" s="135"/>
      <c r="W1172" s="136">
        <f t="shared" si="70"/>
        <v>13586</v>
      </c>
      <c r="X1172" s="145" t="s">
        <v>1199</v>
      </c>
      <c r="Y1172" s="138"/>
      <c r="Z1172" s="138"/>
      <c r="AA1172" s="138"/>
      <c r="AB1172" s="139"/>
      <c r="AC1172" s="147"/>
      <c r="AE1172" s="147"/>
      <c r="AG1172" s="147"/>
      <c r="AH1172" s="92"/>
    </row>
    <row r="1173" spans="2:34" ht="40.5" customHeight="1">
      <c r="B1173" s="127">
        <v>1162</v>
      </c>
      <c r="C1173" s="128" t="s">
        <v>1200</v>
      </c>
      <c r="D1173" s="129" t="s">
        <v>1201</v>
      </c>
      <c r="E1173" s="129" t="s">
        <v>1202</v>
      </c>
      <c r="F1173" s="129" t="s">
        <v>1203</v>
      </c>
      <c r="G1173" s="128" t="s">
        <v>138</v>
      </c>
      <c r="H1173" s="128"/>
      <c r="I1173" s="128" t="s">
        <v>1204</v>
      </c>
      <c r="J1173" s="128" t="s">
        <v>156</v>
      </c>
      <c r="K1173" s="128" t="s">
        <v>2264</v>
      </c>
      <c r="L1173" s="130">
        <v>7</v>
      </c>
      <c r="M1173" s="130">
        <v>0</v>
      </c>
      <c r="N1173" s="131">
        <f t="shared" si="68"/>
        <v>7</v>
      </c>
      <c r="O1173" s="128" t="s">
        <v>2312</v>
      </c>
      <c r="P1173" s="144">
        <v>23554</v>
      </c>
      <c r="Q1173" s="133">
        <v>0</v>
      </c>
      <c r="R1173" s="144">
        <v>2617.7000000000007</v>
      </c>
      <c r="S1173" s="134">
        <f t="shared" si="69"/>
        <v>26171.7</v>
      </c>
      <c r="T1173" s="132">
        <v>23554</v>
      </c>
      <c r="U1173" s="135">
        <v>0</v>
      </c>
      <c r="V1173" s="135"/>
      <c r="W1173" s="136">
        <f t="shared" si="70"/>
        <v>23554</v>
      </c>
      <c r="X1173" s="145" t="s">
        <v>1205</v>
      </c>
      <c r="Y1173" s="138"/>
      <c r="Z1173" s="138"/>
      <c r="AA1173" s="138"/>
      <c r="AB1173" s="139"/>
      <c r="AC1173" s="147"/>
      <c r="AE1173" s="147"/>
      <c r="AG1173" s="147"/>
      <c r="AH1173" s="92"/>
    </row>
    <row r="1174" spans="2:34" ht="40.5" customHeight="1">
      <c r="B1174" s="127">
        <v>1163</v>
      </c>
      <c r="C1174" s="128" t="s">
        <v>1200</v>
      </c>
      <c r="D1174" s="129" t="s">
        <v>1201</v>
      </c>
      <c r="E1174" s="129" t="s">
        <v>1202</v>
      </c>
      <c r="F1174" s="129" t="s">
        <v>1203</v>
      </c>
      <c r="G1174" s="128" t="s">
        <v>138</v>
      </c>
      <c r="H1174" s="128"/>
      <c r="I1174" s="128" t="s">
        <v>1204</v>
      </c>
      <c r="J1174" s="128" t="s">
        <v>169</v>
      </c>
      <c r="K1174" s="128" t="s">
        <v>2264</v>
      </c>
      <c r="L1174" s="130">
        <v>0</v>
      </c>
      <c r="M1174" s="130">
        <v>0</v>
      </c>
      <c r="N1174" s="131">
        <f t="shared" si="68"/>
        <v>0</v>
      </c>
      <c r="O1174" s="128" t="s">
        <v>2312</v>
      </c>
      <c r="P1174" s="144">
        <v>57500</v>
      </c>
      <c r="Q1174" s="133">
        <v>0</v>
      </c>
      <c r="R1174" s="144">
        <v>8262.7999999999993</v>
      </c>
      <c r="S1174" s="134">
        <f t="shared" si="69"/>
        <v>65762.8</v>
      </c>
      <c r="T1174" s="132">
        <v>57500</v>
      </c>
      <c r="U1174" s="135">
        <v>0</v>
      </c>
      <c r="V1174" s="135"/>
      <c r="W1174" s="136">
        <f t="shared" si="70"/>
        <v>57500</v>
      </c>
      <c r="X1174" s="145" t="s">
        <v>1205</v>
      </c>
      <c r="Y1174" s="138"/>
      <c r="Z1174" s="138"/>
      <c r="AA1174" s="138"/>
      <c r="AB1174" s="139"/>
      <c r="AC1174" s="147"/>
      <c r="AE1174" s="147"/>
      <c r="AG1174" s="147"/>
      <c r="AH1174" s="92"/>
    </row>
    <row r="1175" spans="2:34" ht="40.5" customHeight="1">
      <c r="B1175" s="127">
        <v>1164</v>
      </c>
      <c r="C1175" s="128" t="s">
        <v>1206</v>
      </c>
      <c r="D1175" s="129" t="s">
        <v>1207</v>
      </c>
      <c r="E1175" s="129" t="s">
        <v>1208</v>
      </c>
      <c r="F1175" s="129" t="s">
        <v>1209</v>
      </c>
      <c r="G1175" s="128" t="s">
        <v>909</v>
      </c>
      <c r="H1175" s="128"/>
      <c r="I1175" s="128" t="s">
        <v>1210</v>
      </c>
      <c r="J1175" s="128" t="s">
        <v>941</v>
      </c>
      <c r="K1175" s="128" t="s">
        <v>2264</v>
      </c>
      <c r="L1175" s="130">
        <v>13</v>
      </c>
      <c r="M1175" s="130">
        <v>2</v>
      </c>
      <c r="N1175" s="131">
        <f t="shared" si="68"/>
        <v>15</v>
      </c>
      <c r="O1175" s="128" t="s">
        <v>2313</v>
      </c>
      <c r="P1175" s="144">
        <v>9072</v>
      </c>
      <c r="Q1175" s="133">
        <v>0</v>
      </c>
      <c r="R1175" s="144">
        <v>1008</v>
      </c>
      <c r="S1175" s="134">
        <f t="shared" si="69"/>
        <v>10080</v>
      </c>
      <c r="T1175" s="132">
        <v>9072</v>
      </c>
      <c r="U1175" s="135">
        <v>0</v>
      </c>
      <c r="V1175" s="135"/>
      <c r="W1175" s="136">
        <f t="shared" si="70"/>
        <v>9072</v>
      </c>
      <c r="X1175" s="145" t="s">
        <v>1211</v>
      </c>
      <c r="Y1175" s="138"/>
      <c r="Z1175" s="138"/>
      <c r="AA1175" s="138"/>
      <c r="AB1175" s="139"/>
      <c r="AC1175" s="147"/>
      <c r="AE1175" s="147"/>
      <c r="AG1175" s="147"/>
      <c r="AH1175" s="92"/>
    </row>
    <row r="1176" spans="2:34" ht="40.5" customHeight="1">
      <c r="B1176" s="127">
        <v>1165</v>
      </c>
      <c r="C1176" s="128" t="s">
        <v>1206</v>
      </c>
      <c r="D1176" s="129" t="s">
        <v>1207</v>
      </c>
      <c r="E1176" s="129" t="s">
        <v>1208</v>
      </c>
      <c r="F1176" s="129" t="s">
        <v>1209</v>
      </c>
      <c r="G1176" s="128" t="s">
        <v>909</v>
      </c>
      <c r="H1176" s="128"/>
      <c r="I1176" s="128" t="s">
        <v>1210</v>
      </c>
      <c r="J1176" s="128" t="s">
        <v>200</v>
      </c>
      <c r="K1176" s="128" t="s">
        <v>2265</v>
      </c>
      <c r="L1176" s="130">
        <v>0</v>
      </c>
      <c r="M1176" s="130">
        <v>0</v>
      </c>
      <c r="N1176" s="131">
        <f t="shared" si="68"/>
        <v>0</v>
      </c>
      <c r="O1176" s="128" t="s">
        <v>2313</v>
      </c>
      <c r="P1176" s="144">
        <v>7100</v>
      </c>
      <c r="Q1176" s="133">
        <v>0</v>
      </c>
      <c r="R1176" s="144">
        <v>2498</v>
      </c>
      <c r="S1176" s="134">
        <f t="shared" si="69"/>
        <v>9598</v>
      </c>
      <c r="T1176" s="132">
        <v>7100</v>
      </c>
      <c r="U1176" s="135">
        <v>0</v>
      </c>
      <c r="V1176" s="135"/>
      <c r="W1176" s="136">
        <f t="shared" si="70"/>
        <v>7100</v>
      </c>
      <c r="X1176" s="145" t="s">
        <v>1211</v>
      </c>
      <c r="Y1176" s="138"/>
      <c r="Z1176" s="138"/>
      <c r="AA1176" s="138"/>
      <c r="AB1176" s="139"/>
      <c r="AC1176" s="147"/>
      <c r="AE1176" s="147"/>
      <c r="AG1176" s="147"/>
      <c r="AH1176" s="92"/>
    </row>
    <row r="1177" spans="2:34" ht="40.5" customHeight="1">
      <c r="B1177" s="127">
        <v>1166</v>
      </c>
      <c r="C1177" s="128" t="s">
        <v>1206</v>
      </c>
      <c r="D1177" s="129" t="s">
        <v>1207</v>
      </c>
      <c r="E1177" s="129" t="s">
        <v>1208</v>
      </c>
      <c r="F1177" s="129" t="s">
        <v>1209</v>
      </c>
      <c r="G1177" s="128" t="s">
        <v>909</v>
      </c>
      <c r="H1177" s="128"/>
      <c r="I1177" s="128" t="s">
        <v>1210</v>
      </c>
      <c r="J1177" s="128" t="s">
        <v>156</v>
      </c>
      <c r="K1177" s="128" t="s">
        <v>2264</v>
      </c>
      <c r="L1177" s="130">
        <v>0</v>
      </c>
      <c r="M1177" s="130">
        <v>0</v>
      </c>
      <c r="N1177" s="131">
        <f t="shared" si="68"/>
        <v>0</v>
      </c>
      <c r="O1177" s="128" t="s">
        <v>2313</v>
      </c>
      <c r="P1177" s="144">
        <v>49809</v>
      </c>
      <c r="Q1177" s="133">
        <v>0</v>
      </c>
      <c r="R1177" s="144">
        <v>6146.0400000000009</v>
      </c>
      <c r="S1177" s="134">
        <f t="shared" si="69"/>
        <v>55955.040000000001</v>
      </c>
      <c r="T1177" s="132">
        <v>49809</v>
      </c>
      <c r="U1177" s="135">
        <v>0</v>
      </c>
      <c r="V1177" s="135"/>
      <c r="W1177" s="136">
        <f t="shared" si="70"/>
        <v>49809</v>
      </c>
      <c r="X1177" s="145" t="s">
        <v>1211</v>
      </c>
      <c r="Y1177" s="138"/>
      <c r="Z1177" s="138"/>
      <c r="AA1177" s="138"/>
      <c r="AB1177" s="139"/>
      <c r="AC1177" s="147"/>
      <c r="AE1177" s="147"/>
      <c r="AG1177" s="147"/>
      <c r="AH1177" s="92"/>
    </row>
    <row r="1178" spans="2:34" ht="40.5" customHeight="1">
      <c r="B1178" s="127">
        <v>1167</v>
      </c>
      <c r="C1178" s="128" t="s">
        <v>1206</v>
      </c>
      <c r="D1178" s="129" t="s">
        <v>1207</v>
      </c>
      <c r="E1178" s="129" t="s">
        <v>1208</v>
      </c>
      <c r="F1178" s="129" t="s">
        <v>1209</v>
      </c>
      <c r="G1178" s="128" t="s">
        <v>909</v>
      </c>
      <c r="H1178" s="128"/>
      <c r="I1178" s="128" t="s">
        <v>1210</v>
      </c>
      <c r="J1178" s="128" t="s">
        <v>200</v>
      </c>
      <c r="K1178" s="128" t="s">
        <v>2265</v>
      </c>
      <c r="L1178" s="130">
        <v>0</v>
      </c>
      <c r="M1178" s="130">
        <v>0</v>
      </c>
      <c r="N1178" s="131">
        <f t="shared" si="68"/>
        <v>0</v>
      </c>
      <c r="O1178" s="128" t="s">
        <v>2313</v>
      </c>
      <c r="P1178" s="144">
        <v>19880</v>
      </c>
      <c r="Q1178" s="133">
        <v>0</v>
      </c>
      <c r="R1178" s="144">
        <v>4573.7999999999993</v>
      </c>
      <c r="S1178" s="134">
        <f t="shared" si="69"/>
        <v>24453.8</v>
      </c>
      <c r="T1178" s="132">
        <v>19880</v>
      </c>
      <c r="U1178" s="135">
        <v>0</v>
      </c>
      <c r="V1178" s="135"/>
      <c r="W1178" s="136">
        <f t="shared" si="70"/>
        <v>19880</v>
      </c>
      <c r="X1178" s="145" t="s">
        <v>1211</v>
      </c>
      <c r="Y1178" s="138"/>
      <c r="Z1178" s="138"/>
      <c r="AA1178" s="138"/>
      <c r="AB1178" s="139"/>
      <c r="AC1178" s="147"/>
      <c r="AE1178" s="147"/>
      <c r="AG1178" s="147"/>
      <c r="AH1178" s="92"/>
    </row>
    <row r="1179" spans="2:34" ht="40.5" customHeight="1">
      <c r="B1179" s="127">
        <v>1168</v>
      </c>
      <c r="C1179" s="128" t="s">
        <v>1212</v>
      </c>
      <c r="D1179" s="129" t="s">
        <v>323</v>
      </c>
      <c r="E1179" s="129" t="s">
        <v>934</v>
      </c>
      <c r="F1179" s="129" t="s">
        <v>1213</v>
      </c>
      <c r="G1179" s="128"/>
      <c r="H1179" s="128" t="s">
        <v>895</v>
      </c>
      <c r="I1179" s="128" t="s">
        <v>1214</v>
      </c>
      <c r="J1179" s="128" t="s">
        <v>169</v>
      </c>
      <c r="K1179" s="128" t="s">
        <v>2264</v>
      </c>
      <c r="L1179" s="130">
        <v>7</v>
      </c>
      <c r="M1179" s="130">
        <v>3</v>
      </c>
      <c r="N1179" s="131">
        <f t="shared" si="68"/>
        <v>10</v>
      </c>
      <c r="O1179" s="128" t="s">
        <v>2312</v>
      </c>
      <c r="P1179" s="144">
        <v>54836</v>
      </c>
      <c r="Q1179" s="133">
        <v>0</v>
      </c>
      <c r="R1179" s="144">
        <v>10926.8</v>
      </c>
      <c r="S1179" s="134">
        <f t="shared" si="69"/>
        <v>65762.8</v>
      </c>
      <c r="T1179" s="132">
        <v>54836</v>
      </c>
      <c r="U1179" s="135">
        <v>0</v>
      </c>
      <c r="V1179" s="135"/>
      <c r="W1179" s="136">
        <f t="shared" si="70"/>
        <v>54836</v>
      </c>
      <c r="X1179" s="145" t="s">
        <v>1215</v>
      </c>
      <c r="Y1179" s="138"/>
      <c r="Z1179" s="138"/>
      <c r="AA1179" s="138"/>
      <c r="AB1179" s="139"/>
      <c r="AC1179" s="147"/>
      <c r="AE1179" s="147"/>
      <c r="AG1179" s="147"/>
      <c r="AH1179" s="92"/>
    </row>
    <row r="1180" spans="2:34" ht="40.5" customHeight="1">
      <c r="B1180" s="127">
        <v>1169</v>
      </c>
      <c r="C1180" s="128" t="s">
        <v>1212</v>
      </c>
      <c r="D1180" s="129" t="s">
        <v>323</v>
      </c>
      <c r="E1180" s="129" t="s">
        <v>934</v>
      </c>
      <c r="F1180" s="129" t="s">
        <v>1213</v>
      </c>
      <c r="G1180" s="128"/>
      <c r="H1180" s="128" t="s">
        <v>895</v>
      </c>
      <c r="I1180" s="128" t="s">
        <v>1214</v>
      </c>
      <c r="J1180" s="128" t="s">
        <v>156</v>
      </c>
      <c r="K1180" s="128" t="s">
        <v>2264</v>
      </c>
      <c r="L1180" s="130">
        <v>0</v>
      </c>
      <c r="M1180" s="130">
        <v>0</v>
      </c>
      <c r="N1180" s="131">
        <f t="shared" si="68"/>
        <v>0</v>
      </c>
      <c r="O1180" s="128" t="s">
        <v>2312</v>
      </c>
      <c r="P1180" s="144">
        <v>15448</v>
      </c>
      <c r="Q1180" s="133">
        <v>0</v>
      </c>
      <c r="R1180" s="144">
        <v>1999.8</v>
      </c>
      <c r="S1180" s="134">
        <f t="shared" si="69"/>
        <v>17447.8</v>
      </c>
      <c r="T1180" s="132">
        <v>15448</v>
      </c>
      <c r="U1180" s="135">
        <v>0</v>
      </c>
      <c r="V1180" s="135"/>
      <c r="W1180" s="136">
        <f t="shared" si="70"/>
        <v>15448</v>
      </c>
      <c r="X1180" s="145" t="s">
        <v>1215</v>
      </c>
      <c r="Y1180" s="138"/>
      <c r="Z1180" s="138"/>
      <c r="AA1180" s="138"/>
      <c r="AB1180" s="139"/>
      <c r="AC1180" s="147"/>
      <c r="AE1180" s="147"/>
      <c r="AG1180" s="147"/>
      <c r="AH1180" s="92"/>
    </row>
    <row r="1181" spans="2:34" ht="40.5" customHeight="1">
      <c r="B1181" s="127">
        <v>1170</v>
      </c>
      <c r="C1181" s="128" t="s">
        <v>1212</v>
      </c>
      <c r="D1181" s="129" t="s">
        <v>323</v>
      </c>
      <c r="E1181" s="129" t="s">
        <v>934</v>
      </c>
      <c r="F1181" s="129" t="s">
        <v>1213</v>
      </c>
      <c r="G1181" s="128"/>
      <c r="H1181" s="128" t="s">
        <v>895</v>
      </c>
      <c r="I1181" s="128" t="s">
        <v>1214</v>
      </c>
      <c r="J1181" s="128" t="s">
        <v>169</v>
      </c>
      <c r="K1181" s="128" t="s">
        <v>2264</v>
      </c>
      <c r="L1181" s="130">
        <v>0</v>
      </c>
      <c r="M1181" s="130">
        <v>0</v>
      </c>
      <c r="N1181" s="131">
        <f t="shared" si="68"/>
        <v>0</v>
      </c>
      <c r="O1181" s="128" t="s">
        <v>2312</v>
      </c>
      <c r="P1181" s="144">
        <v>149784</v>
      </c>
      <c r="Q1181" s="133">
        <v>0</v>
      </c>
      <c r="R1181" s="144">
        <v>49923.58</v>
      </c>
      <c r="S1181" s="134">
        <f t="shared" si="69"/>
        <v>199707.58000000002</v>
      </c>
      <c r="T1181" s="132">
        <v>149784</v>
      </c>
      <c r="U1181" s="135">
        <v>0</v>
      </c>
      <c r="V1181" s="135"/>
      <c r="W1181" s="136">
        <f t="shared" si="70"/>
        <v>149784</v>
      </c>
      <c r="X1181" s="145" t="s">
        <v>1215</v>
      </c>
      <c r="Y1181" s="138"/>
      <c r="Z1181" s="138"/>
      <c r="AA1181" s="138"/>
      <c r="AB1181" s="139"/>
      <c r="AC1181" s="147"/>
      <c r="AE1181" s="147"/>
      <c r="AG1181" s="147"/>
      <c r="AH1181" s="92"/>
    </row>
    <row r="1182" spans="2:34" ht="40.5" customHeight="1">
      <c r="B1182" s="127">
        <v>1171</v>
      </c>
      <c r="C1182" s="128" t="s">
        <v>1212</v>
      </c>
      <c r="D1182" s="129" t="s">
        <v>323</v>
      </c>
      <c r="E1182" s="129" t="s">
        <v>934</v>
      </c>
      <c r="F1182" s="129" t="s">
        <v>1213</v>
      </c>
      <c r="G1182" s="128"/>
      <c r="H1182" s="128" t="s">
        <v>895</v>
      </c>
      <c r="I1182" s="128" t="s">
        <v>1214</v>
      </c>
      <c r="J1182" s="128" t="s">
        <v>875</v>
      </c>
      <c r="K1182" s="128" t="s">
        <v>2265</v>
      </c>
      <c r="L1182" s="130">
        <v>0</v>
      </c>
      <c r="M1182" s="130">
        <v>0</v>
      </c>
      <c r="N1182" s="131">
        <f t="shared" si="68"/>
        <v>0</v>
      </c>
      <c r="O1182" s="128" t="s">
        <v>2312</v>
      </c>
      <c r="P1182" s="144">
        <v>44339</v>
      </c>
      <c r="Q1182" s="133">
        <v>0</v>
      </c>
      <c r="R1182" s="144">
        <v>4927.46</v>
      </c>
      <c r="S1182" s="134">
        <f t="shared" si="69"/>
        <v>49266.46</v>
      </c>
      <c r="T1182" s="132">
        <v>44339</v>
      </c>
      <c r="U1182" s="135">
        <v>0</v>
      </c>
      <c r="V1182" s="135"/>
      <c r="W1182" s="136">
        <f t="shared" si="70"/>
        <v>44339</v>
      </c>
      <c r="X1182" s="145" t="s">
        <v>1215</v>
      </c>
      <c r="Y1182" s="138"/>
      <c r="Z1182" s="138"/>
      <c r="AA1182" s="138"/>
      <c r="AB1182" s="139"/>
      <c r="AC1182" s="147"/>
      <c r="AE1182" s="147"/>
      <c r="AG1182" s="147"/>
      <c r="AH1182" s="92"/>
    </row>
    <row r="1183" spans="2:34" ht="40.5" customHeight="1">
      <c r="B1183" s="127">
        <v>1172</v>
      </c>
      <c r="C1183" s="128" t="s">
        <v>1216</v>
      </c>
      <c r="D1183" s="129" t="s">
        <v>1217</v>
      </c>
      <c r="E1183" s="129" t="s">
        <v>966</v>
      </c>
      <c r="F1183" s="129" t="s">
        <v>376</v>
      </c>
      <c r="G1183" s="128" t="s">
        <v>1178</v>
      </c>
      <c r="H1183" s="128"/>
      <c r="I1183" s="128" t="s">
        <v>1218</v>
      </c>
      <c r="J1183" s="128" t="s">
        <v>156</v>
      </c>
      <c r="K1183" s="128" t="s">
        <v>2264</v>
      </c>
      <c r="L1183" s="130">
        <v>15</v>
      </c>
      <c r="M1183" s="130">
        <v>6</v>
      </c>
      <c r="N1183" s="131">
        <f t="shared" si="68"/>
        <v>21</v>
      </c>
      <c r="O1183" s="128" t="s">
        <v>2313</v>
      </c>
      <c r="P1183" s="144">
        <v>49809</v>
      </c>
      <c r="Q1183" s="133">
        <v>0</v>
      </c>
      <c r="R1183" s="144">
        <v>6146.0400000000009</v>
      </c>
      <c r="S1183" s="134">
        <f t="shared" si="69"/>
        <v>55955.040000000001</v>
      </c>
      <c r="T1183" s="144">
        <v>49809</v>
      </c>
      <c r="U1183" s="135">
        <v>0</v>
      </c>
      <c r="V1183" s="135"/>
      <c r="W1183" s="136">
        <f t="shared" si="70"/>
        <v>49809</v>
      </c>
      <c r="X1183" s="145" t="s">
        <v>1219</v>
      </c>
      <c r="Y1183" s="138"/>
      <c r="Z1183" s="138"/>
      <c r="AA1183" s="138"/>
      <c r="AB1183" s="139"/>
      <c r="AC1183" s="147"/>
      <c r="AE1183" s="147"/>
      <c r="AG1183" s="147"/>
      <c r="AH1183" s="92"/>
    </row>
    <row r="1184" spans="2:34" ht="40.5" customHeight="1">
      <c r="B1184" s="127">
        <v>1173</v>
      </c>
      <c r="C1184" s="128" t="s">
        <v>1216</v>
      </c>
      <c r="D1184" s="129" t="s">
        <v>1217</v>
      </c>
      <c r="E1184" s="129" t="s">
        <v>966</v>
      </c>
      <c r="F1184" s="129" t="s">
        <v>376</v>
      </c>
      <c r="G1184" s="128" t="s">
        <v>1178</v>
      </c>
      <c r="H1184" s="128"/>
      <c r="I1184" s="128" t="s">
        <v>1218</v>
      </c>
      <c r="J1184" s="128" t="s">
        <v>157</v>
      </c>
      <c r="K1184" s="128" t="s">
        <v>2264</v>
      </c>
      <c r="L1184" s="130">
        <v>0</v>
      </c>
      <c r="M1184" s="130">
        <v>0</v>
      </c>
      <c r="N1184" s="131">
        <f t="shared" si="68"/>
        <v>0</v>
      </c>
      <c r="O1184" s="128" t="s">
        <v>2313</v>
      </c>
      <c r="P1184" s="144">
        <v>97630</v>
      </c>
      <c r="Q1184" s="133">
        <v>0</v>
      </c>
      <c r="R1184" s="144">
        <v>22191</v>
      </c>
      <c r="S1184" s="134">
        <f t="shared" si="69"/>
        <v>119821</v>
      </c>
      <c r="T1184" s="144">
        <v>97630</v>
      </c>
      <c r="U1184" s="135">
        <v>0</v>
      </c>
      <c r="V1184" s="135"/>
      <c r="W1184" s="136">
        <f t="shared" si="70"/>
        <v>97630</v>
      </c>
      <c r="X1184" s="145" t="s">
        <v>1219</v>
      </c>
      <c r="Y1184" s="138"/>
      <c r="Z1184" s="138"/>
      <c r="AA1184" s="138"/>
      <c r="AB1184" s="139"/>
      <c r="AC1184" s="147"/>
      <c r="AE1184" s="147"/>
      <c r="AG1184" s="147"/>
      <c r="AH1184" s="92"/>
    </row>
    <row r="1185" spans="2:34" ht="40.5" customHeight="1">
      <c r="B1185" s="127">
        <v>1174</v>
      </c>
      <c r="C1185" s="128" t="s">
        <v>1216</v>
      </c>
      <c r="D1185" s="129" t="s">
        <v>1217</v>
      </c>
      <c r="E1185" s="129" t="s">
        <v>966</v>
      </c>
      <c r="F1185" s="129" t="s">
        <v>376</v>
      </c>
      <c r="G1185" s="128" t="s">
        <v>1178</v>
      </c>
      <c r="H1185" s="128"/>
      <c r="I1185" s="128" t="s">
        <v>1218</v>
      </c>
      <c r="J1185" s="128" t="s">
        <v>330</v>
      </c>
      <c r="K1185" s="128" t="s">
        <v>2265</v>
      </c>
      <c r="L1185" s="130">
        <v>0</v>
      </c>
      <c r="M1185" s="130">
        <v>0</v>
      </c>
      <c r="N1185" s="131">
        <f t="shared" si="68"/>
        <v>0</v>
      </c>
      <c r="O1185" s="128" t="s">
        <v>2313</v>
      </c>
      <c r="P1185" s="144">
        <v>21672</v>
      </c>
      <c r="Q1185" s="133">
        <v>0</v>
      </c>
      <c r="R1185" s="144">
        <v>6828</v>
      </c>
      <c r="S1185" s="134">
        <f t="shared" si="69"/>
        <v>28500</v>
      </c>
      <c r="T1185" s="144">
        <v>21672</v>
      </c>
      <c r="U1185" s="135">
        <v>0</v>
      </c>
      <c r="V1185" s="135"/>
      <c r="W1185" s="136">
        <f t="shared" si="70"/>
        <v>21672</v>
      </c>
      <c r="X1185" s="145" t="s">
        <v>1219</v>
      </c>
      <c r="Y1185" s="138"/>
      <c r="Z1185" s="138"/>
      <c r="AA1185" s="138"/>
      <c r="AB1185" s="139"/>
      <c r="AC1185" s="147"/>
      <c r="AE1185" s="147"/>
      <c r="AG1185" s="147"/>
      <c r="AH1185" s="92"/>
    </row>
    <row r="1186" spans="2:34" ht="40.5" customHeight="1">
      <c r="B1186" s="127">
        <v>1175</v>
      </c>
      <c r="C1186" s="128" t="s">
        <v>1220</v>
      </c>
      <c r="D1186" s="129" t="s">
        <v>285</v>
      </c>
      <c r="E1186" s="129" t="s">
        <v>285</v>
      </c>
      <c r="F1186" s="129" t="s">
        <v>1221</v>
      </c>
      <c r="G1186" s="128" t="s">
        <v>1178</v>
      </c>
      <c r="H1186" s="128"/>
      <c r="I1186" s="128" t="s">
        <v>1222</v>
      </c>
      <c r="J1186" s="128" t="s">
        <v>1007</v>
      </c>
      <c r="K1186" s="128" t="s">
        <v>2264</v>
      </c>
      <c r="L1186" s="130">
        <v>11</v>
      </c>
      <c r="M1186" s="130">
        <v>9</v>
      </c>
      <c r="N1186" s="131">
        <f t="shared" si="68"/>
        <v>20</v>
      </c>
      <c r="O1186" s="128" t="s">
        <v>2312</v>
      </c>
      <c r="P1186" s="144">
        <v>50929</v>
      </c>
      <c r="Q1186" s="133">
        <v>0</v>
      </c>
      <c r="R1186" s="144">
        <v>22762.199999999997</v>
      </c>
      <c r="S1186" s="134">
        <f t="shared" si="69"/>
        <v>73691.199999999997</v>
      </c>
      <c r="T1186" s="144">
        <v>50929</v>
      </c>
      <c r="U1186" s="135">
        <v>0</v>
      </c>
      <c r="V1186" s="135"/>
      <c r="W1186" s="136">
        <f t="shared" si="70"/>
        <v>50929</v>
      </c>
      <c r="X1186" s="145" t="s">
        <v>1223</v>
      </c>
      <c r="Y1186" s="138"/>
      <c r="Z1186" s="138"/>
      <c r="AA1186" s="138"/>
      <c r="AB1186" s="139"/>
      <c r="AC1186" s="147"/>
      <c r="AE1186" s="147"/>
      <c r="AG1186" s="147"/>
      <c r="AH1186" s="92"/>
    </row>
    <row r="1187" spans="2:34" ht="40.5" customHeight="1">
      <c r="B1187" s="127">
        <v>1176</v>
      </c>
      <c r="C1187" s="128" t="s">
        <v>1220</v>
      </c>
      <c r="D1187" s="129" t="s">
        <v>285</v>
      </c>
      <c r="E1187" s="129" t="s">
        <v>285</v>
      </c>
      <c r="F1187" s="129" t="s">
        <v>1221</v>
      </c>
      <c r="G1187" s="128" t="s">
        <v>1178</v>
      </c>
      <c r="H1187" s="128"/>
      <c r="I1187" s="128" t="s">
        <v>1222</v>
      </c>
      <c r="J1187" s="128" t="s">
        <v>156</v>
      </c>
      <c r="K1187" s="128" t="s">
        <v>2264</v>
      </c>
      <c r="L1187" s="130">
        <v>0</v>
      </c>
      <c r="M1187" s="130">
        <v>0</v>
      </c>
      <c r="N1187" s="131">
        <f t="shared" si="68"/>
        <v>0</v>
      </c>
      <c r="O1187" s="128" t="s">
        <v>2312</v>
      </c>
      <c r="P1187" s="144">
        <v>37357</v>
      </c>
      <c r="Q1187" s="133">
        <v>0</v>
      </c>
      <c r="R1187" s="144">
        <v>4609.2799999999988</v>
      </c>
      <c r="S1187" s="134">
        <f t="shared" si="69"/>
        <v>41966.28</v>
      </c>
      <c r="T1187" s="144">
        <v>37357</v>
      </c>
      <c r="U1187" s="135">
        <v>0</v>
      </c>
      <c r="V1187" s="135"/>
      <c r="W1187" s="136">
        <f t="shared" si="70"/>
        <v>37357</v>
      </c>
      <c r="X1187" s="145" t="s">
        <v>1223</v>
      </c>
      <c r="Y1187" s="138"/>
      <c r="Z1187" s="138"/>
      <c r="AA1187" s="138"/>
      <c r="AB1187" s="139"/>
      <c r="AC1187" s="147"/>
      <c r="AE1187" s="147"/>
      <c r="AG1187" s="147"/>
      <c r="AH1187" s="92"/>
    </row>
    <row r="1188" spans="2:34" ht="40.5" customHeight="1">
      <c r="B1188" s="127">
        <v>1177</v>
      </c>
      <c r="C1188" s="128" t="s">
        <v>1220</v>
      </c>
      <c r="D1188" s="129" t="s">
        <v>285</v>
      </c>
      <c r="E1188" s="129" t="s">
        <v>285</v>
      </c>
      <c r="F1188" s="129" t="s">
        <v>1221</v>
      </c>
      <c r="G1188" s="128" t="s">
        <v>1178</v>
      </c>
      <c r="H1188" s="128"/>
      <c r="I1188" s="128" t="s">
        <v>1222</v>
      </c>
      <c r="J1188" s="128" t="s">
        <v>157</v>
      </c>
      <c r="K1188" s="128" t="s">
        <v>2264</v>
      </c>
      <c r="L1188" s="130">
        <v>0</v>
      </c>
      <c r="M1188" s="130">
        <v>0</v>
      </c>
      <c r="N1188" s="131">
        <f t="shared" si="68"/>
        <v>0</v>
      </c>
      <c r="O1188" s="128" t="s">
        <v>2312</v>
      </c>
      <c r="P1188" s="144">
        <v>52570</v>
      </c>
      <c r="Q1188" s="133">
        <v>0</v>
      </c>
      <c r="R1188" s="144">
        <v>11949</v>
      </c>
      <c r="S1188" s="134">
        <f t="shared" si="69"/>
        <v>64519</v>
      </c>
      <c r="T1188" s="144">
        <v>52570</v>
      </c>
      <c r="U1188" s="135">
        <v>0</v>
      </c>
      <c r="V1188" s="135"/>
      <c r="W1188" s="136">
        <f t="shared" si="70"/>
        <v>52570</v>
      </c>
      <c r="X1188" s="145" t="s">
        <v>1223</v>
      </c>
      <c r="Y1188" s="138"/>
      <c r="Z1188" s="138"/>
      <c r="AA1188" s="138"/>
      <c r="AB1188" s="139"/>
      <c r="AC1188" s="147"/>
      <c r="AE1188" s="147"/>
      <c r="AG1188" s="147"/>
      <c r="AH1188" s="92"/>
    </row>
    <row r="1189" spans="2:34" ht="40.5" customHeight="1">
      <c r="B1189" s="127">
        <v>1178</v>
      </c>
      <c r="C1189" s="128" t="s">
        <v>1224</v>
      </c>
      <c r="D1189" s="129" t="s">
        <v>262</v>
      </c>
      <c r="E1189" s="129" t="s">
        <v>802</v>
      </c>
      <c r="F1189" s="129" t="s">
        <v>1225</v>
      </c>
      <c r="G1189" s="128" t="s">
        <v>1178</v>
      </c>
      <c r="H1189" s="128"/>
      <c r="I1189" s="128" t="s">
        <v>1226</v>
      </c>
      <c r="J1189" s="128" t="s">
        <v>1007</v>
      </c>
      <c r="K1189" s="128" t="s">
        <v>2264</v>
      </c>
      <c r="L1189" s="130">
        <v>15</v>
      </c>
      <c r="M1189" s="130">
        <v>4</v>
      </c>
      <c r="N1189" s="131">
        <f t="shared" si="68"/>
        <v>19</v>
      </c>
      <c r="O1189" s="128" t="s">
        <v>2312</v>
      </c>
      <c r="P1189" s="144">
        <v>15278</v>
      </c>
      <c r="Q1189" s="133">
        <v>0</v>
      </c>
      <c r="R1189" s="144">
        <v>6829.3600000000006</v>
      </c>
      <c r="S1189" s="134">
        <f t="shared" si="69"/>
        <v>22107.360000000001</v>
      </c>
      <c r="T1189" s="144">
        <v>15278</v>
      </c>
      <c r="U1189" s="135">
        <v>0</v>
      </c>
      <c r="V1189" s="135"/>
      <c r="W1189" s="136">
        <f t="shared" si="70"/>
        <v>15278</v>
      </c>
      <c r="X1189" s="145" t="s">
        <v>1227</v>
      </c>
      <c r="Y1189" s="138"/>
      <c r="Z1189" s="138"/>
      <c r="AA1189" s="138"/>
      <c r="AB1189" s="139"/>
      <c r="AC1189" s="147"/>
      <c r="AE1189" s="147"/>
      <c r="AG1189" s="147"/>
      <c r="AH1189" s="92"/>
    </row>
    <row r="1190" spans="2:34" ht="40.5" customHeight="1">
      <c r="B1190" s="127">
        <v>1179</v>
      </c>
      <c r="C1190" s="128" t="s">
        <v>1224</v>
      </c>
      <c r="D1190" s="129" t="s">
        <v>262</v>
      </c>
      <c r="E1190" s="129" t="s">
        <v>802</v>
      </c>
      <c r="F1190" s="129" t="s">
        <v>1225</v>
      </c>
      <c r="G1190" s="128" t="s">
        <v>1178</v>
      </c>
      <c r="H1190" s="128"/>
      <c r="I1190" s="128" t="s">
        <v>1226</v>
      </c>
      <c r="J1190" s="128" t="s">
        <v>157</v>
      </c>
      <c r="K1190" s="128" t="s">
        <v>2264</v>
      </c>
      <c r="L1190" s="130">
        <v>0</v>
      </c>
      <c r="M1190" s="130">
        <v>0</v>
      </c>
      <c r="N1190" s="131">
        <f t="shared" si="68"/>
        <v>0</v>
      </c>
      <c r="O1190" s="128" t="s">
        <v>2312</v>
      </c>
      <c r="P1190" s="144">
        <v>75100</v>
      </c>
      <c r="Q1190" s="133">
        <v>0</v>
      </c>
      <c r="R1190" s="144">
        <v>17070</v>
      </c>
      <c r="S1190" s="134">
        <f t="shared" si="69"/>
        <v>92170</v>
      </c>
      <c r="T1190" s="144">
        <v>75100</v>
      </c>
      <c r="U1190" s="135">
        <v>0</v>
      </c>
      <c r="V1190" s="135"/>
      <c r="W1190" s="136">
        <f t="shared" si="70"/>
        <v>75100</v>
      </c>
      <c r="X1190" s="145" t="s">
        <v>1227</v>
      </c>
      <c r="Y1190" s="138"/>
      <c r="Z1190" s="138"/>
      <c r="AA1190" s="138"/>
      <c r="AB1190" s="139"/>
      <c r="AC1190" s="147"/>
      <c r="AE1190" s="147"/>
      <c r="AG1190" s="147"/>
      <c r="AH1190" s="92"/>
    </row>
    <row r="1191" spans="2:34" ht="40.5" customHeight="1">
      <c r="B1191" s="127">
        <v>1180</v>
      </c>
      <c r="C1191" s="128" t="s">
        <v>1224</v>
      </c>
      <c r="D1191" s="129" t="s">
        <v>262</v>
      </c>
      <c r="E1191" s="129" t="s">
        <v>802</v>
      </c>
      <c r="F1191" s="129" t="s">
        <v>1225</v>
      </c>
      <c r="G1191" s="128" t="s">
        <v>1178</v>
      </c>
      <c r="H1191" s="128"/>
      <c r="I1191" s="128" t="s">
        <v>1226</v>
      </c>
      <c r="J1191" s="128" t="s">
        <v>330</v>
      </c>
      <c r="K1191" s="128" t="s">
        <v>2265</v>
      </c>
      <c r="L1191" s="130">
        <v>0</v>
      </c>
      <c r="M1191" s="130">
        <v>0</v>
      </c>
      <c r="N1191" s="131">
        <f t="shared" si="68"/>
        <v>0</v>
      </c>
      <c r="O1191" s="128" t="s">
        <v>2312</v>
      </c>
      <c r="P1191" s="144">
        <v>10836</v>
      </c>
      <c r="Q1191" s="133">
        <v>0</v>
      </c>
      <c r="R1191" s="144">
        <v>3414</v>
      </c>
      <c r="S1191" s="134">
        <f t="shared" si="69"/>
        <v>14250</v>
      </c>
      <c r="T1191" s="144">
        <v>10836</v>
      </c>
      <c r="U1191" s="135">
        <v>0</v>
      </c>
      <c r="V1191" s="135"/>
      <c r="W1191" s="136">
        <f t="shared" si="70"/>
        <v>10836</v>
      </c>
      <c r="X1191" s="145" t="s">
        <v>1227</v>
      </c>
      <c r="Y1191" s="138"/>
      <c r="Z1191" s="138"/>
      <c r="AA1191" s="138"/>
      <c r="AB1191" s="139"/>
      <c r="AC1191" s="147"/>
      <c r="AE1191" s="147"/>
      <c r="AG1191" s="147"/>
      <c r="AH1191" s="92"/>
    </row>
    <row r="1192" spans="2:34" ht="40.5" customHeight="1">
      <c r="B1192" s="127">
        <v>1181</v>
      </c>
      <c r="C1192" s="128" t="s">
        <v>1224</v>
      </c>
      <c r="D1192" s="129" t="s">
        <v>262</v>
      </c>
      <c r="E1192" s="129" t="s">
        <v>802</v>
      </c>
      <c r="F1192" s="129" t="s">
        <v>1225</v>
      </c>
      <c r="G1192" s="128" t="s">
        <v>1178</v>
      </c>
      <c r="H1192" s="128"/>
      <c r="I1192" s="128" t="s">
        <v>1226</v>
      </c>
      <c r="J1192" s="128" t="s">
        <v>156</v>
      </c>
      <c r="K1192" s="128" t="s">
        <v>2264</v>
      </c>
      <c r="L1192" s="130">
        <v>0</v>
      </c>
      <c r="M1192" s="130">
        <v>0</v>
      </c>
      <c r="N1192" s="131">
        <f t="shared" si="68"/>
        <v>0</v>
      </c>
      <c r="O1192" s="128" t="s">
        <v>2312</v>
      </c>
      <c r="P1192" s="144">
        <v>62262</v>
      </c>
      <c r="Q1192" s="133">
        <v>0</v>
      </c>
      <c r="R1192" s="144">
        <v>7681.8000000000029</v>
      </c>
      <c r="S1192" s="134">
        <f t="shared" si="69"/>
        <v>69943.8</v>
      </c>
      <c r="T1192" s="144">
        <v>62262</v>
      </c>
      <c r="U1192" s="135">
        <v>0</v>
      </c>
      <c r="V1192" s="135"/>
      <c r="W1192" s="136">
        <f t="shared" si="70"/>
        <v>62262</v>
      </c>
      <c r="X1192" s="145" t="s">
        <v>1227</v>
      </c>
      <c r="Y1192" s="138"/>
      <c r="Z1192" s="138"/>
      <c r="AA1192" s="138"/>
      <c r="AB1192" s="139"/>
      <c r="AC1192" s="147"/>
      <c r="AE1192" s="147"/>
      <c r="AG1192" s="147"/>
      <c r="AH1192" s="92"/>
    </row>
    <row r="1193" spans="2:34" ht="40.5" customHeight="1">
      <c r="B1193" s="127">
        <v>1182</v>
      </c>
      <c r="C1193" s="128" t="s">
        <v>1228</v>
      </c>
      <c r="D1193" s="129" t="s">
        <v>285</v>
      </c>
      <c r="E1193" s="129" t="s">
        <v>1229</v>
      </c>
      <c r="F1193" s="129" t="s">
        <v>1230</v>
      </c>
      <c r="G1193" s="128" t="s">
        <v>1178</v>
      </c>
      <c r="H1193" s="128"/>
      <c r="I1193" s="128" t="s">
        <v>1231</v>
      </c>
      <c r="J1193" s="128" t="s">
        <v>1232</v>
      </c>
      <c r="K1193" s="128" t="s">
        <v>2265</v>
      </c>
      <c r="L1193" s="130">
        <v>7</v>
      </c>
      <c r="M1193" s="130">
        <v>13</v>
      </c>
      <c r="N1193" s="131">
        <f t="shared" si="68"/>
        <v>20</v>
      </c>
      <c r="O1193" s="128" t="s">
        <v>2312</v>
      </c>
      <c r="P1193" s="144">
        <v>81627</v>
      </c>
      <c r="Q1193" s="133">
        <v>0</v>
      </c>
      <c r="R1193" s="144">
        <v>9880</v>
      </c>
      <c r="S1193" s="134">
        <f t="shared" si="69"/>
        <v>91507</v>
      </c>
      <c r="T1193" s="144">
        <v>81627</v>
      </c>
      <c r="U1193" s="135">
        <v>0</v>
      </c>
      <c r="V1193" s="135"/>
      <c r="W1193" s="136">
        <f t="shared" si="70"/>
        <v>81627</v>
      </c>
      <c r="X1193" s="145" t="s">
        <v>1233</v>
      </c>
      <c r="Y1193" s="138"/>
      <c r="Z1193" s="138"/>
      <c r="AA1193" s="138"/>
      <c r="AB1193" s="139"/>
      <c r="AC1193" s="147"/>
      <c r="AE1193" s="147"/>
      <c r="AG1193" s="147"/>
      <c r="AH1193" s="92"/>
    </row>
    <row r="1194" spans="2:34" ht="40.5" customHeight="1">
      <c r="B1194" s="127">
        <v>1183</v>
      </c>
      <c r="C1194" s="128" t="s">
        <v>1228</v>
      </c>
      <c r="D1194" s="129" t="s">
        <v>285</v>
      </c>
      <c r="E1194" s="129" t="s">
        <v>1229</v>
      </c>
      <c r="F1194" s="129" t="s">
        <v>1230</v>
      </c>
      <c r="G1194" s="128" t="s">
        <v>1178</v>
      </c>
      <c r="H1194" s="128"/>
      <c r="I1194" s="128" t="s">
        <v>1231</v>
      </c>
      <c r="J1194" s="128" t="s">
        <v>330</v>
      </c>
      <c r="K1194" s="128" t="s">
        <v>2265</v>
      </c>
      <c r="L1194" s="130">
        <v>0</v>
      </c>
      <c r="M1194" s="130">
        <v>0</v>
      </c>
      <c r="N1194" s="131">
        <f t="shared" si="68"/>
        <v>0</v>
      </c>
      <c r="O1194" s="128" t="s">
        <v>2312</v>
      </c>
      <c r="P1194" s="144">
        <v>37926</v>
      </c>
      <c r="Q1194" s="133">
        <v>0</v>
      </c>
      <c r="R1194" s="144">
        <v>11949</v>
      </c>
      <c r="S1194" s="134">
        <f t="shared" si="69"/>
        <v>49875</v>
      </c>
      <c r="T1194" s="144">
        <v>37926</v>
      </c>
      <c r="U1194" s="135">
        <v>0</v>
      </c>
      <c r="V1194" s="135"/>
      <c r="W1194" s="136">
        <f t="shared" si="70"/>
        <v>37926</v>
      </c>
      <c r="X1194" s="145" t="s">
        <v>1233</v>
      </c>
      <c r="Y1194" s="138"/>
      <c r="Z1194" s="138"/>
      <c r="AA1194" s="138"/>
      <c r="AB1194" s="139"/>
      <c r="AC1194" s="147"/>
      <c r="AE1194" s="147"/>
      <c r="AG1194" s="147"/>
      <c r="AH1194" s="92"/>
    </row>
    <row r="1195" spans="2:34" ht="40.5" customHeight="1">
      <c r="B1195" s="127">
        <v>1184</v>
      </c>
      <c r="C1195" s="128" t="s">
        <v>1234</v>
      </c>
      <c r="D1195" s="129" t="s">
        <v>1235</v>
      </c>
      <c r="E1195" s="129" t="s">
        <v>1236</v>
      </c>
      <c r="F1195" s="129" t="s">
        <v>673</v>
      </c>
      <c r="G1195" s="128"/>
      <c r="H1195" s="128" t="s">
        <v>895</v>
      </c>
      <c r="I1195" s="128" t="s">
        <v>1237</v>
      </c>
      <c r="J1195" s="128" t="s">
        <v>169</v>
      </c>
      <c r="K1195" s="128" t="s">
        <v>2264</v>
      </c>
      <c r="L1195" s="130">
        <v>3</v>
      </c>
      <c r="M1195" s="130">
        <v>4</v>
      </c>
      <c r="N1195" s="131">
        <f t="shared" si="68"/>
        <v>7</v>
      </c>
      <c r="O1195" s="128" t="s">
        <v>2312</v>
      </c>
      <c r="P1195" s="144">
        <v>95963</v>
      </c>
      <c r="Q1195" s="133">
        <v>0</v>
      </c>
      <c r="R1195" s="144">
        <v>19121.900000000001</v>
      </c>
      <c r="S1195" s="134">
        <f t="shared" si="69"/>
        <v>115084.9</v>
      </c>
      <c r="T1195" s="132">
        <v>95963</v>
      </c>
      <c r="U1195" s="135">
        <v>0</v>
      </c>
      <c r="V1195" s="135"/>
      <c r="W1195" s="136">
        <f t="shared" si="70"/>
        <v>95963</v>
      </c>
      <c r="X1195" s="145" t="s">
        <v>1238</v>
      </c>
      <c r="Y1195" s="138"/>
      <c r="Z1195" s="138"/>
      <c r="AA1195" s="138"/>
      <c r="AB1195" s="139"/>
      <c r="AC1195" s="147"/>
      <c r="AE1195" s="147"/>
      <c r="AG1195" s="147"/>
      <c r="AH1195" s="92"/>
    </row>
    <row r="1196" spans="2:34" ht="40.5" customHeight="1">
      <c r="B1196" s="127">
        <v>1185</v>
      </c>
      <c r="C1196" s="128" t="s">
        <v>1239</v>
      </c>
      <c r="D1196" s="129" t="s">
        <v>1240</v>
      </c>
      <c r="E1196" s="129" t="s">
        <v>966</v>
      </c>
      <c r="F1196" s="129" t="s">
        <v>1241</v>
      </c>
      <c r="G1196" s="128" t="s">
        <v>1178</v>
      </c>
      <c r="H1196" s="128"/>
      <c r="I1196" s="128" t="s">
        <v>1242</v>
      </c>
      <c r="J1196" s="128" t="s">
        <v>156</v>
      </c>
      <c r="K1196" s="128" t="s">
        <v>2264</v>
      </c>
      <c r="L1196" s="130">
        <v>1</v>
      </c>
      <c r="M1196" s="130">
        <v>19</v>
      </c>
      <c r="N1196" s="131">
        <f t="shared" si="68"/>
        <v>20</v>
      </c>
      <c r="O1196" s="128" t="s">
        <v>2312</v>
      </c>
      <c r="P1196" s="144">
        <v>74714</v>
      </c>
      <c r="Q1196" s="133">
        <v>0</v>
      </c>
      <c r="R1196" s="144">
        <v>9218.5599999999977</v>
      </c>
      <c r="S1196" s="134">
        <f t="shared" si="69"/>
        <v>83932.56</v>
      </c>
      <c r="T1196" s="144">
        <v>74714</v>
      </c>
      <c r="U1196" s="135">
        <v>0</v>
      </c>
      <c r="V1196" s="135"/>
      <c r="W1196" s="136">
        <f t="shared" si="70"/>
        <v>74714</v>
      </c>
      <c r="X1196" s="145" t="s">
        <v>1243</v>
      </c>
      <c r="Y1196" s="138"/>
      <c r="Z1196" s="138"/>
      <c r="AA1196" s="138"/>
      <c r="AB1196" s="139"/>
      <c r="AC1196" s="147"/>
      <c r="AE1196" s="147"/>
      <c r="AG1196" s="147"/>
      <c r="AH1196" s="92"/>
    </row>
    <row r="1197" spans="2:34" ht="40.5" customHeight="1">
      <c r="B1197" s="127">
        <v>1186</v>
      </c>
      <c r="C1197" s="128" t="s">
        <v>1239</v>
      </c>
      <c r="D1197" s="129" t="s">
        <v>1240</v>
      </c>
      <c r="E1197" s="129" t="s">
        <v>966</v>
      </c>
      <c r="F1197" s="129" t="s">
        <v>1241</v>
      </c>
      <c r="G1197" s="128" t="s">
        <v>1178</v>
      </c>
      <c r="H1197" s="128"/>
      <c r="I1197" s="128" t="s">
        <v>1242</v>
      </c>
      <c r="J1197" s="128" t="s">
        <v>1007</v>
      </c>
      <c r="K1197" s="128" t="s">
        <v>2264</v>
      </c>
      <c r="L1197" s="130">
        <v>0</v>
      </c>
      <c r="M1197" s="130">
        <v>0</v>
      </c>
      <c r="N1197" s="131">
        <f t="shared" si="68"/>
        <v>0</v>
      </c>
      <c r="O1197" s="128" t="s">
        <v>2312</v>
      </c>
      <c r="P1197" s="144">
        <v>71300</v>
      </c>
      <c r="Q1197" s="133">
        <v>0</v>
      </c>
      <c r="R1197" s="144">
        <v>31867.679999999993</v>
      </c>
      <c r="S1197" s="134">
        <f t="shared" si="69"/>
        <v>103167.67999999999</v>
      </c>
      <c r="T1197" s="144">
        <v>71300</v>
      </c>
      <c r="U1197" s="135">
        <v>0</v>
      </c>
      <c r="V1197" s="135"/>
      <c r="W1197" s="136">
        <f t="shared" si="70"/>
        <v>71300</v>
      </c>
      <c r="X1197" s="145" t="s">
        <v>1243</v>
      </c>
      <c r="Y1197" s="138"/>
      <c r="Z1197" s="138"/>
      <c r="AA1197" s="138"/>
      <c r="AB1197" s="139"/>
      <c r="AC1197" s="147"/>
      <c r="AE1197" s="147"/>
      <c r="AG1197" s="147"/>
      <c r="AH1197" s="92"/>
    </row>
    <row r="1198" spans="2:34" ht="40.5" customHeight="1">
      <c r="B1198" s="127">
        <v>1187</v>
      </c>
      <c r="C1198" s="128" t="s">
        <v>1244</v>
      </c>
      <c r="D1198" s="129" t="s">
        <v>1245</v>
      </c>
      <c r="E1198" s="129" t="s">
        <v>1246</v>
      </c>
      <c r="F1198" s="129" t="s">
        <v>1247</v>
      </c>
      <c r="G1198" s="128" t="s">
        <v>1178</v>
      </c>
      <c r="H1198" s="128"/>
      <c r="I1198" s="128" t="s">
        <v>1248</v>
      </c>
      <c r="J1198" s="128" t="s">
        <v>156</v>
      </c>
      <c r="K1198" s="128" t="s">
        <v>2264</v>
      </c>
      <c r="L1198" s="130">
        <v>0</v>
      </c>
      <c r="M1198" s="130">
        <v>0</v>
      </c>
      <c r="N1198" s="131">
        <f t="shared" si="68"/>
        <v>0</v>
      </c>
      <c r="O1198" s="128" t="s">
        <v>2312</v>
      </c>
      <c r="P1198" s="144">
        <v>24904</v>
      </c>
      <c r="Q1198" s="133">
        <v>0</v>
      </c>
      <c r="R1198" s="144">
        <v>3073.5200000000004</v>
      </c>
      <c r="S1198" s="134">
        <f t="shared" si="69"/>
        <v>27977.52</v>
      </c>
      <c r="T1198" s="144">
        <v>24904</v>
      </c>
      <c r="U1198" s="135">
        <v>0</v>
      </c>
      <c r="V1198" s="135"/>
      <c r="W1198" s="136">
        <f t="shared" si="70"/>
        <v>24904</v>
      </c>
      <c r="X1198" s="145" t="s">
        <v>1249</v>
      </c>
      <c r="Y1198" s="138"/>
      <c r="Z1198" s="138"/>
      <c r="AA1198" s="138"/>
      <c r="AB1198" s="139"/>
      <c r="AC1198" s="147"/>
      <c r="AE1198" s="147"/>
      <c r="AG1198" s="147"/>
      <c r="AH1198" s="92"/>
    </row>
    <row r="1199" spans="2:34" ht="40.5" customHeight="1">
      <c r="B1199" s="127">
        <v>1188</v>
      </c>
      <c r="C1199" s="128" t="s">
        <v>1244</v>
      </c>
      <c r="D1199" s="129" t="s">
        <v>1245</v>
      </c>
      <c r="E1199" s="129" t="s">
        <v>1246</v>
      </c>
      <c r="F1199" s="129" t="s">
        <v>1247</v>
      </c>
      <c r="G1199" s="128" t="s">
        <v>1178</v>
      </c>
      <c r="H1199" s="128"/>
      <c r="I1199" s="128" t="s">
        <v>1248</v>
      </c>
      <c r="J1199" s="128" t="s">
        <v>157</v>
      </c>
      <c r="K1199" s="128" t="s">
        <v>2264</v>
      </c>
      <c r="L1199" s="130">
        <v>10</v>
      </c>
      <c r="M1199" s="130">
        <v>14</v>
      </c>
      <c r="N1199" s="131">
        <f t="shared" si="68"/>
        <v>24</v>
      </c>
      <c r="O1199" s="128" t="s">
        <v>2312</v>
      </c>
      <c r="P1199" s="144">
        <v>37550</v>
      </c>
      <c r="Q1199" s="133">
        <v>0</v>
      </c>
      <c r="R1199" s="144">
        <v>8535</v>
      </c>
      <c r="S1199" s="134">
        <f t="shared" si="69"/>
        <v>46085</v>
      </c>
      <c r="T1199" s="144">
        <v>37550</v>
      </c>
      <c r="U1199" s="135">
        <v>0</v>
      </c>
      <c r="V1199" s="135"/>
      <c r="W1199" s="136">
        <f t="shared" si="70"/>
        <v>37550</v>
      </c>
      <c r="X1199" s="145" t="s">
        <v>1249</v>
      </c>
      <c r="Y1199" s="138"/>
      <c r="Z1199" s="138"/>
      <c r="AA1199" s="138"/>
      <c r="AB1199" s="139"/>
      <c r="AC1199" s="147"/>
      <c r="AE1199" s="147"/>
      <c r="AG1199" s="147"/>
      <c r="AH1199" s="92"/>
    </row>
    <row r="1200" spans="2:34" ht="40.5" customHeight="1">
      <c r="B1200" s="127">
        <v>1189</v>
      </c>
      <c r="C1200" s="128" t="s">
        <v>1244</v>
      </c>
      <c r="D1200" s="129" t="s">
        <v>1245</v>
      </c>
      <c r="E1200" s="129" t="s">
        <v>1246</v>
      </c>
      <c r="F1200" s="129" t="s">
        <v>1247</v>
      </c>
      <c r="G1200" s="128" t="s">
        <v>1178</v>
      </c>
      <c r="H1200" s="128"/>
      <c r="I1200" s="128" t="s">
        <v>1248</v>
      </c>
      <c r="J1200" s="128" t="s">
        <v>330</v>
      </c>
      <c r="K1200" s="128" t="s">
        <v>2265</v>
      </c>
      <c r="L1200" s="130">
        <v>0</v>
      </c>
      <c r="M1200" s="130">
        <v>0</v>
      </c>
      <c r="N1200" s="131">
        <f t="shared" si="68"/>
        <v>0</v>
      </c>
      <c r="O1200" s="128" t="s">
        <v>2312</v>
      </c>
      <c r="P1200" s="144">
        <v>65016</v>
      </c>
      <c r="Q1200" s="133">
        <v>0</v>
      </c>
      <c r="R1200" s="144">
        <v>20484</v>
      </c>
      <c r="S1200" s="134">
        <f t="shared" si="69"/>
        <v>85500</v>
      </c>
      <c r="T1200" s="144">
        <v>65016</v>
      </c>
      <c r="U1200" s="135">
        <v>0</v>
      </c>
      <c r="V1200" s="135"/>
      <c r="W1200" s="136">
        <f t="shared" si="70"/>
        <v>65016</v>
      </c>
      <c r="X1200" s="145" t="s">
        <v>1249</v>
      </c>
      <c r="Y1200" s="138"/>
      <c r="Z1200" s="138"/>
      <c r="AA1200" s="138"/>
      <c r="AB1200" s="139"/>
      <c r="AC1200" s="147"/>
      <c r="AE1200" s="147"/>
      <c r="AG1200" s="147"/>
      <c r="AH1200" s="92"/>
    </row>
    <row r="1201" spans="2:34" ht="40.5" customHeight="1">
      <c r="B1201" s="127">
        <v>1190</v>
      </c>
      <c r="C1201" s="128" t="s">
        <v>1244</v>
      </c>
      <c r="D1201" s="129" t="s">
        <v>1245</v>
      </c>
      <c r="E1201" s="129" t="s">
        <v>1246</v>
      </c>
      <c r="F1201" s="129" t="s">
        <v>1247</v>
      </c>
      <c r="G1201" s="128" t="s">
        <v>1178</v>
      </c>
      <c r="H1201" s="128"/>
      <c r="I1201" s="128" t="s">
        <v>1248</v>
      </c>
      <c r="J1201" s="128" t="s">
        <v>1007</v>
      </c>
      <c r="K1201" s="128" t="s">
        <v>2264</v>
      </c>
      <c r="L1201" s="130">
        <v>0</v>
      </c>
      <c r="M1201" s="130">
        <v>0</v>
      </c>
      <c r="N1201" s="131">
        <f t="shared" si="68"/>
        <v>0</v>
      </c>
      <c r="O1201" s="128" t="s">
        <v>2312</v>
      </c>
      <c r="P1201" s="144">
        <v>25464</v>
      </c>
      <c r="Q1201" s="133">
        <v>0</v>
      </c>
      <c r="R1201" s="144">
        <v>11381.599999999999</v>
      </c>
      <c r="S1201" s="134">
        <f t="shared" si="69"/>
        <v>36845.599999999999</v>
      </c>
      <c r="T1201" s="144">
        <v>25464</v>
      </c>
      <c r="U1201" s="135">
        <v>0</v>
      </c>
      <c r="V1201" s="135"/>
      <c r="W1201" s="136">
        <f t="shared" si="70"/>
        <v>25464</v>
      </c>
      <c r="X1201" s="145" t="s">
        <v>1249</v>
      </c>
      <c r="Y1201" s="138"/>
      <c r="Z1201" s="138"/>
      <c r="AA1201" s="138"/>
      <c r="AB1201" s="139"/>
      <c r="AC1201" s="147"/>
      <c r="AE1201" s="147"/>
      <c r="AG1201" s="147"/>
      <c r="AH1201" s="92"/>
    </row>
    <row r="1202" spans="2:34" ht="40.5" customHeight="1">
      <c r="B1202" s="127">
        <v>1191</v>
      </c>
      <c r="C1202" s="128" t="s">
        <v>1250</v>
      </c>
      <c r="D1202" s="129" t="s">
        <v>172</v>
      </c>
      <c r="E1202" s="129" t="s">
        <v>237</v>
      </c>
      <c r="F1202" s="129" t="s">
        <v>1251</v>
      </c>
      <c r="G1202" s="128" t="s">
        <v>1178</v>
      </c>
      <c r="H1202" s="128"/>
      <c r="I1202" s="128" t="s">
        <v>1250</v>
      </c>
      <c r="J1202" s="128" t="s">
        <v>156</v>
      </c>
      <c r="K1202" s="128" t="s">
        <v>2264</v>
      </c>
      <c r="L1202" s="130">
        <v>10</v>
      </c>
      <c r="M1202" s="130">
        <v>7</v>
      </c>
      <c r="N1202" s="131">
        <f t="shared" si="68"/>
        <v>17</v>
      </c>
      <c r="O1202" s="128" t="s">
        <v>2313</v>
      </c>
      <c r="P1202" s="144">
        <v>112072</v>
      </c>
      <c r="Q1202" s="133">
        <v>0</v>
      </c>
      <c r="R1202" s="144">
        <v>13826.839999999997</v>
      </c>
      <c r="S1202" s="134">
        <f t="shared" si="69"/>
        <v>125898.84</v>
      </c>
      <c r="T1202" s="144">
        <v>112072</v>
      </c>
      <c r="U1202" s="135">
        <v>0</v>
      </c>
      <c r="V1202" s="135"/>
      <c r="W1202" s="136">
        <f t="shared" si="70"/>
        <v>112072</v>
      </c>
      <c r="X1202" s="145" t="s">
        <v>1252</v>
      </c>
      <c r="Y1202" s="138"/>
      <c r="Z1202" s="138"/>
      <c r="AA1202" s="138"/>
      <c r="AB1202" s="139"/>
      <c r="AC1202" s="147"/>
      <c r="AE1202" s="147"/>
      <c r="AG1202" s="147"/>
      <c r="AH1202" s="92"/>
    </row>
    <row r="1203" spans="2:34" ht="40.5" customHeight="1">
      <c r="B1203" s="127">
        <v>1192</v>
      </c>
      <c r="C1203" s="128" t="s">
        <v>1250</v>
      </c>
      <c r="D1203" s="129" t="s">
        <v>172</v>
      </c>
      <c r="E1203" s="129" t="s">
        <v>237</v>
      </c>
      <c r="F1203" s="129" t="s">
        <v>1251</v>
      </c>
      <c r="G1203" s="128" t="s">
        <v>1178</v>
      </c>
      <c r="H1203" s="128"/>
      <c r="I1203" s="128" t="s">
        <v>1250</v>
      </c>
      <c r="J1203" s="128" t="s">
        <v>157</v>
      </c>
      <c r="K1203" s="128" t="s">
        <v>2264</v>
      </c>
      <c r="L1203" s="130">
        <v>0</v>
      </c>
      <c r="M1203" s="130">
        <v>0</v>
      </c>
      <c r="N1203" s="131">
        <f t="shared" si="68"/>
        <v>0</v>
      </c>
      <c r="O1203" s="128" t="s">
        <v>2313</v>
      </c>
      <c r="P1203" s="144">
        <v>15020</v>
      </c>
      <c r="Q1203" s="133">
        <v>0</v>
      </c>
      <c r="R1203" s="144">
        <v>3414</v>
      </c>
      <c r="S1203" s="134">
        <f t="shared" si="69"/>
        <v>18434</v>
      </c>
      <c r="T1203" s="144">
        <v>15020</v>
      </c>
      <c r="U1203" s="135">
        <v>0</v>
      </c>
      <c r="V1203" s="135"/>
      <c r="W1203" s="136">
        <f t="shared" si="70"/>
        <v>15020</v>
      </c>
      <c r="X1203" s="145" t="s">
        <v>1252</v>
      </c>
      <c r="Y1203" s="138"/>
      <c r="Z1203" s="138"/>
      <c r="AA1203" s="138"/>
      <c r="AB1203" s="139"/>
      <c r="AC1203" s="147"/>
      <c r="AE1203" s="147"/>
      <c r="AG1203" s="147"/>
      <c r="AH1203" s="92"/>
    </row>
    <row r="1204" spans="2:34" ht="40.5" customHeight="1">
      <c r="B1204" s="127">
        <v>1193</v>
      </c>
      <c r="C1204" s="128" t="s">
        <v>1250</v>
      </c>
      <c r="D1204" s="129" t="s">
        <v>172</v>
      </c>
      <c r="E1204" s="129" t="s">
        <v>237</v>
      </c>
      <c r="F1204" s="129" t="s">
        <v>1251</v>
      </c>
      <c r="G1204" s="128" t="s">
        <v>1178</v>
      </c>
      <c r="H1204" s="128"/>
      <c r="I1204" s="128" t="s">
        <v>1250</v>
      </c>
      <c r="J1204" s="128" t="s">
        <v>1007</v>
      </c>
      <c r="K1204" s="128" t="s">
        <v>2264</v>
      </c>
      <c r="L1204" s="130">
        <v>0</v>
      </c>
      <c r="M1204" s="130">
        <v>0</v>
      </c>
      <c r="N1204" s="131">
        <f t="shared" si="68"/>
        <v>0</v>
      </c>
      <c r="O1204" s="128" t="s">
        <v>2313</v>
      </c>
      <c r="P1204" s="144">
        <v>15278</v>
      </c>
      <c r="Q1204" s="133">
        <v>0</v>
      </c>
      <c r="R1204" s="144">
        <v>6829.3600000000006</v>
      </c>
      <c r="S1204" s="134">
        <f t="shared" si="69"/>
        <v>22107.360000000001</v>
      </c>
      <c r="T1204" s="144">
        <v>15278</v>
      </c>
      <c r="U1204" s="135">
        <v>0</v>
      </c>
      <c r="V1204" s="135"/>
      <c r="W1204" s="136">
        <f t="shared" si="70"/>
        <v>15278</v>
      </c>
      <c r="X1204" s="145" t="s">
        <v>1252</v>
      </c>
      <c r="Y1204" s="138"/>
      <c r="Z1204" s="138"/>
      <c r="AA1204" s="138"/>
      <c r="AB1204" s="139"/>
      <c r="AC1204" s="147"/>
      <c r="AE1204" s="147"/>
      <c r="AG1204" s="147"/>
      <c r="AH1204" s="92"/>
    </row>
    <row r="1205" spans="2:34" ht="40.5" customHeight="1">
      <c r="B1205" s="127">
        <v>1194</v>
      </c>
      <c r="C1205" s="128" t="s">
        <v>1250</v>
      </c>
      <c r="D1205" s="129" t="s">
        <v>172</v>
      </c>
      <c r="E1205" s="129" t="s">
        <v>237</v>
      </c>
      <c r="F1205" s="129" t="s">
        <v>1251</v>
      </c>
      <c r="G1205" s="128" t="s">
        <v>1178</v>
      </c>
      <c r="H1205" s="128"/>
      <c r="I1205" s="128" t="s">
        <v>1250</v>
      </c>
      <c r="J1205" s="128" t="s">
        <v>330</v>
      </c>
      <c r="K1205" s="128" t="s">
        <v>2265</v>
      </c>
      <c r="L1205" s="130">
        <v>0</v>
      </c>
      <c r="M1205" s="130">
        <v>0</v>
      </c>
      <c r="N1205" s="131">
        <f t="shared" si="68"/>
        <v>0</v>
      </c>
      <c r="O1205" s="128" t="s">
        <v>2313</v>
      </c>
      <c r="P1205" s="144">
        <v>16254</v>
      </c>
      <c r="Q1205" s="133">
        <v>0</v>
      </c>
      <c r="R1205" s="144">
        <v>5121</v>
      </c>
      <c r="S1205" s="134">
        <f t="shared" si="69"/>
        <v>21375</v>
      </c>
      <c r="T1205" s="144">
        <v>16254</v>
      </c>
      <c r="U1205" s="135">
        <v>0</v>
      </c>
      <c r="V1205" s="135"/>
      <c r="W1205" s="136">
        <f t="shared" si="70"/>
        <v>16254</v>
      </c>
      <c r="X1205" s="145" t="s">
        <v>1252</v>
      </c>
      <c r="Y1205" s="138"/>
      <c r="Z1205" s="138"/>
      <c r="AA1205" s="138"/>
      <c r="AB1205" s="139"/>
      <c r="AC1205" s="147"/>
      <c r="AE1205" s="147"/>
      <c r="AG1205" s="147"/>
      <c r="AH1205" s="92"/>
    </row>
    <row r="1206" spans="2:34" ht="40.5" customHeight="1">
      <c r="B1206" s="127">
        <v>1195</v>
      </c>
      <c r="C1206" s="128" t="s">
        <v>1253</v>
      </c>
      <c r="D1206" s="129" t="s">
        <v>966</v>
      </c>
      <c r="E1206" s="129" t="s">
        <v>1254</v>
      </c>
      <c r="F1206" s="129" t="s">
        <v>1255</v>
      </c>
      <c r="G1206" s="128" t="s">
        <v>1178</v>
      </c>
      <c r="H1206" s="128"/>
      <c r="I1206" s="128" t="s">
        <v>1256</v>
      </c>
      <c r="J1206" s="128" t="s">
        <v>157</v>
      </c>
      <c r="K1206" s="128" t="s">
        <v>2264</v>
      </c>
      <c r="L1206" s="130">
        <v>16</v>
      </c>
      <c r="M1206" s="130">
        <v>4</v>
      </c>
      <c r="N1206" s="131">
        <f t="shared" si="68"/>
        <v>20</v>
      </c>
      <c r="O1206" s="128" t="s">
        <v>2313</v>
      </c>
      <c r="P1206" s="144">
        <v>15020</v>
      </c>
      <c r="Q1206" s="133">
        <v>0</v>
      </c>
      <c r="R1206" s="144">
        <v>3414</v>
      </c>
      <c r="S1206" s="134">
        <f t="shared" si="69"/>
        <v>18434</v>
      </c>
      <c r="T1206" s="144">
        <v>15020</v>
      </c>
      <c r="U1206" s="135">
        <v>0</v>
      </c>
      <c r="V1206" s="135"/>
      <c r="W1206" s="136">
        <f t="shared" si="70"/>
        <v>15020</v>
      </c>
      <c r="X1206" s="145" t="s">
        <v>1257</v>
      </c>
      <c r="Y1206" s="138"/>
      <c r="Z1206" s="138"/>
      <c r="AA1206" s="138"/>
      <c r="AB1206" s="139"/>
      <c r="AC1206" s="147"/>
      <c r="AE1206" s="147"/>
      <c r="AG1206" s="147"/>
      <c r="AH1206" s="92"/>
    </row>
    <row r="1207" spans="2:34" ht="40.5" customHeight="1">
      <c r="B1207" s="127">
        <v>1196</v>
      </c>
      <c r="C1207" s="128" t="s">
        <v>1253</v>
      </c>
      <c r="D1207" s="129" t="s">
        <v>966</v>
      </c>
      <c r="E1207" s="129" t="s">
        <v>1254</v>
      </c>
      <c r="F1207" s="129" t="s">
        <v>1255</v>
      </c>
      <c r="G1207" s="128" t="s">
        <v>1178</v>
      </c>
      <c r="H1207" s="128"/>
      <c r="I1207" s="128" t="s">
        <v>1256</v>
      </c>
      <c r="J1207" s="128" t="s">
        <v>156</v>
      </c>
      <c r="K1207" s="128" t="s">
        <v>2264</v>
      </c>
      <c r="L1207" s="130">
        <v>0</v>
      </c>
      <c r="M1207" s="130">
        <v>0</v>
      </c>
      <c r="N1207" s="131">
        <f t="shared" si="68"/>
        <v>0</v>
      </c>
      <c r="O1207" s="128" t="s">
        <v>2313</v>
      </c>
      <c r="P1207" s="144">
        <v>87167</v>
      </c>
      <c r="Q1207" s="133">
        <v>0</v>
      </c>
      <c r="R1207" s="144">
        <v>10754.320000000007</v>
      </c>
      <c r="S1207" s="134">
        <f t="shared" si="69"/>
        <v>97921.32</v>
      </c>
      <c r="T1207" s="144">
        <v>87167</v>
      </c>
      <c r="U1207" s="135">
        <v>0</v>
      </c>
      <c r="V1207" s="135"/>
      <c r="W1207" s="136">
        <f t="shared" si="70"/>
        <v>87167</v>
      </c>
      <c r="X1207" s="145" t="s">
        <v>1257</v>
      </c>
      <c r="Y1207" s="138"/>
      <c r="Z1207" s="138"/>
      <c r="AA1207" s="138"/>
      <c r="AB1207" s="139"/>
      <c r="AC1207" s="147"/>
      <c r="AE1207" s="147"/>
      <c r="AG1207" s="147"/>
      <c r="AH1207" s="92"/>
    </row>
    <row r="1208" spans="2:34" ht="40.5" customHeight="1">
      <c r="B1208" s="127">
        <v>1197</v>
      </c>
      <c r="C1208" s="128" t="s">
        <v>1253</v>
      </c>
      <c r="D1208" s="129" t="s">
        <v>966</v>
      </c>
      <c r="E1208" s="129" t="s">
        <v>1254</v>
      </c>
      <c r="F1208" s="129" t="s">
        <v>1255</v>
      </c>
      <c r="G1208" s="128" t="s">
        <v>1178</v>
      </c>
      <c r="H1208" s="128"/>
      <c r="I1208" s="128" t="s">
        <v>1256</v>
      </c>
      <c r="J1208" s="128" t="s">
        <v>1007</v>
      </c>
      <c r="K1208" s="128" t="s">
        <v>2264</v>
      </c>
      <c r="L1208" s="130">
        <v>0</v>
      </c>
      <c r="M1208" s="130">
        <v>0</v>
      </c>
      <c r="N1208" s="131">
        <f t="shared" si="68"/>
        <v>0</v>
      </c>
      <c r="O1208" s="128" t="s">
        <v>2313</v>
      </c>
      <c r="P1208" s="144">
        <v>56021</v>
      </c>
      <c r="Q1208" s="133">
        <v>0</v>
      </c>
      <c r="R1208" s="144">
        <v>25039.320000000007</v>
      </c>
      <c r="S1208" s="134">
        <f t="shared" si="69"/>
        <v>81060.320000000007</v>
      </c>
      <c r="T1208" s="144">
        <v>56021</v>
      </c>
      <c r="U1208" s="135">
        <v>0</v>
      </c>
      <c r="V1208" s="135"/>
      <c r="W1208" s="136">
        <f t="shared" si="70"/>
        <v>56021</v>
      </c>
      <c r="X1208" s="145" t="s">
        <v>1257</v>
      </c>
      <c r="Y1208" s="138"/>
      <c r="Z1208" s="138"/>
      <c r="AA1208" s="138"/>
      <c r="AB1208" s="139"/>
      <c r="AC1208" s="147"/>
      <c r="AE1208" s="147"/>
      <c r="AG1208" s="147"/>
      <c r="AH1208" s="92"/>
    </row>
    <row r="1209" spans="2:34" ht="40.5" customHeight="1">
      <c r="B1209" s="127">
        <v>1198</v>
      </c>
      <c r="C1209" s="128" t="s">
        <v>1258</v>
      </c>
      <c r="D1209" s="129" t="s">
        <v>1259</v>
      </c>
      <c r="E1209" s="129" t="s">
        <v>161</v>
      </c>
      <c r="F1209" s="129" t="s">
        <v>1260</v>
      </c>
      <c r="G1209" s="128"/>
      <c r="H1209" s="128" t="s">
        <v>895</v>
      </c>
      <c r="I1209" s="128" t="s">
        <v>1261</v>
      </c>
      <c r="J1209" s="128" t="s">
        <v>288</v>
      </c>
      <c r="K1209" s="128" t="s">
        <v>2265</v>
      </c>
      <c r="L1209" s="130">
        <v>8</v>
      </c>
      <c r="M1209" s="130">
        <v>1</v>
      </c>
      <c r="N1209" s="131">
        <f t="shared" si="68"/>
        <v>9</v>
      </c>
      <c r="O1209" s="128" t="s">
        <v>2312</v>
      </c>
      <c r="P1209" s="144">
        <v>56766</v>
      </c>
      <c r="Q1209" s="133">
        <v>0</v>
      </c>
      <c r="R1209" s="144">
        <v>9116.2800000000007</v>
      </c>
      <c r="S1209" s="134">
        <f t="shared" si="69"/>
        <v>65882.28</v>
      </c>
      <c r="T1209" s="132">
        <v>56766</v>
      </c>
      <c r="U1209" s="135">
        <v>0</v>
      </c>
      <c r="V1209" s="135"/>
      <c r="W1209" s="136">
        <f t="shared" si="70"/>
        <v>56766</v>
      </c>
      <c r="X1209" s="145" t="s">
        <v>1262</v>
      </c>
      <c r="Y1209" s="138"/>
      <c r="Z1209" s="138"/>
      <c r="AA1209" s="138"/>
      <c r="AB1209" s="139"/>
      <c r="AC1209" s="147"/>
      <c r="AE1209" s="147"/>
      <c r="AG1209" s="147"/>
      <c r="AH1209" s="92"/>
    </row>
    <row r="1210" spans="2:34" ht="40.5" customHeight="1">
      <c r="B1210" s="127">
        <v>1199</v>
      </c>
      <c r="C1210" s="128" t="s">
        <v>1258</v>
      </c>
      <c r="D1210" s="129" t="s">
        <v>1259</v>
      </c>
      <c r="E1210" s="129" t="s">
        <v>161</v>
      </c>
      <c r="F1210" s="129" t="s">
        <v>1260</v>
      </c>
      <c r="G1210" s="128"/>
      <c r="H1210" s="128" t="s">
        <v>895</v>
      </c>
      <c r="I1210" s="128" t="s">
        <v>1261</v>
      </c>
      <c r="J1210" s="128" t="s">
        <v>169</v>
      </c>
      <c r="K1210" s="128" t="s">
        <v>2265</v>
      </c>
      <c r="L1210" s="130">
        <v>0</v>
      </c>
      <c r="M1210" s="130">
        <v>0</v>
      </c>
      <c r="N1210" s="131">
        <f t="shared" si="68"/>
        <v>0</v>
      </c>
      <c r="O1210" s="128" t="s">
        <v>2312</v>
      </c>
      <c r="P1210" s="144">
        <v>74892</v>
      </c>
      <c r="Q1210" s="133">
        <v>0</v>
      </c>
      <c r="R1210" s="144">
        <v>8321.34</v>
      </c>
      <c r="S1210" s="134">
        <f t="shared" si="69"/>
        <v>83213.34</v>
      </c>
      <c r="T1210" s="132">
        <v>74892</v>
      </c>
      <c r="U1210" s="135">
        <v>0</v>
      </c>
      <c r="V1210" s="135"/>
      <c r="W1210" s="136">
        <f t="shared" si="70"/>
        <v>74892</v>
      </c>
      <c r="X1210" s="145" t="s">
        <v>1262</v>
      </c>
      <c r="Y1210" s="138"/>
      <c r="Z1210" s="138"/>
      <c r="AA1210" s="138"/>
      <c r="AB1210" s="139"/>
      <c r="AC1210" s="147"/>
      <c r="AE1210" s="147"/>
      <c r="AG1210" s="147"/>
      <c r="AH1210" s="92"/>
    </row>
    <row r="1211" spans="2:34" ht="40.5" customHeight="1">
      <c r="B1211" s="127">
        <v>1200</v>
      </c>
      <c r="C1211" s="128" t="s">
        <v>1258</v>
      </c>
      <c r="D1211" s="129" t="s">
        <v>1259</v>
      </c>
      <c r="E1211" s="129" t="s">
        <v>161</v>
      </c>
      <c r="F1211" s="129" t="s">
        <v>1260</v>
      </c>
      <c r="G1211" s="128"/>
      <c r="H1211" s="128" t="s">
        <v>895</v>
      </c>
      <c r="I1211" s="128" t="s">
        <v>1261</v>
      </c>
      <c r="J1211" s="128" t="s">
        <v>169</v>
      </c>
      <c r="K1211" s="128" t="s">
        <v>2264</v>
      </c>
      <c r="L1211" s="130">
        <v>0</v>
      </c>
      <c r="M1211" s="130">
        <v>0</v>
      </c>
      <c r="N1211" s="131">
        <f t="shared" si="68"/>
        <v>0</v>
      </c>
      <c r="O1211" s="128" t="s">
        <v>2312</v>
      </c>
      <c r="P1211" s="144">
        <v>95963</v>
      </c>
      <c r="Q1211" s="133">
        <v>0</v>
      </c>
      <c r="R1211" s="144">
        <v>10662.61</v>
      </c>
      <c r="S1211" s="134">
        <f t="shared" si="69"/>
        <v>106625.61</v>
      </c>
      <c r="T1211" s="132">
        <v>95963</v>
      </c>
      <c r="U1211" s="135">
        <v>0</v>
      </c>
      <c r="V1211" s="135"/>
      <c r="W1211" s="136">
        <f t="shared" si="70"/>
        <v>95963</v>
      </c>
      <c r="X1211" s="145" t="s">
        <v>1262</v>
      </c>
      <c r="Y1211" s="138"/>
      <c r="Z1211" s="138"/>
      <c r="AA1211" s="138"/>
      <c r="AB1211" s="139"/>
      <c r="AC1211" s="147"/>
      <c r="AE1211" s="147"/>
      <c r="AG1211" s="147"/>
      <c r="AH1211" s="92"/>
    </row>
    <row r="1212" spans="2:34" ht="40.5" customHeight="1">
      <c r="B1212" s="127">
        <v>1201</v>
      </c>
      <c r="C1212" s="128" t="s">
        <v>1263</v>
      </c>
      <c r="D1212" s="129" t="s">
        <v>1264</v>
      </c>
      <c r="E1212" s="129" t="s">
        <v>1265</v>
      </c>
      <c r="F1212" s="129" t="s">
        <v>1266</v>
      </c>
      <c r="G1212" s="128" t="s">
        <v>138</v>
      </c>
      <c r="H1212" s="128"/>
      <c r="I1212" s="128" t="s">
        <v>1267</v>
      </c>
      <c r="J1212" s="128" t="s">
        <v>875</v>
      </c>
      <c r="K1212" s="128" t="s">
        <v>2265</v>
      </c>
      <c r="L1212" s="130">
        <v>3</v>
      </c>
      <c r="M1212" s="130">
        <v>5</v>
      </c>
      <c r="N1212" s="131">
        <f t="shared" si="68"/>
        <v>8</v>
      </c>
      <c r="O1212" s="128" t="s">
        <v>2312</v>
      </c>
      <c r="P1212" s="144">
        <v>44339</v>
      </c>
      <c r="Q1212" s="133">
        <v>0</v>
      </c>
      <c r="R1212" s="144">
        <v>4927.4599999999991</v>
      </c>
      <c r="S1212" s="134">
        <f t="shared" si="69"/>
        <v>49266.46</v>
      </c>
      <c r="T1212" s="132">
        <v>44339</v>
      </c>
      <c r="U1212" s="135">
        <v>0</v>
      </c>
      <c r="V1212" s="135"/>
      <c r="W1212" s="136">
        <f t="shared" si="70"/>
        <v>44339</v>
      </c>
      <c r="X1212" s="145" t="s">
        <v>1268</v>
      </c>
      <c r="Y1212" s="138"/>
      <c r="Z1212" s="138"/>
      <c r="AA1212" s="138"/>
      <c r="AB1212" s="139"/>
      <c r="AC1212" s="147"/>
      <c r="AE1212" s="147"/>
      <c r="AG1212" s="147"/>
      <c r="AH1212" s="92"/>
    </row>
    <row r="1213" spans="2:34" ht="40.5" customHeight="1">
      <c r="B1213" s="127">
        <v>1202</v>
      </c>
      <c r="C1213" s="128" t="s">
        <v>1263</v>
      </c>
      <c r="D1213" s="129" t="s">
        <v>1264</v>
      </c>
      <c r="E1213" s="129" t="s">
        <v>1265</v>
      </c>
      <c r="F1213" s="129" t="s">
        <v>1266</v>
      </c>
      <c r="G1213" s="128" t="s">
        <v>138</v>
      </c>
      <c r="H1213" s="128"/>
      <c r="I1213" s="128" t="s">
        <v>1267</v>
      </c>
      <c r="J1213" s="128" t="s">
        <v>169</v>
      </c>
      <c r="K1213" s="128" t="s">
        <v>2264</v>
      </c>
      <c r="L1213" s="130">
        <v>0</v>
      </c>
      <c r="M1213" s="130">
        <v>0</v>
      </c>
      <c r="N1213" s="131">
        <f t="shared" si="68"/>
        <v>0</v>
      </c>
      <c r="O1213" s="128" t="s">
        <v>2312</v>
      </c>
      <c r="P1213" s="144">
        <v>88779</v>
      </c>
      <c r="Q1213" s="133">
        <v>0</v>
      </c>
      <c r="R1213" s="144">
        <v>9865.1999999999971</v>
      </c>
      <c r="S1213" s="134">
        <f t="shared" si="69"/>
        <v>98644.2</v>
      </c>
      <c r="T1213" s="132">
        <v>86250</v>
      </c>
      <c r="U1213" s="135">
        <v>0</v>
      </c>
      <c r="V1213" s="135"/>
      <c r="W1213" s="136">
        <f t="shared" si="70"/>
        <v>86250</v>
      </c>
      <c r="X1213" s="145" t="s">
        <v>1268</v>
      </c>
      <c r="Y1213" s="138"/>
      <c r="Z1213" s="138"/>
      <c r="AA1213" s="138"/>
      <c r="AB1213" s="139"/>
      <c r="AC1213" s="147"/>
      <c r="AE1213" s="147"/>
      <c r="AG1213" s="147"/>
      <c r="AH1213" s="92"/>
    </row>
    <row r="1214" spans="2:34" ht="40.5" customHeight="1">
      <c r="B1214" s="127">
        <v>1203</v>
      </c>
      <c r="C1214" s="128" t="s">
        <v>1269</v>
      </c>
      <c r="D1214" s="129" t="s">
        <v>179</v>
      </c>
      <c r="E1214" s="129" t="s">
        <v>1270</v>
      </c>
      <c r="F1214" s="129" t="s">
        <v>1271</v>
      </c>
      <c r="G1214" s="128" t="s">
        <v>909</v>
      </c>
      <c r="H1214" s="128"/>
      <c r="I1214" s="128" t="s">
        <v>1272</v>
      </c>
      <c r="J1214" s="128" t="s">
        <v>330</v>
      </c>
      <c r="K1214" s="128" t="s">
        <v>2265</v>
      </c>
      <c r="L1214" s="130">
        <v>5</v>
      </c>
      <c r="M1214" s="130">
        <v>10</v>
      </c>
      <c r="N1214" s="131">
        <f t="shared" si="68"/>
        <v>15</v>
      </c>
      <c r="O1214" s="128" t="s">
        <v>2312</v>
      </c>
      <c r="P1214" s="144">
        <v>59598</v>
      </c>
      <c r="Q1214" s="133">
        <v>0</v>
      </c>
      <c r="R1214" s="144">
        <v>18777</v>
      </c>
      <c r="S1214" s="134">
        <f t="shared" si="69"/>
        <v>78375</v>
      </c>
      <c r="T1214" s="132">
        <v>59598</v>
      </c>
      <c r="U1214" s="135">
        <v>0</v>
      </c>
      <c r="V1214" s="135"/>
      <c r="W1214" s="136">
        <f t="shared" si="70"/>
        <v>59598</v>
      </c>
      <c r="X1214" s="145" t="s">
        <v>1273</v>
      </c>
      <c r="Y1214" s="138"/>
      <c r="Z1214" s="138"/>
      <c r="AA1214" s="138"/>
      <c r="AB1214" s="139"/>
      <c r="AC1214" s="147"/>
      <c r="AE1214" s="147"/>
      <c r="AG1214" s="147"/>
      <c r="AH1214" s="92"/>
    </row>
    <row r="1215" spans="2:34" ht="40.5" customHeight="1">
      <c r="B1215" s="127">
        <v>1204</v>
      </c>
      <c r="C1215" s="128" t="s">
        <v>1269</v>
      </c>
      <c r="D1215" s="129" t="s">
        <v>179</v>
      </c>
      <c r="E1215" s="129" t="s">
        <v>1270</v>
      </c>
      <c r="F1215" s="129" t="s">
        <v>1271</v>
      </c>
      <c r="G1215" s="128" t="s">
        <v>909</v>
      </c>
      <c r="H1215" s="128"/>
      <c r="I1215" s="128" t="s">
        <v>1272</v>
      </c>
      <c r="J1215" s="128" t="s">
        <v>157</v>
      </c>
      <c r="K1215" s="128" t="s">
        <v>2264</v>
      </c>
      <c r="L1215" s="130">
        <v>0</v>
      </c>
      <c r="M1215" s="130">
        <v>0</v>
      </c>
      <c r="N1215" s="131">
        <f t="shared" si="68"/>
        <v>0</v>
      </c>
      <c r="O1215" s="128" t="s">
        <v>2312</v>
      </c>
      <c r="P1215" s="144">
        <v>7510</v>
      </c>
      <c r="Q1215" s="133">
        <v>0</v>
      </c>
      <c r="R1215" s="144">
        <v>1707</v>
      </c>
      <c r="S1215" s="134">
        <f t="shared" si="69"/>
        <v>9217</v>
      </c>
      <c r="T1215" s="132">
        <v>7510</v>
      </c>
      <c r="U1215" s="135">
        <v>0</v>
      </c>
      <c r="V1215" s="135"/>
      <c r="W1215" s="136">
        <f t="shared" si="70"/>
        <v>7510</v>
      </c>
      <c r="X1215" s="145" t="s">
        <v>1273</v>
      </c>
      <c r="Y1215" s="138"/>
      <c r="Z1215" s="138"/>
      <c r="AA1215" s="138"/>
      <c r="AB1215" s="139"/>
      <c r="AC1215" s="147"/>
      <c r="AE1215" s="147"/>
      <c r="AG1215" s="147"/>
      <c r="AH1215" s="92"/>
    </row>
    <row r="1216" spans="2:34" ht="40.5" customHeight="1">
      <c r="B1216" s="127">
        <v>1205</v>
      </c>
      <c r="C1216" s="128" t="s">
        <v>1269</v>
      </c>
      <c r="D1216" s="129" t="s">
        <v>179</v>
      </c>
      <c r="E1216" s="129" t="s">
        <v>1270</v>
      </c>
      <c r="F1216" s="129" t="s">
        <v>1271</v>
      </c>
      <c r="G1216" s="128" t="s">
        <v>909</v>
      </c>
      <c r="H1216" s="128"/>
      <c r="I1216" s="128" t="s">
        <v>1272</v>
      </c>
      <c r="J1216" s="128" t="s">
        <v>330</v>
      </c>
      <c r="K1216" s="128" t="s">
        <v>2265</v>
      </c>
      <c r="L1216" s="130">
        <v>0</v>
      </c>
      <c r="M1216" s="130">
        <v>0</v>
      </c>
      <c r="N1216" s="131">
        <f t="shared" si="68"/>
        <v>0</v>
      </c>
      <c r="O1216" s="128" t="s">
        <v>2312</v>
      </c>
      <c r="P1216" s="144">
        <v>69069</v>
      </c>
      <c r="Q1216" s="133">
        <v>0</v>
      </c>
      <c r="R1216" s="144">
        <v>8360</v>
      </c>
      <c r="S1216" s="134">
        <f t="shared" si="69"/>
        <v>77429</v>
      </c>
      <c r="T1216" s="132">
        <v>69069</v>
      </c>
      <c r="U1216" s="135">
        <v>0</v>
      </c>
      <c r="V1216" s="135"/>
      <c r="W1216" s="136">
        <f t="shared" si="70"/>
        <v>69069</v>
      </c>
      <c r="X1216" s="145" t="s">
        <v>1273</v>
      </c>
      <c r="Y1216" s="138"/>
      <c r="Z1216" s="138"/>
      <c r="AA1216" s="138"/>
      <c r="AB1216" s="139"/>
      <c r="AC1216" s="147"/>
      <c r="AE1216" s="147"/>
      <c r="AG1216" s="147"/>
      <c r="AH1216" s="92"/>
    </row>
    <row r="1217" spans="2:34" ht="40.5" customHeight="1">
      <c r="B1217" s="127">
        <v>1206</v>
      </c>
      <c r="C1217" s="128" t="s">
        <v>1269</v>
      </c>
      <c r="D1217" s="129" t="s">
        <v>179</v>
      </c>
      <c r="E1217" s="129" t="s">
        <v>1270</v>
      </c>
      <c r="F1217" s="129" t="s">
        <v>1271</v>
      </c>
      <c r="G1217" s="128" t="s">
        <v>909</v>
      </c>
      <c r="H1217" s="128"/>
      <c r="I1217" s="128" t="s">
        <v>1272</v>
      </c>
      <c r="J1217" s="128" t="s">
        <v>156</v>
      </c>
      <c r="K1217" s="128" t="s">
        <v>2264</v>
      </c>
      <c r="L1217" s="130">
        <v>0</v>
      </c>
      <c r="M1217" s="130">
        <v>0</v>
      </c>
      <c r="N1217" s="131">
        <f t="shared" si="68"/>
        <v>0</v>
      </c>
      <c r="O1217" s="128" t="s">
        <v>2312</v>
      </c>
      <c r="P1217" s="144">
        <v>12452</v>
      </c>
      <c r="Q1217" s="133">
        <v>0</v>
      </c>
      <c r="R1217" s="144">
        <v>1536.7600000000002</v>
      </c>
      <c r="S1217" s="134">
        <f t="shared" si="69"/>
        <v>13988.76</v>
      </c>
      <c r="T1217" s="132">
        <v>12452</v>
      </c>
      <c r="U1217" s="135">
        <v>0</v>
      </c>
      <c r="V1217" s="135"/>
      <c r="W1217" s="136">
        <f t="shared" si="70"/>
        <v>12452</v>
      </c>
      <c r="X1217" s="145" t="s">
        <v>1273</v>
      </c>
      <c r="Y1217" s="138"/>
      <c r="Z1217" s="138"/>
      <c r="AA1217" s="138"/>
      <c r="AB1217" s="139"/>
      <c r="AC1217" s="147"/>
      <c r="AE1217" s="147"/>
      <c r="AG1217" s="147"/>
      <c r="AH1217" s="92"/>
    </row>
    <row r="1218" spans="2:34" ht="40.5" customHeight="1">
      <c r="B1218" s="127">
        <v>1207</v>
      </c>
      <c r="C1218" s="128" t="s">
        <v>1274</v>
      </c>
      <c r="D1218" s="129" t="s">
        <v>295</v>
      </c>
      <c r="E1218" s="129" t="s">
        <v>291</v>
      </c>
      <c r="F1218" s="129" t="s">
        <v>1058</v>
      </c>
      <c r="G1218" s="128" t="s">
        <v>1178</v>
      </c>
      <c r="H1218" s="128"/>
      <c r="I1218" s="128" t="s">
        <v>1275</v>
      </c>
      <c r="J1218" s="128" t="s">
        <v>156</v>
      </c>
      <c r="K1218" s="128" t="s">
        <v>2264</v>
      </c>
      <c r="L1218" s="130">
        <v>15</v>
      </c>
      <c r="M1218" s="130">
        <v>5</v>
      </c>
      <c r="N1218" s="131">
        <f t="shared" si="68"/>
        <v>20</v>
      </c>
      <c r="O1218" s="128" t="s">
        <v>2312</v>
      </c>
      <c r="P1218" s="144">
        <v>87167</v>
      </c>
      <c r="Q1218" s="133">
        <v>0</v>
      </c>
      <c r="R1218" s="144">
        <v>10754.320000000007</v>
      </c>
      <c r="S1218" s="134">
        <f t="shared" si="69"/>
        <v>97921.32</v>
      </c>
      <c r="T1218" s="144">
        <v>87167</v>
      </c>
      <c r="U1218" s="135">
        <v>0</v>
      </c>
      <c r="V1218" s="135"/>
      <c r="W1218" s="136">
        <f t="shared" si="70"/>
        <v>87167</v>
      </c>
      <c r="X1218" s="145" t="s">
        <v>1276</v>
      </c>
      <c r="Y1218" s="138"/>
      <c r="Z1218" s="138"/>
      <c r="AA1218" s="138"/>
      <c r="AB1218" s="139"/>
      <c r="AC1218" s="147"/>
      <c r="AE1218" s="147"/>
      <c r="AG1218" s="147"/>
      <c r="AH1218" s="92"/>
    </row>
    <row r="1219" spans="2:34" ht="40.5" customHeight="1">
      <c r="B1219" s="127">
        <v>1208</v>
      </c>
      <c r="C1219" s="128" t="s">
        <v>1274</v>
      </c>
      <c r="D1219" s="129" t="s">
        <v>295</v>
      </c>
      <c r="E1219" s="129" t="s">
        <v>291</v>
      </c>
      <c r="F1219" s="129" t="s">
        <v>1058</v>
      </c>
      <c r="G1219" s="128" t="s">
        <v>1178</v>
      </c>
      <c r="H1219" s="128"/>
      <c r="I1219" s="128" t="s">
        <v>1275</v>
      </c>
      <c r="J1219" s="128" t="s">
        <v>157</v>
      </c>
      <c r="K1219" s="128" t="s">
        <v>2264</v>
      </c>
      <c r="L1219" s="130">
        <v>0</v>
      </c>
      <c r="M1219" s="130">
        <v>0</v>
      </c>
      <c r="N1219" s="131">
        <f t="shared" si="68"/>
        <v>0</v>
      </c>
      <c r="O1219" s="128" t="s">
        <v>2312</v>
      </c>
      <c r="P1219" s="144">
        <v>75100</v>
      </c>
      <c r="Q1219" s="133">
        <v>0</v>
      </c>
      <c r="R1219" s="144">
        <v>17070</v>
      </c>
      <c r="S1219" s="134">
        <f t="shared" si="69"/>
        <v>92170</v>
      </c>
      <c r="T1219" s="144">
        <v>75100</v>
      </c>
      <c r="U1219" s="135">
        <v>0</v>
      </c>
      <c r="V1219" s="135"/>
      <c r="W1219" s="136">
        <f t="shared" si="70"/>
        <v>75100</v>
      </c>
      <c r="X1219" s="145" t="s">
        <v>1276</v>
      </c>
      <c r="Y1219" s="138"/>
      <c r="Z1219" s="138"/>
      <c r="AA1219" s="138"/>
      <c r="AB1219" s="139"/>
      <c r="AC1219" s="147"/>
      <c r="AE1219" s="147"/>
      <c r="AG1219" s="147"/>
      <c r="AH1219" s="92"/>
    </row>
    <row r="1220" spans="2:34" ht="40.5" customHeight="1">
      <c r="B1220" s="127">
        <v>1209</v>
      </c>
      <c r="C1220" s="128" t="s">
        <v>1274</v>
      </c>
      <c r="D1220" s="129" t="s">
        <v>295</v>
      </c>
      <c r="E1220" s="129" t="s">
        <v>291</v>
      </c>
      <c r="F1220" s="129" t="s">
        <v>1058</v>
      </c>
      <c r="G1220" s="128" t="s">
        <v>1178</v>
      </c>
      <c r="H1220" s="128"/>
      <c r="I1220" s="128" t="s">
        <v>1275</v>
      </c>
      <c r="J1220" s="128" t="s">
        <v>1007</v>
      </c>
      <c r="K1220" s="128" t="s">
        <v>2264</v>
      </c>
      <c r="L1220" s="130">
        <v>0</v>
      </c>
      <c r="M1220" s="130">
        <v>0</v>
      </c>
      <c r="N1220" s="131">
        <f t="shared" si="68"/>
        <v>0</v>
      </c>
      <c r="O1220" s="128" t="s">
        <v>2312</v>
      </c>
      <c r="P1220" s="144">
        <v>15278</v>
      </c>
      <c r="Q1220" s="133">
        <v>0</v>
      </c>
      <c r="R1220" s="144">
        <v>6829.3600000000006</v>
      </c>
      <c r="S1220" s="134">
        <f t="shared" si="69"/>
        <v>22107.360000000001</v>
      </c>
      <c r="T1220" s="144">
        <v>15278</v>
      </c>
      <c r="U1220" s="135">
        <v>0</v>
      </c>
      <c r="V1220" s="135"/>
      <c r="W1220" s="136">
        <f t="shared" si="70"/>
        <v>15278</v>
      </c>
      <c r="X1220" s="145" t="s">
        <v>1276</v>
      </c>
      <c r="Y1220" s="138"/>
      <c r="Z1220" s="138"/>
      <c r="AA1220" s="138"/>
      <c r="AB1220" s="139"/>
      <c r="AC1220" s="147"/>
      <c r="AE1220" s="147"/>
      <c r="AG1220" s="147"/>
      <c r="AH1220" s="92"/>
    </row>
    <row r="1221" spans="2:34" ht="40.5" customHeight="1">
      <c r="B1221" s="127">
        <v>1210</v>
      </c>
      <c r="C1221" s="128" t="s">
        <v>1277</v>
      </c>
      <c r="D1221" s="129" t="s">
        <v>1278</v>
      </c>
      <c r="E1221" s="129" t="s">
        <v>966</v>
      </c>
      <c r="F1221" s="129" t="s">
        <v>1279</v>
      </c>
      <c r="G1221" s="128" t="s">
        <v>1178</v>
      </c>
      <c r="H1221" s="128"/>
      <c r="I1221" s="128" t="s">
        <v>1280</v>
      </c>
      <c r="J1221" s="128" t="s">
        <v>1007</v>
      </c>
      <c r="K1221" s="128" t="s">
        <v>2264</v>
      </c>
      <c r="L1221" s="130">
        <v>11</v>
      </c>
      <c r="M1221" s="130">
        <v>9</v>
      </c>
      <c r="N1221" s="131">
        <f t="shared" si="68"/>
        <v>20</v>
      </c>
      <c r="O1221" s="128" t="s">
        <v>2313</v>
      </c>
      <c r="P1221" s="144">
        <v>35650</v>
      </c>
      <c r="Q1221" s="133">
        <v>0</v>
      </c>
      <c r="R1221" s="144">
        <v>15933.839999999997</v>
      </c>
      <c r="S1221" s="134">
        <f t="shared" si="69"/>
        <v>51583.839999999997</v>
      </c>
      <c r="T1221" s="144">
        <v>35650</v>
      </c>
      <c r="U1221" s="135">
        <v>0</v>
      </c>
      <c r="V1221" s="135"/>
      <c r="W1221" s="136">
        <f t="shared" si="70"/>
        <v>35650</v>
      </c>
      <c r="X1221" s="145" t="s">
        <v>1281</v>
      </c>
      <c r="Y1221" s="138"/>
      <c r="Z1221" s="138"/>
      <c r="AA1221" s="138"/>
      <c r="AB1221" s="139"/>
      <c r="AC1221" s="147"/>
      <c r="AE1221" s="147"/>
      <c r="AG1221" s="147"/>
      <c r="AH1221" s="92"/>
    </row>
    <row r="1222" spans="2:34" ht="40.5" customHeight="1">
      <c r="B1222" s="127">
        <v>1211</v>
      </c>
      <c r="C1222" s="128" t="s">
        <v>1277</v>
      </c>
      <c r="D1222" s="129" t="s">
        <v>1278</v>
      </c>
      <c r="E1222" s="129" t="s">
        <v>966</v>
      </c>
      <c r="F1222" s="129" t="s">
        <v>1279</v>
      </c>
      <c r="G1222" s="128" t="s">
        <v>1178</v>
      </c>
      <c r="H1222" s="128"/>
      <c r="I1222" s="128" t="s">
        <v>1280</v>
      </c>
      <c r="J1222" s="128" t="s">
        <v>330</v>
      </c>
      <c r="K1222" s="128" t="s">
        <v>2265</v>
      </c>
      <c r="L1222" s="130">
        <v>0</v>
      </c>
      <c r="M1222" s="130">
        <v>0</v>
      </c>
      <c r="N1222" s="131">
        <f t="shared" si="68"/>
        <v>0</v>
      </c>
      <c r="O1222" s="128" t="s">
        <v>2313</v>
      </c>
      <c r="P1222" s="144">
        <v>16254</v>
      </c>
      <c r="Q1222" s="133">
        <v>0</v>
      </c>
      <c r="R1222" s="144">
        <v>5121</v>
      </c>
      <c r="S1222" s="134">
        <f t="shared" si="69"/>
        <v>21375</v>
      </c>
      <c r="T1222" s="144">
        <v>16254</v>
      </c>
      <c r="U1222" s="135">
        <v>0</v>
      </c>
      <c r="V1222" s="135"/>
      <c r="W1222" s="136">
        <f t="shared" si="70"/>
        <v>16254</v>
      </c>
      <c r="X1222" s="145" t="s">
        <v>1281</v>
      </c>
      <c r="Y1222" s="138"/>
      <c r="Z1222" s="138"/>
      <c r="AA1222" s="138"/>
      <c r="AB1222" s="139"/>
      <c r="AC1222" s="147"/>
      <c r="AE1222" s="147"/>
      <c r="AG1222" s="147"/>
      <c r="AH1222" s="92"/>
    </row>
    <row r="1223" spans="2:34" ht="40.5" customHeight="1">
      <c r="B1223" s="127">
        <v>1212</v>
      </c>
      <c r="C1223" s="128" t="s">
        <v>1277</v>
      </c>
      <c r="D1223" s="129" t="s">
        <v>1278</v>
      </c>
      <c r="E1223" s="129" t="s">
        <v>966</v>
      </c>
      <c r="F1223" s="129" t="s">
        <v>1279</v>
      </c>
      <c r="G1223" s="128" t="s">
        <v>1178</v>
      </c>
      <c r="H1223" s="128"/>
      <c r="I1223" s="128" t="s">
        <v>1280</v>
      </c>
      <c r="J1223" s="128" t="s">
        <v>1282</v>
      </c>
      <c r="K1223" s="128" t="s">
        <v>2265</v>
      </c>
      <c r="L1223" s="130">
        <v>0</v>
      </c>
      <c r="M1223" s="130">
        <v>0</v>
      </c>
      <c r="N1223" s="131">
        <f t="shared" si="68"/>
        <v>0</v>
      </c>
      <c r="O1223" s="128" t="s">
        <v>2313</v>
      </c>
      <c r="P1223" s="144">
        <v>15020</v>
      </c>
      <c r="Q1223" s="133">
        <v>0</v>
      </c>
      <c r="R1223" s="144">
        <v>3414</v>
      </c>
      <c r="S1223" s="134">
        <f t="shared" si="69"/>
        <v>18434</v>
      </c>
      <c r="T1223" s="144">
        <v>15020</v>
      </c>
      <c r="U1223" s="135">
        <v>0</v>
      </c>
      <c r="V1223" s="135"/>
      <c r="W1223" s="136">
        <f t="shared" si="70"/>
        <v>15020</v>
      </c>
      <c r="X1223" s="145" t="s">
        <v>1281</v>
      </c>
      <c r="Y1223" s="138"/>
      <c r="Z1223" s="138"/>
      <c r="AA1223" s="138"/>
      <c r="AB1223" s="139"/>
      <c r="AC1223" s="147"/>
      <c r="AE1223" s="147"/>
      <c r="AG1223" s="147"/>
      <c r="AH1223" s="92"/>
    </row>
    <row r="1224" spans="2:34" ht="40.5" customHeight="1">
      <c r="B1224" s="127">
        <v>1213</v>
      </c>
      <c r="C1224" s="128" t="s">
        <v>1277</v>
      </c>
      <c r="D1224" s="129" t="s">
        <v>1278</v>
      </c>
      <c r="E1224" s="129" t="s">
        <v>966</v>
      </c>
      <c r="F1224" s="129" t="s">
        <v>1279</v>
      </c>
      <c r="G1224" s="128" t="s">
        <v>1178</v>
      </c>
      <c r="H1224" s="128"/>
      <c r="I1224" s="128" t="s">
        <v>1280</v>
      </c>
      <c r="J1224" s="128" t="s">
        <v>156</v>
      </c>
      <c r="K1224" s="128" t="s">
        <v>2264</v>
      </c>
      <c r="L1224" s="130">
        <v>0</v>
      </c>
      <c r="M1224" s="130">
        <v>0</v>
      </c>
      <c r="N1224" s="131">
        <f t="shared" si="68"/>
        <v>0</v>
      </c>
      <c r="O1224" s="128" t="s">
        <v>2313</v>
      </c>
      <c r="P1224" s="144">
        <v>99619</v>
      </c>
      <c r="Q1224" s="133">
        <v>0</v>
      </c>
      <c r="R1224" s="144">
        <v>12291.080000000002</v>
      </c>
      <c r="S1224" s="134">
        <f t="shared" si="69"/>
        <v>111910.08</v>
      </c>
      <c r="T1224" s="144">
        <v>99619</v>
      </c>
      <c r="U1224" s="135">
        <v>0</v>
      </c>
      <c r="V1224" s="135"/>
      <c r="W1224" s="136">
        <f t="shared" si="70"/>
        <v>99619</v>
      </c>
      <c r="X1224" s="145" t="s">
        <v>1281</v>
      </c>
      <c r="Y1224" s="138"/>
      <c r="Z1224" s="138"/>
      <c r="AA1224" s="138"/>
      <c r="AB1224" s="139"/>
      <c r="AC1224" s="147"/>
      <c r="AE1224" s="147"/>
      <c r="AG1224" s="147"/>
      <c r="AH1224" s="92"/>
    </row>
    <row r="1225" spans="2:34" ht="40.5" customHeight="1">
      <c r="B1225" s="127">
        <v>1214</v>
      </c>
      <c r="C1225" s="128" t="s">
        <v>1283</v>
      </c>
      <c r="D1225" s="129" t="s">
        <v>285</v>
      </c>
      <c r="E1225" s="129" t="s">
        <v>285</v>
      </c>
      <c r="F1225" s="129" t="s">
        <v>1284</v>
      </c>
      <c r="G1225" s="128" t="s">
        <v>1178</v>
      </c>
      <c r="H1225" s="128"/>
      <c r="I1225" s="128" t="s">
        <v>1285</v>
      </c>
      <c r="J1225" s="128" t="s">
        <v>156</v>
      </c>
      <c r="K1225" s="128" t="s">
        <v>2264</v>
      </c>
      <c r="L1225" s="130">
        <v>14</v>
      </c>
      <c r="M1225" s="130">
        <v>6</v>
      </c>
      <c r="N1225" s="131">
        <f t="shared" si="68"/>
        <v>20</v>
      </c>
      <c r="O1225" s="128" t="s">
        <v>2312</v>
      </c>
      <c r="P1225" s="144">
        <v>249049</v>
      </c>
      <c r="Q1225" s="133">
        <v>0</v>
      </c>
      <c r="R1225" s="144">
        <v>30726.200000000012</v>
      </c>
      <c r="S1225" s="134">
        <f t="shared" si="69"/>
        <v>279775.2</v>
      </c>
      <c r="T1225" s="144">
        <v>249049</v>
      </c>
      <c r="U1225" s="135">
        <v>0</v>
      </c>
      <c r="V1225" s="135"/>
      <c r="W1225" s="136">
        <f t="shared" si="70"/>
        <v>249049</v>
      </c>
      <c r="X1225" s="145" t="s">
        <v>1286</v>
      </c>
      <c r="Y1225" s="138"/>
      <c r="Z1225" s="138"/>
      <c r="AA1225" s="138"/>
      <c r="AB1225" s="139"/>
      <c r="AC1225" s="147"/>
      <c r="AE1225" s="147"/>
      <c r="AG1225" s="147"/>
      <c r="AH1225" s="92"/>
    </row>
    <row r="1226" spans="2:34" ht="40.5" customHeight="1">
      <c r="B1226" s="127">
        <v>1215</v>
      </c>
      <c r="C1226" s="128" t="s">
        <v>1287</v>
      </c>
      <c r="D1226" s="129" t="s">
        <v>365</v>
      </c>
      <c r="E1226" s="129" t="s">
        <v>291</v>
      </c>
      <c r="F1226" s="129" t="s">
        <v>881</v>
      </c>
      <c r="G1226" s="128" t="s">
        <v>1178</v>
      </c>
      <c r="H1226" s="128"/>
      <c r="I1226" s="128" t="s">
        <v>1288</v>
      </c>
      <c r="J1226" s="128" t="s">
        <v>157</v>
      </c>
      <c r="K1226" s="128" t="s">
        <v>2264</v>
      </c>
      <c r="L1226" s="130">
        <v>10</v>
      </c>
      <c r="M1226" s="130">
        <v>13</v>
      </c>
      <c r="N1226" s="131">
        <f t="shared" si="68"/>
        <v>23</v>
      </c>
      <c r="O1226" s="128" t="s">
        <v>2312</v>
      </c>
      <c r="P1226" s="144">
        <v>123210</v>
      </c>
      <c r="Q1226" s="133">
        <v>0</v>
      </c>
      <c r="R1226" s="144">
        <v>24890.399999999994</v>
      </c>
      <c r="S1226" s="134">
        <f t="shared" si="69"/>
        <v>148100.4</v>
      </c>
      <c r="T1226" s="144">
        <v>123210</v>
      </c>
      <c r="U1226" s="135">
        <v>0</v>
      </c>
      <c r="V1226" s="135"/>
      <c r="W1226" s="136">
        <f t="shared" si="70"/>
        <v>123210</v>
      </c>
      <c r="X1226" s="145" t="s">
        <v>1289</v>
      </c>
      <c r="Y1226" s="138"/>
      <c r="Z1226" s="138"/>
      <c r="AA1226" s="138"/>
      <c r="AB1226" s="139"/>
      <c r="AC1226" s="147"/>
      <c r="AE1226" s="147"/>
      <c r="AG1226" s="147"/>
      <c r="AH1226" s="92"/>
    </row>
    <row r="1227" spans="2:34" ht="40.5" customHeight="1">
      <c r="B1227" s="127">
        <v>1216</v>
      </c>
      <c r="C1227" s="128" t="s">
        <v>1287</v>
      </c>
      <c r="D1227" s="129" t="s">
        <v>365</v>
      </c>
      <c r="E1227" s="129" t="s">
        <v>291</v>
      </c>
      <c r="F1227" s="129" t="s">
        <v>881</v>
      </c>
      <c r="G1227" s="128" t="s">
        <v>1178</v>
      </c>
      <c r="H1227" s="128"/>
      <c r="I1227" s="128" t="s">
        <v>1288</v>
      </c>
      <c r="J1227" s="128" t="s">
        <v>156</v>
      </c>
      <c r="K1227" s="128" t="s">
        <v>2264</v>
      </c>
      <c r="L1227" s="130">
        <v>0</v>
      </c>
      <c r="M1227" s="130">
        <v>0</v>
      </c>
      <c r="N1227" s="131">
        <f t="shared" si="68"/>
        <v>0</v>
      </c>
      <c r="O1227" s="128" t="s">
        <v>2312</v>
      </c>
      <c r="P1227" s="144">
        <v>62262</v>
      </c>
      <c r="Q1227" s="133">
        <v>0</v>
      </c>
      <c r="R1227" s="144">
        <v>7681.8000000000029</v>
      </c>
      <c r="S1227" s="134">
        <f t="shared" si="69"/>
        <v>69943.8</v>
      </c>
      <c r="T1227" s="144">
        <v>62262</v>
      </c>
      <c r="U1227" s="135">
        <v>0</v>
      </c>
      <c r="V1227" s="135"/>
      <c r="W1227" s="136">
        <f t="shared" si="70"/>
        <v>62262</v>
      </c>
      <c r="X1227" s="145" t="s">
        <v>1289</v>
      </c>
      <c r="Y1227" s="138"/>
      <c r="Z1227" s="138"/>
      <c r="AA1227" s="138"/>
      <c r="AB1227" s="139"/>
      <c r="AC1227" s="147"/>
      <c r="AE1227" s="147"/>
      <c r="AG1227" s="147"/>
      <c r="AH1227" s="92"/>
    </row>
    <row r="1228" spans="2:34" ht="40.5" customHeight="1">
      <c r="B1228" s="127">
        <v>1217</v>
      </c>
      <c r="C1228" s="128" t="s">
        <v>1290</v>
      </c>
      <c r="D1228" s="129" t="s">
        <v>442</v>
      </c>
      <c r="E1228" s="129" t="s">
        <v>179</v>
      </c>
      <c r="F1228" s="129" t="s">
        <v>180</v>
      </c>
      <c r="G1228" s="128" t="s">
        <v>1178</v>
      </c>
      <c r="H1228" s="128"/>
      <c r="I1228" s="128" t="s">
        <v>1290</v>
      </c>
      <c r="J1228" s="128" t="s">
        <v>156</v>
      </c>
      <c r="K1228" s="128" t="s">
        <v>2264</v>
      </c>
      <c r="L1228" s="130">
        <v>18</v>
      </c>
      <c r="M1228" s="130">
        <v>3</v>
      </c>
      <c r="N1228" s="131">
        <f t="shared" ref="N1228:N1291" si="71">+M1228+L1228</f>
        <v>21</v>
      </c>
      <c r="O1228" s="128" t="s">
        <v>2312</v>
      </c>
      <c r="P1228" s="144">
        <v>24904</v>
      </c>
      <c r="Q1228" s="133">
        <v>0</v>
      </c>
      <c r="R1228" s="144">
        <v>3073.5200000000004</v>
      </c>
      <c r="S1228" s="134">
        <f t="shared" si="69"/>
        <v>27977.52</v>
      </c>
      <c r="T1228" s="144">
        <v>24904</v>
      </c>
      <c r="U1228" s="135">
        <v>0</v>
      </c>
      <c r="V1228" s="135"/>
      <c r="W1228" s="136">
        <f t="shared" si="70"/>
        <v>24904</v>
      </c>
      <c r="X1228" s="145" t="s">
        <v>1291</v>
      </c>
      <c r="Y1228" s="138"/>
      <c r="Z1228" s="138"/>
      <c r="AA1228" s="138"/>
      <c r="AB1228" s="139"/>
      <c r="AC1228" s="147"/>
      <c r="AE1228" s="147"/>
      <c r="AG1228" s="147"/>
      <c r="AH1228" s="92"/>
    </row>
    <row r="1229" spans="2:34" ht="40.5" customHeight="1">
      <c r="B1229" s="127">
        <v>1218</v>
      </c>
      <c r="C1229" s="128" t="s">
        <v>1290</v>
      </c>
      <c r="D1229" s="129" t="s">
        <v>442</v>
      </c>
      <c r="E1229" s="129" t="s">
        <v>179</v>
      </c>
      <c r="F1229" s="129" t="s">
        <v>180</v>
      </c>
      <c r="G1229" s="128" t="s">
        <v>1178</v>
      </c>
      <c r="H1229" s="128"/>
      <c r="I1229" s="128" t="s">
        <v>1290</v>
      </c>
      <c r="J1229" s="128" t="s">
        <v>157</v>
      </c>
      <c r="K1229" s="128" t="s">
        <v>2264</v>
      </c>
      <c r="L1229" s="130">
        <v>0</v>
      </c>
      <c r="M1229" s="130">
        <v>0</v>
      </c>
      <c r="N1229" s="131">
        <f t="shared" si="71"/>
        <v>0</v>
      </c>
      <c r="O1229" s="128" t="s">
        <v>2312</v>
      </c>
      <c r="P1229" s="144">
        <v>67590</v>
      </c>
      <c r="Q1229" s="133">
        <v>0</v>
      </c>
      <c r="R1229" s="144">
        <v>15363</v>
      </c>
      <c r="S1229" s="134">
        <f t="shared" ref="S1229:S1292" si="72">+P1229+R1229</f>
        <v>82953</v>
      </c>
      <c r="T1229" s="144">
        <v>67590</v>
      </c>
      <c r="U1229" s="135">
        <v>0</v>
      </c>
      <c r="V1229" s="135"/>
      <c r="W1229" s="136">
        <f t="shared" ref="W1229:W1292" si="73">+T1229+U1229+V1229</f>
        <v>67590</v>
      </c>
      <c r="X1229" s="145" t="s">
        <v>1291</v>
      </c>
      <c r="Y1229" s="138"/>
      <c r="Z1229" s="138"/>
      <c r="AA1229" s="138"/>
      <c r="AB1229" s="139"/>
      <c r="AC1229" s="147"/>
      <c r="AE1229" s="147"/>
      <c r="AG1229" s="147"/>
      <c r="AH1229" s="92"/>
    </row>
    <row r="1230" spans="2:34" ht="40.5" customHeight="1">
      <c r="B1230" s="127">
        <v>1219</v>
      </c>
      <c r="C1230" s="128" t="s">
        <v>1290</v>
      </c>
      <c r="D1230" s="129" t="s">
        <v>442</v>
      </c>
      <c r="E1230" s="129" t="s">
        <v>179</v>
      </c>
      <c r="F1230" s="129" t="s">
        <v>180</v>
      </c>
      <c r="G1230" s="128" t="s">
        <v>1178</v>
      </c>
      <c r="H1230" s="128"/>
      <c r="I1230" s="128" t="s">
        <v>1290</v>
      </c>
      <c r="J1230" s="128" t="s">
        <v>330</v>
      </c>
      <c r="K1230" s="128" t="s">
        <v>2265</v>
      </c>
      <c r="L1230" s="130">
        <v>0</v>
      </c>
      <c r="M1230" s="130">
        <v>0</v>
      </c>
      <c r="N1230" s="131">
        <f t="shared" si="71"/>
        <v>0</v>
      </c>
      <c r="O1230" s="128" t="s">
        <v>2312</v>
      </c>
      <c r="P1230" s="144">
        <v>10836</v>
      </c>
      <c r="Q1230" s="133">
        <v>0</v>
      </c>
      <c r="R1230" s="144">
        <v>3414</v>
      </c>
      <c r="S1230" s="134">
        <f t="shared" si="72"/>
        <v>14250</v>
      </c>
      <c r="T1230" s="144">
        <v>10836</v>
      </c>
      <c r="U1230" s="135">
        <v>0</v>
      </c>
      <c r="V1230" s="135"/>
      <c r="W1230" s="136">
        <f t="shared" si="73"/>
        <v>10836</v>
      </c>
      <c r="X1230" s="145" t="s">
        <v>1291</v>
      </c>
      <c r="Y1230" s="138"/>
      <c r="Z1230" s="138"/>
      <c r="AA1230" s="138"/>
      <c r="AB1230" s="139"/>
      <c r="AC1230" s="147"/>
      <c r="AE1230" s="147"/>
      <c r="AG1230" s="147"/>
      <c r="AH1230" s="92"/>
    </row>
    <row r="1231" spans="2:34" ht="40.5" customHeight="1">
      <c r="B1231" s="127">
        <v>1220</v>
      </c>
      <c r="C1231" s="128" t="s">
        <v>1290</v>
      </c>
      <c r="D1231" s="129" t="s">
        <v>442</v>
      </c>
      <c r="E1231" s="129" t="s">
        <v>179</v>
      </c>
      <c r="F1231" s="129" t="s">
        <v>180</v>
      </c>
      <c r="G1231" s="128" t="s">
        <v>1178</v>
      </c>
      <c r="H1231" s="128"/>
      <c r="I1231" s="128" t="s">
        <v>1290</v>
      </c>
      <c r="J1231" s="128" t="s">
        <v>1007</v>
      </c>
      <c r="K1231" s="128" t="s">
        <v>2264</v>
      </c>
      <c r="L1231" s="130">
        <v>0</v>
      </c>
      <c r="M1231" s="130">
        <v>0</v>
      </c>
      <c r="N1231" s="131">
        <f t="shared" si="71"/>
        <v>0</v>
      </c>
      <c r="O1231" s="128" t="s">
        <v>2312</v>
      </c>
      <c r="P1231" s="144">
        <v>40743</v>
      </c>
      <c r="Q1231" s="133">
        <v>0</v>
      </c>
      <c r="R1231" s="144">
        <v>18209.96</v>
      </c>
      <c r="S1231" s="134">
        <f t="shared" si="72"/>
        <v>58952.959999999999</v>
      </c>
      <c r="T1231" s="144">
        <v>40743</v>
      </c>
      <c r="U1231" s="135">
        <v>0</v>
      </c>
      <c r="V1231" s="135"/>
      <c r="W1231" s="136">
        <f t="shared" si="73"/>
        <v>40743</v>
      </c>
      <c r="X1231" s="145" t="s">
        <v>1291</v>
      </c>
      <c r="Y1231" s="138"/>
      <c r="Z1231" s="138"/>
      <c r="AA1231" s="138"/>
      <c r="AB1231" s="139"/>
      <c r="AC1231" s="147"/>
      <c r="AE1231" s="147"/>
      <c r="AG1231" s="147"/>
      <c r="AH1231" s="92"/>
    </row>
    <row r="1232" spans="2:34" ht="40.5" customHeight="1">
      <c r="B1232" s="127">
        <v>1221</v>
      </c>
      <c r="C1232" s="128" t="s">
        <v>1292</v>
      </c>
      <c r="D1232" s="129" t="s">
        <v>1236</v>
      </c>
      <c r="E1232" s="129" t="s">
        <v>442</v>
      </c>
      <c r="F1232" s="129" t="s">
        <v>1293</v>
      </c>
      <c r="G1232" s="128"/>
      <c r="H1232" s="128" t="s">
        <v>895</v>
      </c>
      <c r="I1232" s="128" t="s">
        <v>1294</v>
      </c>
      <c r="J1232" s="128" t="s">
        <v>875</v>
      </c>
      <c r="K1232" s="128" t="s">
        <v>2265</v>
      </c>
      <c r="L1232" s="130">
        <v>4</v>
      </c>
      <c r="M1232" s="130">
        <v>2</v>
      </c>
      <c r="N1232" s="131">
        <f t="shared" si="71"/>
        <v>6</v>
      </c>
      <c r="O1232" s="128" t="s">
        <v>2312</v>
      </c>
      <c r="P1232" s="144">
        <v>22169</v>
      </c>
      <c r="Q1232" s="133">
        <v>0</v>
      </c>
      <c r="R1232" s="144">
        <v>2464.23</v>
      </c>
      <c r="S1232" s="134">
        <f t="shared" si="72"/>
        <v>24633.23</v>
      </c>
      <c r="T1232" s="132">
        <v>22169</v>
      </c>
      <c r="U1232" s="135">
        <v>0</v>
      </c>
      <c r="V1232" s="135"/>
      <c r="W1232" s="136">
        <f t="shared" si="73"/>
        <v>22169</v>
      </c>
      <c r="X1232" s="145" t="s">
        <v>1295</v>
      </c>
      <c r="Y1232" s="138"/>
      <c r="Z1232" s="138"/>
      <c r="AA1232" s="138"/>
      <c r="AB1232" s="139"/>
      <c r="AC1232" s="147"/>
      <c r="AE1232" s="147"/>
      <c r="AG1232" s="147"/>
      <c r="AH1232" s="92"/>
    </row>
    <row r="1233" spans="2:34" ht="40.5" customHeight="1">
      <c r="B1233" s="127">
        <v>1222</v>
      </c>
      <c r="C1233" s="128" t="s">
        <v>1292</v>
      </c>
      <c r="D1233" s="129" t="s">
        <v>1236</v>
      </c>
      <c r="E1233" s="129" t="s">
        <v>442</v>
      </c>
      <c r="F1233" s="129" t="s">
        <v>1293</v>
      </c>
      <c r="G1233" s="128"/>
      <c r="H1233" s="128" t="s">
        <v>895</v>
      </c>
      <c r="I1233" s="128" t="s">
        <v>1294</v>
      </c>
      <c r="J1233" s="128" t="s">
        <v>169</v>
      </c>
      <c r="K1233" s="128" t="s">
        <v>2264</v>
      </c>
      <c r="L1233" s="130">
        <v>0</v>
      </c>
      <c r="M1233" s="130">
        <v>0</v>
      </c>
      <c r="N1233" s="131">
        <f t="shared" si="71"/>
        <v>0</v>
      </c>
      <c r="O1233" s="128" t="s">
        <v>2312</v>
      </c>
      <c r="P1233" s="144">
        <v>68545</v>
      </c>
      <c r="Q1233" s="133">
        <v>0</v>
      </c>
      <c r="R1233" s="144">
        <v>13658.5</v>
      </c>
      <c r="S1233" s="134">
        <f t="shared" si="72"/>
        <v>82203.5</v>
      </c>
      <c r="T1233" s="132">
        <v>68545</v>
      </c>
      <c r="U1233" s="135">
        <v>0</v>
      </c>
      <c r="V1233" s="135"/>
      <c r="W1233" s="136">
        <f t="shared" si="73"/>
        <v>68545</v>
      </c>
      <c r="X1233" s="145" t="s">
        <v>1295</v>
      </c>
      <c r="Y1233" s="138"/>
      <c r="Z1233" s="138"/>
      <c r="AA1233" s="138"/>
      <c r="AB1233" s="139"/>
      <c r="AC1233" s="147"/>
      <c r="AE1233" s="147"/>
      <c r="AG1233" s="147"/>
      <c r="AH1233" s="92"/>
    </row>
    <row r="1234" spans="2:34" ht="40.5" customHeight="1">
      <c r="B1234" s="127">
        <v>1223</v>
      </c>
      <c r="C1234" s="128" t="s">
        <v>1296</v>
      </c>
      <c r="D1234" s="129" t="s">
        <v>1297</v>
      </c>
      <c r="E1234" s="129" t="s">
        <v>1298</v>
      </c>
      <c r="F1234" s="129" t="s">
        <v>1299</v>
      </c>
      <c r="G1234" s="128" t="s">
        <v>909</v>
      </c>
      <c r="H1234" s="128"/>
      <c r="I1234" s="128" t="s">
        <v>1300</v>
      </c>
      <c r="J1234" s="128" t="s">
        <v>156</v>
      </c>
      <c r="K1234" s="128" t="s">
        <v>2264</v>
      </c>
      <c r="L1234" s="130">
        <v>11</v>
      </c>
      <c r="M1234" s="130">
        <v>5</v>
      </c>
      <c r="N1234" s="131">
        <f t="shared" si="71"/>
        <v>16</v>
      </c>
      <c r="O1234" s="128" t="s">
        <v>2312</v>
      </c>
      <c r="P1234" s="144">
        <v>112072</v>
      </c>
      <c r="Q1234" s="133">
        <v>0</v>
      </c>
      <c r="R1234" s="144">
        <v>13826.839999999997</v>
      </c>
      <c r="S1234" s="134">
        <f t="shared" si="72"/>
        <v>125898.84</v>
      </c>
      <c r="T1234" s="132">
        <v>112072</v>
      </c>
      <c r="U1234" s="135">
        <v>0</v>
      </c>
      <c r="V1234" s="135"/>
      <c r="W1234" s="136">
        <f t="shared" si="73"/>
        <v>112072</v>
      </c>
      <c r="X1234" s="145" t="s">
        <v>1301</v>
      </c>
      <c r="Y1234" s="138"/>
      <c r="Z1234" s="138"/>
      <c r="AA1234" s="138"/>
      <c r="AB1234" s="139"/>
      <c r="AC1234" s="147"/>
      <c r="AE1234" s="147"/>
      <c r="AG1234" s="147"/>
      <c r="AH1234" s="92"/>
    </row>
    <row r="1235" spans="2:34" ht="40.5" customHeight="1">
      <c r="B1235" s="127">
        <v>1224</v>
      </c>
      <c r="C1235" s="128" t="s">
        <v>1296</v>
      </c>
      <c r="D1235" s="129" t="s">
        <v>1297</v>
      </c>
      <c r="E1235" s="129" t="s">
        <v>1298</v>
      </c>
      <c r="F1235" s="129" t="s">
        <v>1299</v>
      </c>
      <c r="G1235" s="128" t="s">
        <v>909</v>
      </c>
      <c r="H1235" s="128"/>
      <c r="I1235" s="128" t="s">
        <v>1300</v>
      </c>
      <c r="J1235" s="128" t="s">
        <v>200</v>
      </c>
      <c r="K1235" s="128" t="s">
        <v>2265</v>
      </c>
      <c r="L1235" s="130">
        <v>0</v>
      </c>
      <c r="M1235" s="130">
        <v>0</v>
      </c>
      <c r="N1235" s="131">
        <f t="shared" si="71"/>
        <v>0</v>
      </c>
      <c r="O1235" s="128" t="s">
        <v>2312</v>
      </c>
      <c r="P1235" s="144">
        <v>14200</v>
      </c>
      <c r="Q1235" s="133">
        <v>0</v>
      </c>
      <c r="R1235" s="144">
        <v>4996</v>
      </c>
      <c r="S1235" s="134">
        <f t="shared" si="72"/>
        <v>19196</v>
      </c>
      <c r="T1235" s="132">
        <v>14200</v>
      </c>
      <c r="U1235" s="135">
        <v>0</v>
      </c>
      <c r="V1235" s="135"/>
      <c r="W1235" s="136">
        <f t="shared" si="73"/>
        <v>14200</v>
      </c>
      <c r="X1235" s="145" t="s">
        <v>1301</v>
      </c>
      <c r="Y1235" s="138"/>
      <c r="Z1235" s="138"/>
      <c r="AA1235" s="138"/>
      <c r="AB1235" s="139"/>
      <c r="AC1235" s="147"/>
      <c r="AE1235" s="147"/>
      <c r="AG1235" s="147"/>
      <c r="AH1235" s="92"/>
    </row>
    <row r="1236" spans="2:34" ht="40.5" customHeight="1">
      <c r="B1236" s="127">
        <v>1225</v>
      </c>
      <c r="C1236" s="128" t="s">
        <v>1296</v>
      </c>
      <c r="D1236" s="129" t="s">
        <v>1297</v>
      </c>
      <c r="E1236" s="129" t="s">
        <v>1298</v>
      </c>
      <c r="F1236" s="129" t="s">
        <v>1299</v>
      </c>
      <c r="G1236" s="128" t="s">
        <v>909</v>
      </c>
      <c r="H1236" s="128"/>
      <c r="I1236" s="128" t="s">
        <v>1300</v>
      </c>
      <c r="J1236" s="128" t="s">
        <v>1232</v>
      </c>
      <c r="K1236" s="128" t="s">
        <v>2265</v>
      </c>
      <c r="L1236" s="130">
        <v>0</v>
      </c>
      <c r="M1236" s="130">
        <v>0</v>
      </c>
      <c r="N1236" s="131">
        <f t="shared" si="71"/>
        <v>0</v>
      </c>
      <c r="O1236" s="128" t="s">
        <v>2312</v>
      </c>
      <c r="P1236" s="144">
        <v>14778</v>
      </c>
      <c r="Q1236" s="133">
        <v>0</v>
      </c>
      <c r="R1236" s="144">
        <v>1644</v>
      </c>
      <c r="S1236" s="134">
        <f t="shared" si="72"/>
        <v>16422</v>
      </c>
      <c r="T1236" s="132">
        <v>14778</v>
      </c>
      <c r="U1236" s="135">
        <v>0</v>
      </c>
      <c r="V1236" s="135"/>
      <c r="W1236" s="136">
        <f t="shared" si="73"/>
        <v>14778</v>
      </c>
      <c r="X1236" s="145" t="s">
        <v>1301</v>
      </c>
      <c r="Y1236" s="138"/>
      <c r="Z1236" s="138"/>
      <c r="AA1236" s="138"/>
      <c r="AB1236" s="139"/>
      <c r="AC1236" s="147"/>
      <c r="AE1236" s="147"/>
      <c r="AG1236" s="147"/>
      <c r="AH1236" s="92"/>
    </row>
    <row r="1237" spans="2:34" ht="40.5" customHeight="1">
      <c r="B1237" s="127">
        <v>1226</v>
      </c>
      <c r="C1237" s="128" t="s">
        <v>1296</v>
      </c>
      <c r="D1237" s="129" t="s">
        <v>1297</v>
      </c>
      <c r="E1237" s="129" t="s">
        <v>1298</v>
      </c>
      <c r="F1237" s="129" t="s">
        <v>1299</v>
      </c>
      <c r="G1237" s="128" t="s">
        <v>909</v>
      </c>
      <c r="H1237" s="128"/>
      <c r="I1237" s="128" t="s">
        <v>1300</v>
      </c>
      <c r="J1237" s="128" t="s">
        <v>330</v>
      </c>
      <c r="K1237" s="128" t="s">
        <v>2265</v>
      </c>
      <c r="L1237" s="130">
        <v>0</v>
      </c>
      <c r="M1237" s="130">
        <v>0</v>
      </c>
      <c r="N1237" s="131">
        <f t="shared" si="71"/>
        <v>0</v>
      </c>
      <c r="O1237" s="128" t="s">
        <v>2312</v>
      </c>
      <c r="P1237" s="144">
        <v>6279</v>
      </c>
      <c r="Q1237" s="133">
        <v>0</v>
      </c>
      <c r="R1237" s="144">
        <v>760</v>
      </c>
      <c r="S1237" s="134">
        <f t="shared" si="72"/>
        <v>7039</v>
      </c>
      <c r="T1237" s="132">
        <v>6279</v>
      </c>
      <c r="U1237" s="135">
        <v>0</v>
      </c>
      <c r="V1237" s="135"/>
      <c r="W1237" s="136">
        <f t="shared" si="73"/>
        <v>6279</v>
      </c>
      <c r="X1237" s="145" t="s">
        <v>1301</v>
      </c>
      <c r="Y1237" s="138"/>
      <c r="Z1237" s="138"/>
      <c r="AA1237" s="138"/>
      <c r="AB1237" s="139"/>
      <c r="AC1237" s="147"/>
      <c r="AE1237" s="147"/>
      <c r="AG1237" s="147"/>
      <c r="AH1237" s="92"/>
    </row>
    <row r="1238" spans="2:34" ht="40.5" customHeight="1">
      <c r="B1238" s="127">
        <v>1227</v>
      </c>
      <c r="C1238" s="128" t="s">
        <v>1296</v>
      </c>
      <c r="D1238" s="129" t="s">
        <v>1297</v>
      </c>
      <c r="E1238" s="129" t="s">
        <v>1298</v>
      </c>
      <c r="F1238" s="129" t="s">
        <v>1299</v>
      </c>
      <c r="G1238" s="128" t="s">
        <v>909</v>
      </c>
      <c r="H1238" s="128"/>
      <c r="I1238" s="128" t="s">
        <v>1300</v>
      </c>
      <c r="J1238" s="128" t="s">
        <v>156</v>
      </c>
      <c r="K1238" s="128" t="s">
        <v>2264</v>
      </c>
      <c r="L1238" s="130">
        <v>0</v>
      </c>
      <c r="M1238" s="130">
        <v>0</v>
      </c>
      <c r="N1238" s="131">
        <f t="shared" si="71"/>
        <v>0</v>
      </c>
      <c r="O1238" s="128" t="s">
        <v>2312</v>
      </c>
      <c r="P1238" s="144">
        <v>5600</v>
      </c>
      <c r="Q1238" s="133">
        <v>0</v>
      </c>
      <c r="R1238" s="144">
        <v>800</v>
      </c>
      <c r="S1238" s="134">
        <f t="shared" si="72"/>
        <v>6400</v>
      </c>
      <c r="T1238" s="132">
        <v>5600</v>
      </c>
      <c r="U1238" s="135">
        <v>0</v>
      </c>
      <c r="V1238" s="135"/>
      <c r="W1238" s="136">
        <f t="shared" si="73"/>
        <v>5600</v>
      </c>
      <c r="X1238" s="145" t="s">
        <v>1301</v>
      </c>
      <c r="Y1238" s="138"/>
      <c r="Z1238" s="138"/>
      <c r="AA1238" s="138"/>
      <c r="AB1238" s="139"/>
      <c r="AC1238" s="147"/>
      <c r="AE1238" s="147"/>
      <c r="AG1238" s="147"/>
      <c r="AH1238" s="92"/>
    </row>
    <row r="1239" spans="2:34" ht="40.5" customHeight="1">
      <c r="B1239" s="127">
        <v>1228</v>
      </c>
      <c r="C1239" s="128" t="s">
        <v>1296</v>
      </c>
      <c r="D1239" s="129" t="s">
        <v>1297</v>
      </c>
      <c r="E1239" s="129" t="s">
        <v>1298</v>
      </c>
      <c r="F1239" s="129" t="s">
        <v>1299</v>
      </c>
      <c r="G1239" s="128" t="s">
        <v>909</v>
      </c>
      <c r="H1239" s="128"/>
      <c r="I1239" s="128" t="s">
        <v>1300</v>
      </c>
      <c r="J1239" s="128" t="s">
        <v>941</v>
      </c>
      <c r="K1239" s="128" t="s">
        <v>2264</v>
      </c>
      <c r="L1239" s="130">
        <v>0</v>
      </c>
      <c r="M1239" s="130">
        <v>0</v>
      </c>
      <c r="N1239" s="131">
        <f t="shared" si="71"/>
        <v>0</v>
      </c>
      <c r="O1239" s="128" t="s">
        <v>2312</v>
      </c>
      <c r="P1239" s="144">
        <v>72576</v>
      </c>
      <c r="Q1239" s="133">
        <v>0</v>
      </c>
      <c r="R1239" s="144">
        <v>8064</v>
      </c>
      <c r="S1239" s="134">
        <f t="shared" si="72"/>
        <v>80640</v>
      </c>
      <c r="T1239" s="132">
        <v>72576</v>
      </c>
      <c r="U1239" s="135">
        <v>0</v>
      </c>
      <c r="V1239" s="135"/>
      <c r="W1239" s="136">
        <f t="shared" si="73"/>
        <v>72576</v>
      </c>
      <c r="X1239" s="145" t="s">
        <v>1301</v>
      </c>
      <c r="Y1239" s="138"/>
      <c r="Z1239" s="138"/>
      <c r="AA1239" s="138"/>
      <c r="AB1239" s="139"/>
      <c r="AC1239" s="147"/>
      <c r="AE1239" s="147"/>
      <c r="AG1239" s="147"/>
      <c r="AH1239" s="92"/>
    </row>
    <row r="1240" spans="2:34" ht="40.5" customHeight="1">
      <c r="B1240" s="127">
        <v>1229</v>
      </c>
      <c r="C1240" s="128" t="s">
        <v>1302</v>
      </c>
      <c r="D1240" s="129" t="s">
        <v>1067</v>
      </c>
      <c r="E1240" s="129" t="s">
        <v>1303</v>
      </c>
      <c r="F1240" s="129" t="s">
        <v>437</v>
      </c>
      <c r="G1240" s="128" t="s">
        <v>138</v>
      </c>
      <c r="H1240" s="128"/>
      <c r="I1240" s="128" t="s">
        <v>1304</v>
      </c>
      <c r="J1240" s="128" t="s">
        <v>156</v>
      </c>
      <c r="K1240" s="128" t="s">
        <v>2264</v>
      </c>
      <c r="L1240" s="130">
        <v>5</v>
      </c>
      <c r="M1240" s="130">
        <v>3</v>
      </c>
      <c r="N1240" s="131">
        <f t="shared" si="71"/>
        <v>8</v>
      </c>
      <c r="O1240" s="128" t="s">
        <v>2312</v>
      </c>
      <c r="P1240" s="144">
        <v>7851</v>
      </c>
      <c r="Q1240" s="133">
        <v>0</v>
      </c>
      <c r="R1240" s="144">
        <v>872.89999999999964</v>
      </c>
      <c r="S1240" s="134">
        <f t="shared" si="72"/>
        <v>8723.9</v>
      </c>
      <c r="T1240" s="132">
        <v>7851</v>
      </c>
      <c r="U1240" s="135">
        <v>0</v>
      </c>
      <c r="V1240" s="135"/>
      <c r="W1240" s="136">
        <f t="shared" si="73"/>
        <v>7851</v>
      </c>
      <c r="X1240" s="145" t="s">
        <v>1305</v>
      </c>
      <c r="Y1240" s="138"/>
      <c r="Z1240" s="138"/>
      <c r="AA1240" s="138"/>
      <c r="AB1240" s="139"/>
      <c r="AC1240" s="147"/>
      <c r="AE1240" s="147"/>
      <c r="AG1240" s="147"/>
      <c r="AH1240" s="92"/>
    </row>
    <row r="1241" spans="2:34" ht="40.5" customHeight="1">
      <c r="B1241" s="127">
        <v>1230</v>
      </c>
      <c r="C1241" s="128" t="s">
        <v>1302</v>
      </c>
      <c r="D1241" s="129" t="s">
        <v>1067</v>
      </c>
      <c r="E1241" s="129" t="s">
        <v>1303</v>
      </c>
      <c r="F1241" s="129" t="s">
        <v>437</v>
      </c>
      <c r="G1241" s="128" t="s">
        <v>138</v>
      </c>
      <c r="H1241" s="128"/>
      <c r="I1241" s="128" t="s">
        <v>1304</v>
      </c>
      <c r="J1241" s="128" t="s">
        <v>875</v>
      </c>
      <c r="K1241" s="128" t="s">
        <v>2265</v>
      </c>
      <c r="L1241" s="130">
        <v>0</v>
      </c>
      <c r="M1241" s="130">
        <v>0</v>
      </c>
      <c r="N1241" s="131">
        <f t="shared" si="71"/>
        <v>0</v>
      </c>
      <c r="O1241" s="128" t="s">
        <v>2312</v>
      </c>
      <c r="P1241" s="144">
        <v>155189</v>
      </c>
      <c r="Q1241" s="133">
        <v>0</v>
      </c>
      <c r="R1241" s="144">
        <v>17243.609999999986</v>
      </c>
      <c r="S1241" s="134">
        <f t="shared" si="72"/>
        <v>172432.61</v>
      </c>
      <c r="T1241" s="132">
        <v>155189</v>
      </c>
      <c r="U1241" s="135">
        <v>0</v>
      </c>
      <c r="V1241" s="135"/>
      <c r="W1241" s="136">
        <f t="shared" si="73"/>
        <v>155189</v>
      </c>
      <c r="X1241" s="145" t="s">
        <v>1305</v>
      </c>
      <c r="Y1241" s="138"/>
      <c r="Z1241" s="138"/>
      <c r="AA1241" s="138"/>
      <c r="AB1241" s="139"/>
      <c r="AC1241" s="147"/>
      <c r="AE1241" s="147"/>
      <c r="AG1241" s="147"/>
      <c r="AH1241" s="92"/>
    </row>
    <row r="1242" spans="2:34" ht="40.5" customHeight="1">
      <c r="B1242" s="127">
        <v>1231</v>
      </c>
      <c r="C1242" s="128" t="s">
        <v>1306</v>
      </c>
      <c r="D1242" s="129" t="s">
        <v>790</v>
      </c>
      <c r="E1242" s="129" t="s">
        <v>285</v>
      </c>
      <c r="F1242" s="129" t="s">
        <v>1136</v>
      </c>
      <c r="G1242" s="128" t="s">
        <v>138</v>
      </c>
      <c r="H1242" s="128"/>
      <c r="I1242" s="128" t="s">
        <v>1307</v>
      </c>
      <c r="J1242" s="128" t="s">
        <v>156</v>
      </c>
      <c r="K1242" s="128" t="s">
        <v>2264</v>
      </c>
      <c r="L1242" s="130">
        <v>12</v>
      </c>
      <c r="M1242" s="130">
        <v>4</v>
      </c>
      <c r="N1242" s="131">
        <f t="shared" si="71"/>
        <v>16</v>
      </c>
      <c r="O1242" s="128" t="s">
        <v>2312</v>
      </c>
      <c r="P1242" s="144">
        <v>47109</v>
      </c>
      <c r="Q1242" s="133">
        <v>0</v>
      </c>
      <c r="R1242" s="144">
        <v>5234.4000000000015</v>
      </c>
      <c r="S1242" s="134">
        <f t="shared" si="72"/>
        <v>52343.4</v>
      </c>
      <c r="T1242" s="132">
        <v>47109</v>
      </c>
      <c r="U1242" s="135">
        <v>0</v>
      </c>
      <c r="V1242" s="135"/>
      <c r="W1242" s="136">
        <f t="shared" si="73"/>
        <v>47109</v>
      </c>
      <c r="X1242" s="145" t="s">
        <v>1308</v>
      </c>
      <c r="Y1242" s="138"/>
      <c r="Z1242" s="138"/>
      <c r="AA1242" s="138"/>
      <c r="AB1242" s="139"/>
      <c r="AC1242" s="147"/>
      <c r="AE1242" s="147"/>
      <c r="AG1242" s="147"/>
      <c r="AH1242" s="92"/>
    </row>
    <row r="1243" spans="2:34" ht="40.5" customHeight="1">
      <c r="B1243" s="127">
        <v>1232</v>
      </c>
      <c r="C1243" s="128" t="s">
        <v>1306</v>
      </c>
      <c r="D1243" s="129" t="s">
        <v>790</v>
      </c>
      <c r="E1243" s="129" t="s">
        <v>285</v>
      </c>
      <c r="F1243" s="129" t="s">
        <v>1136</v>
      </c>
      <c r="G1243" s="128" t="s">
        <v>138</v>
      </c>
      <c r="H1243" s="128"/>
      <c r="I1243" s="128" t="s">
        <v>1307</v>
      </c>
      <c r="J1243" s="128" t="s">
        <v>169</v>
      </c>
      <c r="K1243" s="128" t="s">
        <v>2264</v>
      </c>
      <c r="L1243" s="130">
        <v>0</v>
      </c>
      <c r="M1243" s="130">
        <v>0</v>
      </c>
      <c r="N1243" s="131">
        <f t="shared" si="71"/>
        <v>0</v>
      </c>
      <c r="O1243" s="128" t="s">
        <v>2312</v>
      </c>
      <c r="P1243" s="144">
        <v>143750</v>
      </c>
      <c r="Q1243" s="133">
        <v>0</v>
      </c>
      <c r="R1243" s="144">
        <v>20657</v>
      </c>
      <c r="S1243" s="134">
        <f t="shared" si="72"/>
        <v>164407</v>
      </c>
      <c r="T1243" s="132">
        <v>143750</v>
      </c>
      <c r="U1243" s="135">
        <v>0</v>
      </c>
      <c r="V1243" s="135"/>
      <c r="W1243" s="136">
        <f t="shared" si="73"/>
        <v>143750</v>
      </c>
      <c r="X1243" s="145" t="s">
        <v>1308</v>
      </c>
      <c r="Y1243" s="138"/>
      <c r="Z1243" s="138"/>
      <c r="AA1243" s="138"/>
      <c r="AB1243" s="139"/>
      <c r="AC1243" s="147"/>
      <c r="AE1243" s="147"/>
      <c r="AG1243" s="147"/>
      <c r="AH1243" s="92"/>
    </row>
    <row r="1244" spans="2:34" ht="40.5" customHeight="1">
      <c r="B1244" s="127">
        <v>1233</v>
      </c>
      <c r="C1244" s="128" t="s">
        <v>1309</v>
      </c>
      <c r="D1244" s="129" t="s">
        <v>966</v>
      </c>
      <c r="E1244" s="129" t="s">
        <v>966</v>
      </c>
      <c r="F1244" s="129" t="s">
        <v>487</v>
      </c>
      <c r="G1244" s="128" t="s">
        <v>1178</v>
      </c>
      <c r="H1244" s="128"/>
      <c r="I1244" s="128" t="s">
        <v>1309</v>
      </c>
      <c r="J1244" s="128" t="s">
        <v>1007</v>
      </c>
      <c r="K1244" s="128" t="s">
        <v>2264</v>
      </c>
      <c r="L1244" s="130">
        <v>14</v>
      </c>
      <c r="M1244" s="130">
        <v>6</v>
      </c>
      <c r="N1244" s="131">
        <f t="shared" si="71"/>
        <v>20</v>
      </c>
      <c r="O1244" s="128" t="s">
        <v>2312</v>
      </c>
      <c r="P1244" s="144">
        <v>61114</v>
      </c>
      <c r="Q1244" s="133">
        <v>0</v>
      </c>
      <c r="R1244" s="144">
        <v>27315.440000000002</v>
      </c>
      <c r="S1244" s="134">
        <f t="shared" si="72"/>
        <v>88429.440000000002</v>
      </c>
      <c r="T1244" s="144">
        <v>61114</v>
      </c>
      <c r="U1244" s="135">
        <v>0</v>
      </c>
      <c r="V1244" s="135"/>
      <c r="W1244" s="136">
        <f t="shared" si="73"/>
        <v>61114</v>
      </c>
      <c r="X1244" s="145" t="s">
        <v>1310</v>
      </c>
      <c r="Y1244" s="138"/>
      <c r="Z1244" s="138"/>
      <c r="AA1244" s="138"/>
      <c r="AB1244" s="139"/>
      <c r="AC1244" s="147"/>
      <c r="AE1244" s="147"/>
      <c r="AG1244" s="147"/>
      <c r="AH1244" s="92"/>
    </row>
    <row r="1245" spans="2:34" ht="40.5" customHeight="1">
      <c r="B1245" s="127">
        <v>1234</v>
      </c>
      <c r="C1245" s="128" t="s">
        <v>1309</v>
      </c>
      <c r="D1245" s="129" t="s">
        <v>966</v>
      </c>
      <c r="E1245" s="129" t="s">
        <v>966</v>
      </c>
      <c r="F1245" s="129" t="s">
        <v>487</v>
      </c>
      <c r="G1245" s="128" t="s">
        <v>1178</v>
      </c>
      <c r="H1245" s="128"/>
      <c r="I1245" s="128" t="s">
        <v>1309</v>
      </c>
      <c r="J1245" s="128" t="s">
        <v>156</v>
      </c>
      <c r="K1245" s="128" t="s">
        <v>2264</v>
      </c>
      <c r="L1245" s="130">
        <v>0</v>
      </c>
      <c r="M1245" s="130">
        <v>0</v>
      </c>
      <c r="N1245" s="131">
        <f t="shared" si="71"/>
        <v>0</v>
      </c>
      <c r="O1245" s="128" t="s">
        <v>2312</v>
      </c>
      <c r="P1245" s="144">
        <v>24904</v>
      </c>
      <c r="Q1245" s="133">
        <v>0</v>
      </c>
      <c r="R1245" s="144">
        <v>3073.5200000000004</v>
      </c>
      <c r="S1245" s="134">
        <f t="shared" si="72"/>
        <v>27977.52</v>
      </c>
      <c r="T1245" s="144">
        <v>24904</v>
      </c>
      <c r="U1245" s="135">
        <v>0</v>
      </c>
      <c r="V1245" s="135"/>
      <c r="W1245" s="136">
        <f t="shared" si="73"/>
        <v>24904</v>
      </c>
      <c r="X1245" s="145" t="s">
        <v>1310</v>
      </c>
      <c r="Y1245" s="138"/>
      <c r="Z1245" s="138"/>
      <c r="AA1245" s="138"/>
      <c r="AB1245" s="139"/>
      <c r="AC1245" s="147"/>
      <c r="AE1245" s="147"/>
      <c r="AG1245" s="147"/>
      <c r="AH1245" s="92"/>
    </row>
    <row r="1246" spans="2:34" ht="40.5" customHeight="1">
      <c r="B1246" s="127">
        <v>1235</v>
      </c>
      <c r="C1246" s="128" t="s">
        <v>1309</v>
      </c>
      <c r="D1246" s="129" t="s">
        <v>966</v>
      </c>
      <c r="E1246" s="129" t="s">
        <v>966</v>
      </c>
      <c r="F1246" s="129" t="s">
        <v>487</v>
      </c>
      <c r="G1246" s="128" t="s">
        <v>1178</v>
      </c>
      <c r="H1246" s="128"/>
      <c r="I1246" s="128" t="s">
        <v>1309</v>
      </c>
      <c r="J1246" s="128" t="s">
        <v>157</v>
      </c>
      <c r="K1246" s="128" t="s">
        <v>2264</v>
      </c>
      <c r="L1246" s="130">
        <v>0</v>
      </c>
      <c r="M1246" s="130">
        <v>0</v>
      </c>
      <c r="N1246" s="131">
        <f t="shared" si="71"/>
        <v>0</v>
      </c>
      <c r="O1246" s="128" t="s">
        <v>2312</v>
      </c>
      <c r="P1246" s="144">
        <v>45060</v>
      </c>
      <c r="Q1246" s="133">
        <v>0</v>
      </c>
      <c r="R1246" s="144">
        <v>10242</v>
      </c>
      <c r="S1246" s="134">
        <f t="shared" si="72"/>
        <v>55302</v>
      </c>
      <c r="T1246" s="144">
        <v>45060</v>
      </c>
      <c r="U1246" s="135">
        <v>0</v>
      </c>
      <c r="V1246" s="135"/>
      <c r="W1246" s="136">
        <f t="shared" si="73"/>
        <v>45060</v>
      </c>
      <c r="X1246" s="145" t="s">
        <v>1310</v>
      </c>
      <c r="Y1246" s="138"/>
      <c r="Z1246" s="138"/>
      <c r="AA1246" s="138"/>
      <c r="AB1246" s="139"/>
      <c r="AC1246" s="147"/>
      <c r="AE1246" s="147"/>
      <c r="AG1246" s="147"/>
      <c r="AH1246" s="92"/>
    </row>
    <row r="1247" spans="2:34" ht="40.5" customHeight="1">
      <c r="B1247" s="127">
        <v>1236</v>
      </c>
      <c r="C1247" s="128" t="s">
        <v>1311</v>
      </c>
      <c r="D1247" s="129" t="s">
        <v>1312</v>
      </c>
      <c r="E1247" s="129" t="s">
        <v>285</v>
      </c>
      <c r="F1247" s="129" t="s">
        <v>1313</v>
      </c>
      <c r="G1247" s="128" t="s">
        <v>1178</v>
      </c>
      <c r="H1247" s="128"/>
      <c r="I1247" s="128" t="s">
        <v>1314</v>
      </c>
      <c r="J1247" s="128" t="s">
        <v>330</v>
      </c>
      <c r="K1247" s="128" t="s">
        <v>2265</v>
      </c>
      <c r="L1247" s="130">
        <v>16</v>
      </c>
      <c r="M1247" s="130">
        <v>5</v>
      </c>
      <c r="N1247" s="131">
        <f t="shared" si="71"/>
        <v>21</v>
      </c>
      <c r="O1247" s="128" t="s">
        <v>2312</v>
      </c>
      <c r="P1247" s="144">
        <v>32508</v>
      </c>
      <c r="Q1247" s="133">
        <v>0</v>
      </c>
      <c r="R1247" s="144">
        <v>10242</v>
      </c>
      <c r="S1247" s="134">
        <f t="shared" si="72"/>
        <v>42750</v>
      </c>
      <c r="T1247" s="144">
        <v>32508</v>
      </c>
      <c r="U1247" s="135">
        <v>0</v>
      </c>
      <c r="V1247" s="135"/>
      <c r="W1247" s="136">
        <f t="shared" si="73"/>
        <v>32508</v>
      </c>
      <c r="X1247" s="145" t="s">
        <v>1315</v>
      </c>
      <c r="Y1247" s="138"/>
      <c r="Z1247" s="138"/>
      <c r="AA1247" s="138"/>
      <c r="AB1247" s="139"/>
      <c r="AC1247" s="147"/>
      <c r="AE1247" s="147"/>
      <c r="AG1247" s="147"/>
      <c r="AH1247" s="92"/>
    </row>
    <row r="1248" spans="2:34" ht="40.5" customHeight="1">
      <c r="B1248" s="127">
        <v>1237</v>
      </c>
      <c r="C1248" s="128" t="s">
        <v>1311</v>
      </c>
      <c r="D1248" s="129" t="s">
        <v>1312</v>
      </c>
      <c r="E1248" s="129" t="s">
        <v>285</v>
      </c>
      <c r="F1248" s="129" t="s">
        <v>1313</v>
      </c>
      <c r="G1248" s="128" t="s">
        <v>1178</v>
      </c>
      <c r="H1248" s="128"/>
      <c r="I1248" s="128" t="s">
        <v>1314</v>
      </c>
      <c r="J1248" s="128" t="s">
        <v>156</v>
      </c>
      <c r="K1248" s="128" t="s">
        <v>2264</v>
      </c>
      <c r="L1248" s="130">
        <v>0</v>
      </c>
      <c r="M1248" s="130">
        <v>0</v>
      </c>
      <c r="N1248" s="131">
        <f t="shared" si="71"/>
        <v>0</v>
      </c>
      <c r="O1248" s="128" t="s">
        <v>2312</v>
      </c>
      <c r="P1248" s="144">
        <v>49809</v>
      </c>
      <c r="Q1248" s="133">
        <v>0</v>
      </c>
      <c r="R1248" s="144">
        <v>6146.0400000000009</v>
      </c>
      <c r="S1248" s="134">
        <f t="shared" si="72"/>
        <v>55955.040000000001</v>
      </c>
      <c r="T1248" s="144">
        <v>49809</v>
      </c>
      <c r="U1248" s="135">
        <v>0</v>
      </c>
      <c r="V1248" s="135"/>
      <c r="W1248" s="136">
        <f t="shared" si="73"/>
        <v>49809</v>
      </c>
      <c r="X1248" s="145" t="s">
        <v>1315</v>
      </c>
      <c r="Y1248" s="138"/>
      <c r="Z1248" s="138"/>
      <c r="AA1248" s="138"/>
      <c r="AB1248" s="139"/>
      <c r="AC1248" s="147"/>
      <c r="AE1248" s="147"/>
      <c r="AG1248" s="147"/>
      <c r="AH1248" s="92"/>
    </row>
    <row r="1249" spans="2:34" ht="40.5" customHeight="1">
      <c r="B1249" s="127">
        <v>1238</v>
      </c>
      <c r="C1249" s="128" t="s">
        <v>1311</v>
      </c>
      <c r="D1249" s="129" t="s">
        <v>1312</v>
      </c>
      <c r="E1249" s="129" t="s">
        <v>285</v>
      </c>
      <c r="F1249" s="129" t="s">
        <v>1313</v>
      </c>
      <c r="G1249" s="128" t="s">
        <v>1178</v>
      </c>
      <c r="H1249" s="128"/>
      <c r="I1249" s="128" t="s">
        <v>1314</v>
      </c>
      <c r="J1249" s="128" t="s">
        <v>157</v>
      </c>
      <c r="K1249" s="128" t="s">
        <v>2264</v>
      </c>
      <c r="L1249" s="130">
        <v>0</v>
      </c>
      <c r="M1249" s="130">
        <v>0</v>
      </c>
      <c r="N1249" s="131">
        <f t="shared" si="71"/>
        <v>0</v>
      </c>
      <c r="O1249" s="128" t="s">
        <v>2312</v>
      </c>
      <c r="P1249" s="144">
        <v>82610</v>
      </c>
      <c r="Q1249" s="133">
        <v>0</v>
      </c>
      <c r="R1249" s="144">
        <v>18777</v>
      </c>
      <c r="S1249" s="134">
        <f t="shared" si="72"/>
        <v>101387</v>
      </c>
      <c r="T1249" s="144">
        <v>82610</v>
      </c>
      <c r="U1249" s="135">
        <v>0</v>
      </c>
      <c r="V1249" s="135"/>
      <c r="W1249" s="136">
        <f t="shared" si="73"/>
        <v>82610</v>
      </c>
      <c r="X1249" s="145" t="s">
        <v>1315</v>
      </c>
      <c r="Y1249" s="138"/>
      <c r="Z1249" s="138"/>
      <c r="AA1249" s="138"/>
      <c r="AB1249" s="139"/>
      <c r="AC1249" s="147"/>
      <c r="AE1249" s="147"/>
      <c r="AG1249" s="147"/>
      <c r="AH1249" s="92"/>
    </row>
    <row r="1250" spans="2:34" ht="40.5" customHeight="1">
      <c r="B1250" s="127">
        <v>1239</v>
      </c>
      <c r="C1250" s="128" t="s">
        <v>1316</v>
      </c>
      <c r="D1250" s="129" t="s">
        <v>220</v>
      </c>
      <c r="E1250" s="129" t="s">
        <v>1157</v>
      </c>
      <c r="F1250" s="129" t="s">
        <v>1317</v>
      </c>
      <c r="G1250" s="128" t="s">
        <v>1178</v>
      </c>
      <c r="H1250" s="128"/>
      <c r="I1250" s="128" t="s">
        <v>1318</v>
      </c>
      <c r="J1250" s="128" t="s">
        <v>156</v>
      </c>
      <c r="K1250" s="128" t="s">
        <v>2264</v>
      </c>
      <c r="L1250" s="130">
        <v>12</v>
      </c>
      <c r="M1250" s="130">
        <v>8</v>
      </c>
      <c r="N1250" s="131">
        <f t="shared" si="71"/>
        <v>20</v>
      </c>
      <c r="O1250" s="128" t="s">
        <v>2312</v>
      </c>
      <c r="P1250" s="144">
        <v>112072</v>
      </c>
      <c r="Q1250" s="133">
        <v>0</v>
      </c>
      <c r="R1250" s="144">
        <v>13826.839999999997</v>
      </c>
      <c r="S1250" s="134">
        <f t="shared" si="72"/>
        <v>125898.84</v>
      </c>
      <c r="T1250" s="144">
        <v>112072</v>
      </c>
      <c r="U1250" s="135">
        <v>0</v>
      </c>
      <c r="V1250" s="135"/>
      <c r="W1250" s="136">
        <f t="shared" si="73"/>
        <v>112072</v>
      </c>
      <c r="X1250" s="145" t="s">
        <v>1319</v>
      </c>
      <c r="Y1250" s="138"/>
      <c r="Z1250" s="138"/>
      <c r="AA1250" s="138"/>
      <c r="AB1250" s="139"/>
      <c r="AC1250" s="147"/>
      <c r="AE1250" s="147"/>
      <c r="AG1250" s="147"/>
      <c r="AH1250" s="92"/>
    </row>
    <row r="1251" spans="2:34" ht="40.5" customHeight="1">
      <c r="B1251" s="127">
        <v>1240</v>
      </c>
      <c r="C1251" s="128" t="s">
        <v>1316</v>
      </c>
      <c r="D1251" s="129" t="s">
        <v>220</v>
      </c>
      <c r="E1251" s="129" t="s">
        <v>1157</v>
      </c>
      <c r="F1251" s="129" t="s">
        <v>1317</v>
      </c>
      <c r="G1251" s="128" t="s">
        <v>1178</v>
      </c>
      <c r="H1251" s="128"/>
      <c r="I1251" s="128" t="s">
        <v>1318</v>
      </c>
      <c r="J1251" s="128" t="s">
        <v>157</v>
      </c>
      <c r="K1251" s="128" t="s">
        <v>2264</v>
      </c>
      <c r="L1251" s="130">
        <v>0</v>
      </c>
      <c r="M1251" s="130">
        <v>0</v>
      </c>
      <c r="N1251" s="131">
        <f t="shared" si="71"/>
        <v>0</v>
      </c>
      <c r="O1251" s="128" t="s">
        <v>2312</v>
      </c>
      <c r="P1251" s="144">
        <v>52570</v>
      </c>
      <c r="Q1251" s="133">
        <v>0</v>
      </c>
      <c r="R1251" s="144">
        <v>11949</v>
      </c>
      <c r="S1251" s="134">
        <f t="shared" si="72"/>
        <v>64519</v>
      </c>
      <c r="T1251" s="144">
        <v>52570</v>
      </c>
      <c r="U1251" s="135">
        <v>0</v>
      </c>
      <c r="V1251" s="135"/>
      <c r="W1251" s="136">
        <f t="shared" si="73"/>
        <v>52570</v>
      </c>
      <c r="X1251" s="145" t="s">
        <v>1319</v>
      </c>
      <c r="Y1251" s="138"/>
      <c r="Z1251" s="138"/>
      <c r="AA1251" s="138"/>
      <c r="AB1251" s="139"/>
      <c r="AC1251" s="147"/>
      <c r="AE1251" s="147"/>
      <c r="AG1251" s="147"/>
      <c r="AH1251" s="92"/>
    </row>
    <row r="1252" spans="2:34" ht="40.5" customHeight="1">
      <c r="B1252" s="127">
        <v>1241</v>
      </c>
      <c r="C1252" s="128" t="s">
        <v>1316</v>
      </c>
      <c r="D1252" s="129" t="s">
        <v>220</v>
      </c>
      <c r="E1252" s="129" t="s">
        <v>1157</v>
      </c>
      <c r="F1252" s="129" t="s">
        <v>1317</v>
      </c>
      <c r="G1252" s="128" t="s">
        <v>1178</v>
      </c>
      <c r="H1252" s="128"/>
      <c r="I1252" s="128" t="s">
        <v>1318</v>
      </c>
      <c r="J1252" s="128" t="s">
        <v>1007</v>
      </c>
      <c r="K1252" s="128" t="s">
        <v>2264</v>
      </c>
      <c r="L1252" s="130">
        <v>0</v>
      </c>
      <c r="M1252" s="130">
        <v>0</v>
      </c>
      <c r="N1252" s="131">
        <f t="shared" si="71"/>
        <v>0</v>
      </c>
      <c r="O1252" s="128" t="s">
        <v>2312</v>
      </c>
      <c r="P1252" s="144">
        <v>20371</v>
      </c>
      <c r="Q1252" s="133">
        <v>0</v>
      </c>
      <c r="R1252" s="144">
        <v>9105.48</v>
      </c>
      <c r="S1252" s="134">
        <f t="shared" si="72"/>
        <v>29476.48</v>
      </c>
      <c r="T1252" s="144">
        <v>20371</v>
      </c>
      <c r="U1252" s="135">
        <v>0</v>
      </c>
      <c r="V1252" s="135"/>
      <c r="W1252" s="136">
        <f t="shared" si="73"/>
        <v>20371</v>
      </c>
      <c r="X1252" s="145" t="s">
        <v>1319</v>
      </c>
      <c r="Y1252" s="138"/>
      <c r="Z1252" s="138"/>
      <c r="AA1252" s="138"/>
      <c r="AB1252" s="139"/>
      <c r="AC1252" s="147"/>
      <c r="AE1252" s="147"/>
      <c r="AG1252" s="147"/>
      <c r="AH1252" s="92"/>
    </row>
    <row r="1253" spans="2:34" ht="40.5" customHeight="1">
      <c r="B1253" s="127">
        <v>1242</v>
      </c>
      <c r="C1253" s="128" t="s">
        <v>1320</v>
      </c>
      <c r="D1253" s="129" t="s">
        <v>1321</v>
      </c>
      <c r="E1253" s="129" t="s">
        <v>214</v>
      </c>
      <c r="F1253" s="129" t="s">
        <v>1322</v>
      </c>
      <c r="G1253" s="128" t="s">
        <v>1178</v>
      </c>
      <c r="H1253" s="128"/>
      <c r="I1253" s="128" t="s">
        <v>1023</v>
      </c>
      <c r="J1253" s="128" t="s">
        <v>156</v>
      </c>
      <c r="K1253" s="128" t="s">
        <v>2264</v>
      </c>
      <c r="L1253" s="130">
        <v>15</v>
      </c>
      <c r="M1253" s="130">
        <v>6</v>
      </c>
      <c r="N1253" s="131">
        <f t="shared" si="71"/>
        <v>21</v>
      </c>
      <c r="O1253" s="128" t="s">
        <v>2312</v>
      </c>
      <c r="P1253" s="144">
        <v>49809</v>
      </c>
      <c r="Q1253" s="133">
        <v>0</v>
      </c>
      <c r="R1253" s="144">
        <v>6146.0400000000009</v>
      </c>
      <c r="S1253" s="134">
        <f t="shared" si="72"/>
        <v>55955.040000000001</v>
      </c>
      <c r="T1253" s="144">
        <v>49809</v>
      </c>
      <c r="U1253" s="135">
        <v>0</v>
      </c>
      <c r="V1253" s="135"/>
      <c r="W1253" s="136">
        <f t="shared" si="73"/>
        <v>49809</v>
      </c>
      <c r="X1253" s="145" t="s">
        <v>1323</v>
      </c>
      <c r="Y1253" s="138"/>
      <c r="Z1253" s="138"/>
      <c r="AA1253" s="138"/>
      <c r="AB1253" s="139"/>
      <c r="AC1253" s="147"/>
      <c r="AE1253" s="147"/>
      <c r="AG1253" s="147"/>
      <c r="AH1253" s="92"/>
    </row>
    <row r="1254" spans="2:34" ht="40.5" customHeight="1">
      <c r="B1254" s="127">
        <v>1243</v>
      </c>
      <c r="C1254" s="128" t="s">
        <v>1320</v>
      </c>
      <c r="D1254" s="129" t="s">
        <v>1321</v>
      </c>
      <c r="E1254" s="129" t="s">
        <v>214</v>
      </c>
      <c r="F1254" s="129" t="s">
        <v>1322</v>
      </c>
      <c r="G1254" s="128" t="s">
        <v>1178</v>
      </c>
      <c r="H1254" s="128"/>
      <c r="I1254" s="128" t="s">
        <v>1023</v>
      </c>
      <c r="J1254" s="128" t="s">
        <v>330</v>
      </c>
      <c r="K1254" s="128" t="s">
        <v>2265</v>
      </c>
      <c r="L1254" s="130">
        <v>0</v>
      </c>
      <c r="M1254" s="130">
        <v>0</v>
      </c>
      <c r="N1254" s="131">
        <f t="shared" si="71"/>
        <v>0</v>
      </c>
      <c r="O1254" s="128" t="s">
        <v>2312</v>
      </c>
      <c r="P1254" s="144">
        <v>32508</v>
      </c>
      <c r="Q1254" s="133">
        <v>0</v>
      </c>
      <c r="R1254" s="144">
        <v>10242</v>
      </c>
      <c r="S1254" s="134">
        <f t="shared" si="72"/>
        <v>42750</v>
      </c>
      <c r="T1254" s="144">
        <v>32508</v>
      </c>
      <c r="U1254" s="135">
        <v>0</v>
      </c>
      <c r="V1254" s="135"/>
      <c r="W1254" s="136">
        <f t="shared" si="73"/>
        <v>32508</v>
      </c>
      <c r="X1254" s="145" t="s">
        <v>1323</v>
      </c>
      <c r="Y1254" s="138"/>
      <c r="Z1254" s="138"/>
      <c r="AA1254" s="138"/>
      <c r="AB1254" s="139"/>
      <c r="AC1254" s="147"/>
      <c r="AE1254" s="147"/>
      <c r="AG1254" s="147"/>
      <c r="AH1254" s="92"/>
    </row>
    <row r="1255" spans="2:34" ht="40.5" customHeight="1">
      <c r="B1255" s="127">
        <v>1244</v>
      </c>
      <c r="C1255" s="128" t="s">
        <v>1320</v>
      </c>
      <c r="D1255" s="129" t="s">
        <v>1321</v>
      </c>
      <c r="E1255" s="129" t="s">
        <v>214</v>
      </c>
      <c r="F1255" s="129" t="s">
        <v>1322</v>
      </c>
      <c r="G1255" s="128" t="s">
        <v>1178</v>
      </c>
      <c r="H1255" s="128"/>
      <c r="I1255" s="128" t="s">
        <v>1023</v>
      </c>
      <c r="J1255" s="128" t="s">
        <v>157</v>
      </c>
      <c r="K1255" s="128" t="s">
        <v>2264</v>
      </c>
      <c r="L1255" s="130">
        <v>0</v>
      </c>
      <c r="M1255" s="130">
        <v>0</v>
      </c>
      <c r="N1255" s="131">
        <f t="shared" si="71"/>
        <v>0</v>
      </c>
      <c r="O1255" s="128" t="s">
        <v>2312</v>
      </c>
      <c r="P1255" s="144">
        <v>82610</v>
      </c>
      <c r="Q1255" s="133">
        <v>0</v>
      </c>
      <c r="R1255" s="144">
        <v>18777</v>
      </c>
      <c r="S1255" s="134">
        <f t="shared" si="72"/>
        <v>101387</v>
      </c>
      <c r="T1255" s="144">
        <v>82610</v>
      </c>
      <c r="U1255" s="135">
        <v>0</v>
      </c>
      <c r="V1255" s="135"/>
      <c r="W1255" s="136">
        <f t="shared" si="73"/>
        <v>82610</v>
      </c>
      <c r="X1255" s="145" t="s">
        <v>1323</v>
      </c>
      <c r="Y1255" s="138"/>
      <c r="Z1255" s="138"/>
      <c r="AA1255" s="138"/>
      <c r="AB1255" s="139"/>
      <c r="AC1255" s="147"/>
      <c r="AE1255" s="147"/>
      <c r="AG1255" s="147"/>
      <c r="AH1255" s="92"/>
    </row>
    <row r="1256" spans="2:34" ht="40.5" customHeight="1">
      <c r="B1256" s="127">
        <v>1245</v>
      </c>
      <c r="C1256" s="128" t="s">
        <v>1324</v>
      </c>
      <c r="D1256" s="129" t="s">
        <v>324</v>
      </c>
      <c r="E1256" s="129" t="s">
        <v>237</v>
      </c>
      <c r="F1256" s="129" t="s">
        <v>1325</v>
      </c>
      <c r="G1256" s="128" t="s">
        <v>1178</v>
      </c>
      <c r="H1256" s="128"/>
      <c r="I1256" s="128" t="s">
        <v>1324</v>
      </c>
      <c r="J1256" s="128" t="s">
        <v>330</v>
      </c>
      <c r="K1256" s="128" t="s">
        <v>2265</v>
      </c>
      <c r="L1256" s="130">
        <v>24</v>
      </c>
      <c r="M1256" s="130">
        <v>7</v>
      </c>
      <c r="N1256" s="131">
        <f t="shared" si="71"/>
        <v>31</v>
      </c>
      <c r="O1256" s="128" t="s">
        <v>2312</v>
      </c>
      <c r="P1256" s="144">
        <v>65016</v>
      </c>
      <c r="Q1256" s="133">
        <v>0</v>
      </c>
      <c r="R1256" s="144">
        <v>20484</v>
      </c>
      <c r="S1256" s="134">
        <f t="shared" si="72"/>
        <v>85500</v>
      </c>
      <c r="T1256" s="144">
        <v>65016</v>
      </c>
      <c r="U1256" s="135">
        <v>0</v>
      </c>
      <c r="V1256" s="135"/>
      <c r="W1256" s="136">
        <f t="shared" si="73"/>
        <v>65016</v>
      </c>
      <c r="X1256" s="145" t="s">
        <v>1326</v>
      </c>
      <c r="Y1256" s="138"/>
      <c r="Z1256" s="138"/>
      <c r="AA1256" s="138"/>
      <c r="AB1256" s="139"/>
      <c r="AC1256" s="147"/>
      <c r="AE1256" s="147"/>
      <c r="AG1256" s="147"/>
      <c r="AH1256" s="92"/>
    </row>
    <row r="1257" spans="2:34" ht="40.5" customHeight="1">
      <c r="B1257" s="127">
        <v>1246</v>
      </c>
      <c r="C1257" s="128" t="s">
        <v>1324</v>
      </c>
      <c r="D1257" s="129" t="s">
        <v>324</v>
      </c>
      <c r="E1257" s="129" t="s">
        <v>237</v>
      </c>
      <c r="F1257" s="129" t="s">
        <v>1325</v>
      </c>
      <c r="G1257" s="128" t="s">
        <v>1178</v>
      </c>
      <c r="H1257" s="128"/>
      <c r="I1257" s="128" t="s">
        <v>1324</v>
      </c>
      <c r="J1257" s="128" t="s">
        <v>156</v>
      </c>
      <c r="K1257" s="128" t="s">
        <v>2264</v>
      </c>
      <c r="L1257" s="130">
        <v>0</v>
      </c>
      <c r="M1257" s="130">
        <v>0</v>
      </c>
      <c r="N1257" s="131">
        <f t="shared" si="71"/>
        <v>0</v>
      </c>
      <c r="O1257" s="128" t="s">
        <v>2312</v>
      </c>
      <c r="P1257" s="144">
        <v>124524</v>
      </c>
      <c r="Q1257" s="133">
        <v>0</v>
      </c>
      <c r="R1257" s="144">
        <v>15363.600000000006</v>
      </c>
      <c r="S1257" s="134">
        <f t="shared" si="72"/>
        <v>139887.6</v>
      </c>
      <c r="T1257" s="144">
        <v>124524</v>
      </c>
      <c r="U1257" s="135">
        <v>0</v>
      </c>
      <c r="V1257" s="135"/>
      <c r="W1257" s="136">
        <f t="shared" si="73"/>
        <v>124524</v>
      </c>
      <c r="X1257" s="145" t="s">
        <v>1326</v>
      </c>
      <c r="Y1257" s="138"/>
      <c r="Z1257" s="138"/>
      <c r="AA1257" s="138"/>
      <c r="AB1257" s="139"/>
      <c r="AC1257" s="147"/>
      <c r="AE1257" s="147"/>
      <c r="AG1257" s="147"/>
      <c r="AH1257" s="92"/>
    </row>
    <row r="1258" spans="2:34" ht="40.5" customHeight="1">
      <c r="B1258" s="127">
        <v>1247</v>
      </c>
      <c r="C1258" s="128" t="s">
        <v>1324</v>
      </c>
      <c r="D1258" s="129" t="s">
        <v>324</v>
      </c>
      <c r="E1258" s="129" t="s">
        <v>237</v>
      </c>
      <c r="F1258" s="129" t="s">
        <v>1325</v>
      </c>
      <c r="G1258" s="128" t="s">
        <v>1178</v>
      </c>
      <c r="H1258" s="128"/>
      <c r="I1258" s="128" t="s">
        <v>1324</v>
      </c>
      <c r="J1258" s="128" t="s">
        <v>1007</v>
      </c>
      <c r="K1258" s="128" t="s">
        <v>2264</v>
      </c>
      <c r="L1258" s="130">
        <v>0</v>
      </c>
      <c r="M1258" s="130">
        <v>0</v>
      </c>
      <c r="N1258" s="131">
        <f t="shared" si="71"/>
        <v>0</v>
      </c>
      <c r="O1258" s="128" t="s">
        <v>2312</v>
      </c>
      <c r="P1258" s="144">
        <v>5092</v>
      </c>
      <c r="Q1258" s="133">
        <v>0</v>
      </c>
      <c r="R1258" s="144">
        <v>2277.12</v>
      </c>
      <c r="S1258" s="134">
        <f t="shared" si="72"/>
        <v>7369.12</v>
      </c>
      <c r="T1258" s="144">
        <v>5092</v>
      </c>
      <c r="U1258" s="135">
        <v>0</v>
      </c>
      <c r="V1258" s="135"/>
      <c r="W1258" s="136">
        <f t="shared" si="73"/>
        <v>5092</v>
      </c>
      <c r="X1258" s="145" t="s">
        <v>1326</v>
      </c>
      <c r="Y1258" s="138"/>
      <c r="Z1258" s="138"/>
      <c r="AA1258" s="138"/>
      <c r="AB1258" s="139"/>
      <c r="AC1258" s="147"/>
      <c r="AE1258" s="147"/>
      <c r="AG1258" s="147"/>
      <c r="AH1258" s="92"/>
    </row>
    <row r="1259" spans="2:34" ht="40.5" customHeight="1">
      <c r="B1259" s="127">
        <v>1248</v>
      </c>
      <c r="C1259" s="128" t="s">
        <v>1324</v>
      </c>
      <c r="D1259" s="129" t="s">
        <v>324</v>
      </c>
      <c r="E1259" s="129" t="s">
        <v>237</v>
      </c>
      <c r="F1259" s="129" t="s">
        <v>1325</v>
      </c>
      <c r="G1259" s="128" t="s">
        <v>1178</v>
      </c>
      <c r="H1259" s="128"/>
      <c r="I1259" s="128" t="s">
        <v>1324</v>
      </c>
      <c r="J1259" s="128" t="s">
        <v>157</v>
      </c>
      <c r="K1259" s="128" t="s">
        <v>2264</v>
      </c>
      <c r="L1259" s="130">
        <v>0</v>
      </c>
      <c r="M1259" s="130">
        <v>0</v>
      </c>
      <c r="N1259" s="131">
        <f t="shared" si="71"/>
        <v>0</v>
      </c>
      <c r="O1259" s="128" t="s">
        <v>2312</v>
      </c>
      <c r="P1259" s="144">
        <v>52570</v>
      </c>
      <c r="Q1259" s="133">
        <v>0</v>
      </c>
      <c r="R1259" s="144">
        <v>11949</v>
      </c>
      <c r="S1259" s="134">
        <f t="shared" si="72"/>
        <v>64519</v>
      </c>
      <c r="T1259" s="144">
        <v>52570</v>
      </c>
      <c r="U1259" s="135">
        <v>0</v>
      </c>
      <c r="V1259" s="135"/>
      <c r="W1259" s="136">
        <f t="shared" si="73"/>
        <v>52570</v>
      </c>
      <c r="X1259" s="145" t="s">
        <v>1326</v>
      </c>
      <c r="Y1259" s="138"/>
      <c r="Z1259" s="138"/>
      <c r="AA1259" s="138"/>
      <c r="AB1259" s="139"/>
      <c r="AC1259" s="147"/>
      <c r="AE1259" s="147"/>
      <c r="AG1259" s="147"/>
      <c r="AH1259" s="92"/>
    </row>
    <row r="1260" spans="2:34" ht="40.5" customHeight="1">
      <c r="B1260" s="127">
        <v>1249</v>
      </c>
      <c r="C1260" s="128" t="s">
        <v>1327</v>
      </c>
      <c r="D1260" s="129" t="s">
        <v>285</v>
      </c>
      <c r="E1260" s="129" t="s">
        <v>370</v>
      </c>
      <c r="F1260" s="129" t="s">
        <v>1328</v>
      </c>
      <c r="G1260" s="128" t="s">
        <v>909</v>
      </c>
      <c r="H1260" s="128"/>
      <c r="I1260" s="128" t="s">
        <v>1329</v>
      </c>
      <c r="J1260" s="128" t="s">
        <v>1007</v>
      </c>
      <c r="K1260" s="128" t="s">
        <v>2264</v>
      </c>
      <c r="L1260" s="130">
        <v>11</v>
      </c>
      <c r="M1260" s="130">
        <v>9</v>
      </c>
      <c r="N1260" s="131">
        <f t="shared" si="71"/>
        <v>20</v>
      </c>
      <c r="O1260" s="128" t="s">
        <v>2313</v>
      </c>
      <c r="P1260" s="144">
        <v>15278</v>
      </c>
      <c r="Q1260" s="133">
        <v>0</v>
      </c>
      <c r="R1260" s="144">
        <v>6830.2000000000007</v>
      </c>
      <c r="S1260" s="134">
        <f t="shared" si="72"/>
        <v>22108.2</v>
      </c>
      <c r="T1260" s="132">
        <v>15278</v>
      </c>
      <c r="U1260" s="135">
        <v>0</v>
      </c>
      <c r="V1260" s="135"/>
      <c r="W1260" s="136">
        <f t="shared" si="73"/>
        <v>15278</v>
      </c>
      <c r="X1260" s="145" t="s">
        <v>1330</v>
      </c>
      <c r="Y1260" s="138"/>
      <c r="Z1260" s="138"/>
      <c r="AA1260" s="138"/>
      <c r="AB1260" s="139"/>
      <c r="AC1260" s="147"/>
      <c r="AE1260" s="147"/>
      <c r="AG1260" s="147"/>
      <c r="AH1260" s="92"/>
    </row>
    <row r="1261" spans="2:34" ht="40.5" customHeight="1">
      <c r="B1261" s="127">
        <v>1250</v>
      </c>
      <c r="C1261" s="128" t="s">
        <v>1327</v>
      </c>
      <c r="D1261" s="129" t="s">
        <v>285</v>
      </c>
      <c r="E1261" s="129" t="s">
        <v>370</v>
      </c>
      <c r="F1261" s="129" t="s">
        <v>1328</v>
      </c>
      <c r="G1261" s="128" t="s">
        <v>909</v>
      </c>
      <c r="H1261" s="128"/>
      <c r="I1261" s="128" t="s">
        <v>1329</v>
      </c>
      <c r="J1261" s="128" t="s">
        <v>941</v>
      </c>
      <c r="K1261" s="128" t="s">
        <v>2264</v>
      </c>
      <c r="L1261" s="130">
        <v>0</v>
      </c>
      <c r="M1261" s="130">
        <v>0</v>
      </c>
      <c r="N1261" s="131">
        <f t="shared" si="71"/>
        <v>0</v>
      </c>
      <c r="O1261" s="128" t="s">
        <v>2313</v>
      </c>
      <c r="P1261" s="144">
        <v>36288</v>
      </c>
      <c r="Q1261" s="133">
        <v>0</v>
      </c>
      <c r="R1261" s="144">
        <v>4032</v>
      </c>
      <c r="S1261" s="134">
        <f t="shared" si="72"/>
        <v>40320</v>
      </c>
      <c r="T1261" s="132">
        <v>36288</v>
      </c>
      <c r="U1261" s="135">
        <v>0</v>
      </c>
      <c r="V1261" s="135"/>
      <c r="W1261" s="136">
        <f t="shared" si="73"/>
        <v>36288</v>
      </c>
      <c r="X1261" s="145" t="s">
        <v>1330</v>
      </c>
      <c r="Y1261" s="138"/>
      <c r="Z1261" s="138"/>
      <c r="AA1261" s="138"/>
      <c r="AB1261" s="139"/>
      <c r="AC1261" s="147"/>
      <c r="AE1261" s="147"/>
      <c r="AG1261" s="147"/>
      <c r="AH1261" s="92"/>
    </row>
    <row r="1262" spans="2:34" ht="40.5" customHeight="1">
      <c r="B1262" s="127">
        <v>1251</v>
      </c>
      <c r="C1262" s="128" t="s">
        <v>1327</v>
      </c>
      <c r="D1262" s="129" t="s">
        <v>285</v>
      </c>
      <c r="E1262" s="129" t="s">
        <v>370</v>
      </c>
      <c r="F1262" s="129" t="s">
        <v>1328</v>
      </c>
      <c r="G1262" s="128" t="s">
        <v>909</v>
      </c>
      <c r="H1262" s="128"/>
      <c r="I1262" s="128" t="s">
        <v>1329</v>
      </c>
      <c r="J1262" s="128" t="s">
        <v>157</v>
      </c>
      <c r="K1262" s="128" t="s">
        <v>2264</v>
      </c>
      <c r="L1262" s="130">
        <v>0</v>
      </c>
      <c r="M1262" s="130">
        <v>0</v>
      </c>
      <c r="N1262" s="131">
        <f t="shared" si="71"/>
        <v>0</v>
      </c>
      <c r="O1262" s="128" t="s">
        <v>2313</v>
      </c>
      <c r="P1262" s="144">
        <v>22530</v>
      </c>
      <c r="Q1262" s="133">
        <v>0</v>
      </c>
      <c r="R1262" s="144">
        <v>5121</v>
      </c>
      <c r="S1262" s="134">
        <f t="shared" si="72"/>
        <v>27651</v>
      </c>
      <c r="T1262" s="132">
        <v>22530</v>
      </c>
      <c r="U1262" s="135">
        <v>0</v>
      </c>
      <c r="V1262" s="135"/>
      <c r="W1262" s="136">
        <f t="shared" si="73"/>
        <v>22530</v>
      </c>
      <c r="X1262" s="145" t="s">
        <v>1330</v>
      </c>
      <c r="Y1262" s="138"/>
      <c r="Z1262" s="138"/>
      <c r="AA1262" s="138"/>
      <c r="AB1262" s="139"/>
      <c r="AC1262" s="147"/>
      <c r="AE1262" s="147"/>
      <c r="AG1262" s="147"/>
      <c r="AH1262" s="92"/>
    </row>
    <row r="1263" spans="2:34" ht="40.5" customHeight="1">
      <c r="B1263" s="127">
        <v>1252</v>
      </c>
      <c r="C1263" s="128" t="s">
        <v>1327</v>
      </c>
      <c r="D1263" s="129" t="s">
        <v>285</v>
      </c>
      <c r="E1263" s="129" t="s">
        <v>370</v>
      </c>
      <c r="F1263" s="129" t="s">
        <v>1328</v>
      </c>
      <c r="G1263" s="128" t="s">
        <v>909</v>
      </c>
      <c r="H1263" s="128"/>
      <c r="I1263" s="128" t="s">
        <v>1329</v>
      </c>
      <c r="J1263" s="128" t="s">
        <v>200</v>
      </c>
      <c r="K1263" s="128" t="s">
        <v>2265</v>
      </c>
      <c r="L1263" s="130">
        <v>0</v>
      </c>
      <c r="M1263" s="130">
        <v>0</v>
      </c>
      <c r="N1263" s="131">
        <f t="shared" si="71"/>
        <v>0</v>
      </c>
      <c r="O1263" s="128" t="s">
        <v>2313</v>
      </c>
      <c r="P1263" s="144">
        <v>2840</v>
      </c>
      <c r="Q1263" s="133">
        <v>0</v>
      </c>
      <c r="R1263" s="144">
        <v>653.40000000000009</v>
      </c>
      <c r="S1263" s="134">
        <f t="shared" si="72"/>
        <v>3493.4</v>
      </c>
      <c r="T1263" s="132">
        <v>2840</v>
      </c>
      <c r="U1263" s="135">
        <v>0</v>
      </c>
      <c r="V1263" s="135"/>
      <c r="W1263" s="136">
        <f t="shared" si="73"/>
        <v>2840</v>
      </c>
      <c r="X1263" s="145" t="s">
        <v>1330</v>
      </c>
      <c r="Y1263" s="138"/>
      <c r="Z1263" s="138"/>
      <c r="AA1263" s="138"/>
      <c r="AB1263" s="139"/>
      <c r="AC1263" s="147"/>
      <c r="AE1263" s="147"/>
      <c r="AG1263" s="147"/>
      <c r="AH1263" s="92"/>
    </row>
    <row r="1264" spans="2:34" ht="40.5" customHeight="1">
      <c r="B1264" s="127">
        <v>1253</v>
      </c>
      <c r="C1264" s="128" t="s">
        <v>1327</v>
      </c>
      <c r="D1264" s="129" t="s">
        <v>285</v>
      </c>
      <c r="E1264" s="129" t="s">
        <v>370</v>
      </c>
      <c r="F1264" s="129" t="s">
        <v>1328</v>
      </c>
      <c r="G1264" s="128" t="s">
        <v>909</v>
      </c>
      <c r="H1264" s="128"/>
      <c r="I1264" s="128" t="s">
        <v>1329</v>
      </c>
      <c r="J1264" s="128" t="s">
        <v>330</v>
      </c>
      <c r="K1264" s="128" t="s">
        <v>2265</v>
      </c>
      <c r="L1264" s="130">
        <v>0</v>
      </c>
      <c r="M1264" s="130">
        <v>0</v>
      </c>
      <c r="N1264" s="131">
        <f t="shared" si="71"/>
        <v>0</v>
      </c>
      <c r="O1264" s="128" t="s">
        <v>2313</v>
      </c>
      <c r="P1264" s="144">
        <v>37674</v>
      </c>
      <c r="Q1264" s="133">
        <v>0</v>
      </c>
      <c r="R1264" s="144">
        <v>4560</v>
      </c>
      <c r="S1264" s="134">
        <f t="shared" si="72"/>
        <v>42234</v>
      </c>
      <c r="T1264" s="132">
        <v>37674</v>
      </c>
      <c r="U1264" s="135">
        <v>0</v>
      </c>
      <c r="V1264" s="135"/>
      <c r="W1264" s="136">
        <f t="shared" si="73"/>
        <v>37674</v>
      </c>
      <c r="X1264" s="145" t="s">
        <v>1330</v>
      </c>
      <c r="Y1264" s="138"/>
      <c r="Z1264" s="138"/>
      <c r="AA1264" s="138"/>
      <c r="AB1264" s="139"/>
      <c r="AC1264" s="147"/>
      <c r="AE1264" s="147"/>
      <c r="AG1264" s="147"/>
      <c r="AH1264" s="92"/>
    </row>
    <row r="1265" spans="2:34" ht="40.5" customHeight="1">
      <c r="B1265" s="127">
        <v>1254</v>
      </c>
      <c r="C1265" s="128" t="s">
        <v>1327</v>
      </c>
      <c r="D1265" s="129" t="s">
        <v>285</v>
      </c>
      <c r="E1265" s="129" t="s">
        <v>370</v>
      </c>
      <c r="F1265" s="129" t="s">
        <v>1328</v>
      </c>
      <c r="G1265" s="128" t="s">
        <v>909</v>
      </c>
      <c r="H1265" s="128"/>
      <c r="I1265" s="128" t="s">
        <v>1329</v>
      </c>
      <c r="J1265" s="128" t="s">
        <v>330</v>
      </c>
      <c r="K1265" s="128" t="s">
        <v>2265</v>
      </c>
      <c r="L1265" s="130">
        <v>0</v>
      </c>
      <c r="M1265" s="130">
        <v>0</v>
      </c>
      <c r="N1265" s="131">
        <f t="shared" si="71"/>
        <v>0</v>
      </c>
      <c r="O1265" s="128" t="s">
        <v>2313</v>
      </c>
      <c r="P1265" s="144">
        <v>32508</v>
      </c>
      <c r="Q1265" s="133">
        <v>0</v>
      </c>
      <c r="R1265" s="144">
        <v>10242</v>
      </c>
      <c r="S1265" s="134">
        <f t="shared" si="72"/>
        <v>42750</v>
      </c>
      <c r="T1265" s="132">
        <v>32508</v>
      </c>
      <c r="U1265" s="135">
        <v>0</v>
      </c>
      <c r="V1265" s="135"/>
      <c r="W1265" s="136">
        <f t="shared" si="73"/>
        <v>32508</v>
      </c>
      <c r="X1265" s="145" t="s">
        <v>1330</v>
      </c>
      <c r="Y1265" s="138"/>
      <c r="Z1265" s="138"/>
      <c r="AA1265" s="138"/>
      <c r="AB1265" s="139"/>
      <c r="AC1265" s="147"/>
      <c r="AE1265" s="147"/>
      <c r="AG1265" s="147"/>
      <c r="AH1265" s="92"/>
    </row>
    <row r="1266" spans="2:34" ht="40.5" customHeight="1">
      <c r="B1266" s="127">
        <v>1255</v>
      </c>
      <c r="C1266" s="128" t="s">
        <v>1327</v>
      </c>
      <c r="D1266" s="129" t="s">
        <v>285</v>
      </c>
      <c r="E1266" s="129" t="s">
        <v>370</v>
      </c>
      <c r="F1266" s="129" t="s">
        <v>1328</v>
      </c>
      <c r="G1266" s="128" t="s">
        <v>909</v>
      </c>
      <c r="H1266" s="128"/>
      <c r="I1266" s="128" t="s">
        <v>1329</v>
      </c>
      <c r="J1266" s="128" t="s">
        <v>156</v>
      </c>
      <c r="K1266" s="128" t="s">
        <v>2264</v>
      </c>
      <c r="L1266" s="130">
        <v>0</v>
      </c>
      <c r="M1266" s="130">
        <v>0</v>
      </c>
      <c r="N1266" s="131">
        <f t="shared" si="71"/>
        <v>0</v>
      </c>
      <c r="O1266" s="128" t="s">
        <v>2313</v>
      </c>
      <c r="P1266" s="144">
        <v>74714</v>
      </c>
      <c r="Q1266" s="133">
        <v>0</v>
      </c>
      <c r="R1266" s="144">
        <v>9218.5599999999977</v>
      </c>
      <c r="S1266" s="134">
        <f t="shared" si="72"/>
        <v>83932.56</v>
      </c>
      <c r="T1266" s="132">
        <v>74714</v>
      </c>
      <c r="U1266" s="135">
        <v>0</v>
      </c>
      <c r="V1266" s="135"/>
      <c r="W1266" s="136">
        <f t="shared" si="73"/>
        <v>74714</v>
      </c>
      <c r="X1266" s="145" t="s">
        <v>1330</v>
      </c>
      <c r="Y1266" s="138"/>
      <c r="Z1266" s="138"/>
      <c r="AA1266" s="138"/>
      <c r="AB1266" s="139"/>
      <c r="AC1266" s="147"/>
      <c r="AE1266" s="147"/>
      <c r="AG1266" s="147"/>
      <c r="AH1266" s="92"/>
    </row>
    <row r="1267" spans="2:34" ht="40.5" customHeight="1">
      <c r="B1267" s="127">
        <v>1256</v>
      </c>
      <c r="C1267" s="128" t="s">
        <v>1331</v>
      </c>
      <c r="D1267" s="129" t="s">
        <v>258</v>
      </c>
      <c r="E1267" s="129" t="s">
        <v>606</v>
      </c>
      <c r="F1267" s="129" t="s">
        <v>1332</v>
      </c>
      <c r="G1267" s="128" t="s">
        <v>138</v>
      </c>
      <c r="H1267" s="128"/>
      <c r="I1267" s="128" t="s">
        <v>170</v>
      </c>
      <c r="J1267" s="128" t="s">
        <v>875</v>
      </c>
      <c r="K1267" s="128" t="s">
        <v>2265</v>
      </c>
      <c r="L1267" s="130">
        <v>5</v>
      </c>
      <c r="M1267" s="130">
        <v>8</v>
      </c>
      <c r="N1267" s="131">
        <f t="shared" si="71"/>
        <v>13</v>
      </c>
      <c r="O1267" s="128" t="s">
        <v>2312</v>
      </c>
      <c r="P1267" s="144">
        <v>44339</v>
      </c>
      <c r="Q1267" s="133">
        <v>0</v>
      </c>
      <c r="R1267" s="144">
        <v>4927.4599999999991</v>
      </c>
      <c r="S1267" s="134">
        <f t="shared" si="72"/>
        <v>49266.46</v>
      </c>
      <c r="T1267" s="132">
        <v>44339</v>
      </c>
      <c r="U1267" s="135">
        <v>0</v>
      </c>
      <c r="V1267" s="135"/>
      <c r="W1267" s="136">
        <f t="shared" si="73"/>
        <v>44339</v>
      </c>
      <c r="X1267" s="145" t="s">
        <v>1333</v>
      </c>
      <c r="Y1267" s="138"/>
      <c r="Z1267" s="138"/>
      <c r="AA1267" s="138"/>
      <c r="AB1267" s="139"/>
      <c r="AC1267" s="147"/>
      <c r="AE1267" s="147"/>
      <c r="AG1267" s="147"/>
      <c r="AH1267" s="92"/>
    </row>
    <row r="1268" spans="2:34" ht="40.5" customHeight="1">
      <c r="B1268" s="127">
        <v>1257</v>
      </c>
      <c r="C1268" s="128" t="s">
        <v>1331</v>
      </c>
      <c r="D1268" s="129" t="s">
        <v>258</v>
      </c>
      <c r="E1268" s="129" t="s">
        <v>606</v>
      </c>
      <c r="F1268" s="129" t="s">
        <v>1332</v>
      </c>
      <c r="G1268" s="128" t="s">
        <v>138</v>
      </c>
      <c r="H1268" s="128"/>
      <c r="I1268" s="128" t="s">
        <v>170</v>
      </c>
      <c r="J1268" s="128" t="s">
        <v>156</v>
      </c>
      <c r="K1268" s="128" t="s">
        <v>2264</v>
      </c>
      <c r="L1268" s="130">
        <v>0</v>
      </c>
      <c r="M1268" s="130">
        <v>0</v>
      </c>
      <c r="N1268" s="131">
        <f t="shared" si="71"/>
        <v>0</v>
      </c>
      <c r="O1268" s="128" t="s">
        <v>2312</v>
      </c>
      <c r="P1268" s="144">
        <v>39257</v>
      </c>
      <c r="Q1268" s="133">
        <v>0</v>
      </c>
      <c r="R1268" s="144">
        <v>4362.5</v>
      </c>
      <c r="S1268" s="134">
        <f t="shared" si="72"/>
        <v>43619.5</v>
      </c>
      <c r="T1268" s="132">
        <v>39257</v>
      </c>
      <c r="U1268" s="135">
        <v>0</v>
      </c>
      <c r="V1268" s="135"/>
      <c r="W1268" s="136">
        <f t="shared" si="73"/>
        <v>39257</v>
      </c>
      <c r="X1268" s="145" t="s">
        <v>1333</v>
      </c>
      <c r="Y1268" s="138"/>
      <c r="Z1268" s="138"/>
      <c r="AA1268" s="138"/>
      <c r="AB1268" s="139"/>
      <c r="AC1268" s="147"/>
      <c r="AE1268" s="147"/>
      <c r="AG1268" s="147"/>
      <c r="AH1268" s="92"/>
    </row>
    <row r="1269" spans="2:34" ht="40.5" customHeight="1">
      <c r="B1269" s="127">
        <v>1258</v>
      </c>
      <c r="C1269" s="128" t="s">
        <v>1331</v>
      </c>
      <c r="D1269" s="129" t="s">
        <v>258</v>
      </c>
      <c r="E1269" s="129" t="s">
        <v>606</v>
      </c>
      <c r="F1269" s="129" t="s">
        <v>1332</v>
      </c>
      <c r="G1269" s="128" t="s">
        <v>138</v>
      </c>
      <c r="H1269" s="128"/>
      <c r="I1269" s="128" t="s">
        <v>170</v>
      </c>
      <c r="J1269" s="128" t="s">
        <v>169</v>
      </c>
      <c r="K1269" s="128" t="s">
        <v>2264</v>
      </c>
      <c r="L1269" s="130">
        <v>0</v>
      </c>
      <c r="M1269" s="130">
        <v>0</v>
      </c>
      <c r="N1269" s="131">
        <f t="shared" si="71"/>
        <v>0</v>
      </c>
      <c r="O1269" s="128" t="s">
        <v>2312</v>
      </c>
      <c r="P1269" s="144">
        <v>86250</v>
      </c>
      <c r="Q1269" s="133">
        <v>0</v>
      </c>
      <c r="R1269" s="144">
        <v>12394.2</v>
      </c>
      <c r="S1269" s="134">
        <f t="shared" si="72"/>
        <v>98644.2</v>
      </c>
      <c r="T1269" s="132">
        <v>86250</v>
      </c>
      <c r="U1269" s="135">
        <v>0</v>
      </c>
      <c r="V1269" s="135"/>
      <c r="W1269" s="136">
        <f t="shared" si="73"/>
        <v>86250</v>
      </c>
      <c r="X1269" s="145" t="s">
        <v>1333</v>
      </c>
      <c r="Y1269" s="138"/>
      <c r="Z1269" s="138"/>
      <c r="AA1269" s="138"/>
      <c r="AB1269" s="139"/>
      <c r="AC1269" s="147"/>
      <c r="AE1269" s="147"/>
      <c r="AG1269" s="147"/>
      <c r="AH1269" s="92"/>
    </row>
    <row r="1270" spans="2:34" ht="40.5" customHeight="1">
      <c r="B1270" s="127">
        <v>1259</v>
      </c>
      <c r="C1270" s="128" t="s">
        <v>1334</v>
      </c>
      <c r="D1270" s="129" t="s">
        <v>1335</v>
      </c>
      <c r="E1270" s="129" t="s">
        <v>414</v>
      </c>
      <c r="F1270" s="129" t="s">
        <v>1336</v>
      </c>
      <c r="G1270" s="128" t="s">
        <v>138</v>
      </c>
      <c r="H1270" s="128"/>
      <c r="I1270" s="128" t="s">
        <v>744</v>
      </c>
      <c r="J1270" s="128" t="s">
        <v>875</v>
      </c>
      <c r="K1270" s="128" t="s">
        <v>2265</v>
      </c>
      <c r="L1270" s="130">
        <v>5</v>
      </c>
      <c r="M1270" s="130">
        <v>5</v>
      </c>
      <c r="N1270" s="131">
        <f t="shared" si="71"/>
        <v>10</v>
      </c>
      <c r="O1270" s="128" t="s">
        <v>2312</v>
      </c>
      <c r="P1270" s="144">
        <v>22169</v>
      </c>
      <c r="Q1270" s="133">
        <v>0</v>
      </c>
      <c r="R1270" s="144">
        <v>2464.2299999999996</v>
      </c>
      <c r="S1270" s="134">
        <f t="shared" si="72"/>
        <v>24633.23</v>
      </c>
      <c r="T1270" s="132">
        <v>22169</v>
      </c>
      <c r="U1270" s="135">
        <v>0</v>
      </c>
      <c r="V1270" s="135"/>
      <c r="W1270" s="136">
        <f t="shared" si="73"/>
        <v>22169</v>
      </c>
      <c r="X1270" s="145" t="s">
        <v>1337</v>
      </c>
      <c r="Y1270" s="138"/>
      <c r="Z1270" s="138"/>
      <c r="AA1270" s="138"/>
      <c r="AB1270" s="139"/>
      <c r="AC1270" s="147"/>
      <c r="AE1270" s="147"/>
      <c r="AG1270" s="147"/>
      <c r="AH1270" s="92"/>
    </row>
    <row r="1271" spans="2:34" ht="40.5" customHeight="1">
      <c r="B1271" s="127">
        <v>1260</v>
      </c>
      <c r="C1271" s="128" t="s">
        <v>1334</v>
      </c>
      <c r="D1271" s="129" t="s">
        <v>1335</v>
      </c>
      <c r="E1271" s="129" t="s">
        <v>414</v>
      </c>
      <c r="F1271" s="129" t="s">
        <v>1336</v>
      </c>
      <c r="G1271" s="128" t="s">
        <v>138</v>
      </c>
      <c r="H1271" s="128"/>
      <c r="I1271" s="128" t="s">
        <v>744</v>
      </c>
      <c r="J1271" s="128" t="s">
        <v>156</v>
      </c>
      <c r="K1271" s="128" t="s">
        <v>2264</v>
      </c>
      <c r="L1271" s="130">
        <v>0</v>
      </c>
      <c r="M1271" s="130">
        <v>0</v>
      </c>
      <c r="N1271" s="131">
        <f t="shared" si="71"/>
        <v>0</v>
      </c>
      <c r="O1271" s="128" t="s">
        <v>2312</v>
      </c>
      <c r="P1271" s="144">
        <v>23554</v>
      </c>
      <c r="Q1271" s="133">
        <v>0</v>
      </c>
      <c r="R1271" s="144">
        <v>2617.7000000000007</v>
      </c>
      <c r="S1271" s="134">
        <f t="shared" si="72"/>
        <v>26171.7</v>
      </c>
      <c r="T1271" s="132">
        <v>23554</v>
      </c>
      <c r="U1271" s="135">
        <v>0</v>
      </c>
      <c r="V1271" s="135"/>
      <c r="W1271" s="136">
        <f t="shared" si="73"/>
        <v>23554</v>
      </c>
      <c r="X1271" s="145" t="s">
        <v>1337</v>
      </c>
      <c r="Y1271" s="138"/>
      <c r="Z1271" s="138"/>
      <c r="AA1271" s="138"/>
      <c r="AB1271" s="139"/>
      <c r="AC1271" s="147"/>
      <c r="AE1271" s="147"/>
      <c r="AG1271" s="147"/>
      <c r="AH1271" s="92"/>
    </row>
    <row r="1272" spans="2:34" ht="40.5" customHeight="1">
      <c r="B1272" s="127">
        <v>1261</v>
      </c>
      <c r="C1272" s="128" t="s">
        <v>1334</v>
      </c>
      <c r="D1272" s="129" t="s">
        <v>1335</v>
      </c>
      <c r="E1272" s="129" t="s">
        <v>414</v>
      </c>
      <c r="F1272" s="129" t="s">
        <v>1336</v>
      </c>
      <c r="G1272" s="128" t="s">
        <v>138</v>
      </c>
      <c r="H1272" s="128"/>
      <c r="I1272" s="128" t="s">
        <v>744</v>
      </c>
      <c r="J1272" s="128" t="s">
        <v>169</v>
      </c>
      <c r="K1272" s="128" t="s">
        <v>2264</v>
      </c>
      <c r="L1272" s="130">
        <v>0</v>
      </c>
      <c r="M1272" s="130">
        <v>0</v>
      </c>
      <c r="N1272" s="131">
        <f t="shared" si="71"/>
        <v>0</v>
      </c>
      <c r="O1272" s="128" t="s">
        <v>2312</v>
      </c>
      <c r="P1272" s="144">
        <v>86250</v>
      </c>
      <c r="Q1272" s="133">
        <v>0</v>
      </c>
      <c r="R1272" s="144">
        <v>12394.2</v>
      </c>
      <c r="S1272" s="134">
        <f t="shared" si="72"/>
        <v>98644.2</v>
      </c>
      <c r="T1272" s="132">
        <v>86250</v>
      </c>
      <c r="U1272" s="135">
        <v>0</v>
      </c>
      <c r="V1272" s="135"/>
      <c r="W1272" s="136">
        <f t="shared" si="73"/>
        <v>86250</v>
      </c>
      <c r="X1272" s="145" t="s">
        <v>1337</v>
      </c>
      <c r="Y1272" s="138"/>
      <c r="Z1272" s="138"/>
      <c r="AA1272" s="138"/>
      <c r="AB1272" s="139"/>
      <c r="AC1272" s="147"/>
      <c r="AE1272" s="147"/>
      <c r="AG1272" s="147"/>
      <c r="AH1272" s="92"/>
    </row>
    <row r="1273" spans="2:34" ht="40.5" customHeight="1">
      <c r="B1273" s="127">
        <v>1262</v>
      </c>
      <c r="C1273" s="128" t="s">
        <v>1338</v>
      </c>
      <c r="D1273" s="129" t="s">
        <v>253</v>
      </c>
      <c r="E1273" s="129" t="s">
        <v>442</v>
      </c>
      <c r="F1273" s="129" t="s">
        <v>1339</v>
      </c>
      <c r="G1273" s="128"/>
      <c r="H1273" s="128" t="s">
        <v>895</v>
      </c>
      <c r="I1273" s="128" t="s">
        <v>1340</v>
      </c>
      <c r="J1273" s="128" t="s">
        <v>156</v>
      </c>
      <c r="K1273" s="128" t="s">
        <v>2264</v>
      </c>
      <c r="L1273" s="130">
        <v>1</v>
      </c>
      <c r="M1273" s="130">
        <v>5</v>
      </c>
      <c r="N1273" s="131">
        <f t="shared" si="71"/>
        <v>6</v>
      </c>
      <c r="O1273" s="128" t="s">
        <v>2312</v>
      </c>
      <c r="P1273" s="144">
        <v>46344</v>
      </c>
      <c r="Q1273" s="133">
        <v>0</v>
      </c>
      <c r="R1273" s="144">
        <v>5999.4</v>
      </c>
      <c r="S1273" s="134">
        <f t="shared" si="72"/>
        <v>52343.4</v>
      </c>
      <c r="T1273" s="132">
        <v>46344</v>
      </c>
      <c r="U1273" s="135">
        <v>0</v>
      </c>
      <c r="V1273" s="135"/>
      <c r="W1273" s="136">
        <f t="shared" si="73"/>
        <v>46344</v>
      </c>
      <c r="X1273" s="145" t="s">
        <v>1341</v>
      </c>
      <c r="Y1273" s="138"/>
      <c r="Z1273" s="138"/>
      <c r="AA1273" s="138"/>
      <c r="AB1273" s="139"/>
      <c r="AC1273" s="147"/>
      <c r="AE1273" s="147"/>
      <c r="AG1273" s="147"/>
      <c r="AH1273" s="92"/>
    </row>
    <row r="1274" spans="2:34" ht="40.5" customHeight="1">
      <c r="B1274" s="127">
        <v>1263</v>
      </c>
      <c r="C1274" s="128" t="s">
        <v>1342</v>
      </c>
      <c r="D1274" s="129" t="s">
        <v>307</v>
      </c>
      <c r="E1274" s="129" t="s">
        <v>389</v>
      </c>
      <c r="F1274" s="129" t="s">
        <v>318</v>
      </c>
      <c r="G1274" s="128" t="s">
        <v>909</v>
      </c>
      <c r="H1274" s="128"/>
      <c r="I1274" s="128" t="s">
        <v>1343</v>
      </c>
      <c r="J1274" s="128" t="s">
        <v>156</v>
      </c>
      <c r="K1274" s="128" t="s">
        <v>2264</v>
      </c>
      <c r="L1274" s="130">
        <v>12</v>
      </c>
      <c r="M1274" s="130">
        <v>8</v>
      </c>
      <c r="N1274" s="131">
        <f t="shared" si="71"/>
        <v>20</v>
      </c>
      <c r="O1274" s="128" t="s">
        <v>2312</v>
      </c>
      <c r="P1274" s="144">
        <v>124524</v>
      </c>
      <c r="Q1274" s="133">
        <v>0</v>
      </c>
      <c r="R1274" s="144">
        <v>15363.600000000006</v>
      </c>
      <c r="S1274" s="134">
        <f t="shared" si="72"/>
        <v>139887.6</v>
      </c>
      <c r="T1274" s="132">
        <v>124524</v>
      </c>
      <c r="U1274" s="135">
        <v>0</v>
      </c>
      <c r="V1274" s="135"/>
      <c r="W1274" s="136">
        <f t="shared" si="73"/>
        <v>124524</v>
      </c>
      <c r="X1274" s="145" t="s">
        <v>1344</v>
      </c>
      <c r="Y1274" s="138"/>
      <c r="Z1274" s="138"/>
      <c r="AA1274" s="138"/>
      <c r="AB1274" s="139"/>
      <c r="AC1274" s="147"/>
      <c r="AE1274" s="147"/>
      <c r="AG1274" s="147"/>
      <c r="AH1274" s="92"/>
    </row>
    <row r="1275" spans="2:34" ht="40.5" customHeight="1">
      <c r="B1275" s="127">
        <v>1264</v>
      </c>
      <c r="C1275" s="128" t="s">
        <v>1342</v>
      </c>
      <c r="D1275" s="129" t="s">
        <v>307</v>
      </c>
      <c r="E1275" s="129" t="s">
        <v>389</v>
      </c>
      <c r="F1275" s="129" t="s">
        <v>318</v>
      </c>
      <c r="G1275" s="128" t="s">
        <v>909</v>
      </c>
      <c r="H1275" s="128"/>
      <c r="I1275" s="128" t="s">
        <v>1343</v>
      </c>
      <c r="J1275" s="128" t="s">
        <v>455</v>
      </c>
      <c r="K1275" s="128" t="s">
        <v>2265</v>
      </c>
      <c r="L1275" s="130">
        <v>0</v>
      </c>
      <c r="M1275" s="130">
        <v>0</v>
      </c>
      <c r="N1275" s="131">
        <f t="shared" si="71"/>
        <v>0</v>
      </c>
      <c r="O1275" s="128" t="s">
        <v>2312</v>
      </c>
      <c r="P1275" s="144">
        <v>6591</v>
      </c>
      <c r="Q1275" s="133">
        <v>0</v>
      </c>
      <c r="R1275" s="144">
        <v>770</v>
      </c>
      <c r="S1275" s="134">
        <f t="shared" si="72"/>
        <v>7361</v>
      </c>
      <c r="T1275" s="132">
        <v>6591</v>
      </c>
      <c r="U1275" s="135">
        <v>0</v>
      </c>
      <c r="V1275" s="135"/>
      <c r="W1275" s="136">
        <f t="shared" si="73"/>
        <v>6591</v>
      </c>
      <c r="X1275" s="145" t="s">
        <v>1344</v>
      </c>
      <c r="Y1275" s="138"/>
      <c r="Z1275" s="138"/>
      <c r="AA1275" s="138"/>
      <c r="AB1275" s="139"/>
      <c r="AC1275" s="147"/>
      <c r="AE1275" s="147"/>
      <c r="AG1275" s="147"/>
      <c r="AH1275" s="92"/>
    </row>
    <row r="1276" spans="2:34" ht="40.5" customHeight="1">
      <c r="B1276" s="127">
        <v>1265</v>
      </c>
      <c r="C1276" s="128" t="s">
        <v>1342</v>
      </c>
      <c r="D1276" s="129" t="s">
        <v>307</v>
      </c>
      <c r="E1276" s="129" t="s">
        <v>389</v>
      </c>
      <c r="F1276" s="129" t="s">
        <v>318</v>
      </c>
      <c r="G1276" s="128" t="s">
        <v>909</v>
      </c>
      <c r="H1276" s="128"/>
      <c r="I1276" s="128" t="s">
        <v>1343</v>
      </c>
      <c r="J1276" s="128" t="s">
        <v>156</v>
      </c>
      <c r="K1276" s="128" t="s">
        <v>2264</v>
      </c>
      <c r="L1276" s="130">
        <v>0</v>
      </c>
      <c r="M1276" s="130">
        <v>0</v>
      </c>
      <c r="N1276" s="131">
        <f t="shared" si="71"/>
        <v>0</v>
      </c>
      <c r="O1276" s="128" t="s">
        <v>2312</v>
      </c>
      <c r="P1276" s="144">
        <v>11200</v>
      </c>
      <c r="Q1276" s="133">
        <v>0</v>
      </c>
      <c r="R1276" s="144">
        <v>1600</v>
      </c>
      <c r="S1276" s="134">
        <f t="shared" si="72"/>
        <v>12800</v>
      </c>
      <c r="T1276" s="132">
        <v>11200</v>
      </c>
      <c r="U1276" s="135">
        <v>0</v>
      </c>
      <c r="V1276" s="135"/>
      <c r="W1276" s="136">
        <f t="shared" si="73"/>
        <v>11200</v>
      </c>
      <c r="X1276" s="145" t="s">
        <v>1344</v>
      </c>
      <c r="Y1276" s="138"/>
      <c r="Z1276" s="138"/>
      <c r="AA1276" s="138"/>
      <c r="AB1276" s="139"/>
      <c r="AC1276" s="147"/>
      <c r="AE1276" s="147"/>
      <c r="AG1276" s="147"/>
      <c r="AH1276" s="92"/>
    </row>
    <row r="1277" spans="2:34" ht="40.5" customHeight="1">
      <c r="B1277" s="127">
        <v>1266</v>
      </c>
      <c r="C1277" s="128" t="s">
        <v>1342</v>
      </c>
      <c r="D1277" s="129" t="s">
        <v>307</v>
      </c>
      <c r="E1277" s="129" t="s">
        <v>389</v>
      </c>
      <c r="F1277" s="129" t="s">
        <v>318</v>
      </c>
      <c r="G1277" s="128" t="s">
        <v>909</v>
      </c>
      <c r="H1277" s="128"/>
      <c r="I1277" s="128" t="s">
        <v>1343</v>
      </c>
      <c r="J1277" s="128" t="s">
        <v>941</v>
      </c>
      <c r="K1277" s="128" t="s">
        <v>2264</v>
      </c>
      <c r="L1277" s="130">
        <v>0</v>
      </c>
      <c r="M1277" s="130">
        <v>0</v>
      </c>
      <c r="N1277" s="131">
        <f t="shared" si="71"/>
        <v>0</v>
      </c>
      <c r="O1277" s="128" t="s">
        <v>2312</v>
      </c>
      <c r="P1277" s="144">
        <v>54432</v>
      </c>
      <c r="Q1277" s="133">
        <v>0</v>
      </c>
      <c r="R1277" s="144">
        <v>6048</v>
      </c>
      <c r="S1277" s="134">
        <f t="shared" si="72"/>
        <v>60480</v>
      </c>
      <c r="T1277" s="132">
        <v>54432</v>
      </c>
      <c r="U1277" s="135">
        <v>0</v>
      </c>
      <c r="V1277" s="135"/>
      <c r="W1277" s="136">
        <f t="shared" si="73"/>
        <v>54432</v>
      </c>
      <c r="X1277" s="145" t="s">
        <v>1344</v>
      </c>
      <c r="Y1277" s="138"/>
      <c r="Z1277" s="138"/>
      <c r="AA1277" s="138"/>
      <c r="AB1277" s="139"/>
      <c r="AC1277" s="147"/>
      <c r="AE1277" s="147"/>
      <c r="AG1277" s="147"/>
      <c r="AH1277" s="92"/>
    </row>
    <row r="1278" spans="2:34" ht="40.5" customHeight="1">
      <c r="B1278" s="127">
        <v>1267</v>
      </c>
      <c r="C1278" s="128" t="s">
        <v>1345</v>
      </c>
      <c r="D1278" s="129" t="s">
        <v>424</v>
      </c>
      <c r="E1278" s="129" t="s">
        <v>1346</v>
      </c>
      <c r="F1278" s="129" t="s">
        <v>221</v>
      </c>
      <c r="G1278" s="128" t="s">
        <v>1178</v>
      </c>
      <c r="H1278" s="128"/>
      <c r="I1278" s="128" t="s">
        <v>1345</v>
      </c>
      <c r="J1278" s="128" t="s">
        <v>157</v>
      </c>
      <c r="K1278" s="128" t="s">
        <v>2264</v>
      </c>
      <c r="L1278" s="130">
        <v>11</v>
      </c>
      <c r="M1278" s="130">
        <v>9</v>
      </c>
      <c r="N1278" s="131">
        <f t="shared" si="71"/>
        <v>20</v>
      </c>
      <c r="O1278" s="128" t="s">
        <v>2312</v>
      </c>
      <c r="P1278" s="144">
        <v>30040</v>
      </c>
      <c r="Q1278" s="133">
        <v>0</v>
      </c>
      <c r="R1278" s="144">
        <v>6828</v>
      </c>
      <c r="S1278" s="134">
        <f t="shared" si="72"/>
        <v>36868</v>
      </c>
      <c r="T1278" s="144">
        <v>30040</v>
      </c>
      <c r="U1278" s="135">
        <v>0</v>
      </c>
      <c r="V1278" s="135"/>
      <c r="W1278" s="136">
        <f t="shared" si="73"/>
        <v>30040</v>
      </c>
      <c r="X1278" s="145" t="s">
        <v>1347</v>
      </c>
      <c r="Y1278" s="138"/>
      <c r="Z1278" s="138"/>
      <c r="AA1278" s="138"/>
      <c r="AB1278" s="139"/>
      <c r="AC1278" s="147"/>
      <c r="AE1278" s="147"/>
      <c r="AG1278" s="147"/>
      <c r="AH1278" s="92"/>
    </row>
    <row r="1279" spans="2:34" ht="40.5" customHeight="1">
      <c r="B1279" s="127">
        <v>1268</v>
      </c>
      <c r="C1279" s="128" t="s">
        <v>1345</v>
      </c>
      <c r="D1279" s="129" t="s">
        <v>424</v>
      </c>
      <c r="E1279" s="129" t="s">
        <v>1346</v>
      </c>
      <c r="F1279" s="129" t="s">
        <v>221</v>
      </c>
      <c r="G1279" s="128" t="s">
        <v>1178</v>
      </c>
      <c r="H1279" s="128"/>
      <c r="I1279" s="128" t="s">
        <v>1345</v>
      </c>
      <c r="J1279" s="128" t="s">
        <v>1007</v>
      </c>
      <c r="K1279" s="128" t="s">
        <v>2264</v>
      </c>
      <c r="L1279" s="130">
        <v>0</v>
      </c>
      <c r="M1279" s="130">
        <v>0</v>
      </c>
      <c r="N1279" s="131">
        <f t="shared" si="71"/>
        <v>0</v>
      </c>
      <c r="O1279" s="128" t="s">
        <v>2312</v>
      </c>
      <c r="P1279" s="144">
        <v>5092</v>
      </c>
      <c r="Q1279" s="133">
        <v>0</v>
      </c>
      <c r="R1279" s="144">
        <v>2277.12</v>
      </c>
      <c r="S1279" s="134">
        <f t="shared" si="72"/>
        <v>7369.12</v>
      </c>
      <c r="T1279" s="144">
        <v>5092</v>
      </c>
      <c r="U1279" s="135">
        <v>0</v>
      </c>
      <c r="V1279" s="135"/>
      <c r="W1279" s="136">
        <f t="shared" si="73"/>
        <v>5092</v>
      </c>
      <c r="X1279" s="145" t="s">
        <v>1347</v>
      </c>
      <c r="Y1279" s="138"/>
      <c r="Z1279" s="138"/>
      <c r="AA1279" s="138"/>
      <c r="AB1279" s="139"/>
      <c r="AC1279" s="147"/>
      <c r="AE1279" s="147"/>
      <c r="AG1279" s="147"/>
      <c r="AH1279" s="92"/>
    </row>
    <row r="1280" spans="2:34" ht="40.5" customHeight="1">
      <c r="B1280" s="127">
        <v>1269</v>
      </c>
      <c r="C1280" s="128" t="s">
        <v>1345</v>
      </c>
      <c r="D1280" s="129" t="s">
        <v>424</v>
      </c>
      <c r="E1280" s="129" t="s">
        <v>1346</v>
      </c>
      <c r="F1280" s="129" t="s">
        <v>221</v>
      </c>
      <c r="G1280" s="128" t="s">
        <v>1178</v>
      </c>
      <c r="H1280" s="128"/>
      <c r="I1280" s="128" t="s">
        <v>1345</v>
      </c>
      <c r="J1280" s="128" t="s">
        <v>330</v>
      </c>
      <c r="K1280" s="128" t="s">
        <v>2265</v>
      </c>
      <c r="L1280" s="130">
        <v>0</v>
      </c>
      <c r="M1280" s="130">
        <v>0</v>
      </c>
      <c r="N1280" s="131">
        <f t="shared" si="71"/>
        <v>0</v>
      </c>
      <c r="O1280" s="128" t="s">
        <v>2312</v>
      </c>
      <c r="P1280" s="144">
        <v>16254</v>
      </c>
      <c r="Q1280" s="133">
        <v>0</v>
      </c>
      <c r="R1280" s="144">
        <v>5121</v>
      </c>
      <c r="S1280" s="134">
        <f t="shared" si="72"/>
        <v>21375</v>
      </c>
      <c r="T1280" s="144">
        <v>16254</v>
      </c>
      <c r="U1280" s="135">
        <v>0</v>
      </c>
      <c r="V1280" s="135"/>
      <c r="W1280" s="136">
        <f t="shared" si="73"/>
        <v>16254</v>
      </c>
      <c r="X1280" s="145" t="s">
        <v>1347</v>
      </c>
      <c r="Y1280" s="138"/>
      <c r="Z1280" s="138"/>
      <c r="AA1280" s="138"/>
      <c r="AB1280" s="139"/>
      <c r="AC1280" s="147"/>
      <c r="AE1280" s="147"/>
      <c r="AG1280" s="147"/>
      <c r="AH1280" s="92"/>
    </row>
    <row r="1281" spans="2:34" ht="40.5" customHeight="1">
      <c r="B1281" s="127">
        <v>1270</v>
      </c>
      <c r="C1281" s="128" t="s">
        <v>1345</v>
      </c>
      <c r="D1281" s="129" t="s">
        <v>424</v>
      </c>
      <c r="E1281" s="129" t="s">
        <v>1346</v>
      </c>
      <c r="F1281" s="129" t="s">
        <v>221</v>
      </c>
      <c r="G1281" s="128" t="s">
        <v>1178</v>
      </c>
      <c r="H1281" s="128"/>
      <c r="I1281" s="128" t="s">
        <v>1345</v>
      </c>
      <c r="J1281" s="128" t="s">
        <v>156</v>
      </c>
      <c r="K1281" s="128" t="s">
        <v>2264</v>
      </c>
      <c r="L1281" s="130">
        <v>0</v>
      </c>
      <c r="M1281" s="130">
        <v>0</v>
      </c>
      <c r="N1281" s="131">
        <f t="shared" si="71"/>
        <v>0</v>
      </c>
      <c r="O1281" s="128" t="s">
        <v>2312</v>
      </c>
      <c r="P1281" s="144">
        <v>149429</v>
      </c>
      <c r="Q1281" s="133">
        <v>0</v>
      </c>
      <c r="R1281" s="144">
        <v>18436.119999999995</v>
      </c>
      <c r="S1281" s="134">
        <f t="shared" si="72"/>
        <v>167865.12</v>
      </c>
      <c r="T1281" s="144">
        <v>149429</v>
      </c>
      <c r="U1281" s="135">
        <v>0</v>
      </c>
      <c r="V1281" s="135"/>
      <c r="W1281" s="136">
        <f t="shared" si="73"/>
        <v>149429</v>
      </c>
      <c r="X1281" s="145" t="s">
        <v>1347</v>
      </c>
      <c r="Y1281" s="138"/>
      <c r="Z1281" s="138"/>
      <c r="AA1281" s="138"/>
      <c r="AB1281" s="139"/>
      <c r="AC1281" s="147"/>
      <c r="AE1281" s="147"/>
      <c r="AG1281" s="147"/>
      <c r="AH1281" s="92"/>
    </row>
    <row r="1282" spans="2:34" ht="40.5" customHeight="1">
      <c r="B1282" s="127">
        <v>1271</v>
      </c>
      <c r="C1282" s="128" t="s">
        <v>1348</v>
      </c>
      <c r="D1282" s="129" t="s">
        <v>237</v>
      </c>
      <c r="E1282" s="129"/>
      <c r="F1282" s="129" t="s">
        <v>1349</v>
      </c>
      <c r="G1282" s="128" t="s">
        <v>1178</v>
      </c>
      <c r="H1282" s="128"/>
      <c r="I1282" s="128" t="s">
        <v>1350</v>
      </c>
      <c r="J1282" s="128" t="s">
        <v>157</v>
      </c>
      <c r="K1282" s="128" t="s">
        <v>2264</v>
      </c>
      <c r="L1282" s="130">
        <v>3</v>
      </c>
      <c r="M1282" s="130">
        <v>22</v>
      </c>
      <c r="N1282" s="131">
        <f t="shared" si="71"/>
        <v>25</v>
      </c>
      <c r="O1282" s="128" t="s">
        <v>2312</v>
      </c>
      <c r="P1282" s="144">
        <v>157435</v>
      </c>
      <c r="Q1282" s="133">
        <v>0</v>
      </c>
      <c r="R1282" s="144">
        <v>31804.399999999994</v>
      </c>
      <c r="S1282" s="134">
        <f t="shared" si="72"/>
        <v>189239.4</v>
      </c>
      <c r="T1282" s="144">
        <v>157435</v>
      </c>
      <c r="U1282" s="135">
        <v>0</v>
      </c>
      <c r="V1282" s="135"/>
      <c r="W1282" s="136">
        <f t="shared" si="73"/>
        <v>157435</v>
      </c>
      <c r="X1282" s="145" t="s">
        <v>1351</v>
      </c>
      <c r="Y1282" s="138"/>
      <c r="Z1282" s="138"/>
      <c r="AA1282" s="138"/>
      <c r="AB1282" s="139"/>
      <c r="AC1282" s="147"/>
      <c r="AE1282" s="147"/>
      <c r="AG1282" s="147"/>
      <c r="AH1282" s="92"/>
    </row>
    <row r="1283" spans="2:34" ht="40.5" customHeight="1">
      <c r="B1283" s="127">
        <v>1272</v>
      </c>
      <c r="C1283" s="128" t="s">
        <v>1348</v>
      </c>
      <c r="D1283" s="129" t="s">
        <v>237</v>
      </c>
      <c r="E1283" s="129"/>
      <c r="F1283" s="129" t="s">
        <v>1349</v>
      </c>
      <c r="G1283" s="128" t="s">
        <v>1178</v>
      </c>
      <c r="H1283" s="128"/>
      <c r="I1283" s="128" t="s">
        <v>1350</v>
      </c>
      <c r="J1283" s="128" t="s">
        <v>157</v>
      </c>
      <c r="K1283" s="128" t="s">
        <v>2264</v>
      </c>
      <c r="L1283" s="130">
        <v>0</v>
      </c>
      <c r="M1283" s="130">
        <v>0</v>
      </c>
      <c r="N1283" s="131">
        <f t="shared" si="71"/>
        <v>0</v>
      </c>
      <c r="O1283" s="128" t="s">
        <v>2312</v>
      </c>
      <c r="P1283" s="144">
        <v>7510</v>
      </c>
      <c r="Q1283" s="133">
        <v>0</v>
      </c>
      <c r="R1283" s="144">
        <v>1707</v>
      </c>
      <c r="S1283" s="134">
        <f t="shared" si="72"/>
        <v>9217</v>
      </c>
      <c r="T1283" s="144">
        <v>7510</v>
      </c>
      <c r="U1283" s="135">
        <v>0</v>
      </c>
      <c r="V1283" s="135"/>
      <c r="W1283" s="136">
        <f t="shared" si="73"/>
        <v>7510</v>
      </c>
      <c r="X1283" s="145" t="s">
        <v>1351</v>
      </c>
      <c r="Y1283" s="138"/>
      <c r="Z1283" s="138"/>
      <c r="AA1283" s="138"/>
      <c r="AB1283" s="139"/>
      <c r="AC1283" s="147"/>
      <c r="AE1283" s="147"/>
      <c r="AG1283" s="147"/>
      <c r="AH1283" s="92"/>
    </row>
    <row r="1284" spans="2:34" ht="40.5" customHeight="1">
      <c r="B1284" s="127">
        <v>1273</v>
      </c>
      <c r="C1284" s="128" t="s">
        <v>1348</v>
      </c>
      <c r="D1284" s="129" t="s">
        <v>237</v>
      </c>
      <c r="E1284" s="129"/>
      <c r="F1284" s="129" t="s">
        <v>1349</v>
      </c>
      <c r="G1284" s="128" t="s">
        <v>1178</v>
      </c>
      <c r="H1284" s="128"/>
      <c r="I1284" s="128" t="s">
        <v>1350</v>
      </c>
      <c r="J1284" s="128" t="s">
        <v>156</v>
      </c>
      <c r="K1284" s="128" t="s">
        <v>2264</v>
      </c>
      <c r="L1284" s="130">
        <v>0</v>
      </c>
      <c r="M1284" s="130">
        <v>0</v>
      </c>
      <c r="N1284" s="131">
        <f t="shared" si="71"/>
        <v>0</v>
      </c>
      <c r="O1284" s="128" t="s">
        <v>2312</v>
      </c>
      <c r="P1284" s="144">
        <v>12452</v>
      </c>
      <c r="Q1284" s="133">
        <v>0</v>
      </c>
      <c r="R1284" s="144">
        <v>1536.7600000000002</v>
      </c>
      <c r="S1284" s="134">
        <f t="shared" si="72"/>
        <v>13988.76</v>
      </c>
      <c r="T1284" s="144">
        <v>12452</v>
      </c>
      <c r="U1284" s="135">
        <v>0</v>
      </c>
      <c r="V1284" s="135"/>
      <c r="W1284" s="136">
        <f t="shared" si="73"/>
        <v>12452</v>
      </c>
      <c r="X1284" s="145" t="s">
        <v>1351</v>
      </c>
      <c r="Y1284" s="138"/>
      <c r="Z1284" s="138"/>
      <c r="AA1284" s="138"/>
      <c r="AB1284" s="139"/>
      <c r="AC1284" s="147"/>
      <c r="AE1284" s="147"/>
      <c r="AG1284" s="147"/>
      <c r="AH1284" s="92"/>
    </row>
    <row r="1285" spans="2:34" ht="40.5" customHeight="1">
      <c r="B1285" s="127">
        <v>1274</v>
      </c>
      <c r="C1285" s="128" t="s">
        <v>1352</v>
      </c>
      <c r="D1285" s="129" t="s">
        <v>966</v>
      </c>
      <c r="E1285" s="129"/>
      <c r="F1285" s="129" t="s">
        <v>291</v>
      </c>
      <c r="G1285" s="128" t="s">
        <v>1178</v>
      </c>
      <c r="H1285" s="128"/>
      <c r="I1285" s="128" t="s">
        <v>1352</v>
      </c>
      <c r="J1285" s="128" t="s">
        <v>157</v>
      </c>
      <c r="K1285" s="128" t="s">
        <v>2264</v>
      </c>
      <c r="L1285" s="130">
        <v>20</v>
      </c>
      <c r="M1285" s="130">
        <v>15</v>
      </c>
      <c r="N1285" s="131">
        <f t="shared" si="71"/>
        <v>35</v>
      </c>
      <c r="O1285" s="128" t="s">
        <v>2312</v>
      </c>
      <c r="P1285" s="144">
        <v>102675</v>
      </c>
      <c r="Q1285" s="133">
        <v>0</v>
      </c>
      <c r="R1285" s="144">
        <v>20742</v>
      </c>
      <c r="S1285" s="134">
        <f t="shared" si="72"/>
        <v>123417</v>
      </c>
      <c r="T1285" s="144">
        <v>102675</v>
      </c>
      <c r="U1285" s="135">
        <v>0</v>
      </c>
      <c r="V1285" s="135"/>
      <c r="W1285" s="136">
        <f t="shared" si="73"/>
        <v>102675</v>
      </c>
      <c r="X1285" s="145" t="s">
        <v>1353</v>
      </c>
      <c r="Y1285" s="138"/>
      <c r="Z1285" s="138"/>
      <c r="AA1285" s="138"/>
      <c r="AB1285" s="139"/>
      <c r="AC1285" s="147"/>
      <c r="AE1285" s="147"/>
      <c r="AG1285" s="147"/>
      <c r="AH1285" s="92"/>
    </row>
    <row r="1286" spans="2:34" ht="40.5" customHeight="1">
      <c r="B1286" s="127">
        <v>1275</v>
      </c>
      <c r="C1286" s="128" t="s">
        <v>1352</v>
      </c>
      <c r="D1286" s="129" t="s">
        <v>966</v>
      </c>
      <c r="E1286" s="129"/>
      <c r="F1286" s="129" t="s">
        <v>291</v>
      </c>
      <c r="G1286" s="128" t="s">
        <v>1178</v>
      </c>
      <c r="H1286" s="128"/>
      <c r="I1286" s="128" t="s">
        <v>1352</v>
      </c>
      <c r="J1286" s="128" t="s">
        <v>1007</v>
      </c>
      <c r="K1286" s="128" t="s">
        <v>2264</v>
      </c>
      <c r="L1286" s="130">
        <v>0</v>
      </c>
      <c r="M1286" s="130">
        <v>0</v>
      </c>
      <c r="N1286" s="131">
        <f t="shared" si="71"/>
        <v>0</v>
      </c>
      <c r="O1286" s="128" t="s">
        <v>2312</v>
      </c>
      <c r="P1286" s="144">
        <v>30557</v>
      </c>
      <c r="Q1286" s="133">
        <v>0</v>
      </c>
      <c r="R1286" s="144">
        <v>13657.720000000001</v>
      </c>
      <c r="S1286" s="134">
        <f t="shared" si="72"/>
        <v>44214.720000000001</v>
      </c>
      <c r="T1286" s="144">
        <v>30557</v>
      </c>
      <c r="U1286" s="135">
        <v>0</v>
      </c>
      <c r="V1286" s="135"/>
      <c r="W1286" s="136">
        <f t="shared" si="73"/>
        <v>30557</v>
      </c>
      <c r="X1286" s="145" t="s">
        <v>1353</v>
      </c>
      <c r="Y1286" s="138"/>
      <c r="Z1286" s="138"/>
      <c r="AA1286" s="138"/>
      <c r="AB1286" s="139"/>
      <c r="AC1286" s="147"/>
      <c r="AE1286" s="147"/>
      <c r="AG1286" s="147"/>
      <c r="AH1286" s="92"/>
    </row>
    <row r="1287" spans="2:34" ht="40.5" customHeight="1">
      <c r="B1287" s="127">
        <v>1276</v>
      </c>
      <c r="C1287" s="128" t="s">
        <v>1352</v>
      </c>
      <c r="D1287" s="129" t="s">
        <v>966</v>
      </c>
      <c r="E1287" s="129"/>
      <c r="F1287" s="129" t="s">
        <v>291</v>
      </c>
      <c r="G1287" s="128" t="s">
        <v>1178</v>
      </c>
      <c r="H1287" s="128"/>
      <c r="I1287" s="128" t="s">
        <v>1352</v>
      </c>
      <c r="J1287" s="128" t="s">
        <v>156</v>
      </c>
      <c r="K1287" s="128" t="s">
        <v>2264</v>
      </c>
      <c r="L1287" s="130">
        <v>0</v>
      </c>
      <c r="M1287" s="130">
        <v>0</v>
      </c>
      <c r="N1287" s="131">
        <f t="shared" si="71"/>
        <v>0</v>
      </c>
      <c r="O1287" s="128" t="s">
        <v>2312</v>
      </c>
      <c r="P1287" s="144">
        <v>174334</v>
      </c>
      <c r="Q1287" s="133">
        <v>0</v>
      </c>
      <c r="R1287" s="144">
        <v>21508.640000000014</v>
      </c>
      <c r="S1287" s="134">
        <f t="shared" si="72"/>
        <v>195842.64</v>
      </c>
      <c r="T1287" s="144">
        <v>174334</v>
      </c>
      <c r="U1287" s="135">
        <v>0</v>
      </c>
      <c r="V1287" s="135"/>
      <c r="W1287" s="136">
        <f t="shared" si="73"/>
        <v>174334</v>
      </c>
      <c r="X1287" s="145" t="s">
        <v>1353</v>
      </c>
      <c r="Y1287" s="138"/>
      <c r="Z1287" s="138"/>
      <c r="AA1287" s="138"/>
      <c r="AB1287" s="139"/>
      <c r="AC1287" s="147"/>
      <c r="AE1287" s="147"/>
      <c r="AG1287" s="147"/>
      <c r="AH1287" s="92"/>
    </row>
    <row r="1288" spans="2:34" ht="40.5" customHeight="1">
      <c r="B1288" s="127">
        <v>1277</v>
      </c>
      <c r="C1288" s="128" t="s">
        <v>1354</v>
      </c>
      <c r="D1288" s="129" t="s">
        <v>1355</v>
      </c>
      <c r="E1288" s="129" t="s">
        <v>1356</v>
      </c>
      <c r="F1288" s="129" t="s">
        <v>1357</v>
      </c>
      <c r="G1288" s="128" t="s">
        <v>909</v>
      </c>
      <c r="H1288" s="128"/>
      <c r="I1288" s="128" t="s">
        <v>1358</v>
      </c>
      <c r="J1288" s="128" t="s">
        <v>156</v>
      </c>
      <c r="K1288" s="128" t="s">
        <v>2264</v>
      </c>
      <c r="L1288" s="130">
        <v>8</v>
      </c>
      <c r="M1288" s="130">
        <v>2</v>
      </c>
      <c r="N1288" s="131">
        <f t="shared" si="71"/>
        <v>10</v>
      </c>
      <c r="O1288" s="128" t="s">
        <v>2313</v>
      </c>
      <c r="P1288" s="144">
        <v>5600</v>
      </c>
      <c r="Q1288" s="133">
        <v>0</v>
      </c>
      <c r="R1288" s="144">
        <v>800</v>
      </c>
      <c r="S1288" s="134">
        <f t="shared" si="72"/>
        <v>6400</v>
      </c>
      <c r="T1288" s="132">
        <v>5600</v>
      </c>
      <c r="U1288" s="135">
        <v>0</v>
      </c>
      <c r="V1288" s="135"/>
      <c r="W1288" s="136">
        <f t="shared" si="73"/>
        <v>5600</v>
      </c>
      <c r="X1288" s="145" t="s">
        <v>1359</v>
      </c>
      <c r="Y1288" s="138"/>
      <c r="Z1288" s="138"/>
      <c r="AA1288" s="138"/>
      <c r="AB1288" s="139"/>
      <c r="AC1288" s="147"/>
      <c r="AE1288" s="147"/>
      <c r="AG1288" s="147"/>
      <c r="AH1288" s="92"/>
    </row>
    <row r="1289" spans="2:34" ht="40.5" customHeight="1">
      <c r="B1289" s="127">
        <v>1278</v>
      </c>
      <c r="C1289" s="128" t="s">
        <v>1354</v>
      </c>
      <c r="D1289" s="129" t="s">
        <v>1355</v>
      </c>
      <c r="E1289" s="129" t="s">
        <v>1356</v>
      </c>
      <c r="F1289" s="129" t="s">
        <v>1357</v>
      </c>
      <c r="G1289" s="128" t="s">
        <v>909</v>
      </c>
      <c r="H1289" s="128"/>
      <c r="I1289" s="128" t="s">
        <v>1358</v>
      </c>
      <c r="J1289" s="128" t="s">
        <v>156</v>
      </c>
      <c r="K1289" s="128" t="s">
        <v>2264</v>
      </c>
      <c r="L1289" s="130">
        <v>0</v>
      </c>
      <c r="M1289" s="130">
        <v>0</v>
      </c>
      <c r="N1289" s="131">
        <f t="shared" si="71"/>
        <v>0</v>
      </c>
      <c r="O1289" s="128" t="s">
        <v>2313</v>
      </c>
      <c r="P1289" s="144">
        <v>62262</v>
      </c>
      <c r="Q1289" s="133">
        <v>0</v>
      </c>
      <c r="R1289" s="144">
        <v>7681.8000000000029</v>
      </c>
      <c r="S1289" s="134">
        <f t="shared" si="72"/>
        <v>69943.8</v>
      </c>
      <c r="T1289" s="132">
        <v>62262</v>
      </c>
      <c r="U1289" s="135">
        <v>0</v>
      </c>
      <c r="V1289" s="135"/>
      <c r="W1289" s="136">
        <f t="shared" si="73"/>
        <v>62262</v>
      </c>
      <c r="X1289" s="145" t="s">
        <v>1359</v>
      </c>
      <c r="Y1289" s="138"/>
      <c r="Z1289" s="138"/>
      <c r="AA1289" s="138"/>
      <c r="AB1289" s="139"/>
      <c r="AC1289" s="147"/>
      <c r="AE1289" s="147"/>
      <c r="AG1289" s="147"/>
      <c r="AH1289" s="92"/>
    </row>
    <row r="1290" spans="2:34" ht="40.5" customHeight="1">
      <c r="B1290" s="127">
        <v>1279</v>
      </c>
      <c r="C1290" s="128" t="s">
        <v>1354</v>
      </c>
      <c r="D1290" s="129" t="s">
        <v>1355</v>
      </c>
      <c r="E1290" s="129" t="s">
        <v>1356</v>
      </c>
      <c r="F1290" s="129" t="s">
        <v>1357</v>
      </c>
      <c r="G1290" s="128" t="s">
        <v>909</v>
      </c>
      <c r="H1290" s="128"/>
      <c r="I1290" s="128" t="s">
        <v>1358</v>
      </c>
      <c r="J1290" s="128" t="s">
        <v>288</v>
      </c>
      <c r="K1290" s="128" t="s">
        <v>2265</v>
      </c>
      <c r="L1290" s="130">
        <v>0</v>
      </c>
      <c r="M1290" s="130">
        <v>0</v>
      </c>
      <c r="N1290" s="131">
        <f t="shared" si="71"/>
        <v>0</v>
      </c>
      <c r="O1290" s="128" t="s">
        <v>2313</v>
      </c>
      <c r="P1290" s="144">
        <v>11322</v>
      </c>
      <c r="Q1290" s="133">
        <v>0</v>
      </c>
      <c r="R1290" s="144">
        <v>1258</v>
      </c>
      <c r="S1290" s="134">
        <f t="shared" si="72"/>
        <v>12580</v>
      </c>
      <c r="T1290" s="132">
        <v>11322</v>
      </c>
      <c r="U1290" s="135">
        <v>0</v>
      </c>
      <c r="V1290" s="135"/>
      <c r="W1290" s="136">
        <f t="shared" si="73"/>
        <v>11322</v>
      </c>
      <c r="X1290" s="145" t="s">
        <v>1359</v>
      </c>
      <c r="Y1290" s="138"/>
      <c r="Z1290" s="138"/>
      <c r="AA1290" s="138"/>
      <c r="AB1290" s="139"/>
      <c r="AC1290" s="147"/>
      <c r="AE1290" s="147"/>
      <c r="AG1290" s="147"/>
      <c r="AH1290" s="92"/>
    </row>
    <row r="1291" spans="2:34" ht="40.5" customHeight="1">
      <c r="B1291" s="127">
        <v>1280</v>
      </c>
      <c r="C1291" s="128" t="s">
        <v>1360</v>
      </c>
      <c r="D1291" s="129" t="s">
        <v>1361</v>
      </c>
      <c r="E1291" s="129" t="s">
        <v>1362</v>
      </c>
      <c r="F1291" s="129" t="s">
        <v>1363</v>
      </c>
      <c r="G1291" s="128" t="s">
        <v>138</v>
      </c>
      <c r="H1291" s="128"/>
      <c r="I1291" s="128" t="s">
        <v>1364</v>
      </c>
      <c r="J1291" s="128" t="s">
        <v>156</v>
      </c>
      <c r="K1291" s="128" t="s">
        <v>2264</v>
      </c>
      <c r="L1291" s="130">
        <v>8</v>
      </c>
      <c r="M1291" s="130">
        <v>1</v>
      </c>
      <c r="N1291" s="131">
        <f t="shared" si="71"/>
        <v>9</v>
      </c>
      <c r="O1291" s="128" t="s">
        <v>2312</v>
      </c>
      <c r="P1291" s="144">
        <v>7851</v>
      </c>
      <c r="Q1291" s="133">
        <v>0</v>
      </c>
      <c r="R1291" s="144">
        <v>872.89999999999964</v>
      </c>
      <c r="S1291" s="134">
        <f t="shared" si="72"/>
        <v>8723.9</v>
      </c>
      <c r="T1291" s="132">
        <v>7851</v>
      </c>
      <c r="U1291" s="135">
        <v>0</v>
      </c>
      <c r="V1291" s="135"/>
      <c r="W1291" s="136">
        <f t="shared" si="73"/>
        <v>7851</v>
      </c>
      <c r="X1291" s="145" t="s">
        <v>1365</v>
      </c>
      <c r="Y1291" s="138"/>
      <c r="Z1291" s="138"/>
      <c r="AA1291" s="138"/>
      <c r="AB1291" s="139"/>
      <c r="AC1291" s="147"/>
      <c r="AE1291" s="147"/>
      <c r="AG1291" s="147"/>
      <c r="AH1291" s="92"/>
    </row>
    <row r="1292" spans="2:34" ht="40.5" customHeight="1">
      <c r="B1292" s="127">
        <v>1281</v>
      </c>
      <c r="C1292" s="128" t="s">
        <v>1360</v>
      </c>
      <c r="D1292" s="129" t="s">
        <v>1361</v>
      </c>
      <c r="E1292" s="129" t="s">
        <v>1362</v>
      </c>
      <c r="F1292" s="129" t="s">
        <v>1363</v>
      </c>
      <c r="G1292" s="128" t="s">
        <v>138</v>
      </c>
      <c r="H1292" s="128"/>
      <c r="I1292" s="128" t="s">
        <v>1364</v>
      </c>
      <c r="J1292" s="128" t="s">
        <v>169</v>
      </c>
      <c r="K1292" s="128" t="s">
        <v>2264</v>
      </c>
      <c r="L1292" s="130">
        <v>0</v>
      </c>
      <c r="M1292" s="130">
        <v>0</v>
      </c>
      <c r="N1292" s="131">
        <f t="shared" ref="N1292:N1355" si="74">+M1292+L1292</f>
        <v>0</v>
      </c>
      <c r="O1292" s="128" t="s">
        <v>2312</v>
      </c>
      <c r="P1292" s="144">
        <v>71875</v>
      </c>
      <c r="Q1292" s="133">
        <v>0</v>
      </c>
      <c r="R1292" s="144">
        <v>10328.5</v>
      </c>
      <c r="S1292" s="134">
        <f t="shared" si="72"/>
        <v>82203.5</v>
      </c>
      <c r="T1292" s="132">
        <v>71875</v>
      </c>
      <c r="U1292" s="135">
        <v>0</v>
      </c>
      <c r="V1292" s="135"/>
      <c r="W1292" s="136">
        <f t="shared" si="73"/>
        <v>71875</v>
      </c>
      <c r="X1292" s="145" t="s">
        <v>1365</v>
      </c>
      <c r="Y1292" s="138"/>
      <c r="Z1292" s="138"/>
      <c r="AA1292" s="138"/>
      <c r="AB1292" s="139"/>
      <c r="AC1292" s="147"/>
      <c r="AE1292" s="147"/>
      <c r="AG1292" s="147"/>
      <c r="AH1292" s="92"/>
    </row>
    <row r="1293" spans="2:34" ht="40.5" customHeight="1">
      <c r="B1293" s="127">
        <v>1282</v>
      </c>
      <c r="C1293" s="128" t="s">
        <v>1360</v>
      </c>
      <c r="D1293" s="129" t="s">
        <v>1361</v>
      </c>
      <c r="E1293" s="129" t="s">
        <v>1362</v>
      </c>
      <c r="F1293" s="129" t="s">
        <v>1363</v>
      </c>
      <c r="G1293" s="128" t="s">
        <v>138</v>
      </c>
      <c r="H1293" s="128"/>
      <c r="I1293" s="128" t="s">
        <v>1364</v>
      </c>
      <c r="J1293" s="128" t="s">
        <v>875</v>
      </c>
      <c r="K1293" s="128" t="s">
        <v>2265</v>
      </c>
      <c r="L1293" s="130">
        <v>0</v>
      </c>
      <c r="M1293" s="130">
        <v>0</v>
      </c>
      <c r="N1293" s="131">
        <f t="shared" si="74"/>
        <v>0</v>
      </c>
      <c r="O1293" s="128" t="s">
        <v>2312</v>
      </c>
      <c r="P1293" s="144">
        <v>66509</v>
      </c>
      <c r="Q1293" s="133">
        <v>0</v>
      </c>
      <c r="R1293" s="144">
        <v>7390.6900000000023</v>
      </c>
      <c r="S1293" s="134">
        <f t="shared" ref="S1293:S1356" si="75">+P1293+R1293</f>
        <v>73899.69</v>
      </c>
      <c r="T1293" s="132">
        <v>66509</v>
      </c>
      <c r="U1293" s="135">
        <v>0</v>
      </c>
      <c r="V1293" s="135"/>
      <c r="W1293" s="136">
        <f t="shared" ref="W1293:W1356" si="76">+T1293+U1293+V1293</f>
        <v>66509</v>
      </c>
      <c r="X1293" s="145" t="s">
        <v>1365</v>
      </c>
      <c r="Y1293" s="138"/>
      <c r="Z1293" s="138"/>
      <c r="AA1293" s="138"/>
      <c r="AB1293" s="139"/>
      <c r="AC1293" s="147"/>
      <c r="AE1293" s="147"/>
      <c r="AG1293" s="147"/>
      <c r="AH1293" s="92"/>
    </row>
    <row r="1294" spans="2:34" ht="40.5" customHeight="1">
      <c r="B1294" s="127">
        <v>1283</v>
      </c>
      <c r="C1294" s="128" t="s">
        <v>1366</v>
      </c>
      <c r="D1294" s="129" t="s">
        <v>1367</v>
      </c>
      <c r="E1294" s="129" t="s">
        <v>237</v>
      </c>
      <c r="F1294" s="129" t="s">
        <v>1368</v>
      </c>
      <c r="G1294" s="128" t="s">
        <v>138</v>
      </c>
      <c r="H1294" s="128"/>
      <c r="I1294" s="128" t="s">
        <v>218</v>
      </c>
      <c r="J1294" s="128" t="s">
        <v>169</v>
      </c>
      <c r="K1294" s="128" t="s">
        <v>2264</v>
      </c>
      <c r="L1294" s="130">
        <v>10</v>
      </c>
      <c r="M1294" s="130">
        <v>1</v>
      </c>
      <c r="N1294" s="131">
        <f t="shared" si="74"/>
        <v>11</v>
      </c>
      <c r="O1294" s="128" t="s">
        <v>2312</v>
      </c>
      <c r="P1294" s="144">
        <v>115000</v>
      </c>
      <c r="Q1294" s="133">
        <v>0</v>
      </c>
      <c r="R1294" s="144">
        <v>16525.599999999999</v>
      </c>
      <c r="S1294" s="134">
        <f t="shared" si="75"/>
        <v>131525.6</v>
      </c>
      <c r="T1294" s="132">
        <v>115000</v>
      </c>
      <c r="U1294" s="135">
        <v>0</v>
      </c>
      <c r="V1294" s="135"/>
      <c r="W1294" s="136">
        <f t="shared" si="76"/>
        <v>115000</v>
      </c>
      <c r="X1294" s="145" t="s">
        <v>1369</v>
      </c>
      <c r="Y1294" s="138"/>
      <c r="Z1294" s="138"/>
      <c r="AA1294" s="138"/>
      <c r="AB1294" s="139"/>
      <c r="AC1294" s="147"/>
      <c r="AE1294" s="147"/>
      <c r="AG1294" s="147"/>
      <c r="AH1294" s="92"/>
    </row>
    <row r="1295" spans="2:34" ht="40.5" customHeight="1">
      <c r="B1295" s="127">
        <v>1284</v>
      </c>
      <c r="C1295" s="128" t="s">
        <v>1366</v>
      </c>
      <c r="D1295" s="129" t="s">
        <v>1367</v>
      </c>
      <c r="E1295" s="129" t="s">
        <v>237</v>
      </c>
      <c r="F1295" s="129" t="s">
        <v>1368</v>
      </c>
      <c r="G1295" s="128" t="s">
        <v>138</v>
      </c>
      <c r="H1295" s="128"/>
      <c r="I1295" s="128" t="s">
        <v>218</v>
      </c>
      <c r="J1295" s="128" t="s">
        <v>156</v>
      </c>
      <c r="K1295" s="128" t="s">
        <v>2264</v>
      </c>
      <c r="L1295" s="130">
        <v>0</v>
      </c>
      <c r="M1295" s="130">
        <v>0</v>
      </c>
      <c r="N1295" s="131">
        <f t="shared" si="74"/>
        <v>0</v>
      </c>
      <c r="O1295" s="128" t="s">
        <v>2312</v>
      </c>
      <c r="P1295" s="144">
        <v>23554</v>
      </c>
      <c r="Q1295" s="133">
        <v>0</v>
      </c>
      <c r="R1295" s="144">
        <v>2617.7000000000007</v>
      </c>
      <c r="S1295" s="134">
        <f t="shared" si="75"/>
        <v>26171.7</v>
      </c>
      <c r="T1295" s="132">
        <v>23554</v>
      </c>
      <c r="U1295" s="135">
        <v>0</v>
      </c>
      <c r="V1295" s="135"/>
      <c r="W1295" s="136">
        <f t="shared" si="76"/>
        <v>23554</v>
      </c>
      <c r="X1295" s="145" t="s">
        <v>1369</v>
      </c>
      <c r="Y1295" s="138"/>
      <c r="Z1295" s="138"/>
      <c r="AA1295" s="138"/>
      <c r="AB1295" s="139"/>
      <c r="AC1295" s="147"/>
      <c r="AE1295" s="147"/>
      <c r="AG1295" s="147"/>
      <c r="AH1295" s="92"/>
    </row>
    <row r="1296" spans="2:34" ht="40.5" customHeight="1">
      <c r="B1296" s="127">
        <v>1285</v>
      </c>
      <c r="C1296" s="128" t="s">
        <v>1370</v>
      </c>
      <c r="D1296" s="129" t="s">
        <v>219</v>
      </c>
      <c r="E1296" s="129" t="s">
        <v>285</v>
      </c>
      <c r="F1296" s="129" t="s">
        <v>1371</v>
      </c>
      <c r="G1296" s="128" t="s">
        <v>1178</v>
      </c>
      <c r="H1296" s="128"/>
      <c r="I1296" s="128" t="s">
        <v>1372</v>
      </c>
      <c r="J1296" s="128" t="s">
        <v>330</v>
      </c>
      <c r="K1296" s="128" t="s">
        <v>2265</v>
      </c>
      <c r="L1296" s="130">
        <v>15</v>
      </c>
      <c r="M1296" s="130">
        <v>5</v>
      </c>
      <c r="N1296" s="131">
        <f t="shared" si="74"/>
        <v>20</v>
      </c>
      <c r="O1296" s="128" t="s">
        <v>2312</v>
      </c>
      <c r="P1296" s="144">
        <v>16254</v>
      </c>
      <c r="Q1296" s="133">
        <v>0</v>
      </c>
      <c r="R1296" s="144">
        <v>5121</v>
      </c>
      <c r="S1296" s="134">
        <f t="shared" si="75"/>
        <v>21375</v>
      </c>
      <c r="T1296" s="144">
        <v>16254</v>
      </c>
      <c r="U1296" s="135">
        <v>0</v>
      </c>
      <c r="V1296" s="135"/>
      <c r="W1296" s="136">
        <f t="shared" si="76"/>
        <v>16254</v>
      </c>
      <c r="X1296" s="145" t="s">
        <v>1373</v>
      </c>
      <c r="Y1296" s="138"/>
      <c r="Z1296" s="138"/>
      <c r="AA1296" s="138"/>
      <c r="AB1296" s="139"/>
      <c r="AC1296" s="147"/>
      <c r="AE1296" s="147"/>
      <c r="AG1296" s="147"/>
      <c r="AH1296" s="92"/>
    </row>
    <row r="1297" spans="2:34" ht="40.5" customHeight="1">
      <c r="B1297" s="127">
        <v>1286</v>
      </c>
      <c r="C1297" s="128" t="s">
        <v>1370</v>
      </c>
      <c r="D1297" s="129" t="s">
        <v>219</v>
      </c>
      <c r="E1297" s="129" t="s">
        <v>285</v>
      </c>
      <c r="F1297" s="129" t="s">
        <v>1371</v>
      </c>
      <c r="G1297" s="128" t="s">
        <v>1178</v>
      </c>
      <c r="H1297" s="128"/>
      <c r="I1297" s="128" t="s">
        <v>1372</v>
      </c>
      <c r="J1297" s="128" t="s">
        <v>156</v>
      </c>
      <c r="K1297" s="128" t="s">
        <v>2264</v>
      </c>
      <c r="L1297" s="130">
        <v>0</v>
      </c>
      <c r="M1297" s="130">
        <v>0</v>
      </c>
      <c r="N1297" s="131">
        <f t="shared" si="74"/>
        <v>0</v>
      </c>
      <c r="O1297" s="128" t="s">
        <v>2312</v>
      </c>
      <c r="P1297" s="144">
        <v>49809</v>
      </c>
      <c r="Q1297" s="133">
        <v>0</v>
      </c>
      <c r="R1297" s="144">
        <v>6146.0400000000009</v>
      </c>
      <c r="S1297" s="134">
        <f t="shared" si="75"/>
        <v>55955.040000000001</v>
      </c>
      <c r="T1297" s="144">
        <v>49809</v>
      </c>
      <c r="U1297" s="135">
        <v>0</v>
      </c>
      <c r="V1297" s="135"/>
      <c r="W1297" s="136">
        <f t="shared" si="76"/>
        <v>49809</v>
      </c>
      <c r="X1297" s="145" t="s">
        <v>1373</v>
      </c>
      <c r="Y1297" s="138"/>
      <c r="Z1297" s="138"/>
      <c r="AA1297" s="138"/>
      <c r="AB1297" s="139"/>
      <c r="AC1297" s="147"/>
      <c r="AE1297" s="147"/>
      <c r="AG1297" s="147"/>
      <c r="AH1297" s="92"/>
    </row>
    <row r="1298" spans="2:34" ht="40.5" customHeight="1">
      <c r="B1298" s="127">
        <v>1287</v>
      </c>
      <c r="C1298" s="128" t="s">
        <v>1370</v>
      </c>
      <c r="D1298" s="129" t="s">
        <v>219</v>
      </c>
      <c r="E1298" s="129" t="s">
        <v>285</v>
      </c>
      <c r="F1298" s="129" t="s">
        <v>1371</v>
      </c>
      <c r="G1298" s="128" t="s">
        <v>1178</v>
      </c>
      <c r="H1298" s="128"/>
      <c r="I1298" s="128" t="s">
        <v>1372</v>
      </c>
      <c r="J1298" s="128" t="s">
        <v>1007</v>
      </c>
      <c r="K1298" s="128" t="s">
        <v>2264</v>
      </c>
      <c r="L1298" s="130">
        <v>0</v>
      </c>
      <c r="M1298" s="130">
        <v>0</v>
      </c>
      <c r="N1298" s="131">
        <f t="shared" si="74"/>
        <v>0</v>
      </c>
      <c r="O1298" s="128" t="s">
        <v>2312</v>
      </c>
      <c r="P1298" s="144">
        <v>50929</v>
      </c>
      <c r="Q1298" s="133">
        <v>0</v>
      </c>
      <c r="R1298" s="144">
        <v>22762.199999999997</v>
      </c>
      <c r="S1298" s="134">
        <f t="shared" si="75"/>
        <v>73691.199999999997</v>
      </c>
      <c r="T1298" s="144">
        <v>50929</v>
      </c>
      <c r="U1298" s="135">
        <v>0</v>
      </c>
      <c r="V1298" s="135"/>
      <c r="W1298" s="136">
        <f t="shared" si="76"/>
        <v>50929</v>
      </c>
      <c r="X1298" s="145" t="s">
        <v>1373</v>
      </c>
      <c r="Y1298" s="138"/>
      <c r="Z1298" s="138"/>
      <c r="AA1298" s="138"/>
      <c r="AB1298" s="139"/>
      <c r="AC1298" s="147"/>
      <c r="AE1298" s="147"/>
      <c r="AG1298" s="147"/>
      <c r="AH1298" s="92"/>
    </row>
    <row r="1299" spans="2:34" ht="40.5" customHeight="1">
      <c r="B1299" s="127">
        <v>1288</v>
      </c>
      <c r="C1299" s="128" t="s">
        <v>1370</v>
      </c>
      <c r="D1299" s="129" t="s">
        <v>219</v>
      </c>
      <c r="E1299" s="129" t="s">
        <v>285</v>
      </c>
      <c r="F1299" s="129" t="s">
        <v>1371</v>
      </c>
      <c r="G1299" s="128" t="s">
        <v>1178</v>
      </c>
      <c r="H1299" s="128"/>
      <c r="I1299" s="128" t="s">
        <v>1372</v>
      </c>
      <c r="J1299" s="128" t="s">
        <v>1232</v>
      </c>
      <c r="K1299" s="128" t="s">
        <v>2265</v>
      </c>
      <c r="L1299" s="130">
        <v>0</v>
      </c>
      <c r="M1299" s="130">
        <v>0</v>
      </c>
      <c r="N1299" s="131">
        <f t="shared" si="74"/>
        <v>0</v>
      </c>
      <c r="O1299" s="128" t="s">
        <v>2312</v>
      </c>
      <c r="P1299" s="144">
        <v>18837</v>
      </c>
      <c r="Q1299" s="133">
        <v>0</v>
      </c>
      <c r="R1299" s="144">
        <v>2280</v>
      </c>
      <c r="S1299" s="134">
        <f t="shared" si="75"/>
        <v>21117</v>
      </c>
      <c r="T1299" s="144">
        <v>18837</v>
      </c>
      <c r="U1299" s="135">
        <v>0</v>
      </c>
      <c r="V1299" s="135"/>
      <c r="W1299" s="136">
        <f t="shared" si="76"/>
        <v>18837</v>
      </c>
      <c r="X1299" s="145" t="s">
        <v>1373</v>
      </c>
      <c r="Y1299" s="138"/>
      <c r="Z1299" s="138"/>
      <c r="AA1299" s="138"/>
      <c r="AB1299" s="139"/>
      <c r="AC1299" s="147"/>
      <c r="AE1299" s="147"/>
      <c r="AG1299" s="147"/>
      <c r="AH1299" s="92"/>
    </row>
    <row r="1300" spans="2:34" ht="40.5" customHeight="1">
      <c r="B1300" s="127">
        <v>1289</v>
      </c>
      <c r="C1300" s="128" t="s">
        <v>1374</v>
      </c>
      <c r="D1300" s="129" t="s">
        <v>148</v>
      </c>
      <c r="E1300" s="129" t="s">
        <v>1375</v>
      </c>
      <c r="F1300" s="129" t="s">
        <v>881</v>
      </c>
      <c r="G1300" s="128"/>
      <c r="H1300" s="128" t="s">
        <v>895</v>
      </c>
      <c r="I1300" s="128" t="s">
        <v>1376</v>
      </c>
      <c r="J1300" s="128" t="s">
        <v>169</v>
      </c>
      <c r="K1300" s="128" t="s">
        <v>2264</v>
      </c>
      <c r="L1300" s="130">
        <v>4</v>
      </c>
      <c r="M1300" s="130">
        <v>2</v>
      </c>
      <c r="N1300" s="131">
        <f t="shared" si="74"/>
        <v>6</v>
      </c>
      <c r="O1300" s="128" t="s">
        <v>2312</v>
      </c>
      <c r="P1300" s="144">
        <v>41127</v>
      </c>
      <c r="Q1300" s="133">
        <v>0</v>
      </c>
      <c r="R1300" s="144">
        <v>8195.1</v>
      </c>
      <c r="S1300" s="134">
        <f t="shared" si="75"/>
        <v>49322.1</v>
      </c>
      <c r="T1300" s="132">
        <v>41127</v>
      </c>
      <c r="U1300" s="135">
        <v>0</v>
      </c>
      <c r="V1300" s="135"/>
      <c r="W1300" s="136">
        <f t="shared" si="76"/>
        <v>41127</v>
      </c>
      <c r="X1300" s="145" t="s">
        <v>1377</v>
      </c>
      <c r="Y1300" s="138"/>
      <c r="Z1300" s="138"/>
      <c r="AA1300" s="138"/>
      <c r="AB1300" s="139"/>
      <c r="AC1300" s="147"/>
      <c r="AE1300" s="147"/>
      <c r="AG1300" s="147"/>
      <c r="AH1300" s="92"/>
    </row>
    <row r="1301" spans="2:34" ht="40.5" customHeight="1">
      <c r="B1301" s="127">
        <v>1290</v>
      </c>
      <c r="C1301" s="128" t="s">
        <v>1374</v>
      </c>
      <c r="D1301" s="129" t="s">
        <v>148</v>
      </c>
      <c r="E1301" s="129" t="s">
        <v>1375</v>
      </c>
      <c r="F1301" s="129" t="s">
        <v>881</v>
      </c>
      <c r="G1301" s="128"/>
      <c r="H1301" s="128" t="s">
        <v>895</v>
      </c>
      <c r="I1301" s="128" t="s">
        <v>1376</v>
      </c>
      <c r="J1301" s="128" t="s">
        <v>875</v>
      </c>
      <c r="K1301" s="128" t="s">
        <v>2265</v>
      </c>
      <c r="L1301" s="130">
        <v>0</v>
      </c>
      <c r="M1301" s="130">
        <v>0</v>
      </c>
      <c r="N1301" s="131">
        <f t="shared" si="74"/>
        <v>0</v>
      </c>
      <c r="O1301" s="128" t="s">
        <v>2312</v>
      </c>
      <c r="P1301" s="144">
        <v>66509</v>
      </c>
      <c r="Q1301" s="133">
        <v>0</v>
      </c>
      <c r="R1301" s="144">
        <v>7390.69</v>
      </c>
      <c r="S1301" s="134">
        <f t="shared" si="75"/>
        <v>73899.69</v>
      </c>
      <c r="T1301" s="132">
        <v>66509</v>
      </c>
      <c r="U1301" s="135">
        <v>0</v>
      </c>
      <c r="V1301" s="135"/>
      <c r="W1301" s="136">
        <f t="shared" si="76"/>
        <v>66509</v>
      </c>
      <c r="X1301" s="145" t="s">
        <v>1377</v>
      </c>
      <c r="Y1301" s="138"/>
      <c r="Z1301" s="138"/>
      <c r="AA1301" s="138"/>
      <c r="AB1301" s="139"/>
      <c r="AC1301" s="147"/>
      <c r="AE1301" s="147"/>
      <c r="AG1301" s="147"/>
      <c r="AH1301" s="92"/>
    </row>
    <row r="1302" spans="2:34" ht="40.5" customHeight="1">
      <c r="B1302" s="127">
        <v>1291</v>
      </c>
      <c r="C1302" s="128" t="s">
        <v>1378</v>
      </c>
      <c r="D1302" s="129" t="s">
        <v>324</v>
      </c>
      <c r="E1302" s="129" t="s">
        <v>237</v>
      </c>
      <c r="F1302" s="129" t="s">
        <v>229</v>
      </c>
      <c r="G1302" s="128" t="s">
        <v>1178</v>
      </c>
      <c r="H1302" s="128"/>
      <c r="I1302" s="128" t="s">
        <v>1379</v>
      </c>
      <c r="J1302" s="128" t="s">
        <v>156</v>
      </c>
      <c r="K1302" s="128" t="s">
        <v>2264</v>
      </c>
      <c r="L1302" s="130">
        <v>12</v>
      </c>
      <c r="M1302" s="130">
        <v>16</v>
      </c>
      <c r="N1302" s="131">
        <f t="shared" si="74"/>
        <v>28</v>
      </c>
      <c r="O1302" s="128" t="s">
        <v>2312</v>
      </c>
      <c r="P1302" s="144">
        <v>136977</v>
      </c>
      <c r="Q1302" s="133">
        <v>0</v>
      </c>
      <c r="R1302" s="144">
        <v>16899.359999999986</v>
      </c>
      <c r="S1302" s="134">
        <f t="shared" si="75"/>
        <v>153876.35999999999</v>
      </c>
      <c r="T1302" s="144">
        <v>136977</v>
      </c>
      <c r="U1302" s="135">
        <v>0</v>
      </c>
      <c r="V1302" s="135"/>
      <c r="W1302" s="136">
        <f t="shared" si="76"/>
        <v>136977</v>
      </c>
      <c r="X1302" s="145" t="s">
        <v>1380</v>
      </c>
      <c r="Y1302" s="138"/>
      <c r="Z1302" s="138"/>
      <c r="AA1302" s="138"/>
      <c r="AB1302" s="139"/>
      <c r="AC1302" s="147"/>
      <c r="AE1302" s="147"/>
      <c r="AG1302" s="147"/>
      <c r="AH1302" s="92"/>
    </row>
    <row r="1303" spans="2:34" ht="40.5" customHeight="1">
      <c r="B1303" s="127">
        <v>1292</v>
      </c>
      <c r="C1303" s="128" t="s">
        <v>1378</v>
      </c>
      <c r="D1303" s="129" t="s">
        <v>324</v>
      </c>
      <c r="E1303" s="129" t="s">
        <v>237</v>
      </c>
      <c r="F1303" s="129" t="s">
        <v>229</v>
      </c>
      <c r="G1303" s="128" t="s">
        <v>1178</v>
      </c>
      <c r="H1303" s="128"/>
      <c r="I1303" s="128" t="s">
        <v>1379</v>
      </c>
      <c r="J1303" s="128" t="s">
        <v>1282</v>
      </c>
      <c r="K1303" s="128" t="s">
        <v>2265</v>
      </c>
      <c r="L1303" s="130">
        <v>0</v>
      </c>
      <c r="M1303" s="130">
        <v>0</v>
      </c>
      <c r="N1303" s="131">
        <f t="shared" si="74"/>
        <v>0</v>
      </c>
      <c r="O1303" s="128" t="s">
        <v>2312</v>
      </c>
      <c r="P1303" s="144">
        <v>37550</v>
      </c>
      <c r="Q1303" s="133">
        <v>0</v>
      </c>
      <c r="R1303" s="144">
        <v>8535</v>
      </c>
      <c r="S1303" s="134">
        <f t="shared" si="75"/>
        <v>46085</v>
      </c>
      <c r="T1303" s="144">
        <v>37550</v>
      </c>
      <c r="U1303" s="135">
        <v>0</v>
      </c>
      <c r="V1303" s="135"/>
      <c r="W1303" s="136">
        <f t="shared" si="76"/>
        <v>37550</v>
      </c>
      <c r="X1303" s="145" t="s">
        <v>1380</v>
      </c>
      <c r="Y1303" s="138"/>
      <c r="Z1303" s="138"/>
      <c r="AA1303" s="138"/>
      <c r="AB1303" s="139"/>
      <c r="AC1303" s="147"/>
      <c r="AE1303" s="147"/>
      <c r="AG1303" s="147"/>
      <c r="AH1303" s="92"/>
    </row>
    <row r="1304" spans="2:34" ht="40.5" customHeight="1">
      <c r="B1304" s="127">
        <v>1293</v>
      </c>
      <c r="C1304" s="128" t="s">
        <v>1378</v>
      </c>
      <c r="D1304" s="129" t="s">
        <v>324</v>
      </c>
      <c r="E1304" s="129" t="s">
        <v>237</v>
      </c>
      <c r="F1304" s="129" t="s">
        <v>229</v>
      </c>
      <c r="G1304" s="128" t="s">
        <v>1178</v>
      </c>
      <c r="H1304" s="128"/>
      <c r="I1304" s="128" t="s">
        <v>1379</v>
      </c>
      <c r="J1304" s="128" t="s">
        <v>330</v>
      </c>
      <c r="K1304" s="128" t="s">
        <v>2265</v>
      </c>
      <c r="L1304" s="130">
        <v>0</v>
      </c>
      <c r="M1304" s="130">
        <v>0</v>
      </c>
      <c r="N1304" s="131">
        <f t="shared" si="74"/>
        <v>0</v>
      </c>
      <c r="O1304" s="128" t="s">
        <v>2312</v>
      </c>
      <c r="P1304" s="144">
        <v>59598</v>
      </c>
      <c r="Q1304" s="133">
        <v>0</v>
      </c>
      <c r="R1304" s="144">
        <v>18777</v>
      </c>
      <c r="S1304" s="134">
        <f t="shared" si="75"/>
        <v>78375</v>
      </c>
      <c r="T1304" s="144">
        <v>59598</v>
      </c>
      <c r="U1304" s="135">
        <v>0</v>
      </c>
      <c r="V1304" s="135"/>
      <c r="W1304" s="136">
        <f t="shared" si="76"/>
        <v>59598</v>
      </c>
      <c r="X1304" s="145" t="s">
        <v>1380</v>
      </c>
      <c r="Y1304" s="138"/>
      <c r="Z1304" s="138"/>
      <c r="AA1304" s="138"/>
      <c r="AB1304" s="139"/>
      <c r="AC1304" s="147"/>
      <c r="AE1304" s="147"/>
      <c r="AG1304" s="147"/>
      <c r="AH1304" s="92"/>
    </row>
    <row r="1305" spans="2:34" ht="40.5" customHeight="1">
      <c r="B1305" s="127">
        <v>1294</v>
      </c>
      <c r="C1305" s="128" t="s">
        <v>1381</v>
      </c>
      <c r="D1305" s="129" t="s">
        <v>442</v>
      </c>
      <c r="E1305" s="129" t="s">
        <v>1382</v>
      </c>
      <c r="F1305" s="129" t="s">
        <v>1383</v>
      </c>
      <c r="G1305" s="128" t="s">
        <v>138</v>
      </c>
      <c r="H1305" s="128"/>
      <c r="I1305" s="128" t="s">
        <v>1384</v>
      </c>
      <c r="J1305" s="128" t="s">
        <v>156</v>
      </c>
      <c r="K1305" s="128" t="s">
        <v>2264</v>
      </c>
      <c r="L1305" s="130">
        <v>10</v>
      </c>
      <c r="M1305" s="130">
        <v>1</v>
      </c>
      <c r="N1305" s="131">
        <f t="shared" si="74"/>
        <v>11</v>
      </c>
      <c r="O1305" s="128" t="s">
        <v>2312</v>
      </c>
      <c r="P1305" s="144">
        <v>15703</v>
      </c>
      <c r="Q1305" s="133">
        <v>0</v>
      </c>
      <c r="R1305" s="144">
        <v>1744.7999999999993</v>
      </c>
      <c r="S1305" s="134">
        <f t="shared" si="75"/>
        <v>17447.8</v>
      </c>
      <c r="T1305" s="132">
        <v>15703</v>
      </c>
      <c r="U1305" s="135">
        <v>0</v>
      </c>
      <c r="V1305" s="135"/>
      <c r="W1305" s="136">
        <f t="shared" si="76"/>
        <v>15703</v>
      </c>
      <c r="X1305" s="145" t="s">
        <v>1385</v>
      </c>
      <c r="Y1305" s="138"/>
      <c r="Z1305" s="138"/>
      <c r="AA1305" s="138"/>
      <c r="AB1305" s="139"/>
      <c r="AC1305" s="147"/>
      <c r="AE1305" s="147"/>
      <c r="AG1305" s="147"/>
      <c r="AH1305" s="92"/>
    </row>
    <row r="1306" spans="2:34" ht="40.5" customHeight="1">
      <c r="B1306" s="127">
        <v>1295</v>
      </c>
      <c r="C1306" s="128" t="s">
        <v>1381</v>
      </c>
      <c r="D1306" s="129" t="s">
        <v>442</v>
      </c>
      <c r="E1306" s="129" t="s">
        <v>1382</v>
      </c>
      <c r="F1306" s="129" t="s">
        <v>1383</v>
      </c>
      <c r="G1306" s="128" t="s">
        <v>138</v>
      </c>
      <c r="H1306" s="128"/>
      <c r="I1306" s="128" t="s">
        <v>1384</v>
      </c>
      <c r="J1306" s="128" t="s">
        <v>875</v>
      </c>
      <c r="K1306" s="128" t="s">
        <v>2265</v>
      </c>
      <c r="L1306" s="130">
        <v>0</v>
      </c>
      <c r="M1306" s="130">
        <v>0</v>
      </c>
      <c r="N1306" s="131">
        <f t="shared" si="74"/>
        <v>0</v>
      </c>
      <c r="O1306" s="128" t="s">
        <v>2312</v>
      </c>
      <c r="P1306" s="144">
        <v>22169</v>
      </c>
      <c r="Q1306" s="133">
        <v>0</v>
      </c>
      <c r="R1306" s="144">
        <v>2464.2299999999996</v>
      </c>
      <c r="S1306" s="134">
        <f t="shared" si="75"/>
        <v>24633.23</v>
      </c>
      <c r="T1306" s="132">
        <v>22169</v>
      </c>
      <c r="U1306" s="135">
        <v>0</v>
      </c>
      <c r="V1306" s="135"/>
      <c r="W1306" s="136">
        <f t="shared" si="76"/>
        <v>22169</v>
      </c>
      <c r="X1306" s="145" t="s">
        <v>1385</v>
      </c>
      <c r="Y1306" s="138"/>
      <c r="Z1306" s="138"/>
      <c r="AA1306" s="138"/>
      <c r="AB1306" s="139"/>
      <c r="AC1306" s="147"/>
      <c r="AE1306" s="147"/>
      <c r="AG1306" s="147"/>
      <c r="AH1306" s="92"/>
    </row>
    <row r="1307" spans="2:34" ht="40.5" customHeight="1">
      <c r="B1307" s="127">
        <v>1296</v>
      </c>
      <c r="C1307" s="128" t="s">
        <v>1381</v>
      </c>
      <c r="D1307" s="129" t="s">
        <v>442</v>
      </c>
      <c r="E1307" s="129" t="s">
        <v>1382</v>
      </c>
      <c r="F1307" s="129" t="s">
        <v>1383</v>
      </c>
      <c r="G1307" s="128" t="s">
        <v>138</v>
      </c>
      <c r="H1307" s="128"/>
      <c r="I1307" s="128" t="s">
        <v>1384</v>
      </c>
      <c r="J1307" s="128" t="s">
        <v>169</v>
      </c>
      <c r="K1307" s="128" t="s">
        <v>2264</v>
      </c>
      <c r="L1307" s="130">
        <v>0</v>
      </c>
      <c r="M1307" s="130">
        <v>0</v>
      </c>
      <c r="N1307" s="131">
        <f t="shared" si="74"/>
        <v>0</v>
      </c>
      <c r="O1307" s="128" t="s">
        <v>2312</v>
      </c>
      <c r="P1307" s="144">
        <v>115000</v>
      </c>
      <c r="Q1307" s="133">
        <v>0</v>
      </c>
      <c r="R1307" s="144">
        <v>16525.599999999999</v>
      </c>
      <c r="S1307" s="134">
        <f t="shared" si="75"/>
        <v>131525.6</v>
      </c>
      <c r="T1307" s="132">
        <v>115000</v>
      </c>
      <c r="U1307" s="135">
        <v>0</v>
      </c>
      <c r="V1307" s="135"/>
      <c r="W1307" s="136">
        <f t="shared" si="76"/>
        <v>115000</v>
      </c>
      <c r="X1307" s="145" t="s">
        <v>1385</v>
      </c>
      <c r="Y1307" s="138"/>
      <c r="Z1307" s="138"/>
      <c r="AA1307" s="138"/>
      <c r="AB1307" s="139"/>
      <c r="AC1307" s="147"/>
      <c r="AE1307" s="147"/>
      <c r="AG1307" s="147"/>
      <c r="AH1307" s="92"/>
    </row>
    <row r="1308" spans="2:34" ht="40.5" customHeight="1">
      <c r="B1308" s="127">
        <v>1297</v>
      </c>
      <c r="C1308" s="128" t="s">
        <v>1386</v>
      </c>
      <c r="D1308" s="129" t="s">
        <v>1387</v>
      </c>
      <c r="E1308" s="129" t="s">
        <v>380</v>
      </c>
      <c r="F1308" s="129" t="s">
        <v>1388</v>
      </c>
      <c r="G1308" s="128" t="s">
        <v>909</v>
      </c>
      <c r="H1308" s="128"/>
      <c r="I1308" s="128" t="s">
        <v>1389</v>
      </c>
      <c r="J1308" s="128" t="s">
        <v>941</v>
      </c>
      <c r="K1308" s="128" t="s">
        <v>2264</v>
      </c>
      <c r="L1308" s="130">
        <v>18</v>
      </c>
      <c r="M1308" s="130">
        <v>5</v>
      </c>
      <c r="N1308" s="131">
        <f t="shared" si="74"/>
        <v>23</v>
      </c>
      <c r="O1308" s="128" t="s">
        <v>2312</v>
      </c>
      <c r="P1308" s="144">
        <v>90720</v>
      </c>
      <c r="Q1308" s="133">
        <v>0</v>
      </c>
      <c r="R1308" s="144">
        <v>10080</v>
      </c>
      <c r="S1308" s="134">
        <f t="shared" si="75"/>
        <v>100800</v>
      </c>
      <c r="T1308" s="132">
        <v>90720</v>
      </c>
      <c r="U1308" s="135">
        <v>0</v>
      </c>
      <c r="V1308" s="135"/>
      <c r="W1308" s="136">
        <f t="shared" si="76"/>
        <v>90720</v>
      </c>
      <c r="X1308" s="145" t="s">
        <v>1390</v>
      </c>
      <c r="Y1308" s="138"/>
      <c r="Z1308" s="138"/>
      <c r="AA1308" s="138"/>
      <c r="AB1308" s="139"/>
      <c r="AC1308" s="147"/>
      <c r="AE1308" s="147"/>
      <c r="AG1308" s="147"/>
      <c r="AH1308" s="92"/>
    </row>
    <row r="1309" spans="2:34" ht="40.5" customHeight="1">
      <c r="B1309" s="127">
        <v>1298</v>
      </c>
      <c r="C1309" s="128" t="s">
        <v>1386</v>
      </c>
      <c r="D1309" s="129" t="s">
        <v>1387</v>
      </c>
      <c r="E1309" s="129" t="s">
        <v>380</v>
      </c>
      <c r="F1309" s="129" t="s">
        <v>1388</v>
      </c>
      <c r="G1309" s="128" t="s">
        <v>909</v>
      </c>
      <c r="H1309" s="128"/>
      <c r="I1309" s="128" t="s">
        <v>1389</v>
      </c>
      <c r="J1309" s="128" t="s">
        <v>200</v>
      </c>
      <c r="K1309" s="128" t="s">
        <v>2265</v>
      </c>
      <c r="L1309" s="130">
        <v>0</v>
      </c>
      <c r="M1309" s="130">
        <v>0</v>
      </c>
      <c r="N1309" s="131">
        <f t="shared" si="74"/>
        <v>0</v>
      </c>
      <c r="O1309" s="128" t="s">
        <v>2312</v>
      </c>
      <c r="P1309" s="144">
        <v>7100</v>
      </c>
      <c r="Q1309" s="133">
        <v>0</v>
      </c>
      <c r="R1309" s="144">
        <v>2498</v>
      </c>
      <c r="S1309" s="134">
        <f t="shared" si="75"/>
        <v>9598</v>
      </c>
      <c r="T1309" s="132">
        <v>7100</v>
      </c>
      <c r="U1309" s="135">
        <v>0</v>
      </c>
      <c r="V1309" s="135"/>
      <c r="W1309" s="136">
        <f t="shared" si="76"/>
        <v>7100</v>
      </c>
      <c r="X1309" s="145" t="s">
        <v>1390</v>
      </c>
      <c r="Y1309" s="138"/>
      <c r="Z1309" s="138"/>
      <c r="AA1309" s="138"/>
      <c r="AB1309" s="139"/>
      <c r="AC1309" s="147"/>
      <c r="AE1309" s="147"/>
      <c r="AG1309" s="147"/>
      <c r="AH1309" s="92"/>
    </row>
    <row r="1310" spans="2:34" ht="40.5" customHeight="1">
      <c r="B1310" s="127">
        <v>1299</v>
      </c>
      <c r="C1310" s="128" t="s">
        <v>1386</v>
      </c>
      <c r="D1310" s="129" t="s">
        <v>1387</v>
      </c>
      <c r="E1310" s="129" t="s">
        <v>380</v>
      </c>
      <c r="F1310" s="129" t="s">
        <v>1388</v>
      </c>
      <c r="G1310" s="128" t="s">
        <v>909</v>
      </c>
      <c r="H1310" s="128"/>
      <c r="I1310" s="128" t="s">
        <v>1389</v>
      </c>
      <c r="J1310" s="128" t="s">
        <v>156</v>
      </c>
      <c r="K1310" s="128" t="s">
        <v>2264</v>
      </c>
      <c r="L1310" s="130">
        <v>0</v>
      </c>
      <c r="M1310" s="130">
        <v>0</v>
      </c>
      <c r="N1310" s="131">
        <f t="shared" si="74"/>
        <v>0</v>
      </c>
      <c r="O1310" s="128" t="s">
        <v>2312</v>
      </c>
      <c r="P1310" s="144">
        <v>16800</v>
      </c>
      <c r="Q1310" s="133">
        <v>0</v>
      </c>
      <c r="R1310" s="144">
        <v>2400</v>
      </c>
      <c r="S1310" s="134">
        <f t="shared" si="75"/>
        <v>19200</v>
      </c>
      <c r="T1310" s="132">
        <v>16800</v>
      </c>
      <c r="U1310" s="135">
        <v>0</v>
      </c>
      <c r="V1310" s="135"/>
      <c r="W1310" s="136">
        <f t="shared" si="76"/>
        <v>16800</v>
      </c>
      <c r="X1310" s="145" t="s">
        <v>1390</v>
      </c>
      <c r="Y1310" s="138"/>
      <c r="Z1310" s="138"/>
      <c r="AA1310" s="138"/>
      <c r="AB1310" s="139"/>
      <c r="AC1310" s="147"/>
      <c r="AE1310" s="147"/>
      <c r="AG1310" s="147"/>
      <c r="AH1310" s="92"/>
    </row>
    <row r="1311" spans="2:34" ht="40.5" customHeight="1">
      <c r="B1311" s="127">
        <v>1300</v>
      </c>
      <c r="C1311" s="128" t="s">
        <v>1386</v>
      </c>
      <c r="D1311" s="129" t="s">
        <v>1387</v>
      </c>
      <c r="E1311" s="129" t="s">
        <v>380</v>
      </c>
      <c r="F1311" s="129" t="s">
        <v>1388</v>
      </c>
      <c r="G1311" s="128" t="s">
        <v>909</v>
      </c>
      <c r="H1311" s="128"/>
      <c r="I1311" s="128" t="s">
        <v>1389</v>
      </c>
      <c r="J1311" s="128" t="s">
        <v>288</v>
      </c>
      <c r="K1311" s="128" t="s">
        <v>2265</v>
      </c>
      <c r="L1311" s="130">
        <v>0</v>
      </c>
      <c r="M1311" s="130">
        <v>0</v>
      </c>
      <c r="N1311" s="131">
        <f t="shared" si="74"/>
        <v>0</v>
      </c>
      <c r="O1311" s="128" t="s">
        <v>2312</v>
      </c>
      <c r="P1311" s="144">
        <v>11322</v>
      </c>
      <c r="Q1311" s="133">
        <v>0</v>
      </c>
      <c r="R1311" s="144">
        <v>1258</v>
      </c>
      <c r="S1311" s="134">
        <f t="shared" si="75"/>
        <v>12580</v>
      </c>
      <c r="T1311" s="132">
        <v>11322</v>
      </c>
      <c r="U1311" s="135">
        <v>0</v>
      </c>
      <c r="V1311" s="135"/>
      <c r="W1311" s="136">
        <f t="shared" si="76"/>
        <v>11322</v>
      </c>
      <c r="X1311" s="145" t="s">
        <v>1390</v>
      </c>
      <c r="Y1311" s="138"/>
      <c r="Z1311" s="138"/>
      <c r="AA1311" s="138"/>
      <c r="AB1311" s="139"/>
      <c r="AC1311" s="147"/>
      <c r="AE1311" s="147"/>
      <c r="AG1311" s="147"/>
      <c r="AH1311" s="92"/>
    </row>
    <row r="1312" spans="2:34" ht="40.5" customHeight="1">
      <c r="B1312" s="127">
        <v>1301</v>
      </c>
      <c r="C1312" s="128" t="s">
        <v>1386</v>
      </c>
      <c r="D1312" s="129" t="s">
        <v>1387</v>
      </c>
      <c r="E1312" s="129" t="s">
        <v>380</v>
      </c>
      <c r="F1312" s="129" t="s">
        <v>1388</v>
      </c>
      <c r="G1312" s="128" t="s">
        <v>909</v>
      </c>
      <c r="H1312" s="128"/>
      <c r="I1312" s="128" t="s">
        <v>1389</v>
      </c>
      <c r="J1312" s="128" t="s">
        <v>156</v>
      </c>
      <c r="K1312" s="128" t="s">
        <v>2264</v>
      </c>
      <c r="L1312" s="130">
        <v>0</v>
      </c>
      <c r="M1312" s="130">
        <v>0</v>
      </c>
      <c r="N1312" s="131">
        <f t="shared" si="74"/>
        <v>0</v>
      </c>
      <c r="O1312" s="128" t="s">
        <v>2312</v>
      </c>
      <c r="P1312" s="144">
        <v>124524</v>
      </c>
      <c r="Q1312" s="133">
        <v>0</v>
      </c>
      <c r="R1312" s="144">
        <v>15363.600000000006</v>
      </c>
      <c r="S1312" s="134">
        <f t="shared" si="75"/>
        <v>139887.6</v>
      </c>
      <c r="T1312" s="132">
        <v>124524</v>
      </c>
      <c r="U1312" s="135">
        <v>0</v>
      </c>
      <c r="V1312" s="135"/>
      <c r="W1312" s="136">
        <f t="shared" si="76"/>
        <v>124524</v>
      </c>
      <c r="X1312" s="145" t="s">
        <v>1390</v>
      </c>
      <c r="Y1312" s="138"/>
      <c r="Z1312" s="138"/>
      <c r="AA1312" s="138"/>
      <c r="AB1312" s="139"/>
      <c r="AC1312" s="147"/>
      <c r="AE1312" s="147"/>
      <c r="AG1312" s="147"/>
      <c r="AH1312" s="92"/>
    </row>
    <row r="1313" spans="2:34" ht="40.5" customHeight="1">
      <c r="B1313" s="127">
        <v>1302</v>
      </c>
      <c r="C1313" s="128" t="s">
        <v>1391</v>
      </c>
      <c r="D1313" s="129" t="s">
        <v>285</v>
      </c>
      <c r="E1313" s="129" t="s">
        <v>1392</v>
      </c>
      <c r="F1313" s="129" t="s">
        <v>1393</v>
      </c>
      <c r="G1313" s="128" t="s">
        <v>1178</v>
      </c>
      <c r="H1313" s="128"/>
      <c r="I1313" s="128" t="s">
        <v>1394</v>
      </c>
      <c r="J1313" s="128" t="s">
        <v>156</v>
      </c>
      <c r="K1313" s="128" t="s">
        <v>2264</v>
      </c>
      <c r="L1313" s="130">
        <v>17</v>
      </c>
      <c r="M1313" s="130">
        <v>17</v>
      </c>
      <c r="N1313" s="131">
        <f t="shared" si="74"/>
        <v>34</v>
      </c>
      <c r="O1313" s="128" t="s">
        <v>2312</v>
      </c>
      <c r="P1313" s="144">
        <v>161881</v>
      </c>
      <c r="Q1313" s="133">
        <v>0</v>
      </c>
      <c r="R1313" s="144">
        <v>19972.880000000005</v>
      </c>
      <c r="S1313" s="134">
        <f t="shared" si="75"/>
        <v>181853.88</v>
      </c>
      <c r="T1313" s="144">
        <v>161881</v>
      </c>
      <c r="U1313" s="135">
        <v>0</v>
      </c>
      <c r="V1313" s="135"/>
      <c r="W1313" s="136">
        <f t="shared" si="76"/>
        <v>161881</v>
      </c>
      <c r="X1313" s="145" t="s">
        <v>1395</v>
      </c>
      <c r="Y1313" s="138"/>
      <c r="Z1313" s="138"/>
      <c r="AA1313" s="138"/>
      <c r="AB1313" s="139"/>
      <c r="AC1313" s="147"/>
      <c r="AE1313" s="147"/>
      <c r="AG1313" s="147"/>
      <c r="AH1313" s="92"/>
    </row>
    <row r="1314" spans="2:34" ht="40.5" customHeight="1">
      <c r="B1314" s="127">
        <v>1303</v>
      </c>
      <c r="C1314" s="128" t="s">
        <v>1391</v>
      </c>
      <c r="D1314" s="129" t="s">
        <v>285</v>
      </c>
      <c r="E1314" s="129" t="s">
        <v>1392</v>
      </c>
      <c r="F1314" s="129" t="s">
        <v>1393</v>
      </c>
      <c r="G1314" s="128" t="s">
        <v>1178</v>
      </c>
      <c r="H1314" s="128"/>
      <c r="I1314" s="128" t="s">
        <v>1394</v>
      </c>
      <c r="J1314" s="128" t="s">
        <v>157</v>
      </c>
      <c r="K1314" s="128" t="s">
        <v>2264</v>
      </c>
      <c r="L1314" s="130">
        <v>0</v>
      </c>
      <c r="M1314" s="130">
        <v>0</v>
      </c>
      <c r="N1314" s="131">
        <f t="shared" si="74"/>
        <v>0</v>
      </c>
      <c r="O1314" s="128" t="s">
        <v>2312</v>
      </c>
      <c r="P1314" s="144">
        <v>143745</v>
      </c>
      <c r="Q1314" s="133">
        <v>0</v>
      </c>
      <c r="R1314" s="144">
        <v>29038.799999999988</v>
      </c>
      <c r="S1314" s="134">
        <f t="shared" si="75"/>
        <v>172783.8</v>
      </c>
      <c r="T1314" s="144">
        <v>143745</v>
      </c>
      <c r="U1314" s="135">
        <v>0</v>
      </c>
      <c r="V1314" s="135"/>
      <c r="W1314" s="136">
        <f t="shared" si="76"/>
        <v>143745</v>
      </c>
      <c r="X1314" s="145" t="s">
        <v>1395</v>
      </c>
      <c r="Y1314" s="138"/>
      <c r="Z1314" s="138"/>
      <c r="AA1314" s="138"/>
      <c r="AB1314" s="139"/>
      <c r="AC1314" s="147"/>
      <c r="AE1314" s="147"/>
      <c r="AG1314" s="147"/>
      <c r="AH1314" s="92"/>
    </row>
    <row r="1315" spans="2:34" ht="40.5" customHeight="1">
      <c r="B1315" s="127">
        <v>1304</v>
      </c>
      <c r="C1315" s="128" t="s">
        <v>1396</v>
      </c>
      <c r="D1315" s="129" t="s">
        <v>1186</v>
      </c>
      <c r="E1315" s="129" t="s">
        <v>1397</v>
      </c>
      <c r="F1315" s="129" t="s">
        <v>1398</v>
      </c>
      <c r="G1315" s="128"/>
      <c r="H1315" s="128" t="s">
        <v>895</v>
      </c>
      <c r="I1315" s="128" t="s">
        <v>1399</v>
      </c>
      <c r="J1315" s="128" t="s">
        <v>169</v>
      </c>
      <c r="K1315" s="128" t="s">
        <v>2264</v>
      </c>
      <c r="L1315" s="130">
        <v>1</v>
      </c>
      <c r="M1315" s="130">
        <v>6</v>
      </c>
      <c r="N1315" s="131">
        <f t="shared" si="74"/>
        <v>7</v>
      </c>
      <c r="O1315" s="128" t="s">
        <v>2312</v>
      </c>
      <c r="P1315" s="144">
        <v>27418</v>
      </c>
      <c r="Q1315" s="133">
        <v>0</v>
      </c>
      <c r="R1315" s="144">
        <v>5463.4</v>
      </c>
      <c r="S1315" s="134">
        <f t="shared" si="75"/>
        <v>32881.4</v>
      </c>
      <c r="T1315" s="132">
        <v>27418</v>
      </c>
      <c r="U1315" s="135">
        <v>0</v>
      </c>
      <c r="V1315" s="135"/>
      <c r="W1315" s="136">
        <f t="shared" si="76"/>
        <v>27418</v>
      </c>
      <c r="X1315" s="145" t="s">
        <v>1400</v>
      </c>
      <c r="Y1315" s="138"/>
      <c r="Z1315" s="138"/>
      <c r="AA1315" s="138"/>
      <c r="AB1315" s="139"/>
      <c r="AC1315" s="147"/>
      <c r="AE1315" s="147"/>
      <c r="AG1315" s="147"/>
      <c r="AH1315" s="92"/>
    </row>
    <row r="1316" spans="2:34" ht="40.5" customHeight="1">
      <c r="B1316" s="127">
        <v>1305</v>
      </c>
      <c r="C1316" s="128" t="s">
        <v>1396</v>
      </c>
      <c r="D1316" s="129" t="s">
        <v>1186</v>
      </c>
      <c r="E1316" s="129" t="s">
        <v>1397</v>
      </c>
      <c r="F1316" s="129" t="s">
        <v>1398</v>
      </c>
      <c r="G1316" s="128"/>
      <c r="H1316" s="128" t="s">
        <v>895</v>
      </c>
      <c r="I1316" s="128" t="s">
        <v>1399</v>
      </c>
      <c r="J1316" s="128" t="s">
        <v>875</v>
      </c>
      <c r="K1316" s="128" t="s">
        <v>2265</v>
      </c>
      <c r="L1316" s="130">
        <v>0</v>
      </c>
      <c r="M1316" s="130">
        <v>0</v>
      </c>
      <c r="N1316" s="131">
        <f t="shared" si="74"/>
        <v>0</v>
      </c>
      <c r="O1316" s="128" t="s">
        <v>2312</v>
      </c>
      <c r="P1316" s="144">
        <v>110849</v>
      </c>
      <c r="Q1316" s="133">
        <v>0</v>
      </c>
      <c r="R1316" s="144">
        <v>12317.15</v>
      </c>
      <c r="S1316" s="134">
        <f t="shared" si="75"/>
        <v>123166.15</v>
      </c>
      <c r="T1316" s="132">
        <v>110849</v>
      </c>
      <c r="U1316" s="135">
        <v>0</v>
      </c>
      <c r="V1316" s="135"/>
      <c r="W1316" s="136">
        <f t="shared" si="76"/>
        <v>110849</v>
      </c>
      <c r="X1316" s="145" t="s">
        <v>1400</v>
      </c>
      <c r="Y1316" s="138"/>
      <c r="Z1316" s="138"/>
      <c r="AA1316" s="138"/>
      <c r="AB1316" s="139"/>
      <c r="AC1316" s="147"/>
      <c r="AE1316" s="147"/>
      <c r="AG1316" s="147"/>
      <c r="AH1316" s="92"/>
    </row>
    <row r="1317" spans="2:34" ht="40.5" customHeight="1">
      <c r="B1317" s="127">
        <v>1306</v>
      </c>
      <c r="C1317" s="128" t="s">
        <v>1401</v>
      </c>
      <c r="D1317" s="129" t="s">
        <v>285</v>
      </c>
      <c r="E1317" s="129" t="s">
        <v>380</v>
      </c>
      <c r="F1317" s="129" t="s">
        <v>1402</v>
      </c>
      <c r="G1317" s="128" t="s">
        <v>138</v>
      </c>
      <c r="H1317" s="128"/>
      <c r="I1317" s="128" t="s">
        <v>1403</v>
      </c>
      <c r="J1317" s="128" t="s">
        <v>169</v>
      </c>
      <c r="K1317" s="128" t="s">
        <v>2264</v>
      </c>
      <c r="L1317" s="130">
        <v>6</v>
      </c>
      <c r="M1317" s="130">
        <v>3</v>
      </c>
      <c r="N1317" s="131">
        <f t="shared" si="74"/>
        <v>9</v>
      </c>
      <c r="O1317" s="128" t="s">
        <v>2312</v>
      </c>
      <c r="P1317" s="144">
        <v>28750</v>
      </c>
      <c r="Q1317" s="133">
        <v>0</v>
      </c>
      <c r="R1317" s="144">
        <v>4131.3999999999996</v>
      </c>
      <c r="S1317" s="134">
        <f t="shared" si="75"/>
        <v>32881.4</v>
      </c>
      <c r="T1317" s="132">
        <v>28750</v>
      </c>
      <c r="U1317" s="135">
        <v>0</v>
      </c>
      <c r="V1317" s="135"/>
      <c r="W1317" s="136">
        <f t="shared" si="76"/>
        <v>28750</v>
      </c>
      <c r="X1317" s="145" t="s">
        <v>1404</v>
      </c>
      <c r="Y1317" s="138"/>
      <c r="Z1317" s="138"/>
      <c r="AA1317" s="138"/>
      <c r="AB1317" s="139"/>
      <c r="AC1317" s="147"/>
      <c r="AE1317" s="147"/>
      <c r="AG1317" s="147"/>
      <c r="AH1317" s="92"/>
    </row>
    <row r="1318" spans="2:34" ht="40.5" customHeight="1">
      <c r="B1318" s="127">
        <v>1307</v>
      </c>
      <c r="C1318" s="128" t="s">
        <v>1401</v>
      </c>
      <c r="D1318" s="129" t="s">
        <v>285</v>
      </c>
      <c r="E1318" s="129" t="s">
        <v>380</v>
      </c>
      <c r="F1318" s="129" t="s">
        <v>1402</v>
      </c>
      <c r="G1318" s="128" t="s">
        <v>138</v>
      </c>
      <c r="H1318" s="128"/>
      <c r="I1318" s="128" t="s">
        <v>1403</v>
      </c>
      <c r="J1318" s="128" t="s">
        <v>156</v>
      </c>
      <c r="K1318" s="128" t="s">
        <v>2264</v>
      </c>
      <c r="L1318" s="130">
        <v>0</v>
      </c>
      <c r="M1318" s="130">
        <v>0</v>
      </c>
      <c r="N1318" s="131">
        <f t="shared" si="74"/>
        <v>0</v>
      </c>
      <c r="O1318" s="128" t="s">
        <v>2312</v>
      </c>
      <c r="P1318" s="144">
        <v>31406</v>
      </c>
      <c r="Q1318" s="133">
        <v>0</v>
      </c>
      <c r="R1318" s="144">
        <v>3489.5999999999985</v>
      </c>
      <c r="S1318" s="134">
        <f t="shared" si="75"/>
        <v>34895.599999999999</v>
      </c>
      <c r="T1318" s="132">
        <v>31406</v>
      </c>
      <c r="U1318" s="135">
        <v>0</v>
      </c>
      <c r="V1318" s="135"/>
      <c r="W1318" s="136">
        <f t="shared" si="76"/>
        <v>31406</v>
      </c>
      <c r="X1318" s="145" t="s">
        <v>1404</v>
      </c>
      <c r="Y1318" s="138"/>
      <c r="Z1318" s="138"/>
      <c r="AA1318" s="138"/>
      <c r="AB1318" s="139"/>
      <c r="AC1318" s="147"/>
      <c r="AE1318" s="147"/>
      <c r="AG1318" s="147"/>
      <c r="AH1318" s="92"/>
    </row>
    <row r="1319" spans="2:34" ht="40.5" customHeight="1">
      <c r="B1319" s="127">
        <v>1308</v>
      </c>
      <c r="C1319" s="128" t="s">
        <v>1401</v>
      </c>
      <c r="D1319" s="129" t="s">
        <v>285</v>
      </c>
      <c r="E1319" s="129" t="s">
        <v>380</v>
      </c>
      <c r="F1319" s="129" t="s">
        <v>1402</v>
      </c>
      <c r="G1319" s="128" t="s">
        <v>138</v>
      </c>
      <c r="H1319" s="128"/>
      <c r="I1319" s="128" t="s">
        <v>1403</v>
      </c>
      <c r="J1319" s="128" t="s">
        <v>875</v>
      </c>
      <c r="K1319" s="128" t="s">
        <v>2265</v>
      </c>
      <c r="L1319" s="130">
        <v>0</v>
      </c>
      <c r="M1319" s="130">
        <v>0</v>
      </c>
      <c r="N1319" s="131">
        <f t="shared" si="74"/>
        <v>0</v>
      </c>
      <c r="O1319" s="128" t="s">
        <v>2312</v>
      </c>
      <c r="P1319" s="144">
        <v>66509</v>
      </c>
      <c r="Q1319" s="133">
        <v>0</v>
      </c>
      <c r="R1319" s="144">
        <v>7390.6900000000023</v>
      </c>
      <c r="S1319" s="134">
        <f t="shared" si="75"/>
        <v>73899.69</v>
      </c>
      <c r="T1319" s="132">
        <v>66509</v>
      </c>
      <c r="U1319" s="135">
        <v>0</v>
      </c>
      <c r="V1319" s="135"/>
      <c r="W1319" s="136">
        <f t="shared" si="76"/>
        <v>66509</v>
      </c>
      <c r="X1319" s="145" t="s">
        <v>1404</v>
      </c>
      <c r="Y1319" s="138"/>
      <c r="Z1319" s="138"/>
      <c r="AA1319" s="138"/>
      <c r="AB1319" s="139"/>
      <c r="AC1319" s="147"/>
      <c r="AE1319" s="147"/>
      <c r="AG1319" s="147"/>
      <c r="AH1319" s="92"/>
    </row>
    <row r="1320" spans="2:34" ht="40.5" customHeight="1">
      <c r="B1320" s="127">
        <v>1309</v>
      </c>
      <c r="C1320" s="128" t="s">
        <v>1405</v>
      </c>
      <c r="D1320" s="129" t="s">
        <v>1406</v>
      </c>
      <c r="E1320" s="129" t="s">
        <v>253</v>
      </c>
      <c r="F1320" s="129" t="s">
        <v>1407</v>
      </c>
      <c r="G1320" s="128" t="s">
        <v>909</v>
      </c>
      <c r="H1320" s="128"/>
      <c r="I1320" s="128" t="s">
        <v>1408</v>
      </c>
      <c r="J1320" s="128" t="s">
        <v>330</v>
      </c>
      <c r="K1320" s="128" t="s">
        <v>2265</v>
      </c>
      <c r="L1320" s="130">
        <v>18</v>
      </c>
      <c r="M1320" s="130">
        <v>5</v>
      </c>
      <c r="N1320" s="131">
        <f t="shared" si="74"/>
        <v>23</v>
      </c>
      <c r="O1320" s="128" t="s">
        <v>2313</v>
      </c>
      <c r="P1320" s="144">
        <v>12558</v>
      </c>
      <c r="Q1320" s="133">
        <v>0</v>
      </c>
      <c r="R1320" s="144">
        <v>1520</v>
      </c>
      <c r="S1320" s="134">
        <f t="shared" si="75"/>
        <v>14078</v>
      </c>
      <c r="T1320" s="132">
        <v>12558</v>
      </c>
      <c r="U1320" s="135">
        <v>0</v>
      </c>
      <c r="V1320" s="135"/>
      <c r="W1320" s="136">
        <f t="shared" si="76"/>
        <v>12558</v>
      </c>
      <c r="X1320" s="145" t="s">
        <v>1409</v>
      </c>
      <c r="Y1320" s="138"/>
      <c r="Z1320" s="138"/>
      <c r="AA1320" s="138"/>
      <c r="AB1320" s="139"/>
      <c r="AC1320" s="147"/>
      <c r="AE1320" s="147"/>
      <c r="AG1320" s="147"/>
      <c r="AH1320" s="92"/>
    </row>
    <row r="1321" spans="2:34" ht="40.5" customHeight="1">
      <c r="B1321" s="127">
        <v>1310</v>
      </c>
      <c r="C1321" s="128" t="s">
        <v>1405</v>
      </c>
      <c r="D1321" s="129" t="s">
        <v>1406</v>
      </c>
      <c r="E1321" s="129" t="s">
        <v>253</v>
      </c>
      <c r="F1321" s="129" t="s">
        <v>1407</v>
      </c>
      <c r="G1321" s="128" t="s">
        <v>909</v>
      </c>
      <c r="H1321" s="128"/>
      <c r="I1321" s="128" t="s">
        <v>1408</v>
      </c>
      <c r="J1321" s="128" t="s">
        <v>156</v>
      </c>
      <c r="K1321" s="128" t="s">
        <v>2264</v>
      </c>
      <c r="L1321" s="130">
        <v>0</v>
      </c>
      <c r="M1321" s="130">
        <v>0</v>
      </c>
      <c r="N1321" s="131">
        <f t="shared" si="74"/>
        <v>0</v>
      </c>
      <c r="O1321" s="128" t="s">
        <v>2313</v>
      </c>
      <c r="P1321" s="144">
        <v>174334</v>
      </c>
      <c r="Q1321" s="133">
        <v>0</v>
      </c>
      <c r="R1321" s="144">
        <v>21508.640000000014</v>
      </c>
      <c r="S1321" s="134">
        <f t="shared" si="75"/>
        <v>195842.64</v>
      </c>
      <c r="T1321" s="132">
        <v>174334</v>
      </c>
      <c r="U1321" s="135">
        <v>0</v>
      </c>
      <c r="V1321" s="135"/>
      <c r="W1321" s="136">
        <f t="shared" si="76"/>
        <v>174334</v>
      </c>
      <c r="X1321" s="145" t="s">
        <v>1409</v>
      </c>
      <c r="Y1321" s="138"/>
      <c r="Z1321" s="138"/>
      <c r="AA1321" s="138"/>
      <c r="AB1321" s="139"/>
      <c r="AC1321" s="147"/>
      <c r="AE1321" s="147"/>
      <c r="AG1321" s="147"/>
      <c r="AH1321" s="92"/>
    </row>
    <row r="1322" spans="2:34" ht="40.5" customHeight="1">
      <c r="B1322" s="127">
        <v>1311</v>
      </c>
      <c r="C1322" s="128" t="s">
        <v>1405</v>
      </c>
      <c r="D1322" s="129" t="s">
        <v>1406</v>
      </c>
      <c r="E1322" s="129" t="s">
        <v>253</v>
      </c>
      <c r="F1322" s="129" t="s">
        <v>1407</v>
      </c>
      <c r="G1322" s="128" t="s">
        <v>909</v>
      </c>
      <c r="H1322" s="128"/>
      <c r="I1322" s="128" t="s">
        <v>1408</v>
      </c>
      <c r="J1322" s="128" t="s">
        <v>941</v>
      </c>
      <c r="K1322" s="128" t="s">
        <v>2264</v>
      </c>
      <c r="L1322" s="130">
        <v>0</v>
      </c>
      <c r="M1322" s="130">
        <v>0</v>
      </c>
      <c r="N1322" s="131">
        <f t="shared" si="74"/>
        <v>0</v>
      </c>
      <c r="O1322" s="128" t="s">
        <v>2313</v>
      </c>
      <c r="P1322" s="144">
        <v>9072</v>
      </c>
      <c r="Q1322" s="133">
        <v>0</v>
      </c>
      <c r="R1322" s="144">
        <v>1008</v>
      </c>
      <c r="S1322" s="134">
        <f t="shared" si="75"/>
        <v>10080</v>
      </c>
      <c r="T1322" s="132">
        <v>9072</v>
      </c>
      <c r="U1322" s="135">
        <v>0</v>
      </c>
      <c r="V1322" s="135"/>
      <c r="W1322" s="136">
        <f t="shared" si="76"/>
        <v>9072</v>
      </c>
      <c r="X1322" s="145" t="s">
        <v>1409</v>
      </c>
      <c r="Y1322" s="138"/>
      <c r="Z1322" s="138"/>
      <c r="AA1322" s="138"/>
      <c r="AB1322" s="139"/>
      <c r="AC1322" s="147"/>
      <c r="AE1322" s="147"/>
      <c r="AG1322" s="147"/>
      <c r="AH1322" s="92"/>
    </row>
    <row r="1323" spans="2:34" ht="40.5" customHeight="1">
      <c r="B1323" s="127">
        <v>1312</v>
      </c>
      <c r="C1323" s="128" t="s">
        <v>1405</v>
      </c>
      <c r="D1323" s="129" t="s">
        <v>1406</v>
      </c>
      <c r="E1323" s="129" t="s">
        <v>253</v>
      </c>
      <c r="F1323" s="129" t="s">
        <v>1407</v>
      </c>
      <c r="G1323" s="128" t="s">
        <v>909</v>
      </c>
      <c r="H1323" s="128"/>
      <c r="I1323" s="128" t="s">
        <v>1408</v>
      </c>
      <c r="J1323" s="128" t="s">
        <v>200</v>
      </c>
      <c r="K1323" s="128" t="s">
        <v>2265</v>
      </c>
      <c r="L1323" s="130">
        <v>0</v>
      </c>
      <c r="M1323" s="130">
        <v>0</v>
      </c>
      <c r="N1323" s="131">
        <f t="shared" si="74"/>
        <v>0</v>
      </c>
      <c r="O1323" s="128" t="s">
        <v>2313</v>
      </c>
      <c r="P1323" s="144">
        <v>28400</v>
      </c>
      <c r="Q1323" s="133">
        <v>0</v>
      </c>
      <c r="R1323" s="144">
        <v>9992</v>
      </c>
      <c r="S1323" s="134">
        <f t="shared" si="75"/>
        <v>38392</v>
      </c>
      <c r="T1323" s="132">
        <v>28400</v>
      </c>
      <c r="U1323" s="135">
        <v>0</v>
      </c>
      <c r="V1323" s="135"/>
      <c r="W1323" s="136">
        <f t="shared" si="76"/>
        <v>28400</v>
      </c>
      <c r="X1323" s="145" t="s">
        <v>1409</v>
      </c>
      <c r="Y1323" s="138"/>
      <c r="Z1323" s="138"/>
      <c r="AA1323" s="138"/>
      <c r="AB1323" s="139"/>
      <c r="AC1323" s="147"/>
      <c r="AE1323" s="147"/>
      <c r="AG1323" s="147"/>
      <c r="AH1323" s="92"/>
    </row>
    <row r="1324" spans="2:34" ht="40.5" customHeight="1">
      <c r="B1324" s="127">
        <v>1313</v>
      </c>
      <c r="C1324" s="128" t="s">
        <v>1405</v>
      </c>
      <c r="D1324" s="129" t="s">
        <v>1406</v>
      </c>
      <c r="E1324" s="129" t="s">
        <v>253</v>
      </c>
      <c r="F1324" s="129" t="s">
        <v>1407</v>
      </c>
      <c r="G1324" s="128" t="s">
        <v>909</v>
      </c>
      <c r="H1324" s="128"/>
      <c r="I1324" s="128" t="s">
        <v>1408</v>
      </c>
      <c r="J1324" s="128" t="s">
        <v>1232</v>
      </c>
      <c r="K1324" s="128" t="s">
        <v>2265</v>
      </c>
      <c r="L1324" s="130">
        <v>0</v>
      </c>
      <c r="M1324" s="130">
        <v>0</v>
      </c>
      <c r="N1324" s="131">
        <f t="shared" si="74"/>
        <v>0</v>
      </c>
      <c r="O1324" s="128" t="s">
        <v>2313</v>
      </c>
      <c r="P1324" s="144">
        <v>14778</v>
      </c>
      <c r="Q1324" s="133">
        <v>0</v>
      </c>
      <c r="R1324" s="144">
        <v>1644</v>
      </c>
      <c r="S1324" s="134">
        <f t="shared" si="75"/>
        <v>16422</v>
      </c>
      <c r="T1324" s="132">
        <v>14778</v>
      </c>
      <c r="U1324" s="135">
        <v>0</v>
      </c>
      <c r="V1324" s="135"/>
      <c r="W1324" s="136">
        <f t="shared" si="76"/>
        <v>14778</v>
      </c>
      <c r="X1324" s="145" t="s">
        <v>1409</v>
      </c>
      <c r="Y1324" s="138"/>
      <c r="Z1324" s="138"/>
      <c r="AA1324" s="138"/>
      <c r="AB1324" s="139"/>
      <c r="AC1324" s="147"/>
      <c r="AE1324" s="147"/>
      <c r="AG1324" s="147"/>
      <c r="AH1324" s="92"/>
    </row>
    <row r="1325" spans="2:34" ht="40.5" customHeight="1">
      <c r="B1325" s="127">
        <v>1314</v>
      </c>
      <c r="C1325" s="128" t="s">
        <v>1410</v>
      </c>
      <c r="D1325" s="129" t="s">
        <v>253</v>
      </c>
      <c r="E1325" s="129" t="s">
        <v>285</v>
      </c>
      <c r="F1325" s="129" t="s">
        <v>1411</v>
      </c>
      <c r="G1325" s="128" t="s">
        <v>909</v>
      </c>
      <c r="H1325" s="128"/>
      <c r="I1325" s="128" t="s">
        <v>1412</v>
      </c>
      <c r="J1325" s="128" t="s">
        <v>941</v>
      </c>
      <c r="K1325" s="128" t="s">
        <v>2264</v>
      </c>
      <c r="L1325" s="130">
        <v>11</v>
      </c>
      <c r="M1325" s="130">
        <v>1</v>
      </c>
      <c r="N1325" s="131">
        <f t="shared" si="74"/>
        <v>12</v>
      </c>
      <c r="O1325" s="128" t="s">
        <v>2312</v>
      </c>
      <c r="P1325" s="144">
        <v>54432</v>
      </c>
      <c r="Q1325" s="133">
        <v>0</v>
      </c>
      <c r="R1325" s="144">
        <v>6048</v>
      </c>
      <c r="S1325" s="134">
        <f t="shared" si="75"/>
        <v>60480</v>
      </c>
      <c r="T1325" s="132">
        <v>54432</v>
      </c>
      <c r="U1325" s="135">
        <v>0</v>
      </c>
      <c r="V1325" s="135"/>
      <c r="W1325" s="136">
        <f t="shared" si="76"/>
        <v>54432</v>
      </c>
      <c r="X1325" s="145" t="s">
        <v>1413</v>
      </c>
      <c r="Y1325" s="138"/>
      <c r="Z1325" s="138"/>
      <c r="AA1325" s="138"/>
      <c r="AB1325" s="139"/>
      <c r="AC1325" s="147"/>
      <c r="AE1325" s="147"/>
      <c r="AG1325" s="147"/>
      <c r="AH1325" s="92"/>
    </row>
    <row r="1326" spans="2:34" ht="40.5" customHeight="1">
      <c r="B1326" s="127">
        <v>1315</v>
      </c>
      <c r="C1326" s="128" t="s">
        <v>1410</v>
      </c>
      <c r="D1326" s="129" t="s">
        <v>253</v>
      </c>
      <c r="E1326" s="129" t="s">
        <v>285</v>
      </c>
      <c r="F1326" s="129" t="s">
        <v>1411</v>
      </c>
      <c r="G1326" s="128" t="s">
        <v>909</v>
      </c>
      <c r="H1326" s="128"/>
      <c r="I1326" s="128" t="s">
        <v>1412</v>
      </c>
      <c r="J1326" s="128" t="s">
        <v>156</v>
      </c>
      <c r="K1326" s="128" t="s">
        <v>2264</v>
      </c>
      <c r="L1326" s="130">
        <v>0</v>
      </c>
      <c r="M1326" s="130">
        <v>0</v>
      </c>
      <c r="N1326" s="131">
        <f t="shared" si="74"/>
        <v>0</v>
      </c>
      <c r="O1326" s="128" t="s">
        <v>2312</v>
      </c>
      <c r="P1326" s="144">
        <v>11200</v>
      </c>
      <c r="Q1326" s="133">
        <v>0</v>
      </c>
      <c r="R1326" s="144">
        <v>1600</v>
      </c>
      <c r="S1326" s="134">
        <f t="shared" si="75"/>
        <v>12800</v>
      </c>
      <c r="T1326" s="132">
        <v>11200</v>
      </c>
      <c r="U1326" s="135">
        <v>0</v>
      </c>
      <c r="V1326" s="135"/>
      <c r="W1326" s="136">
        <f t="shared" si="76"/>
        <v>11200</v>
      </c>
      <c r="X1326" s="145" t="s">
        <v>1413</v>
      </c>
      <c r="Y1326" s="138"/>
      <c r="Z1326" s="138"/>
      <c r="AA1326" s="138"/>
      <c r="AB1326" s="139"/>
      <c r="AC1326" s="147"/>
      <c r="AE1326" s="147"/>
      <c r="AG1326" s="147"/>
      <c r="AH1326" s="92"/>
    </row>
    <row r="1327" spans="2:34" ht="40.5" customHeight="1">
      <c r="B1327" s="127">
        <v>1316</v>
      </c>
      <c r="C1327" s="128" t="s">
        <v>1410</v>
      </c>
      <c r="D1327" s="129" t="s">
        <v>253</v>
      </c>
      <c r="E1327" s="129" t="s">
        <v>285</v>
      </c>
      <c r="F1327" s="129" t="s">
        <v>1411</v>
      </c>
      <c r="G1327" s="128" t="s">
        <v>909</v>
      </c>
      <c r="H1327" s="128"/>
      <c r="I1327" s="128" t="s">
        <v>1412</v>
      </c>
      <c r="J1327" s="128" t="s">
        <v>200</v>
      </c>
      <c r="K1327" s="128" t="s">
        <v>2265</v>
      </c>
      <c r="L1327" s="130">
        <v>0</v>
      </c>
      <c r="M1327" s="130">
        <v>0</v>
      </c>
      <c r="N1327" s="131">
        <f t="shared" si="74"/>
        <v>0</v>
      </c>
      <c r="O1327" s="128" t="s">
        <v>2312</v>
      </c>
      <c r="P1327" s="144">
        <v>5680</v>
      </c>
      <c r="Q1327" s="133">
        <v>0</v>
      </c>
      <c r="R1327" s="144">
        <v>1306.8000000000002</v>
      </c>
      <c r="S1327" s="134">
        <f t="shared" si="75"/>
        <v>6986.8</v>
      </c>
      <c r="T1327" s="132">
        <v>5680</v>
      </c>
      <c r="U1327" s="135">
        <v>0</v>
      </c>
      <c r="V1327" s="135"/>
      <c r="W1327" s="136">
        <f t="shared" si="76"/>
        <v>5680</v>
      </c>
      <c r="X1327" s="145" t="s">
        <v>1413</v>
      </c>
      <c r="Y1327" s="138"/>
      <c r="Z1327" s="138"/>
      <c r="AA1327" s="138"/>
      <c r="AB1327" s="139"/>
      <c r="AC1327" s="147"/>
      <c r="AE1327" s="147"/>
      <c r="AG1327" s="147"/>
      <c r="AH1327" s="92"/>
    </row>
    <row r="1328" spans="2:34" ht="40.5" customHeight="1">
      <c r="B1328" s="127">
        <v>1317</v>
      </c>
      <c r="C1328" s="128" t="s">
        <v>1410</v>
      </c>
      <c r="D1328" s="129" t="s">
        <v>253</v>
      </c>
      <c r="E1328" s="129" t="s">
        <v>285</v>
      </c>
      <c r="F1328" s="129" t="s">
        <v>1411</v>
      </c>
      <c r="G1328" s="128" t="s">
        <v>909</v>
      </c>
      <c r="H1328" s="128"/>
      <c r="I1328" s="128" t="s">
        <v>1412</v>
      </c>
      <c r="J1328" s="128" t="s">
        <v>156</v>
      </c>
      <c r="K1328" s="128" t="s">
        <v>2264</v>
      </c>
      <c r="L1328" s="130">
        <v>0</v>
      </c>
      <c r="M1328" s="130">
        <v>0</v>
      </c>
      <c r="N1328" s="131">
        <f t="shared" si="74"/>
        <v>0</v>
      </c>
      <c r="O1328" s="128" t="s">
        <v>2312</v>
      </c>
      <c r="P1328" s="144">
        <v>74714</v>
      </c>
      <c r="Q1328" s="133">
        <v>0</v>
      </c>
      <c r="R1328" s="144">
        <v>9218.5599999999977</v>
      </c>
      <c r="S1328" s="134">
        <f t="shared" si="75"/>
        <v>83932.56</v>
      </c>
      <c r="T1328" s="132">
        <v>74714</v>
      </c>
      <c r="U1328" s="135">
        <v>0</v>
      </c>
      <c r="V1328" s="135"/>
      <c r="W1328" s="136">
        <f t="shared" si="76"/>
        <v>74714</v>
      </c>
      <c r="X1328" s="145" t="s">
        <v>1413</v>
      </c>
      <c r="Y1328" s="138"/>
      <c r="Z1328" s="138"/>
      <c r="AA1328" s="138"/>
      <c r="AB1328" s="139"/>
      <c r="AC1328" s="147"/>
      <c r="AE1328" s="147"/>
      <c r="AG1328" s="147"/>
      <c r="AH1328" s="92"/>
    </row>
    <row r="1329" spans="2:34" ht="40.5" customHeight="1">
      <c r="B1329" s="127">
        <v>1318</v>
      </c>
      <c r="C1329" s="128" t="s">
        <v>1414</v>
      </c>
      <c r="D1329" s="129" t="s">
        <v>1185</v>
      </c>
      <c r="E1329" s="129" t="s">
        <v>258</v>
      </c>
      <c r="F1329" s="129" t="s">
        <v>1415</v>
      </c>
      <c r="G1329" s="128"/>
      <c r="H1329" s="128" t="s">
        <v>895</v>
      </c>
      <c r="I1329" s="128" t="s">
        <v>1416</v>
      </c>
      <c r="J1329" s="128" t="s">
        <v>156</v>
      </c>
      <c r="K1329" s="128" t="s">
        <v>2264</v>
      </c>
      <c r="L1329" s="130">
        <v>6</v>
      </c>
      <c r="M1329" s="130">
        <v>3</v>
      </c>
      <c r="N1329" s="131">
        <f t="shared" si="74"/>
        <v>9</v>
      </c>
      <c r="O1329" s="128" t="s">
        <v>2312</v>
      </c>
      <c r="P1329" s="144">
        <v>23172</v>
      </c>
      <c r="Q1329" s="133">
        <v>0</v>
      </c>
      <c r="R1329" s="144">
        <v>2999.7</v>
      </c>
      <c r="S1329" s="134">
        <f t="shared" si="75"/>
        <v>26171.7</v>
      </c>
      <c r="T1329" s="132">
        <v>23172</v>
      </c>
      <c r="U1329" s="135">
        <v>0</v>
      </c>
      <c r="V1329" s="135"/>
      <c r="W1329" s="136">
        <f t="shared" si="76"/>
        <v>23172</v>
      </c>
      <c r="X1329" s="145" t="s">
        <v>1417</v>
      </c>
      <c r="Y1329" s="138"/>
      <c r="Z1329" s="138"/>
      <c r="AA1329" s="138"/>
      <c r="AB1329" s="139"/>
      <c r="AC1329" s="147"/>
      <c r="AE1329" s="147"/>
      <c r="AG1329" s="147"/>
      <c r="AH1329" s="92"/>
    </row>
    <row r="1330" spans="2:34" ht="40.5" customHeight="1">
      <c r="B1330" s="127">
        <v>1319</v>
      </c>
      <c r="C1330" s="128" t="s">
        <v>1414</v>
      </c>
      <c r="D1330" s="129" t="s">
        <v>1185</v>
      </c>
      <c r="E1330" s="129" t="s">
        <v>258</v>
      </c>
      <c r="F1330" s="129" t="s">
        <v>1415</v>
      </c>
      <c r="G1330" s="128"/>
      <c r="H1330" s="128" t="s">
        <v>895</v>
      </c>
      <c r="I1330" s="128" t="s">
        <v>1416</v>
      </c>
      <c r="J1330" s="128" t="s">
        <v>169</v>
      </c>
      <c r="K1330" s="128" t="s">
        <v>2264</v>
      </c>
      <c r="L1330" s="130">
        <v>0</v>
      </c>
      <c r="M1330" s="130">
        <v>0</v>
      </c>
      <c r="N1330" s="131">
        <f t="shared" si="74"/>
        <v>0</v>
      </c>
      <c r="O1330" s="128" t="s">
        <v>2312</v>
      </c>
      <c r="P1330" s="144">
        <v>41127</v>
      </c>
      <c r="Q1330" s="133">
        <v>0</v>
      </c>
      <c r="R1330" s="144">
        <v>8195.1</v>
      </c>
      <c r="S1330" s="134">
        <f t="shared" si="75"/>
        <v>49322.1</v>
      </c>
      <c r="T1330" s="132">
        <v>41127</v>
      </c>
      <c r="U1330" s="135">
        <v>0</v>
      </c>
      <c r="V1330" s="135"/>
      <c r="W1330" s="136">
        <f t="shared" si="76"/>
        <v>41127</v>
      </c>
      <c r="X1330" s="145" t="s">
        <v>1417</v>
      </c>
      <c r="Y1330" s="138"/>
      <c r="Z1330" s="138"/>
      <c r="AA1330" s="138"/>
      <c r="AB1330" s="139"/>
      <c r="AC1330" s="147"/>
      <c r="AE1330" s="147"/>
      <c r="AG1330" s="147"/>
      <c r="AH1330" s="92"/>
    </row>
    <row r="1331" spans="2:34" ht="40.5" customHeight="1">
      <c r="B1331" s="127">
        <v>1320</v>
      </c>
      <c r="C1331" s="128" t="s">
        <v>1414</v>
      </c>
      <c r="D1331" s="129" t="s">
        <v>1185</v>
      </c>
      <c r="E1331" s="129" t="s">
        <v>258</v>
      </c>
      <c r="F1331" s="129" t="s">
        <v>1415</v>
      </c>
      <c r="G1331" s="128"/>
      <c r="H1331" s="128" t="s">
        <v>895</v>
      </c>
      <c r="I1331" s="128" t="s">
        <v>1416</v>
      </c>
      <c r="J1331" s="128" t="s">
        <v>875</v>
      </c>
      <c r="K1331" s="128" t="s">
        <v>2265</v>
      </c>
      <c r="L1331" s="130">
        <v>0</v>
      </c>
      <c r="M1331" s="130">
        <v>0</v>
      </c>
      <c r="N1331" s="131">
        <f t="shared" si="74"/>
        <v>0</v>
      </c>
      <c r="O1331" s="128" t="s">
        <v>2312</v>
      </c>
      <c r="P1331" s="144">
        <v>66509</v>
      </c>
      <c r="Q1331" s="133">
        <v>0</v>
      </c>
      <c r="R1331" s="144">
        <v>7390.69</v>
      </c>
      <c r="S1331" s="134">
        <f t="shared" si="75"/>
        <v>73899.69</v>
      </c>
      <c r="T1331" s="132">
        <v>66509</v>
      </c>
      <c r="U1331" s="135">
        <v>0</v>
      </c>
      <c r="V1331" s="135"/>
      <c r="W1331" s="136">
        <f t="shared" si="76"/>
        <v>66509</v>
      </c>
      <c r="X1331" s="145" t="s">
        <v>1417</v>
      </c>
      <c r="Y1331" s="138"/>
      <c r="Z1331" s="138"/>
      <c r="AA1331" s="138"/>
      <c r="AB1331" s="139"/>
      <c r="AC1331" s="147"/>
      <c r="AE1331" s="147"/>
      <c r="AG1331" s="147"/>
      <c r="AH1331" s="92"/>
    </row>
    <row r="1332" spans="2:34" ht="40.5" customHeight="1">
      <c r="B1332" s="127">
        <v>1321</v>
      </c>
      <c r="C1332" s="128" t="s">
        <v>1418</v>
      </c>
      <c r="D1332" s="129" t="s">
        <v>203</v>
      </c>
      <c r="E1332" s="129" t="s">
        <v>161</v>
      </c>
      <c r="F1332" s="129" t="s">
        <v>1419</v>
      </c>
      <c r="G1332" s="128"/>
      <c r="H1332" s="128" t="s">
        <v>895</v>
      </c>
      <c r="I1332" s="128" t="s">
        <v>1420</v>
      </c>
      <c r="J1332" s="128" t="s">
        <v>156</v>
      </c>
      <c r="K1332" s="128" t="s">
        <v>2264</v>
      </c>
      <c r="L1332" s="130">
        <v>1</v>
      </c>
      <c r="M1332" s="130">
        <v>10</v>
      </c>
      <c r="N1332" s="131">
        <f t="shared" si="74"/>
        <v>11</v>
      </c>
      <c r="O1332" s="128" t="s">
        <v>2312</v>
      </c>
      <c r="P1332" s="144">
        <v>23172</v>
      </c>
      <c r="Q1332" s="133">
        <v>0</v>
      </c>
      <c r="R1332" s="144">
        <v>2999.7</v>
      </c>
      <c r="S1332" s="134">
        <f t="shared" si="75"/>
        <v>26171.7</v>
      </c>
      <c r="T1332" s="132">
        <v>23172</v>
      </c>
      <c r="U1332" s="135">
        <v>0</v>
      </c>
      <c r="V1332" s="135"/>
      <c r="W1332" s="136">
        <f t="shared" si="76"/>
        <v>23172</v>
      </c>
      <c r="X1332" s="145" t="s">
        <v>1421</v>
      </c>
      <c r="Y1332" s="138"/>
      <c r="Z1332" s="138"/>
      <c r="AA1332" s="138"/>
      <c r="AB1332" s="139"/>
      <c r="AC1332" s="147"/>
      <c r="AE1332" s="147"/>
      <c r="AG1332" s="147"/>
      <c r="AH1332" s="92"/>
    </row>
    <row r="1333" spans="2:34" ht="40.5" customHeight="1">
      <c r="B1333" s="127">
        <v>1322</v>
      </c>
      <c r="C1333" s="128" t="s">
        <v>1418</v>
      </c>
      <c r="D1333" s="129" t="s">
        <v>203</v>
      </c>
      <c r="E1333" s="129" t="s">
        <v>161</v>
      </c>
      <c r="F1333" s="129" t="s">
        <v>1419</v>
      </c>
      <c r="G1333" s="128"/>
      <c r="H1333" s="128" t="s">
        <v>895</v>
      </c>
      <c r="I1333" s="128" t="s">
        <v>1420</v>
      </c>
      <c r="J1333" s="128" t="s">
        <v>169</v>
      </c>
      <c r="K1333" s="128" t="s">
        <v>2264</v>
      </c>
      <c r="L1333" s="130">
        <v>0</v>
      </c>
      <c r="M1333" s="130">
        <v>0</v>
      </c>
      <c r="N1333" s="131">
        <f t="shared" si="74"/>
        <v>0</v>
      </c>
      <c r="O1333" s="128" t="s">
        <v>2312</v>
      </c>
      <c r="P1333" s="144">
        <v>54836</v>
      </c>
      <c r="Q1333" s="133">
        <v>0</v>
      </c>
      <c r="R1333" s="144">
        <v>10926.8</v>
      </c>
      <c r="S1333" s="134">
        <f t="shared" si="75"/>
        <v>65762.8</v>
      </c>
      <c r="T1333" s="132">
        <v>54836</v>
      </c>
      <c r="U1333" s="135">
        <v>0</v>
      </c>
      <c r="V1333" s="135"/>
      <c r="W1333" s="136">
        <f t="shared" si="76"/>
        <v>54836</v>
      </c>
      <c r="X1333" s="145" t="s">
        <v>1421</v>
      </c>
      <c r="Y1333" s="138"/>
      <c r="Z1333" s="138"/>
      <c r="AA1333" s="138"/>
      <c r="AB1333" s="139"/>
      <c r="AC1333" s="147"/>
      <c r="AE1333" s="147"/>
      <c r="AG1333" s="147"/>
      <c r="AH1333" s="92"/>
    </row>
    <row r="1334" spans="2:34" ht="40.5" customHeight="1">
      <c r="B1334" s="127">
        <v>1323</v>
      </c>
      <c r="C1334" s="128" t="s">
        <v>1418</v>
      </c>
      <c r="D1334" s="129" t="s">
        <v>203</v>
      </c>
      <c r="E1334" s="129" t="s">
        <v>161</v>
      </c>
      <c r="F1334" s="129" t="s">
        <v>1419</v>
      </c>
      <c r="G1334" s="128"/>
      <c r="H1334" s="128" t="s">
        <v>895</v>
      </c>
      <c r="I1334" s="128" t="s">
        <v>1420</v>
      </c>
      <c r="J1334" s="128" t="s">
        <v>875</v>
      </c>
      <c r="K1334" s="128" t="s">
        <v>2265</v>
      </c>
      <c r="L1334" s="130">
        <v>0</v>
      </c>
      <c r="M1334" s="130">
        <v>0</v>
      </c>
      <c r="N1334" s="131">
        <f t="shared" si="74"/>
        <v>0</v>
      </c>
      <c r="O1334" s="128" t="s">
        <v>2312</v>
      </c>
      <c r="P1334" s="144">
        <v>88679</v>
      </c>
      <c r="Q1334" s="133">
        <v>0</v>
      </c>
      <c r="R1334" s="144">
        <v>9853.92</v>
      </c>
      <c r="S1334" s="134">
        <f t="shared" si="75"/>
        <v>98532.92</v>
      </c>
      <c r="T1334" s="132">
        <v>88679</v>
      </c>
      <c r="U1334" s="135">
        <v>0</v>
      </c>
      <c r="V1334" s="135"/>
      <c r="W1334" s="136">
        <f t="shared" si="76"/>
        <v>88679</v>
      </c>
      <c r="X1334" s="145" t="s">
        <v>1421</v>
      </c>
      <c r="Y1334" s="138"/>
      <c r="Z1334" s="138"/>
      <c r="AA1334" s="138"/>
      <c r="AB1334" s="139"/>
      <c r="AC1334" s="147"/>
      <c r="AE1334" s="147"/>
      <c r="AG1334" s="147"/>
      <c r="AH1334" s="92"/>
    </row>
    <row r="1335" spans="2:34" ht="40.5" customHeight="1">
      <c r="B1335" s="127">
        <v>1324</v>
      </c>
      <c r="C1335" s="128" t="s">
        <v>1422</v>
      </c>
      <c r="D1335" s="129" t="s">
        <v>171</v>
      </c>
      <c r="E1335" s="129" t="s">
        <v>171</v>
      </c>
      <c r="F1335" s="129" t="s">
        <v>272</v>
      </c>
      <c r="G1335" s="128" t="s">
        <v>138</v>
      </c>
      <c r="H1335" s="128"/>
      <c r="I1335" s="128" t="s">
        <v>138</v>
      </c>
      <c r="J1335" s="128" t="s">
        <v>875</v>
      </c>
      <c r="K1335" s="128" t="s">
        <v>2265</v>
      </c>
      <c r="L1335" s="130">
        <v>2</v>
      </c>
      <c r="M1335" s="130">
        <v>5</v>
      </c>
      <c r="N1335" s="131">
        <f t="shared" si="74"/>
        <v>7</v>
      </c>
      <c r="O1335" s="128" t="s">
        <v>2312</v>
      </c>
      <c r="P1335" s="144">
        <v>44339</v>
      </c>
      <c r="Q1335" s="133">
        <v>0</v>
      </c>
      <c r="R1335" s="144">
        <v>4927.4599999999991</v>
      </c>
      <c r="S1335" s="134">
        <f t="shared" si="75"/>
        <v>49266.46</v>
      </c>
      <c r="T1335" s="132">
        <v>44339</v>
      </c>
      <c r="U1335" s="135">
        <v>0</v>
      </c>
      <c r="V1335" s="135"/>
      <c r="W1335" s="136">
        <f t="shared" si="76"/>
        <v>44339</v>
      </c>
      <c r="X1335" s="145" t="s">
        <v>1423</v>
      </c>
      <c r="Y1335" s="138"/>
      <c r="Z1335" s="138"/>
      <c r="AA1335" s="138"/>
      <c r="AB1335" s="139"/>
      <c r="AC1335" s="147"/>
      <c r="AE1335" s="147"/>
      <c r="AG1335" s="147"/>
      <c r="AH1335" s="92"/>
    </row>
    <row r="1336" spans="2:34" ht="40.5" customHeight="1">
      <c r="B1336" s="127">
        <v>1325</v>
      </c>
      <c r="C1336" s="128" t="s">
        <v>1422</v>
      </c>
      <c r="D1336" s="129" t="s">
        <v>171</v>
      </c>
      <c r="E1336" s="129" t="s">
        <v>171</v>
      </c>
      <c r="F1336" s="129" t="s">
        <v>272</v>
      </c>
      <c r="G1336" s="128" t="s">
        <v>138</v>
      </c>
      <c r="H1336" s="128"/>
      <c r="I1336" s="128" t="s">
        <v>138</v>
      </c>
      <c r="J1336" s="128" t="s">
        <v>169</v>
      </c>
      <c r="K1336" s="128" t="s">
        <v>2264</v>
      </c>
      <c r="L1336" s="130">
        <v>0</v>
      </c>
      <c r="M1336" s="130">
        <v>0</v>
      </c>
      <c r="N1336" s="131">
        <f t="shared" si="74"/>
        <v>0</v>
      </c>
      <c r="O1336" s="128" t="s">
        <v>2312</v>
      </c>
      <c r="P1336" s="144">
        <v>43125</v>
      </c>
      <c r="Q1336" s="133">
        <v>0</v>
      </c>
      <c r="R1336" s="144">
        <v>6197.1</v>
      </c>
      <c r="S1336" s="134">
        <f t="shared" si="75"/>
        <v>49322.1</v>
      </c>
      <c r="T1336" s="132">
        <v>43125</v>
      </c>
      <c r="U1336" s="135">
        <v>0</v>
      </c>
      <c r="V1336" s="135"/>
      <c r="W1336" s="136">
        <f t="shared" si="76"/>
        <v>43125</v>
      </c>
      <c r="X1336" s="145" t="s">
        <v>1423</v>
      </c>
      <c r="Y1336" s="138"/>
      <c r="Z1336" s="138"/>
      <c r="AA1336" s="138"/>
      <c r="AB1336" s="139"/>
      <c r="AC1336" s="147"/>
      <c r="AE1336" s="147"/>
      <c r="AG1336" s="147"/>
      <c r="AH1336" s="92"/>
    </row>
    <row r="1337" spans="2:34" ht="40.5" customHeight="1">
      <c r="B1337" s="127">
        <v>1326</v>
      </c>
      <c r="C1337" s="128" t="s">
        <v>1422</v>
      </c>
      <c r="D1337" s="129" t="s">
        <v>171</v>
      </c>
      <c r="E1337" s="129" t="s">
        <v>171</v>
      </c>
      <c r="F1337" s="129" t="s">
        <v>272</v>
      </c>
      <c r="G1337" s="128" t="s">
        <v>138</v>
      </c>
      <c r="H1337" s="128"/>
      <c r="I1337" s="128" t="s">
        <v>138</v>
      </c>
      <c r="J1337" s="128" t="s">
        <v>156</v>
      </c>
      <c r="K1337" s="128" t="s">
        <v>2264</v>
      </c>
      <c r="L1337" s="130">
        <v>0</v>
      </c>
      <c r="M1337" s="130">
        <v>0</v>
      </c>
      <c r="N1337" s="131">
        <f t="shared" si="74"/>
        <v>0</v>
      </c>
      <c r="O1337" s="128" t="s">
        <v>2312</v>
      </c>
      <c r="P1337" s="144">
        <v>15703</v>
      </c>
      <c r="Q1337" s="133">
        <v>0</v>
      </c>
      <c r="R1337" s="144">
        <v>1744.7999999999993</v>
      </c>
      <c r="S1337" s="134">
        <f t="shared" si="75"/>
        <v>17447.8</v>
      </c>
      <c r="T1337" s="132">
        <v>15703</v>
      </c>
      <c r="U1337" s="135">
        <v>0</v>
      </c>
      <c r="V1337" s="135"/>
      <c r="W1337" s="136">
        <f t="shared" si="76"/>
        <v>15703</v>
      </c>
      <c r="X1337" s="145" t="s">
        <v>1423</v>
      </c>
      <c r="Y1337" s="138"/>
      <c r="Z1337" s="138"/>
      <c r="AA1337" s="138"/>
      <c r="AB1337" s="139"/>
      <c r="AC1337" s="147"/>
      <c r="AE1337" s="147"/>
      <c r="AG1337" s="147"/>
      <c r="AH1337" s="92"/>
    </row>
    <row r="1338" spans="2:34" ht="40.5" customHeight="1">
      <c r="B1338" s="127">
        <v>1327</v>
      </c>
      <c r="C1338" s="128" t="s">
        <v>1424</v>
      </c>
      <c r="D1338" s="129" t="s">
        <v>253</v>
      </c>
      <c r="E1338" s="129" t="s">
        <v>219</v>
      </c>
      <c r="F1338" s="129" t="s">
        <v>1425</v>
      </c>
      <c r="G1338" s="128" t="s">
        <v>909</v>
      </c>
      <c r="H1338" s="128"/>
      <c r="I1338" s="128" t="s">
        <v>1426</v>
      </c>
      <c r="J1338" s="128" t="s">
        <v>156</v>
      </c>
      <c r="K1338" s="128" t="s">
        <v>2264</v>
      </c>
      <c r="L1338" s="130">
        <v>8</v>
      </c>
      <c r="M1338" s="130">
        <v>8</v>
      </c>
      <c r="N1338" s="131">
        <f t="shared" si="74"/>
        <v>16</v>
      </c>
      <c r="O1338" s="128" t="s">
        <v>2313</v>
      </c>
      <c r="P1338" s="144">
        <v>124524</v>
      </c>
      <c r="Q1338" s="133">
        <v>0</v>
      </c>
      <c r="R1338" s="144">
        <v>15363.600000000006</v>
      </c>
      <c r="S1338" s="134">
        <f t="shared" si="75"/>
        <v>139887.6</v>
      </c>
      <c r="T1338" s="132">
        <v>124524</v>
      </c>
      <c r="U1338" s="135">
        <v>0</v>
      </c>
      <c r="V1338" s="135"/>
      <c r="W1338" s="136">
        <f t="shared" si="76"/>
        <v>124524</v>
      </c>
      <c r="X1338" s="145" t="s">
        <v>1427</v>
      </c>
      <c r="Y1338" s="138"/>
      <c r="Z1338" s="138"/>
      <c r="AA1338" s="138"/>
      <c r="AB1338" s="139"/>
      <c r="AC1338" s="147"/>
      <c r="AE1338" s="147"/>
      <c r="AG1338" s="147"/>
      <c r="AH1338" s="92"/>
    </row>
    <row r="1339" spans="2:34" ht="40.5" customHeight="1">
      <c r="B1339" s="127">
        <v>1328</v>
      </c>
      <c r="C1339" s="128" t="s">
        <v>1424</v>
      </c>
      <c r="D1339" s="129" t="s">
        <v>253</v>
      </c>
      <c r="E1339" s="129" t="s">
        <v>219</v>
      </c>
      <c r="F1339" s="129" t="s">
        <v>1425</v>
      </c>
      <c r="G1339" s="128" t="s">
        <v>909</v>
      </c>
      <c r="H1339" s="128"/>
      <c r="I1339" s="128" t="s">
        <v>1426</v>
      </c>
      <c r="J1339" s="128" t="s">
        <v>455</v>
      </c>
      <c r="K1339" s="128" t="s">
        <v>2265</v>
      </c>
      <c r="L1339" s="130">
        <v>0</v>
      </c>
      <c r="M1339" s="130">
        <v>0</v>
      </c>
      <c r="N1339" s="131">
        <f t="shared" si="74"/>
        <v>0</v>
      </c>
      <c r="O1339" s="128" t="s">
        <v>2313</v>
      </c>
      <c r="P1339" s="144">
        <v>6591</v>
      </c>
      <c r="Q1339" s="133">
        <v>0</v>
      </c>
      <c r="R1339" s="144">
        <v>770</v>
      </c>
      <c r="S1339" s="134">
        <f t="shared" si="75"/>
        <v>7361</v>
      </c>
      <c r="T1339" s="132">
        <v>6591</v>
      </c>
      <c r="U1339" s="135">
        <v>0</v>
      </c>
      <c r="V1339" s="135"/>
      <c r="W1339" s="136">
        <f t="shared" si="76"/>
        <v>6591</v>
      </c>
      <c r="X1339" s="145" t="s">
        <v>1427</v>
      </c>
      <c r="Y1339" s="138"/>
      <c r="Z1339" s="138"/>
      <c r="AA1339" s="138"/>
      <c r="AB1339" s="139"/>
      <c r="AC1339" s="147"/>
      <c r="AE1339" s="147"/>
      <c r="AG1339" s="147"/>
      <c r="AH1339" s="92"/>
    </row>
    <row r="1340" spans="2:34" ht="40.5" customHeight="1">
      <c r="B1340" s="127">
        <v>1329</v>
      </c>
      <c r="C1340" s="128" t="s">
        <v>1424</v>
      </c>
      <c r="D1340" s="129" t="s">
        <v>253</v>
      </c>
      <c r="E1340" s="129" t="s">
        <v>219</v>
      </c>
      <c r="F1340" s="129" t="s">
        <v>1425</v>
      </c>
      <c r="G1340" s="128" t="s">
        <v>909</v>
      </c>
      <c r="H1340" s="128"/>
      <c r="I1340" s="128" t="s">
        <v>1426</v>
      </c>
      <c r="J1340" s="128" t="s">
        <v>157</v>
      </c>
      <c r="K1340" s="128" t="s">
        <v>2264</v>
      </c>
      <c r="L1340" s="130">
        <v>0</v>
      </c>
      <c r="M1340" s="130">
        <v>0</v>
      </c>
      <c r="N1340" s="131">
        <f t="shared" si="74"/>
        <v>0</v>
      </c>
      <c r="O1340" s="128" t="s">
        <v>2313</v>
      </c>
      <c r="P1340" s="144">
        <v>37550</v>
      </c>
      <c r="Q1340" s="133">
        <v>0</v>
      </c>
      <c r="R1340" s="144">
        <v>8535</v>
      </c>
      <c r="S1340" s="134">
        <f t="shared" si="75"/>
        <v>46085</v>
      </c>
      <c r="T1340" s="132">
        <v>37550</v>
      </c>
      <c r="U1340" s="135">
        <v>0</v>
      </c>
      <c r="V1340" s="135"/>
      <c r="W1340" s="136">
        <f t="shared" si="76"/>
        <v>37550</v>
      </c>
      <c r="X1340" s="145" t="s">
        <v>1427</v>
      </c>
      <c r="Y1340" s="138"/>
      <c r="Z1340" s="138"/>
      <c r="AA1340" s="138"/>
      <c r="AB1340" s="139"/>
      <c r="AC1340" s="147"/>
      <c r="AE1340" s="147"/>
      <c r="AG1340" s="147"/>
      <c r="AH1340" s="92"/>
    </row>
    <row r="1341" spans="2:34" ht="40.5" customHeight="1">
      <c r="B1341" s="127">
        <v>1330</v>
      </c>
      <c r="C1341" s="128" t="s">
        <v>1424</v>
      </c>
      <c r="D1341" s="129" t="s">
        <v>253</v>
      </c>
      <c r="E1341" s="129" t="s">
        <v>219</v>
      </c>
      <c r="F1341" s="129" t="s">
        <v>1425</v>
      </c>
      <c r="G1341" s="128" t="s">
        <v>909</v>
      </c>
      <c r="H1341" s="128"/>
      <c r="I1341" s="128" t="s">
        <v>1426</v>
      </c>
      <c r="J1341" s="128" t="s">
        <v>941</v>
      </c>
      <c r="K1341" s="128" t="s">
        <v>2264</v>
      </c>
      <c r="L1341" s="130">
        <v>0</v>
      </c>
      <c r="M1341" s="130">
        <v>0</v>
      </c>
      <c r="N1341" s="131">
        <f t="shared" si="74"/>
        <v>0</v>
      </c>
      <c r="O1341" s="128" t="s">
        <v>2313</v>
      </c>
      <c r="P1341" s="144">
        <v>81648</v>
      </c>
      <c r="Q1341" s="133">
        <v>0</v>
      </c>
      <c r="R1341" s="144">
        <v>9072</v>
      </c>
      <c r="S1341" s="134">
        <f t="shared" si="75"/>
        <v>90720</v>
      </c>
      <c r="T1341" s="132">
        <v>81648</v>
      </c>
      <c r="U1341" s="135">
        <v>0</v>
      </c>
      <c r="V1341" s="135"/>
      <c r="W1341" s="136">
        <f t="shared" si="76"/>
        <v>81648</v>
      </c>
      <c r="X1341" s="145" t="s">
        <v>1427</v>
      </c>
      <c r="Y1341" s="138"/>
      <c r="Z1341" s="138"/>
      <c r="AA1341" s="138"/>
      <c r="AB1341" s="139"/>
      <c r="AC1341" s="147"/>
      <c r="AE1341" s="147"/>
      <c r="AG1341" s="147"/>
      <c r="AH1341" s="92"/>
    </row>
    <row r="1342" spans="2:34" ht="40.5" customHeight="1">
      <c r="B1342" s="127">
        <v>1331</v>
      </c>
      <c r="C1342" s="128" t="s">
        <v>1428</v>
      </c>
      <c r="D1342" s="129" t="s">
        <v>161</v>
      </c>
      <c r="E1342" s="129" t="s">
        <v>853</v>
      </c>
      <c r="F1342" s="129" t="s">
        <v>1429</v>
      </c>
      <c r="G1342" s="128" t="s">
        <v>909</v>
      </c>
      <c r="H1342" s="128"/>
      <c r="I1342" s="128" t="s">
        <v>1430</v>
      </c>
      <c r="J1342" s="128" t="s">
        <v>200</v>
      </c>
      <c r="K1342" s="128" t="s">
        <v>2265</v>
      </c>
      <c r="L1342" s="130">
        <v>21</v>
      </c>
      <c r="M1342" s="130">
        <v>3</v>
      </c>
      <c r="N1342" s="131">
        <f t="shared" si="74"/>
        <v>24</v>
      </c>
      <c r="O1342" s="128" t="s">
        <v>2313</v>
      </c>
      <c r="P1342" s="144">
        <v>14200</v>
      </c>
      <c r="Q1342" s="133">
        <v>0</v>
      </c>
      <c r="R1342" s="144">
        <v>4996</v>
      </c>
      <c r="S1342" s="134">
        <f t="shared" si="75"/>
        <v>19196</v>
      </c>
      <c r="T1342" s="132">
        <v>14200</v>
      </c>
      <c r="U1342" s="135">
        <v>0</v>
      </c>
      <c r="V1342" s="135"/>
      <c r="W1342" s="136">
        <f t="shared" si="76"/>
        <v>14200</v>
      </c>
      <c r="X1342" s="145" t="s">
        <v>1431</v>
      </c>
      <c r="Y1342" s="138"/>
      <c r="Z1342" s="138"/>
      <c r="AA1342" s="138"/>
      <c r="AB1342" s="139"/>
      <c r="AC1342" s="147"/>
      <c r="AE1342" s="147"/>
      <c r="AG1342" s="147"/>
      <c r="AH1342" s="92"/>
    </row>
    <row r="1343" spans="2:34" ht="40.5" customHeight="1">
      <c r="B1343" s="127">
        <v>1332</v>
      </c>
      <c r="C1343" s="128" t="s">
        <v>1428</v>
      </c>
      <c r="D1343" s="129" t="s">
        <v>161</v>
      </c>
      <c r="E1343" s="129" t="s">
        <v>853</v>
      </c>
      <c r="F1343" s="129" t="s">
        <v>1429</v>
      </c>
      <c r="G1343" s="128" t="s">
        <v>909</v>
      </c>
      <c r="H1343" s="128"/>
      <c r="I1343" s="128" t="s">
        <v>1430</v>
      </c>
      <c r="J1343" s="128" t="s">
        <v>330</v>
      </c>
      <c r="K1343" s="128" t="s">
        <v>2265</v>
      </c>
      <c r="L1343" s="130">
        <v>0</v>
      </c>
      <c r="M1343" s="130">
        <v>0</v>
      </c>
      <c r="N1343" s="131">
        <f t="shared" si="74"/>
        <v>0</v>
      </c>
      <c r="O1343" s="128" t="s">
        <v>2313</v>
      </c>
      <c r="P1343" s="144">
        <v>5418</v>
      </c>
      <c r="Q1343" s="133">
        <v>0</v>
      </c>
      <c r="R1343" s="144">
        <v>1707</v>
      </c>
      <c r="S1343" s="134">
        <f t="shared" si="75"/>
        <v>7125</v>
      </c>
      <c r="T1343" s="132">
        <v>5418</v>
      </c>
      <c r="U1343" s="135">
        <v>0</v>
      </c>
      <c r="V1343" s="135"/>
      <c r="W1343" s="136">
        <f t="shared" si="76"/>
        <v>5418</v>
      </c>
      <c r="X1343" s="145" t="s">
        <v>1431</v>
      </c>
      <c r="Y1343" s="138"/>
      <c r="Z1343" s="138"/>
      <c r="AA1343" s="138"/>
      <c r="AB1343" s="139"/>
      <c r="AC1343" s="147"/>
      <c r="AE1343" s="147"/>
      <c r="AG1343" s="147"/>
      <c r="AH1343" s="92"/>
    </row>
    <row r="1344" spans="2:34" ht="40.5" customHeight="1">
      <c r="B1344" s="127">
        <v>1333</v>
      </c>
      <c r="C1344" s="128" t="s">
        <v>1428</v>
      </c>
      <c r="D1344" s="129" t="s">
        <v>161</v>
      </c>
      <c r="E1344" s="129" t="s">
        <v>853</v>
      </c>
      <c r="F1344" s="129" t="s">
        <v>1429</v>
      </c>
      <c r="G1344" s="128" t="s">
        <v>909</v>
      </c>
      <c r="H1344" s="128"/>
      <c r="I1344" s="128" t="s">
        <v>1430</v>
      </c>
      <c r="J1344" s="128" t="s">
        <v>330</v>
      </c>
      <c r="K1344" s="128" t="s">
        <v>2265</v>
      </c>
      <c r="L1344" s="130">
        <v>0</v>
      </c>
      <c r="M1344" s="130">
        <v>0</v>
      </c>
      <c r="N1344" s="131">
        <f t="shared" si="74"/>
        <v>0</v>
      </c>
      <c r="O1344" s="128" t="s">
        <v>2313</v>
      </c>
      <c r="P1344" s="144">
        <v>6279</v>
      </c>
      <c r="Q1344" s="133">
        <v>0</v>
      </c>
      <c r="R1344" s="144">
        <v>760</v>
      </c>
      <c r="S1344" s="134">
        <f t="shared" si="75"/>
        <v>7039</v>
      </c>
      <c r="T1344" s="132">
        <v>6279</v>
      </c>
      <c r="U1344" s="135">
        <v>0</v>
      </c>
      <c r="V1344" s="135"/>
      <c r="W1344" s="136">
        <f t="shared" si="76"/>
        <v>6279</v>
      </c>
      <c r="X1344" s="145" t="s">
        <v>1431</v>
      </c>
      <c r="Y1344" s="138"/>
      <c r="Z1344" s="138"/>
      <c r="AA1344" s="138"/>
      <c r="AB1344" s="139"/>
      <c r="AC1344" s="147"/>
      <c r="AE1344" s="147"/>
      <c r="AG1344" s="147"/>
      <c r="AH1344" s="92"/>
    </row>
    <row r="1345" spans="2:34" ht="40.5" customHeight="1">
      <c r="B1345" s="127">
        <v>1334</v>
      </c>
      <c r="C1345" s="128" t="s">
        <v>1428</v>
      </c>
      <c r="D1345" s="129" t="s">
        <v>161</v>
      </c>
      <c r="E1345" s="129" t="s">
        <v>853</v>
      </c>
      <c r="F1345" s="129" t="s">
        <v>1429</v>
      </c>
      <c r="G1345" s="128" t="s">
        <v>909</v>
      </c>
      <c r="H1345" s="128"/>
      <c r="I1345" s="128" t="s">
        <v>1430</v>
      </c>
      <c r="J1345" s="128" t="s">
        <v>156</v>
      </c>
      <c r="K1345" s="128" t="s">
        <v>2264</v>
      </c>
      <c r="L1345" s="130">
        <v>0</v>
      </c>
      <c r="M1345" s="130">
        <v>0</v>
      </c>
      <c r="N1345" s="131">
        <f t="shared" si="74"/>
        <v>0</v>
      </c>
      <c r="O1345" s="128" t="s">
        <v>2313</v>
      </c>
      <c r="P1345" s="144">
        <v>124524</v>
      </c>
      <c r="Q1345" s="133">
        <v>0</v>
      </c>
      <c r="R1345" s="144">
        <v>15363.600000000006</v>
      </c>
      <c r="S1345" s="134">
        <f t="shared" si="75"/>
        <v>139887.6</v>
      </c>
      <c r="T1345" s="132">
        <v>124524</v>
      </c>
      <c r="U1345" s="135">
        <v>0</v>
      </c>
      <c r="V1345" s="135"/>
      <c r="W1345" s="136">
        <f t="shared" si="76"/>
        <v>124524</v>
      </c>
      <c r="X1345" s="145" t="s">
        <v>1431</v>
      </c>
      <c r="Y1345" s="138"/>
      <c r="Z1345" s="138"/>
      <c r="AA1345" s="138"/>
      <c r="AB1345" s="139"/>
      <c r="AC1345" s="147"/>
      <c r="AE1345" s="147"/>
      <c r="AG1345" s="147"/>
      <c r="AH1345" s="92"/>
    </row>
    <row r="1346" spans="2:34" ht="40.5" customHeight="1">
      <c r="B1346" s="127">
        <v>1335</v>
      </c>
      <c r="C1346" s="128" t="s">
        <v>1428</v>
      </c>
      <c r="D1346" s="129" t="s">
        <v>161</v>
      </c>
      <c r="E1346" s="129" t="s">
        <v>853</v>
      </c>
      <c r="F1346" s="129" t="s">
        <v>1429</v>
      </c>
      <c r="G1346" s="128" t="s">
        <v>909</v>
      </c>
      <c r="H1346" s="128"/>
      <c r="I1346" s="128" t="s">
        <v>1430</v>
      </c>
      <c r="J1346" s="128" t="s">
        <v>1007</v>
      </c>
      <c r="K1346" s="128" t="s">
        <v>2264</v>
      </c>
      <c r="L1346" s="130">
        <v>0</v>
      </c>
      <c r="M1346" s="130">
        <v>0</v>
      </c>
      <c r="N1346" s="131">
        <f t="shared" si="74"/>
        <v>0</v>
      </c>
      <c r="O1346" s="128" t="s">
        <v>2313</v>
      </c>
      <c r="P1346" s="144">
        <v>15278</v>
      </c>
      <c r="Q1346" s="133">
        <v>0</v>
      </c>
      <c r="R1346" s="144">
        <v>6830.2000000000007</v>
      </c>
      <c r="S1346" s="134">
        <f t="shared" si="75"/>
        <v>22108.2</v>
      </c>
      <c r="T1346" s="132">
        <v>15278</v>
      </c>
      <c r="U1346" s="135">
        <v>0</v>
      </c>
      <c r="V1346" s="135"/>
      <c r="W1346" s="136">
        <f t="shared" si="76"/>
        <v>15278</v>
      </c>
      <c r="X1346" s="145" t="s">
        <v>1431</v>
      </c>
      <c r="Y1346" s="138"/>
      <c r="Z1346" s="138"/>
      <c r="AA1346" s="138"/>
      <c r="AB1346" s="139"/>
      <c r="AC1346" s="147"/>
      <c r="AE1346" s="147"/>
      <c r="AG1346" s="147"/>
      <c r="AH1346" s="92"/>
    </row>
    <row r="1347" spans="2:34" ht="40.5" customHeight="1">
      <c r="B1347" s="127">
        <v>1336</v>
      </c>
      <c r="C1347" s="128" t="s">
        <v>1428</v>
      </c>
      <c r="D1347" s="129" t="s">
        <v>161</v>
      </c>
      <c r="E1347" s="129" t="s">
        <v>853</v>
      </c>
      <c r="F1347" s="129" t="s">
        <v>1429</v>
      </c>
      <c r="G1347" s="128" t="s">
        <v>909</v>
      </c>
      <c r="H1347" s="128"/>
      <c r="I1347" s="128" t="s">
        <v>1430</v>
      </c>
      <c r="J1347" s="128" t="s">
        <v>941</v>
      </c>
      <c r="K1347" s="128" t="s">
        <v>2264</v>
      </c>
      <c r="L1347" s="130">
        <v>0</v>
      </c>
      <c r="M1347" s="130">
        <v>0</v>
      </c>
      <c r="N1347" s="131">
        <f t="shared" si="74"/>
        <v>0</v>
      </c>
      <c r="O1347" s="128" t="s">
        <v>2313</v>
      </c>
      <c r="P1347" s="144">
        <v>36288</v>
      </c>
      <c r="Q1347" s="133">
        <v>0</v>
      </c>
      <c r="R1347" s="144">
        <v>4032</v>
      </c>
      <c r="S1347" s="134">
        <f t="shared" si="75"/>
        <v>40320</v>
      </c>
      <c r="T1347" s="132">
        <v>36288</v>
      </c>
      <c r="U1347" s="135">
        <v>0</v>
      </c>
      <c r="V1347" s="135"/>
      <c r="W1347" s="136">
        <f t="shared" si="76"/>
        <v>36288</v>
      </c>
      <c r="X1347" s="145" t="s">
        <v>1431</v>
      </c>
      <c r="Y1347" s="138"/>
      <c r="Z1347" s="138"/>
      <c r="AA1347" s="138"/>
      <c r="AB1347" s="139"/>
      <c r="AC1347" s="147"/>
      <c r="AE1347" s="147"/>
      <c r="AG1347" s="147"/>
      <c r="AH1347" s="92"/>
    </row>
    <row r="1348" spans="2:34" ht="40.5" customHeight="1">
      <c r="B1348" s="127">
        <v>1337</v>
      </c>
      <c r="C1348" s="128" t="s">
        <v>1428</v>
      </c>
      <c r="D1348" s="129" t="s">
        <v>161</v>
      </c>
      <c r="E1348" s="129" t="s">
        <v>853</v>
      </c>
      <c r="F1348" s="129" t="s">
        <v>1429</v>
      </c>
      <c r="G1348" s="128" t="s">
        <v>909</v>
      </c>
      <c r="H1348" s="128"/>
      <c r="I1348" s="128" t="s">
        <v>1430</v>
      </c>
      <c r="J1348" s="128" t="s">
        <v>200</v>
      </c>
      <c r="K1348" s="128" t="s">
        <v>2265</v>
      </c>
      <c r="L1348" s="130">
        <v>0</v>
      </c>
      <c r="M1348" s="130">
        <v>0</v>
      </c>
      <c r="N1348" s="131">
        <f t="shared" si="74"/>
        <v>0</v>
      </c>
      <c r="O1348" s="128" t="s">
        <v>2313</v>
      </c>
      <c r="P1348" s="144">
        <v>11360</v>
      </c>
      <c r="Q1348" s="133">
        <v>0</v>
      </c>
      <c r="R1348" s="144">
        <v>2613.6000000000004</v>
      </c>
      <c r="S1348" s="134">
        <f t="shared" si="75"/>
        <v>13973.6</v>
      </c>
      <c r="T1348" s="132">
        <v>11360</v>
      </c>
      <c r="U1348" s="135">
        <v>0</v>
      </c>
      <c r="V1348" s="135"/>
      <c r="W1348" s="136">
        <f t="shared" si="76"/>
        <v>11360</v>
      </c>
      <c r="X1348" s="145" t="s">
        <v>1431</v>
      </c>
      <c r="Y1348" s="138"/>
      <c r="Z1348" s="138"/>
      <c r="AA1348" s="138"/>
      <c r="AB1348" s="139"/>
      <c r="AC1348" s="147"/>
      <c r="AE1348" s="147"/>
      <c r="AG1348" s="147"/>
      <c r="AH1348" s="92"/>
    </row>
    <row r="1349" spans="2:34" ht="40.5" customHeight="1">
      <c r="B1349" s="127">
        <v>1338</v>
      </c>
      <c r="C1349" s="128" t="s">
        <v>1432</v>
      </c>
      <c r="D1349" s="129" t="s">
        <v>253</v>
      </c>
      <c r="E1349" s="129" t="s">
        <v>285</v>
      </c>
      <c r="F1349" s="129" t="s">
        <v>1104</v>
      </c>
      <c r="G1349" s="128" t="s">
        <v>151</v>
      </c>
      <c r="H1349" s="128"/>
      <c r="I1349" s="128" t="s">
        <v>1433</v>
      </c>
      <c r="J1349" s="128" t="s">
        <v>177</v>
      </c>
      <c r="K1349" s="128" t="s">
        <v>2265</v>
      </c>
      <c r="L1349" s="130">
        <v>8</v>
      </c>
      <c r="M1349" s="130">
        <v>3</v>
      </c>
      <c r="N1349" s="131">
        <f t="shared" si="74"/>
        <v>11</v>
      </c>
      <c r="O1349" s="128" t="s">
        <v>2312</v>
      </c>
      <c r="P1349" s="144">
        <v>4528</v>
      </c>
      <c r="Q1349" s="133">
        <v>0</v>
      </c>
      <c r="R1349" s="144">
        <v>504</v>
      </c>
      <c r="S1349" s="134">
        <f t="shared" si="75"/>
        <v>5032</v>
      </c>
      <c r="T1349" s="132">
        <v>4528</v>
      </c>
      <c r="U1349" s="135">
        <v>0</v>
      </c>
      <c r="V1349" s="135"/>
      <c r="W1349" s="136">
        <f t="shared" si="76"/>
        <v>4528</v>
      </c>
      <c r="X1349" s="145" t="s">
        <v>1434</v>
      </c>
      <c r="Y1349" s="138"/>
      <c r="Z1349" s="138"/>
      <c r="AA1349" s="138"/>
      <c r="AB1349" s="139"/>
      <c r="AC1349" s="147"/>
      <c r="AE1349" s="147"/>
      <c r="AG1349" s="147"/>
      <c r="AH1349" s="92"/>
    </row>
    <row r="1350" spans="2:34" ht="40.5" customHeight="1">
      <c r="B1350" s="127">
        <v>1339</v>
      </c>
      <c r="C1350" s="128" t="s">
        <v>1432</v>
      </c>
      <c r="D1350" s="129" t="s">
        <v>253</v>
      </c>
      <c r="E1350" s="129" t="s">
        <v>285</v>
      </c>
      <c r="F1350" s="129" t="s">
        <v>1104</v>
      </c>
      <c r="G1350" s="128" t="s">
        <v>151</v>
      </c>
      <c r="H1350" s="128"/>
      <c r="I1350" s="128" t="s">
        <v>1433</v>
      </c>
      <c r="J1350" s="128" t="s">
        <v>152</v>
      </c>
      <c r="K1350" s="128" t="s">
        <v>2265</v>
      </c>
      <c r="L1350" s="130">
        <v>0</v>
      </c>
      <c r="M1350" s="130">
        <v>0</v>
      </c>
      <c r="N1350" s="131">
        <f t="shared" si="74"/>
        <v>0</v>
      </c>
      <c r="O1350" s="128" t="s">
        <v>2312</v>
      </c>
      <c r="P1350" s="144">
        <v>6408</v>
      </c>
      <c r="Q1350" s="133">
        <v>0</v>
      </c>
      <c r="R1350" s="144">
        <v>712</v>
      </c>
      <c r="S1350" s="134">
        <f t="shared" si="75"/>
        <v>7120</v>
      </c>
      <c r="T1350" s="132">
        <v>6408</v>
      </c>
      <c r="U1350" s="135">
        <v>0</v>
      </c>
      <c r="V1350" s="135"/>
      <c r="W1350" s="136">
        <f t="shared" si="76"/>
        <v>6408</v>
      </c>
      <c r="X1350" s="145" t="s">
        <v>1434</v>
      </c>
      <c r="Y1350" s="138"/>
      <c r="Z1350" s="138"/>
      <c r="AA1350" s="138"/>
      <c r="AB1350" s="139"/>
      <c r="AC1350" s="147"/>
      <c r="AE1350" s="147"/>
      <c r="AG1350" s="147"/>
      <c r="AH1350" s="92"/>
    </row>
    <row r="1351" spans="2:34" ht="40.5" customHeight="1">
      <c r="B1351" s="127">
        <v>1340</v>
      </c>
      <c r="C1351" s="128" t="s">
        <v>1432</v>
      </c>
      <c r="D1351" s="129" t="s">
        <v>253</v>
      </c>
      <c r="E1351" s="129" t="s">
        <v>285</v>
      </c>
      <c r="F1351" s="129" t="s">
        <v>1104</v>
      </c>
      <c r="G1351" s="128" t="s">
        <v>151</v>
      </c>
      <c r="H1351" s="128"/>
      <c r="I1351" s="128" t="s">
        <v>1433</v>
      </c>
      <c r="J1351" s="128" t="s">
        <v>152</v>
      </c>
      <c r="K1351" s="128" t="s">
        <v>2265</v>
      </c>
      <c r="L1351" s="130">
        <v>0</v>
      </c>
      <c r="M1351" s="130">
        <v>0</v>
      </c>
      <c r="N1351" s="131">
        <f t="shared" si="74"/>
        <v>0</v>
      </c>
      <c r="O1351" s="128" t="s">
        <v>2312</v>
      </c>
      <c r="P1351" s="144">
        <v>240300</v>
      </c>
      <c r="Q1351" s="133">
        <v>0</v>
      </c>
      <c r="R1351" s="144">
        <v>26700</v>
      </c>
      <c r="S1351" s="134">
        <f t="shared" si="75"/>
        <v>267000</v>
      </c>
      <c r="T1351" s="132">
        <v>240300</v>
      </c>
      <c r="U1351" s="135">
        <v>0</v>
      </c>
      <c r="V1351" s="135"/>
      <c r="W1351" s="136">
        <f t="shared" si="76"/>
        <v>240300</v>
      </c>
      <c r="X1351" s="145" t="s">
        <v>1434</v>
      </c>
      <c r="Y1351" s="138"/>
      <c r="Z1351" s="138"/>
      <c r="AA1351" s="138"/>
      <c r="AB1351" s="139"/>
      <c r="AC1351" s="147"/>
      <c r="AE1351" s="147"/>
      <c r="AG1351" s="147"/>
      <c r="AH1351" s="92"/>
    </row>
    <row r="1352" spans="2:34" ht="40.5" customHeight="1">
      <c r="B1352" s="127">
        <v>1341</v>
      </c>
      <c r="C1352" s="128" t="s">
        <v>1432</v>
      </c>
      <c r="D1352" s="129" t="s">
        <v>253</v>
      </c>
      <c r="E1352" s="129" t="s">
        <v>285</v>
      </c>
      <c r="F1352" s="129" t="s">
        <v>1104</v>
      </c>
      <c r="G1352" s="128" t="s">
        <v>151</v>
      </c>
      <c r="H1352" s="128"/>
      <c r="I1352" s="128" t="s">
        <v>1433</v>
      </c>
      <c r="J1352" s="128" t="s">
        <v>157</v>
      </c>
      <c r="K1352" s="128" t="s">
        <v>2264</v>
      </c>
      <c r="L1352" s="130">
        <v>0</v>
      </c>
      <c r="M1352" s="130">
        <v>0</v>
      </c>
      <c r="N1352" s="131">
        <f t="shared" si="74"/>
        <v>0</v>
      </c>
      <c r="O1352" s="128" t="s">
        <v>2312</v>
      </c>
      <c r="P1352" s="144">
        <v>19845</v>
      </c>
      <c r="Q1352" s="133">
        <v>0</v>
      </c>
      <c r="R1352" s="144">
        <v>2205</v>
      </c>
      <c r="S1352" s="134">
        <f t="shared" si="75"/>
        <v>22050</v>
      </c>
      <c r="T1352" s="132">
        <v>19845</v>
      </c>
      <c r="U1352" s="135">
        <v>0</v>
      </c>
      <c r="V1352" s="135"/>
      <c r="W1352" s="136">
        <f t="shared" si="76"/>
        <v>19845</v>
      </c>
      <c r="X1352" s="145" t="s">
        <v>1434</v>
      </c>
      <c r="Y1352" s="138"/>
      <c r="Z1352" s="138"/>
      <c r="AA1352" s="138"/>
      <c r="AB1352" s="139"/>
      <c r="AC1352" s="147"/>
      <c r="AE1352" s="147"/>
      <c r="AG1352" s="147"/>
      <c r="AH1352" s="92"/>
    </row>
    <row r="1353" spans="2:34" ht="40.5" customHeight="1">
      <c r="B1353" s="127">
        <v>1342</v>
      </c>
      <c r="C1353" s="128" t="s">
        <v>1435</v>
      </c>
      <c r="D1353" s="129" t="s">
        <v>307</v>
      </c>
      <c r="E1353" s="129" t="s">
        <v>1436</v>
      </c>
      <c r="F1353" s="129" t="s">
        <v>1437</v>
      </c>
      <c r="G1353" s="128" t="s">
        <v>151</v>
      </c>
      <c r="H1353" s="128"/>
      <c r="I1353" s="128" t="s">
        <v>1438</v>
      </c>
      <c r="J1353" s="128" t="s">
        <v>176</v>
      </c>
      <c r="K1353" s="128" t="s">
        <v>2265</v>
      </c>
      <c r="L1353" s="130">
        <v>27</v>
      </c>
      <c r="M1353" s="130">
        <v>7</v>
      </c>
      <c r="N1353" s="131">
        <f t="shared" si="74"/>
        <v>34</v>
      </c>
      <c r="O1353" s="128" t="s">
        <v>2312</v>
      </c>
      <c r="P1353" s="144">
        <v>101250</v>
      </c>
      <c r="Q1353" s="133">
        <v>0</v>
      </c>
      <c r="R1353" s="144">
        <v>11250</v>
      </c>
      <c r="S1353" s="134">
        <f t="shared" si="75"/>
        <v>112500</v>
      </c>
      <c r="T1353" s="132">
        <v>101250</v>
      </c>
      <c r="U1353" s="135">
        <v>0</v>
      </c>
      <c r="V1353" s="135"/>
      <c r="W1353" s="136">
        <f t="shared" si="76"/>
        <v>101250</v>
      </c>
      <c r="X1353" s="145" t="s">
        <v>1439</v>
      </c>
      <c r="Y1353" s="138"/>
      <c r="Z1353" s="138"/>
      <c r="AA1353" s="138"/>
      <c r="AB1353" s="139"/>
      <c r="AC1353" s="147"/>
      <c r="AE1353" s="147"/>
      <c r="AG1353" s="147"/>
      <c r="AH1353" s="92"/>
    </row>
    <row r="1354" spans="2:34" ht="40.5" customHeight="1">
      <c r="B1354" s="127">
        <v>1343</v>
      </c>
      <c r="C1354" s="128" t="s">
        <v>1435</v>
      </c>
      <c r="D1354" s="129" t="s">
        <v>307</v>
      </c>
      <c r="E1354" s="129" t="s">
        <v>1436</v>
      </c>
      <c r="F1354" s="129" t="s">
        <v>1437</v>
      </c>
      <c r="G1354" s="128" t="s">
        <v>151</v>
      </c>
      <c r="H1354" s="128"/>
      <c r="I1354" s="128" t="s">
        <v>1438</v>
      </c>
      <c r="J1354" s="128" t="s">
        <v>176</v>
      </c>
      <c r="K1354" s="128" t="s">
        <v>2265</v>
      </c>
      <c r="L1354" s="130">
        <v>0</v>
      </c>
      <c r="M1354" s="130">
        <v>0</v>
      </c>
      <c r="N1354" s="131">
        <f t="shared" si="74"/>
        <v>0</v>
      </c>
      <c r="O1354" s="128" t="s">
        <v>2312</v>
      </c>
      <c r="P1354" s="144">
        <v>41040</v>
      </c>
      <c r="Q1354" s="133">
        <v>0</v>
      </c>
      <c r="R1354" s="144">
        <v>4560</v>
      </c>
      <c r="S1354" s="134">
        <f t="shared" si="75"/>
        <v>45600</v>
      </c>
      <c r="T1354" s="132">
        <v>41040</v>
      </c>
      <c r="U1354" s="135">
        <v>0</v>
      </c>
      <c r="V1354" s="135"/>
      <c r="W1354" s="136">
        <f t="shared" si="76"/>
        <v>41040</v>
      </c>
      <c r="X1354" s="145" t="s">
        <v>1439</v>
      </c>
      <c r="Y1354" s="138"/>
      <c r="Z1354" s="138"/>
      <c r="AA1354" s="138"/>
      <c r="AB1354" s="139"/>
      <c r="AC1354" s="147"/>
      <c r="AE1354" s="147"/>
      <c r="AG1354" s="147"/>
      <c r="AH1354" s="92"/>
    </row>
    <row r="1355" spans="2:34" ht="40.5" customHeight="1">
      <c r="B1355" s="127">
        <v>1344</v>
      </c>
      <c r="C1355" s="128" t="s">
        <v>1435</v>
      </c>
      <c r="D1355" s="129" t="s">
        <v>307</v>
      </c>
      <c r="E1355" s="129" t="s">
        <v>1436</v>
      </c>
      <c r="F1355" s="129" t="s">
        <v>1437</v>
      </c>
      <c r="G1355" s="128" t="s">
        <v>151</v>
      </c>
      <c r="H1355" s="128"/>
      <c r="I1355" s="128" t="s">
        <v>1438</v>
      </c>
      <c r="J1355" s="128" t="s">
        <v>158</v>
      </c>
      <c r="K1355" s="128" t="s">
        <v>2265</v>
      </c>
      <c r="L1355" s="130">
        <v>0</v>
      </c>
      <c r="M1355" s="130">
        <v>0</v>
      </c>
      <c r="N1355" s="131">
        <f t="shared" si="74"/>
        <v>0</v>
      </c>
      <c r="O1355" s="128" t="s">
        <v>2312</v>
      </c>
      <c r="P1355" s="144">
        <v>44010</v>
      </c>
      <c r="Q1355" s="133">
        <v>0</v>
      </c>
      <c r="R1355" s="144">
        <v>4890</v>
      </c>
      <c r="S1355" s="134">
        <f t="shared" si="75"/>
        <v>48900</v>
      </c>
      <c r="T1355" s="132">
        <v>44010</v>
      </c>
      <c r="U1355" s="135">
        <v>0</v>
      </c>
      <c r="V1355" s="135"/>
      <c r="W1355" s="136">
        <f t="shared" si="76"/>
        <v>44010</v>
      </c>
      <c r="X1355" s="145" t="s">
        <v>1439</v>
      </c>
      <c r="Y1355" s="138"/>
      <c r="Z1355" s="138"/>
      <c r="AA1355" s="138"/>
      <c r="AB1355" s="139"/>
      <c r="AC1355" s="147"/>
      <c r="AE1355" s="147"/>
      <c r="AG1355" s="147"/>
      <c r="AH1355" s="92"/>
    </row>
    <row r="1356" spans="2:34" ht="40.5" customHeight="1">
      <c r="B1356" s="127">
        <v>1345</v>
      </c>
      <c r="C1356" s="128" t="s">
        <v>1435</v>
      </c>
      <c r="D1356" s="129" t="s">
        <v>307</v>
      </c>
      <c r="E1356" s="129" t="s">
        <v>1436</v>
      </c>
      <c r="F1356" s="129" t="s">
        <v>1437</v>
      </c>
      <c r="G1356" s="128" t="s">
        <v>151</v>
      </c>
      <c r="H1356" s="128"/>
      <c r="I1356" s="128" t="s">
        <v>1438</v>
      </c>
      <c r="J1356" s="128" t="s">
        <v>157</v>
      </c>
      <c r="K1356" s="128" t="s">
        <v>2264</v>
      </c>
      <c r="L1356" s="130">
        <v>0</v>
      </c>
      <c r="M1356" s="130">
        <v>0</v>
      </c>
      <c r="N1356" s="131">
        <f t="shared" ref="N1356:N1419" si="77">+M1356+L1356</f>
        <v>0</v>
      </c>
      <c r="O1356" s="128" t="s">
        <v>2312</v>
      </c>
      <c r="P1356" s="144">
        <v>19845</v>
      </c>
      <c r="Q1356" s="133">
        <v>0</v>
      </c>
      <c r="R1356" s="144">
        <v>2205</v>
      </c>
      <c r="S1356" s="134">
        <f t="shared" si="75"/>
        <v>22050</v>
      </c>
      <c r="T1356" s="132">
        <v>19845</v>
      </c>
      <c r="U1356" s="135">
        <v>0</v>
      </c>
      <c r="V1356" s="135"/>
      <c r="W1356" s="136">
        <f t="shared" si="76"/>
        <v>19845</v>
      </c>
      <c r="X1356" s="145" t="s">
        <v>1439</v>
      </c>
      <c r="Y1356" s="138"/>
      <c r="Z1356" s="138"/>
      <c r="AA1356" s="138"/>
      <c r="AB1356" s="139"/>
      <c r="AC1356" s="147"/>
      <c r="AE1356" s="147"/>
      <c r="AG1356" s="147"/>
      <c r="AH1356" s="92"/>
    </row>
    <row r="1357" spans="2:34" ht="40.5" customHeight="1">
      <c r="B1357" s="127">
        <v>1346</v>
      </c>
      <c r="C1357" s="128" t="s">
        <v>1435</v>
      </c>
      <c r="D1357" s="129" t="s">
        <v>307</v>
      </c>
      <c r="E1357" s="129" t="s">
        <v>1436</v>
      </c>
      <c r="F1357" s="129" t="s">
        <v>1437</v>
      </c>
      <c r="G1357" s="128" t="s">
        <v>151</v>
      </c>
      <c r="H1357" s="128"/>
      <c r="I1357" s="128" t="s">
        <v>1438</v>
      </c>
      <c r="J1357" s="128" t="s">
        <v>156</v>
      </c>
      <c r="K1357" s="128" t="s">
        <v>2264</v>
      </c>
      <c r="L1357" s="130">
        <v>0</v>
      </c>
      <c r="M1357" s="130">
        <v>0</v>
      </c>
      <c r="N1357" s="131">
        <f t="shared" si="77"/>
        <v>0</v>
      </c>
      <c r="O1357" s="128" t="s">
        <v>2312</v>
      </c>
      <c r="P1357" s="144">
        <v>8820</v>
      </c>
      <c r="Q1357" s="133">
        <v>0</v>
      </c>
      <c r="R1357" s="144">
        <v>980</v>
      </c>
      <c r="S1357" s="134">
        <f t="shared" ref="S1357:S1420" si="78">+P1357+R1357</f>
        <v>9800</v>
      </c>
      <c r="T1357" s="132">
        <v>8820</v>
      </c>
      <c r="U1357" s="135">
        <v>0</v>
      </c>
      <c r="V1357" s="135"/>
      <c r="W1357" s="136">
        <f t="shared" ref="W1357:W1420" si="79">+T1357+U1357+V1357</f>
        <v>8820</v>
      </c>
      <c r="X1357" s="145" t="s">
        <v>1439</v>
      </c>
      <c r="Y1357" s="138"/>
      <c r="Z1357" s="138"/>
      <c r="AA1357" s="138"/>
      <c r="AB1357" s="139"/>
      <c r="AC1357" s="147"/>
      <c r="AE1357" s="147"/>
      <c r="AG1357" s="147"/>
      <c r="AH1357" s="92"/>
    </row>
    <row r="1358" spans="2:34" ht="40.5" customHeight="1">
      <c r="B1358" s="127">
        <v>1347</v>
      </c>
      <c r="C1358" s="128" t="s">
        <v>1435</v>
      </c>
      <c r="D1358" s="129" t="s">
        <v>307</v>
      </c>
      <c r="E1358" s="129" t="s">
        <v>1436</v>
      </c>
      <c r="F1358" s="129" t="s">
        <v>1437</v>
      </c>
      <c r="G1358" s="128" t="s">
        <v>151</v>
      </c>
      <c r="H1358" s="128"/>
      <c r="I1358" s="128" t="s">
        <v>1438</v>
      </c>
      <c r="J1358" s="128" t="s">
        <v>177</v>
      </c>
      <c r="K1358" s="128" t="s">
        <v>2265</v>
      </c>
      <c r="L1358" s="130">
        <v>0</v>
      </c>
      <c r="M1358" s="130">
        <v>0</v>
      </c>
      <c r="N1358" s="131">
        <f t="shared" si="77"/>
        <v>0</v>
      </c>
      <c r="O1358" s="128" t="s">
        <v>2312</v>
      </c>
      <c r="P1358" s="144">
        <v>40759</v>
      </c>
      <c r="Q1358" s="133">
        <v>0</v>
      </c>
      <c r="R1358" s="144">
        <v>4529</v>
      </c>
      <c r="S1358" s="134">
        <f t="shared" si="78"/>
        <v>45288</v>
      </c>
      <c r="T1358" s="132">
        <v>40759</v>
      </c>
      <c r="U1358" s="135">
        <v>0</v>
      </c>
      <c r="V1358" s="135"/>
      <c r="W1358" s="136">
        <f t="shared" si="79"/>
        <v>40759</v>
      </c>
      <c r="X1358" s="145" t="s">
        <v>1439</v>
      </c>
      <c r="Y1358" s="138"/>
      <c r="Z1358" s="138"/>
      <c r="AA1358" s="138"/>
      <c r="AB1358" s="139"/>
      <c r="AC1358" s="147"/>
      <c r="AE1358" s="147"/>
      <c r="AG1358" s="147"/>
      <c r="AH1358" s="92"/>
    </row>
    <row r="1359" spans="2:34" ht="40.5" customHeight="1">
      <c r="B1359" s="127">
        <v>1348</v>
      </c>
      <c r="C1359" s="128" t="s">
        <v>1435</v>
      </c>
      <c r="D1359" s="129" t="s">
        <v>307</v>
      </c>
      <c r="E1359" s="129" t="s">
        <v>1436</v>
      </c>
      <c r="F1359" s="129" t="s">
        <v>1437</v>
      </c>
      <c r="G1359" s="128" t="s">
        <v>151</v>
      </c>
      <c r="H1359" s="128"/>
      <c r="I1359" s="128" t="s">
        <v>1438</v>
      </c>
      <c r="J1359" s="128" t="s">
        <v>152</v>
      </c>
      <c r="K1359" s="128" t="s">
        <v>2265</v>
      </c>
      <c r="L1359" s="130">
        <v>0</v>
      </c>
      <c r="M1359" s="130">
        <v>0</v>
      </c>
      <c r="N1359" s="131">
        <f t="shared" si="77"/>
        <v>0</v>
      </c>
      <c r="O1359" s="128" t="s">
        <v>2312</v>
      </c>
      <c r="P1359" s="144">
        <v>19224</v>
      </c>
      <c r="Q1359" s="133">
        <v>0</v>
      </c>
      <c r="R1359" s="144">
        <v>2136</v>
      </c>
      <c r="S1359" s="134">
        <f t="shared" si="78"/>
        <v>21360</v>
      </c>
      <c r="T1359" s="132">
        <v>19224</v>
      </c>
      <c r="U1359" s="135">
        <v>0</v>
      </c>
      <c r="V1359" s="135"/>
      <c r="W1359" s="136">
        <f t="shared" si="79"/>
        <v>19224</v>
      </c>
      <c r="X1359" s="145" t="s">
        <v>1439</v>
      </c>
      <c r="Y1359" s="138"/>
      <c r="Z1359" s="138"/>
      <c r="AA1359" s="138"/>
      <c r="AB1359" s="139"/>
      <c r="AC1359" s="147"/>
      <c r="AE1359" s="147"/>
      <c r="AG1359" s="147"/>
      <c r="AH1359" s="92"/>
    </row>
    <row r="1360" spans="2:34" ht="40.5" customHeight="1">
      <c r="B1360" s="127">
        <v>1349</v>
      </c>
      <c r="C1360" s="128" t="s">
        <v>1435</v>
      </c>
      <c r="D1360" s="129" t="s">
        <v>307</v>
      </c>
      <c r="E1360" s="129" t="s">
        <v>1436</v>
      </c>
      <c r="F1360" s="129" t="s">
        <v>1437</v>
      </c>
      <c r="G1360" s="128" t="s">
        <v>151</v>
      </c>
      <c r="H1360" s="128"/>
      <c r="I1360" s="128" t="s">
        <v>1438</v>
      </c>
      <c r="J1360" s="128" t="s">
        <v>152</v>
      </c>
      <c r="K1360" s="128" t="s">
        <v>2265</v>
      </c>
      <c r="L1360" s="130">
        <v>0</v>
      </c>
      <c r="M1360" s="130">
        <v>0</v>
      </c>
      <c r="N1360" s="131">
        <f t="shared" si="77"/>
        <v>0</v>
      </c>
      <c r="O1360" s="128" t="s">
        <v>2312</v>
      </c>
      <c r="P1360" s="144">
        <v>80100</v>
      </c>
      <c r="Q1360" s="133">
        <v>0</v>
      </c>
      <c r="R1360" s="144">
        <v>8900</v>
      </c>
      <c r="S1360" s="134">
        <f t="shared" si="78"/>
        <v>89000</v>
      </c>
      <c r="T1360" s="132">
        <v>80100</v>
      </c>
      <c r="U1360" s="135">
        <v>0</v>
      </c>
      <c r="V1360" s="135"/>
      <c r="W1360" s="136">
        <f t="shared" si="79"/>
        <v>80100</v>
      </c>
      <c r="X1360" s="145" t="s">
        <v>1439</v>
      </c>
      <c r="Y1360" s="138"/>
      <c r="Z1360" s="138"/>
      <c r="AA1360" s="138"/>
      <c r="AB1360" s="139"/>
      <c r="AC1360" s="147"/>
      <c r="AE1360" s="147"/>
      <c r="AG1360" s="147"/>
      <c r="AH1360" s="92"/>
    </row>
    <row r="1361" spans="2:34" ht="40.5" customHeight="1">
      <c r="B1361" s="127">
        <v>1350</v>
      </c>
      <c r="C1361" s="128" t="s">
        <v>1440</v>
      </c>
      <c r="D1361" s="129" t="s">
        <v>1441</v>
      </c>
      <c r="E1361" s="129" t="s">
        <v>1442</v>
      </c>
      <c r="F1361" s="129" t="s">
        <v>1443</v>
      </c>
      <c r="G1361" s="128" t="s">
        <v>996</v>
      </c>
      <c r="H1361" s="128"/>
      <c r="I1361" s="128" t="s">
        <v>1444</v>
      </c>
      <c r="J1361" s="128" t="s">
        <v>923</v>
      </c>
      <c r="K1361" s="128" t="s">
        <v>2265</v>
      </c>
      <c r="L1361" s="130">
        <v>2</v>
      </c>
      <c r="M1361" s="130">
        <v>13</v>
      </c>
      <c r="N1361" s="131">
        <f t="shared" si="77"/>
        <v>15</v>
      </c>
      <c r="O1361" s="128" t="s">
        <v>2312</v>
      </c>
      <c r="P1361" s="144">
        <v>13260</v>
      </c>
      <c r="Q1361" s="133">
        <v>0</v>
      </c>
      <c r="R1361" s="144">
        <v>1971.5</v>
      </c>
      <c r="S1361" s="134">
        <f t="shared" si="78"/>
        <v>15231.5</v>
      </c>
      <c r="T1361" s="132">
        <v>13260</v>
      </c>
      <c r="U1361" s="135">
        <v>0</v>
      </c>
      <c r="V1361" s="135"/>
      <c r="W1361" s="136">
        <f t="shared" si="79"/>
        <v>13260</v>
      </c>
      <c r="X1361" s="145" t="s">
        <v>1445</v>
      </c>
      <c r="Y1361" s="138"/>
      <c r="Z1361" s="138"/>
      <c r="AA1361" s="138"/>
      <c r="AB1361" s="139"/>
      <c r="AC1361" s="147"/>
      <c r="AE1361" s="147"/>
      <c r="AG1361" s="147"/>
      <c r="AH1361" s="92"/>
    </row>
    <row r="1362" spans="2:34" ht="40.5" customHeight="1">
      <c r="B1362" s="127">
        <v>1351</v>
      </c>
      <c r="C1362" s="128" t="s">
        <v>1440</v>
      </c>
      <c r="D1362" s="129" t="s">
        <v>1441</v>
      </c>
      <c r="E1362" s="129" t="s">
        <v>1442</v>
      </c>
      <c r="F1362" s="129" t="s">
        <v>1443</v>
      </c>
      <c r="G1362" s="128" t="s">
        <v>996</v>
      </c>
      <c r="H1362" s="128"/>
      <c r="I1362" s="128" t="s">
        <v>1444</v>
      </c>
      <c r="J1362" s="128" t="s">
        <v>156</v>
      </c>
      <c r="K1362" s="128" t="s">
        <v>2264</v>
      </c>
      <c r="L1362" s="130">
        <v>0</v>
      </c>
      <c r="M1362" s="130">
        <v>0</v>
      </c>
      <c r="N1362" s="131">
        <f t="shared" si="77"/>
        <v>0</v>
      </c>
      <c r="O1362" s="128" t="s">
        <v>2312</v>
      </c>
      <c r="P1362" s="144">
        <v>62812</v>
      </c>
      <c r="Q1362" s="133">
        <v>0</v>
      </c>
      <c r="R1362" s="144">
        <v>6979.1999999999971</v>
      </c>
      <c r="S1362" s="134">
        <f t="shared" si="78"/>
        <v>69791.199999999997</v>
      </c>
      <c r="T1362" s="132">
        <v>62812</v>
      </c>
      <c r="U1362" s="135">
        <v>0</v>
      </c>
      <c r="V1362" s="135"/>
      <c r="W1362" s="136">
        <f t="shared" si="79"/>
        <v>62812</v>
      </c>
      <c r="X1362" s="145" t="s">
        <v>1445</v>
      </c>
      <c r="Y1362" s="138"/>
      <c r="Z1362" s="138"/>
      <c r="AA1362" s="138"/>
      <c r="AB1362" s="139"/>
      <c r="AC1362" s="147"/>
      <c r="AE1362" s="147"/>
      <c r="AG1362" s="147"/>
      <c r="AH1362" s="92"/>
    </row>
    <row r="1363" spans="2:34" ht="40.5" customHeight="1">
      <c r="B1363" s="127">
        <v>1352</v>
      </c>
      <c r="C1363" s="128" t="s">
        <v>1440</v>
      </c>
      <c r="D1363" s="129" t="s">
        <v>1441</v>
      </c>
      <c r="E1363" s="129" t="s">
        <v>1442</v>
      </c>
      <c r="F1363" s="129" t="s">
        <v>1443</v>
      </c>
      <c r="G1363" s="128" t="s">
        <v>996</v>
      </c>
      <c r="H1363" s="128"/>
      <c r="I1363" s="128" t="s">
        <v>1444</v>
      </c>
      <c r="J1363" s="128" t="s">
        <v>169</v>
      </c>
      <c r="K1363" s="128" t="s">
        <v>2264</v>
      </c>
      <c r="L1363" s="130">
        <v>0</v>
      </c>
      <c r="M1363" s="130">
        <v>0</v>
      </c>
      <c r="N1363" s="131">
        <f t="shared" si="77"/>
        <v>0</v>
      </c>
      <c r="O1363" s="128" t="s">
        <v>2312</v>
      </c>
      <c r="P1363" s="144">
        <v>73983</v>
      </c>
      <c r="Q1363" s="133">
        <v>0</v>
      </c>
      <c r="R1363" s="144">
        <v>8220.5</v>
      </c>
      <c r="S1363" s="134">
        <f t="shared" si="78"/>
        <v>82203.5</v>
      </c>
      <c r="T1363" s="132">
        <v>73983</v>
      </c>
      <c r="U1363" s="135">
        <v>0</v>
      </c>
      <c r="V1363" s="135"/>
      <c r="W1363" s="136">
        <f t="shared" si="79"/>
        <v>73983</v>
      </c>
      <c r="X1363" s="145" t="s">
        <v>1445</v>
      </c>
      <c r="Y1363" s="138"/>
      <c r="Z1363" s="138"/>
      <c r="AA1363" s="138"/>
      <c r="AB1363" s="139"/>
      <c r="AC1363" s="147"/>
      <c r="AE1363" s="147"/>
      <c r="AG1363" s="147"/>
      <c r="AH1363" s="92"/>
    </row>
    <row r="1364" spans="2:34" ht="40.5" customHeight="1">
      <c r="B1364" s="127">
        <v>1353</v>
      </c>
      <c r="C1364" s="128" t="s">
        <v>1446</v>
      </c>
      <c r="D1364" s="129" t="s">
        <v>429</v>
      </c>
      <c r="E1364" s="129" t="s">
        <v>1062</v>
      </c>
      <c r="F1364" s="129" t="s">
        <v>1447</v>
      </c>
      <c r="G1364" s="128" t="s">
        <v>996</v>
      </c>
      <c r="H1364" s="128"/>
      <c r="I1364" s="128" t="s">
        <v>1448</v>
      </c>
      <c r="J1364" s="128" t="s">
        <v>156</v>
      </c>
      <c r="K1364" s="128" t="s">
        <v>2264</v>
      </c>
      <c r="L1364" s="130">
        <v>10</v>
      </c>
      <c r="M1364" s="130">
        <v>4</v>
      </c>
      <c r="N1364" s="131">
        <f t="shared" si="77"/>
        <v>14</v>
      </c>
      <c r="O1364" s="128" t="s">
        <v>2312</v>
      </c>
      <c r="P1364" s="144">
        <v>54960</v>
      </c>
      <c r="Q1364" s="133">
        <v>0</v>
      </c>
      <c r="R1364" s="144">
        <v>6107.3000000000029</v>
      </c>
      <c r="S1364" s="134">
        <f t="shared" si="78"/>
        <v>61067.3</v>
      </c>
      <c r="T1364" s="132">
        <v>54960</v>
      </c>
      <c r="U1364" s="135">
        <v>0</v>
      </c>
      <c r="V1364" s="135"/>
      <c r="W1364" s="136">
        <f t="shared" si="79"/>
        <v>54960</v>
      </c>
      <c r="X1364" s="145" t="s">
        <v>1449</v>
      </c>
      <c r="Y1364" s="138"/>
      <c r="Z1364" s="138"/>
      <c r="AA1364" s="138"/>
      <c r="AB1364" s="139"/>
      <c r="AC1364" s="147"/>
      <c r="AE1364" s="147"/>
      <c r="AG1364" s="147"/>
      <c r="AH1364" s="92"/>
    </row>
    <row r="1365" spans="2:34" ht="40.5" customHeight="1">
      <c r="B1365" s="127">
        <v>1354</v>
      </c>
      <c r="C1365" s="128" t="s">
        <v>1446</v>
      </c>
      <c r="D1365" s="129" t="s">
        <v>429</v>
      </c>
      <c r="E1365" s="129" t="s">
        <v>1062</v>
      </c>
      <c r="F1365" s="129" t="s">
        <v>1447</v>
      </c>
      <c r="G1365" s="128" t="s">
        <v>996</v>
      </c>
      <c r="H1365" s="128"/>
      <c r="I1365" s="128" t="s">
        <v>1448</v>
      </c>
      <c r="J1365" s="128" t="s">
        <v>169</v>
      </c>
      <c r="K1365" s="128" t="s">
        <v>2264</v>
      </c>
      <c r="L1365" s="130">
        <v>0</v>
      </c>
      <c r="M1365" s="130">
        <v>0</v>
      </c>
      <c r="N1365" s="131">
        <f t="shared" si="77"/>
        <v>0</v>
      </c>
      <c r="O1365" s="128" t="s">
        <v>2312</v>
      </c>
      <c r="P1365" s="144">
        <v>29593</v>
      </c>
      <c r="Q1365" s="133">
        <v>0</v>
      </c>
      <c r="R1365" s="144">
        <v>3288.4000000000015</v>
      </c>
      <c r="S1365" s="134">
        <f t="shared" si="78"/>
        <v>32881.4</v>
      </c>
      <c r="T1365" s="132">
        <v>29593</v>
      </c>
      <c r="U1365" s="135">
        <v>0</v>
      </c>
      <c r="V1365" s="135"/>
      <c r="W1365" s="136">
        <f t="shared" si="79"/>
        <v>29593</v>
      </c>
      <c r="X1365" s="145" t="s">
        <v>1449</v>
      </c>
      <c r="Y1365" s="138"/>
      <c r="Z1365" s="138"/>
      <c r="AA1365" s="138"/>
      <c r="AB1365" s="139"/>
      <c r="AC1365" s="147"/>
      <c r="AE1365" s="147"/>
      <c r="AG1365" s="147"/>
      <c r="AH1365" s="92"/>
    </row>
    <row r="1366" spans="2:34" ht="40.5" customHeight="1">
      <c r="B1366" s="127">
        <v>1355</v>
      </c>
      <c r="C1366" s="128" t="s">
        <v>1450</v>
      </c>
      <c r="D1366" s="129" t="s">
        <v>1451</v>
      </c>
      <c r="E1366" s="129" t="s">
        <v>161</v>
      </c>
      <c r="F1366" s="129" t="s">
        <v>1452</v>
      </c>
      <c r="G1366" s="128" t="s">
        <v>996</v>
      </c>
      <c r="H1366" s="128"/>
      <c r="I1366" s="128" t="s">
        <v>1453</v>
      </c>
      <c r="J1366" s="128" t="s">
        <v>169</v>
      </c>
      <c r="K1366" s="128" t="s">
        <v>2264</v>
      </c>
      <c r="L1366" s="130">
        <v>13</v>
      </c>
      <c r="M1366" s="130">
        <v>1</v>
      </c>
      <c r="N1366" s="131">
        <f t="shared" si="77"/>
        <v>14</v>
      </c>
      <c r="O1366" s="128" t="s">
        <v>2312</v>
      </c>
      <c r="P1366" s="144">
        <v>103576</v>
      </c>
      <c r="Q1366" s="133">
        <v>0</v>
      </c>
      <c r="R1366" s="144">
        <v>11508.899999999994</v>
      </c>
      <c r="S1366" s="134">
        <f t="shared" si="78"/>
        <v>115084.9</v>
      </c>
      <c r="T1366" s="132">
        <v>103576</v>
      </c>
      <c r="U1366" s="135">
        <v>0</v>
      </c>
      <c r="V1366" s="135"/>
      <c r="W1366" s="136">
        <f t="shared" si="79"/>
        <v>103576</v>
      </c>
      <c r="X1366" s="145" t="s">
        <v>1454</v>
      </c>
      <c r="Y1366" s="138"/>
      <c r="Z1366" s="138"/>
      <c r="AA1366" s="138"/>
      <c r="AB1366" s="139"/>
      <c r="AC1366" s="147"/>
      <c r="AE1366" s="147"/>
      <c r="AG1366" s="147"/>
      <c r="AH1366" s="92"/>
    </row>
    <row r="1367" spans="2:34" ht="40.5" customHeight="1">
      <c r="B1367" s="127">
        <v>1356</v>
      </c>
      <c r="C1367" s="128" t="s">
        <v>1450</v>
      </c>
      <c r="D1367" s="129" t="s">
        <v>1451</v>
      </c>
      <c r="E1367" s="129" t="s">
        <v>161</v>
      </c>
      <c r="F1367" s="129" t="s">
        <v>1452</v>
      </c>
      <c r="G1367" s="128" t="s">
        <v>996</v>
      </c>
      <c r="H1367" s="128"/>
      <c r="I1367" s="128" t="s">
        <v>1453</v>
      </c>
      <c r="J1367" s="128" t="s">
        <v>156</v>
      </c>
      <c r="K1367" s="128" t="s">
        <v>2264</v>
      </c>
      <c r="L1367" s="130">
        <v>0</v>
      </c>
      <c r="M1367" s="130">
        <v>0</v>
      </c>
      <c r="N1367" s="131">
        <f t="shared" si="77"/>
        <v>0</v>
      </c>
      <c r="O1367" s="128" t="s">
        <v>2312</v>
      </c>
      <c r="P1367" s="144">
        <v>54960</v>
      </c>
      <c r="Q1367" s="133">
        <v>0</v>
      </c>
      <c r="R1367" s="144">
        <v>6107.3000000000029</v>
      </c>
      <c r="S1367" s="134">
        <f t="shared" si="78"/>
        <v>61067.3</v>
      </c>
      <c r="T1367" s="132">
        <v>54960</v>
      </c>
      <c r="U1367" s="135">
        <v>0</v>
      </c>
      <c r="V1367" s="135"/>
      <c r="W1367" s="136">
        <f t="shared" si="79"/>
        <v>54960</v>
      </c>
      <c r="X1367" s="145" t="s">
        <v>1454</v>
      </c>
      <c r="Y1367" s="138"/>
      <c r="Z1367" s="138"/>
      <c r="AA1367" s="138"/>
      <c r="AB1367" s="139"/>
      <c r="AC1367" s="147"/>
      <c r="AE1367" s="147"/>
      <c r="AG1367" s="147"/>
      <c r="AH1367" s="92"/>
    </row>
    <row r="1368" spans="2:34" ht="40.5" customHeight="1">
      <c r="B1368" s="127">
        <v>1357</v>
      </c>
      <c r="C1368" s="128" t="s">
        <v>1455</v>
      </c>
      <c r="D1368" s="129" t="s">
        <v>499</v>
      </c>
      <c r="E1368" s="129" t="s">
        <v>1361</v>
      </c>
      <c r="F1368" s="129" t="s">
        <v>1456</v>
      </c>
      <c r="G1368" s="128" t="s">
        <v>996</v>
      </c>
      <c r="H1368" s="128"/>
      <c r="I1368" s="128" t="s">
        <v>1457</v>
      </c>
      <c r="J1368" s="128" t="s">
        <v>169</v>
      </c>
      <c r="K1368" s="128" t="s">
        <v>2264</v>
      </c>
      <c r="L1368" s="130">
        <v>6</v>
      </c>
      <c r="M1368" s="130">
        <v>12</v>
      </c>
      <c r="N1368" s="131">
        <f t="shared" si="77"/>
        <v>18</v>
      </c>
      <c r="O1368" s="128" t="s">
        <v>2312</v>
      </c>
      <c r="P1368" s="144">
        <v>14796</v>
      </c>
      <c r="Q1368" s="133">
        <v>0</v>
      </c>
      <c r="R1368" s="144">
        <v>1644.7000000000007</v>
      </c>
      <c r="S1368" s="134">
        <f t="shared" si="78"/>
        <v>16440.7</v>
      </c>
      <c r="T1368" s="132">
        <v>14796</v>
      </c>
      <c r="U1368" s="135">
        <v>0</v>
      </c>
      <c r="V1368" s="135"/>
      <c r="W1368" s="136">
        <f t="shared" si="79"/>
        <v>14796</v>
      </c>
      <c r="X1368" s="145" t="s">
        <v>1458</v>
      </c>
      <c r="Y1368" s="138"/>
      <c r="Z1368" s="138"/>
      <c r="AA1368" s="138"/>
      <c r="AB1368" s="139"/>
      <c r="AC1368" s="147"/>
      <c r="AE1368" s="147"/>
      <c r="AG1368" s="147"/>
      <c r="AH1368" s="92"/>
    </row>
    <row r="1369" spans="2:34" ht="40.5" customHeight="1">
      <c r="B1369" s="127">
        <v>1358</v>
      </c>
      <c r="C1369" s="128" t="s">
        <v>1455</v>
      </c>
      <c r="D1369" s="129" t="s">
        <v>499</v>
      </c>
      <c r="E1369" s="129" t="s">
        <v>1361</v>
      </c>
      <c r="F1369" s="129" t="s">
        <v>1456</v>
      </c>
      <c r="G1369" s="128" t="s">
        <v>996</v>
      </c>
      <c r="H1369" s="128"/>
      <c r="I1369" s="128" t="s">
        <v>1457</v>
      </c>
      <c r="J1369" s="128" t="s">
        <v>169</v>
      </c>
      <c r="K1369" s="128" t="s">
        <v>2264</v>
      </c>
      <c r="L1369" s="130">
        <v>0</v>
      </c>
      <c r="M1369" s="130">
        <v>0</v>
      </c>
      <c r="N1369" s="131">
        <f t="shared" si="77"/>
        <v>0</v>
      </c>
      <c r="O1369" s="128" t="s">
        <v>2312</v>
      </c>
      <c r="P1369" s="144">
        <v>4934</v>
      </c>
      <c r="Q1369" s="133">
        <v>0</v>
      </c>
      <c r="R1369" s="144">
        <v>548.89999999999964</v>
      </c>
      <c r="S1369" s="134">
        <f t="shared" si="78"/>
        <v>5482.9</v>
      </c>
      <c r="T1369" s="132">
        <v>4934</v>
      </c>
      <c r="U1369" s="135">
        <v>0</v>
      </c>
      <c r="V1369" s="135"/>
      <c r="W1369" s="136">
        <f t="shared" si="79"/>
        <v>4934</v>
      </c>
      <c r="X1369" s="145" t="s">
        <v>1458</v>
      </c>
      <c r="Y1369" s="138"/>
      <c r="Z1369" s="138"/>
      <c r="AA1369" s="138"/>
      <c r="AB1369" s="139"/>
      <c r="AC1369" s="147"/>
      <c r="AE1369" s="147"/>
      <c r="AG1369" s="147"/>
      <c r="AH1369" s="92"/>
    </row>
    <row r="1370" spans="2:34" ht="40.5" customHeight="1">
      <c r="B1370" s="127">
        <v>1359</v>
      </c>
      <c r="C1370" s="128" t="s">
        <v>1455</v>
      </c>
      <c r="D1370" s="129" t="s">
        <v>499</v>
      </c>
      <c r="E1370" s="129" t="s">
        <v>1361</v>
      </c>
      <c r="F1370" s="129" t="s">
        <v>1456</v>
      </c>
      <c r="G1370" s="128" t="s">
        <v>996</v>
      </c>
      <c r="H1370" s="128"/>
      <c r="I1370" s="128" t="s">
        <v>1457</v>
      </c>
      <c r="J1370" s="128" t="s">
        <v>923</v>
      </c>
      <c r="K1370" s="128" t="s">
        <v>2265</v>
      </c>
      <c r="L1370" s="130">
        <v>0</v>
      </c>
      <c r="M1370" s="130">
        <v>0</v>
      </c>
      <c r="N1370" s="131">
        <f t="shared" si="77"/>
        <v>0</v>
      </c>
      <c r="O1370" s="128" t="s">
        <v>2312</v>
      </c>
      <c r="P1370" s="144">
        <v>13260</v>
      </c>
      <c r="Q1370" s="133">
        <v>0</v>
      </c>
      <c r="R1370" s="144">
        <v>1971.5</v>
      </c>
      <c r="S1370" s="134">
        <f t="shared" si="78"/>
        <v>15231.5</v>
      </c>
      <c r="T1370" s="132">
        <v>13260</v>
      </c>
      <c r="U1370" s="135">
        <v>0</v>
      </c>
      <c r="V1370" s="135"/>
      <c r="W1370" s="136">
        <f t="shared" si="79"/>
        <v>13260</v>
      </c>
      <c r="X1370" s="145" t="s">
        <v>1458</v>
      </c>
      <c r="Y1370" s="138"/>
      <c r="Z1370" s="138"/>
      <c r="AA1370" s="138"/>
      <c r="AB1370" s="139"/>
      <c r="AC1370" s="147"/>
      <c r="AE1370" s="147"/>
      <c r="AG1370" s="147"/>
      <c r="AH1370" s="92"/>
    </row>
    <row r="1371" spans="2:34" ht="40.5" customHeight="1">
      <c r="B1371" s="127">
        <v>1360</v>
      </c>
      <c r="C1371" s="128" t="s">
        <v>1455</v>
      </c>
      <c r="D1371" s="129" t="s">
        <v>499</v>
      </c>
      <c r="E1371" s="129" t="s">
        <v>1361</v>
      </c>
      <c r="F1371" s="129" t="s">
        <v>1456</v>
      </c>
      <c r="G1371" s="128" t="s">
        <v>996</v>
      </c>
      <c r="H1371" s="128"/>
      <c r="I1371" s="128" t="s">
        <v>1457</v>
      </c>
      <c r="J1371" s="128" t="s">
        <v>156</v>
      </c>
      <c r="K1371" s="128" t="s">
        <v>2264</v>
      </c>
      <c r="L1371" s="130">
        <v>0</v>
      </c>
      <c r="M1371" s="130">
        <v>0</v>
      </c>
      <c r="N1371" s="131">
        <f t="shared" si="77"/>
        <v>0</v>
      </c>
      <c r="O1371" s="128" t="s">
        <v>2312</v>
      </c>
      <c r="P1371" s="144">
        <v>31406</v>
      </c>
      <c r="Q1371" s="133">
        <v>0</v>
      </c>
      <c r="R1371" s="144">
        <v>3489.5999999999985</v>
      </c>
      <c r="S1371" s="134">
        <f t="shared" si="78"/>
        <v>34895.599999999999</v>
      </c>
      <c r="T1371" s="132">
        <v>31406</v>
      </c>
      <c r="U1371" s="135">
        <v>0</v>
      </c>
      <c r="V1371" s="135"/>
      <c r="W1371" s="136">
        <f t="shared" si="79"/>
        <v>31406</v>
      </c>
      <c r="X1371" s="145" t="s">
        <v>1458</v>
      </c>
      <c r="Y1371" s="138"/>
      <c r="Z1371" s="138"/>
      <c r="AA1371" s="138"/>
      <c r="AB1371" s="139"/>
      <c r="AC1371" s="147"/>
      <c r="AE1371" s="147"/>
      <c r="AG1371" s="147"/>
      <c r="AH1371" s="92"/>
    </row>
    <row r="1372" spans="2:34" ht="40.5" customHeight="1">
      <c r="B1372" s="127">
        <v>1361</v>
      </c>
      <c r="C1372" s="128" t="s">
        <v>1455</v>
      </c>
      <c r="D1372" s="129" t="s">
        <v>499</v>
      </c>
      <c r="E1372" s="129" t="s">
        <v>1361</v>
      </c>
      <c r="F1372" s="129" t="s">
        <v>1456</v>
      </c>
      <c r="G1372" s="128" t="s">
        <v>996</v>
      </c>
      <c r="H1372" s="128"/>
      <c r="I1372" s="128" t="s">
        <v>1457</v>
      </c>
      <c r="J1372" s="128" t="s">
        <v>288</v>
      </c>
      <c r="K1372" s="128" t="s">
        <v>2265</v>
      </c>
      <c r="L1372" s="130">
        <v>0</v>
      </c>
      <c r="M1372" s="130">
        <v>0</v>
      </c>
      <c r="N1372" s="131">
        <f t="shared" si="77"/>
        <v>0</v>
      </c>
      <c r="O1372" s="128" t="s">
        <v>2312</v>
      </c>
      <c r="P1372" s="144">
        <v>56766</v>
      </c>
      <c r="Q1372" s="133">
        <v>0</v>
      </c>
      <c r="R1372" s="144">
        <v>9116.2799999999988</v>
      </c>
      <c r="S1372" s="134">
        <f t="shared" si="78"/>
        <v>65882.28</v>
      </c>
      <c r="T1372" s="132">
        <v>56766</v>
      </c>
      <c r="U1372" s="135">
        <v>0</v>
      </c>
      <c r="V1372" s="135"/>
      <c r="W1372" s="136">
        <f t="shared" si="79"/>
        <v>56766</v>
      </c>
      <c r="X1372" s="145" t="s">
        <v>1458</v>
      </c>
      <c r="Y1372" s="138"/>
      <c r="Z1372" s="138"/>
      <c r="AA1372" s="138"/>
      <c r="AB1372" s="139"/>
      <c r="AC1372" s="147"/>
      <c r="AE1372" s="147"/>
      <c r="AG1372" s="147"/>
      <c r="AH1372" s="92"/>
    </row>
    <row r="1373" spans="2:34" ht="40.5" customHeight="1">
      <c r="B1373" s="127">
        <v>1362</v>
      </c>
      <c r="C1373" s="128" t="s">
        <v>1455</v>
      </c>
      <c r="D1373" s="129" t="s">
        <v>499</v>
      </c>
      <c r="E1373" s="129" t="s">
        <v>1361</v>
      </c>
      <c r="F1373" s="129" t="s">
        <v>1456</v>
      </c>
      <c r="G1373" s="128" t="s">
        <v>996</v>
      </c>
      <c r="H1373" s="128"/>
      <c r="I1373" s="128" t="s">
        <v>1457</v>
      </c>
      <c r="J1373" s="128" t="s">
        <v>923</v>
      </c>
      <c r="K1373" s="128" t="s">
        <v>2265</v>
      </c>
      <c r="L1373" s="130">
        <v>0</v>
      </c>
      <c r="M1373" s="130">
        <v>0</v>
      </c>
      <c r="N1373" s="131">
        <f t="shared" si="77"/>
        <v>0</v>
      </c>
      <c r="O1373" s="128" t="s">
        <v>2312</v>
      </c>
      <c r="P1373" s="144">
        <v>82923</v>
      </c>
      <c r="Q1373" s="133">
        <v>0</v>
      </c>
      <c r="R1373" s="144">
        <v>14403.699999999997</v>
      </c>
      <c r="S1373" s="134">
        <f t="shared" si="78"/>
        <v>97326.7</v>
      </c>
      <c r="T1373" s="132">
        <v>82923</v>
      </c>
      <c r="U1373" s="135">
        <v>0</v>
      </c>
      <c r="V1373" s="135"/>
      <c r="W1373" s="136">
        <f t="shared" si="79"/>
        <v>82923</v>
      </c>
      <c r="X1373" s="145" t="s">
        <v>1458</v>
      </c>
      <c r="Y1373" s="138"/>
      <c r="Z1373" s="138"/>
      <c r="AA1373" s="138"/>
      <c r="AB1373" s="139"/>
      <c r="AC1373" s="147"/>
      <c r="AE1373" s="147"/>
      <c r="AG1373" s="147"/>
      <c r="AH1373" s="92"/>
    </row>
    <row r="1374" spans="2:34" ht="40.5" customHeight="1">
      <c r="B1374" s="127">
        <v>1363</v>
      </c>
      <c r="C1374" s="128" t="s">
        <v>1459</v>
      </c>
      <c r="D1374" s="129" t="s">
        <v>179</v>
      </c>
      <c r="E1374" s="129" t="s">
        <v>1460</v>
      </c>
      <c r="F1374" s="129" t="s">
        <v>935</v>
      </c>
      <c r="G1374" s="128" t="s">
        <v>996</v>
      </c>
      <c r="H1374" s="128"/>
      <c r="I1374" s="128" t="s">
        <v>218</v>
      </c>
      <c r="J1374" s="128" t="s">
        <v>169</v>
      </c>
      <c r="K1374" s="128" t="s">
        <v>2264</v>
      </c>
      <c r="L1374" s="130">
        <v>1</v>
      </c>
      <c r="M1374" s="130">
        <v>18</v>
      </c>
      <c r="N1374" s="131">
        <f t="shared" si="77"/>
        <v>19</v>
      </c>
      <c r="O1374" s="128" t="s">
        <v>2312</v>
      </c>
      <c r="P1374" s="144">
        <v>29593</v>
      </c>
      <c r="Q1374" s="133">
        <v>0</v>
      </c>
      <c r="R1374" s="144">
        <v>3288.4000000000015</v>
      </c>
      <c r="S1374" s="134">
        <f t="shared" si="78"/>
        <v>32881.4</v>
      </c>
      <c r="T1374" s="132">
        <v>29593</v>
      </c>
      <c r="U1374" s="135">
        <v>0</v>
      </c>
      <c r="V1374" s="135"/>
      <c r="W1374" s="136">
        <f t="shared" si="79"/>
        <v>29593</v>
      </c>
      <c r="X1374" s="145" t="s">
        <v>1461</v>
      </c>
      <c r="Y1374" s="138"/>
      <c r="Z1374" s="138"/>
      <c r="AA1374" s="138"/>
      <c r="AB1374" s="139"/>
      <c r="AC1374" s="147"/>
      <c r="AE1374" s="147"/>
      <c r="AG1374" s="147"/>
      <c r="AH1374" s="92"/>
    </row>
    <row r="1375" spans="2:34" ht="40.5" customHeight="1">
      <c r="B1375" s="127">
        <v>1364</v>
      </c>
      <c r="C1375" s="128" t="s">
        <v>1459</v>
      </c>
      <c r="D1375" s="129" t="s">
        <v>179</v>
      </c>
      <c r="E1375" s="129" t="s">
        <v>1460</v>
      </c>
      <c r="F1375" s="129" t="s">
        <v>935</v>
      </c>
      <c r="G1375" s="128" t="s">
        <v>996</v>
      </c>
      <c r="H1375" s="128"/>
      <c r="I1375" s="128" t="s">
        <v>218</v>
      </c>
      <c r="J1375" s="128" t="s">
        <v>156</v>
      </c>
      <c r="K1375" s="128" t="s">
        <v>2264</v>
      </c>
      <c r="L1375" s="130">
        <v>0</v>
      </c>
      <c r="M1375" s="130">
        <v>0</v>
      </c>
      <c r="N1375" s="131">
        <f t="shared" si="77"/>
        <v>0</v>
      </c>
      <c r="O1375" s="128" t="s">
        <v>2312</v>
      </c>
      <c r="P1375" s="144">
        <v>109921</v>
      </c>
      <c r="Q1375" s="133">
        <v>0</v>
      </c>
      <c r="R1375" s="144">
        <v>12213.600000000006</v>
      </c>
      <c r="S1375" s="134">
        <f t="shared" si="78"/>
        <v>122134.6</v>
      </c>
      <c r="T1375" s="132">
        <v>109921</v>
      </c>
      <c r="U1375" s="135">
        <v>0</v>
      </c>
      <c r="V1375" s="135"/>
      <c r="W1375" s="136">
        <f t="shared" si="79"/>
        <v>109921</v>
      </c>
      <c r="X1375" s="145" t="s">
        <v>1461</v>
      </c>
      <c r="Y1375" s="138"/>
      <c r="Z1375" s="138"/>
      <c r="AA1375" s="138"/>
      <c r="AB1375" s="139"/>
      <c r="AC1375" s="147"/>
      <c r="AE1375" s="147"/>
      <c r="AG1375" s="147"/>
      <c r="AH1375" s="92"/>
    </row>
    <row r="1376" spans="2:34" ht="40.5" customHeight="1">
      <c r="B1376" s="127">
        <v>1365</v>
      </c>
      <c r="C1376" s="128" t="s">
        <v>1459</v>
      </c>
      <c r="D1376" s="129" t="s">
        <v>179</v>
      </c>
      <c r="E1376" s="129" t="s">
        <v>1460</v>
      </c>
      <c r="F1376" s="129" t="s">
        <v>935</v>
      </c>
      <c r="G1376" s="128" t="s">
        <v>996</v>
      </c>
      <c r="H1376" s="128"/>
      <c r="I1376" s="128" t="s">
        <v>218</v>
      </c>
      <c r="J1376" s="128" t="s">
        <v>923</v>
      </c>
      <c r="K1376" s="128" t="s">
        <v>2265</v>
      </c>
      <c r="L1376" s="130">
        <v>0</v>
      </c>
      <c r="M1376" s="130">
        <v>0</v>
      </c>
      <c r="N1376" s="131">
        <f t="shared" si="77"/>
        <v>0</v>
      </c>
      <c r="O1376" s="128" t="s">
        <v>2312</v>
      </c>
      <c r="P1376" s="144">
        <v>26520</v>
      </c>
      <c r="Q1376" s="133">
        <v>0</v>
      </c>
      <c r="R1376" s="144">
        <v>3943</v>
      </c>
      <c r="S1376" s="134">
        <f t="shared" si="78"/>
        <v>30463</v>
      </c>
      <c r="T1376" s="132">
        <v>26520</v>
      </c>
      <c r="U1376" s="135">
        <v>0</v>
      </c>
      <c r="V1376" s="135"/>
      <c r="W1376" s="136">
        <f t="shared" si="79"/>
        <v>26520</v>
      </c>
      <c r="X1376" s="145" t="s">
        <v>1461</v>
      </c>
      <c r="Y1376" s="138"/>
      <c r="Z1376" s="138"/>
      <c r="AA1376" s="138"/>
      <c r="AB1376" s="139"/>
      <c r="AC1376" s="147"/>
      <c r="AE1376" s="147"/>
      <c r="AG1376" s="147"/>
      <c r="AH1376" s="92"/>
    </row>
    <row r="1377" spans="2:34" ht="40.5" customHeight="1">
      <c r="B1377" s="127">
        <v>1366</v>
      </c>
      <c r="C1377" s="128" t="s">
        <v>1462</v>
      </c>
      <c r="D1377" s="129" t="s">
        <v>253</v>
      </c>
      <c r="E1377" s="129" t="s">
        <v>215</v>
      </c>
      <c r="F1377" s="129" t="s">
        <v>1284</v>
      </c>
      <c r="G1377" s="128" t="s">
        <v>996</v>
      </c>
      <c r="H1377" s="128"/>
      <c r="I1377" s="128" t="s">
        <v>1463</v>
      </c>
      <c r="J1377" s="128" t="s">
        <v>156</v>
      </c>
      <c r="K1377" s="128" t="s">
        <v>2264</v>
      </c>
      <c r="L1377" s="130">
        <v>9</v>
      </c>
      <c r="M1377" s="130">
        <v>3</v>
      </c>
      <c r="N1377" s="131">
        <f t="shared" si="77"/>
        <v>12</v>
      </c>
      <c r="O1377" s="128" t="s">
        <v>2312</v>
      </c>
      <c r="P1377" s="144">
        <v>39257</v>
      </c>
      <c r="Q1377" s="133">
        <v>0</v>
      </c>
      <c r="R1377" s="144">
        <v>4362.5</v>
      </c>
      <c r="S1377" s="134">
        <f t="shared" si="78"/>
        <v>43619.5</v>
      </c>
      <c r="T1377" s="132">
        <v>39257</v>
      </c>
      <c r="U1377" s="135">
        <v>0</v>
      </c>
      <c r="V1377" s="135"/>
      <c r="W1377" s="136">
        <f t="shared" si="79"/>
        <v>39257</v>
      </c>
      <c r="X1377" s="145" t="s">
        <v>1464</v>
      </c>
      <c r="Y1377" s="138"/>
      <c r="Z1377" s="138"/>
      <c r="AA1377" s="138"/>
      <c r="AB1377" s="139"/>
      <c r="AC1377" s="147"/>
      <c r="AE1377" s="147"/>
      <c r="AG1377" s="147"/>
      <c r="AH1377" s="92"/>
    </row>
    <row r="1378" spans="2:34" ht="40.5" customHeight="1">
      <c r="B1378" s="127">
        <v>1367</v>
      </c>
      <c r="C1378" s="128" t="s">
        <v>1462</v>
      </c>
      <c r="D1378" s="129" t="s">
        <v>253</v>
      </c>
      <c r="E1378" s="129" t="s">
        <v>215</v>
      </c>
      <c r="F1378" s="129" t="s">
        <v>1284</v>
      </c>
      <c r="G1378" s="128" t="s">
        <v>996</v>
      </c>
      <c r="H1378" s="128"/>
      <c r="I1378" s="128" t="s">
        <v>1463</v>
      </c>
      <c r="J1378" s="128" t="s">
        <v>169</v>
      </c>
      <c r="K1378" s="128" t="s">
        <v>2264</v>
      </c>
      <c r="L1378" s="130">
        <v>0</v>
      </c>
      <c r="M1378" s="130">
        <v>0</v>
      </c>
      <c r="N1378" s="131">
        <f t="shared" si="77"/>
        <v>0</v>
      </c>
      <c r="O1378" s="128" t="s">
        <v>2312</v>
      </c>
      <c r="P1378" s="144">
        <v>103576</v>
      </c>
      <c r="Q1378" s="133">
        <v>0</v>
      </c>
      <c r="R1378" s="144">
        <v>11508.899999999994</v>
      </c>
      <c r="S1378" s="134">
        <f t="shared" si="78"/>
        <v>115084.9</v>
      </c>
      <c r="T1378" s="132">
        <v>103576</v>
      </c>
      <c r="U1378" s="135">
        <v>0</v>
      </c>
      <c r="V1378" s="135"/>
      <c r="W1378" s="136">
        <f t="shared" si="79"/>
        <v>103576</v>
      </c>
      <c r="X1378" s="145" t="s">
        <v>1464</v>
      </c>
      <c r="Y1378" s="138"/>
      <c r="Z1378" s="138"/>
      <c r="AA1378" s="138"/>
      <c r="AB1378" s="139"/>
      <c r="AC1378" s="147"/>
      <c r="AE1378" s="147"/>
      <c r="AG1378" s="147"/>
      <c r="AH1378" s="92"/>
    </row>
    <row r="1379" spans="2:34" ht="40.5" customHeight="1">
      <c r="B1379" s="127">
        <v>1368</v>
      </c>
      <c r="C1379" s="128" t="s">
        <v>1465</v>
      </c>
      <c r="D1379" s="129" t="s">
        <v>1466</v>
      </c>
      <c r="E1379" s="129" t="s">
        <v>564</v>
      </c>
      <c r="F1379" s="129" t="s">
        <v>1467</v>
      </c>
      <c r="G1379" s="128" t="s">
        <v>996</v>
      </c>
      <c r="H1379" s="128"/>
      <c r="I1379" s="128" t="s">
        <v>1468</v>
      </c>
      <c r="J1379" s="128" t="s">
        <v>169</v>
      </c>
      <c r="K1379" s="128" t="s">
        <v>2264</v>
      </c>
      <c r="L1379" s="130">
        <v>4</v>
      </c>
      <c r="M1379" s="130">
        <v>2</v>
      </c>
      <c r="N1379" s="131">
        <f t="shared" si="77"/>
        <v>6</v>
      </c>
      <c r="O1379" s="128" t="s">
        <v>2312</v>
      </c>
      <c r="P1379" s="144">
        <v>29593</v>
      </c>
      <c r="Q1379" s="133">
        <v>0</v>
      </c>
      <c r="R1379" s="144">
        <v>3288.4000000000015</v>
      </c>
      <c r="S1379" s="134">
        <f t="shared" si="78"/>
        <v>32881.4</v>
      </c>
      <c r="T1379" s="132">
        <v>29593</v>
      </c>
      <c r="U1379" s="135">
        <v>0</v>
      </c>
      <c r="V1379" s="135"/>
      <c r="W1379" s="136">
        <f t="shared" si="79"/>
        <v>29593</v>
      </c>
      <c r="X1379" s="145" t="s">
        <v>1469</v>
      </c>
      <c r="Y1379" s="138"/>
      <c r="Z1379" s="138"/>
      <c r="AA1379" s="138"/>
      <c r="AB1379" s="139"/>
      <c r="AC1379" s="147"/>
      <c r="AE1379" s="147"/>
      <c r="AG1379" s="147"/>
      <c r="AH1379" s="92"/>
    </row>
    <row r="1380" spans="2:34" ht="40.5" customHeight="1">
      <c r="B1380" s="127">
        <v>1369</v>
      </c>
      <c r="C1380" s="128" t="s">
        <v>1465</v>
      </c>
      <c r="D1380" s="129" t="s">
        <v>1466</v>
      </c>
      <c r="E1380" s="129" t="s">
        <v>564</v>
      </c>
      <c r="F1380" s="129" t="s">
        <v>1467</v>
      </c>
      <c r="G1380" s="128" t="s">
        <v>996</v>
      </c>
      <c r="H1380" s="128"/>
      <c r="I1380" s="128" t="s">
        <v>1468</v>
      </c>
      <c r="J1380" s="128" t="s">
        <v>156</v>
      </c>
      <c r="K1380" s="128" t="s">
        <v>2264</v>
      </c>
      <c r="L1380" s="130">
        <v>0</v>
      </c>
      <c r="M1380" s="130">
        <v>0</v>
      </c>
      <c r="N1380" s="131">
        <f t="shared" si="77"/>
        <v>0</v>
      </c>
      <c r="O1380" s="128" t="s">
        <v>2312</v>
      </c>
      <c r="P1380" s="144">
        <v>31406</v>
      </c>
      <c r="Q1380" s="133">
        <v>0</v>
      </c>
      <c r="R1380" s="144">
        <v>3489.5999999999985</v>
      </c>
      <c r="S1380" s="134">
        <f t="shared" si="78"/>
        <v>34895.599999999999</v>
      </c>
      <c r="T1380" s="132">
        <v>31406</v>
      </c>
      <c r="U1380" s="135">
        <v>0</v>
      </c>
      <c r="V1380" s="135"/>
      <c r="W1380" s="136">
        <f t="shared" si="79"/>
        <v>31406</v>
      </c>
      <c r="X1380" s="145" t="s">
        <v>1469</v>
      </c>
      <c r="Y1380" s="138"/>
      <c r="Z1380" s="138"/>
      <c r="AA1380" s="138"/>
      <c r="AB1380" s="139"/>
      <c r="AC1380" s="147"/>
      <c r="AE1380" s="147"/>
      <c r="AG1380" s="147"/>
      <c r="AH1380" s="92"/>
    </row>
    <row r="1381" spans="2:34" ht="40.5" customHeight="1">
      <c r="B1381" s="127">
        <v>1370</v>
      </c>
      <c r="C1381" s="128" t="s">
        <v>1470</v>
      </c>
      <c r="D1381" s="129" t="s">
        <v>360</v>
      </c>
      <c r="E1381" s="129" t="s">
        <v>606</v>
      </c>
      <c r="F1381" s="129" t="s">
        <v>1471</v>
      </c>
      <c r="G1381" s="128" t="s">
        <v>996</v>
      </c>
      <c r="H1381" s="128"/>
      <c r="I1381" s="128" t="s">
        <v>1472</v>
      </c>
      <c r="J1381" s="128" t="s">
        <v>156</v>
      </c>
      <c r="K1381" s="128" t="s">
        <v>2264</v>
      </c>
      <c r="L1381" s="130">
        <v>5</v>
      </c>
      <c r="M1381" s="130">
        <v>16</v>
      </c>
      <c r="N1381" s="131">
        <f t="shared" si="77"/>
        <v>21</v>
      </c>
      <c r="O1381" s="128" t="s">
        <v>2312</v>
      </c>
      <c r="P1381" s="144">
        <v>94218</v>
      </c>
      <c r="Q1381" s="133">
        <v>0</v>
      </c>
      <c r="R1381" s="144">
        <v>10468.800000000003</v>
      </c>
      <c r="S1381" s="134">
        <f t="shared" si="78"/>
        <v>104686.8</v>
      </c>
      <c r="T1381" s="132">
        <v>94218</v>
      </c>
      <c r="U1381" s="135">
        <v>0</v>
      </c>
      <c r="V1381" s="135"/>
      <c r="W1381" s="136">
        <f t="shared" si="79"/>
        <v>94218</v>
      </c>
      <c r="X1381" s="145" t="s">
        <v>1473</v>
      </c>
      <c r="Y1381" s="138"/>
      <c r="Z1381" s="138"/>
      <c r="AA1381" s="138"/>
      <c r="AB1381" s="139"/>
      <c r="AC1381" s="147"/>
      <c r="AE1381" s="147"/>
      <c r="AG1381" s="147"/>
      <c r="AH1381" s="92"/>
    </row>
    <row r="1382" spans="2:34" ht="40.5" customHeight="1">
      <c r="B1382" s="127">
        <v>1371</v>
      </c>
      <c r="C1382" s="128" t="s">
        <v>1474</v>
      </c>
      <c r="D1382" s="129" t="s">
        <v>1475</v>
      </c>
      <c r="E1382" s="129" t="s">
        <v>790</v>
      </c>
      <c r="F1382" s="129" t="s">
        <v>1476</v>
      </c>
      <c r="G1382" s="128" t="s">
        <v>996</v>
      </c>
      <c r="H1382" s="128"/>
      <c r="I1382" s="128" t="s">
        <v>1477</v>
      </c>
      <c r="J1382" s="128" t="s">
        <v>169</v>
      </c>
      <c r="K1382" s="128" t="s">
        <v>2264</v>
      </c>
      <c r="L1382" s="130">
        <v>5</v>
      </c>
      <c r="M1382" s="130">
        <v>10</v>
      </c>
      <c r="N1382" s="131">
        <f t="shared" si="77"/>
        <v>15</v>
      </c>
      <c r="O1382" s="128" t="s">
        <v>2312</v>
      </c>
      <c r="P1382" s="144">
        <v>88779</v>
      </c>
      <c r="Q1382" s="133">
        <v>0</v>
      </c>
      <c r="R1382" s="144">
        <v>9865.1999999999971</v>
      </c>
      <c r="S1382" s="134">
        <f t="shared" si="78"/>
        <v>98644.2</v>
      </c>
      <c r="T1382" s="132">
        <v>88779</v>
      </c>
      <c r="U1382" s="135">
        <v>0</v>
      </c>
      <c r="V1382" s="135"/>
      <c r="W1382" s="136">
        <f t="shared" si="79"/>
        <v>88779</v>
      </c>
      <c r="X1382" s="145" t="s">
        <v>1478</v>
      </c>
      <c r="Y1382" s="138"/>
      <c r="Z1382" s="138"/>
      <c r="AA1382" s="138"/>
      <c r="AB1382" s="139"/>
      <c r="AC1382" s="147"/>
      <c r="AE1382" s="147"/>
      <c r="AG1382" s="147"/>
      <c r="AH1382" s="92"/>
    </row>
    <row r="1383" spans="2:34" ht="40.5" customHeight="1">
      <c r="B1383" s="127">
        <v>1372</v>
      </c>
      <c r="C1383" s="128" t="s">
        <v>1474</v>
      </c>
      <c r="D1383" s="129" t="s">
        <v>1475</v>
      </c>
      <c r="E1383" s="129" t="s">
        <v>790</v>
      </c>
      <c r="F1383" s="129" t="s">
        <v>1476</v>
      </c>
      <c r="G1383" s="128" t="s">
        <v>996</v>
      </c>
      <c r="H1383" s="128"/>
      <c r="I1383" s="128" t="s">
        <v>1477</v>
      </c>
      <c r="J1383" s="128" t="s">
        <v>156</v>
      </c>
      <c r="K1383" s="128" t="s">
        <v>2264</v>
      </c>
      <c r="L1383" s="130">
        <v>0</v>
      </c>
      <c r="M1383" s="130">
        <v>0</v>
      </c>
      <c r="N1383" s="131">
        <f t="shared" si="77"/>
        <v>0</v>
      </c>
      <c r="O1383" s="128" t="s">
        <v>2312</v>
      </c>
      <c r="P1383" s="144">
        <v>62812</v>
      </c>
      <c r="Q1383" s="133">
        <v>0</v>
      </c>
      <c r="R1383" s="144">
        <v>6979.1999999999971</v>
      </c>
      <c r="S1383" s="134">
        <f t="shared" si="78"/>
        <v>69791.199999999997</v>
      </c>
      <c r="T1383" s="132">
        <v>62812</v>
      </c>
      <c r="U1383" s="135">
        <v>0</v>
      </c>
      <c r="V1383" s="135"/>
      <c r="W1383" s="136">
        <f t="shared" si="79"/>
        <v>62812</v>
      </c>
      <c r="X1383" s="145" t="s">
        <v>1478</v>
      </c>
      <c r="Y1383" s="138"/>
      <c r="Z1383" s="138"/>
      <c r="AA1383" s="138"/>
      <c r="AB1383" s="139"/>
      <c r="AC1383" s="147"/>
      <c r="AE1383" s="147"/>
      <c r="AG1383" s="147"/>
      <c r="AH1383" s="92"/>
    </row>
    <row r="1384" spans="2:34" ht="40.5" customHeight="1">
      <c r="B1384" s="127">
        <v>1373</v>
      </c>
      <c r="C1384" s="128" t="s">
        <v>1479</v>
      </c>
      <c r="D1384" s="129" t="s">
        <v>1480</v>
      </c>
      <c r="E1384" s="129" t="s">
        <v>237</v>
      </c>
      <c r="F1384" s="129" t="s">
        <v>1481</v>
      </c>
      <c r="G1384" s="128" t="s">
        <v>996</v>
      </c>
      <c r="H1384" s="128"/>
      <c r="I1384" s="128" t="s">
        <v>1482</v>
      </c>
      <c r="J1384" s="128" t="s">
        <v>169</v>
      </c>
      <c r="K1384" s="128" t="s">
        <v>2264</v>
      </c>
      <c r="L1384" s="130">
        <v>10</v>
      </c>
      <c r="M1384" s="130">
        <v>4</v>
      </c>
      <c r="N1384" s="131">
        <f t="shared" si="77"/>
        <v>14</v>
      </c>
      <c r="O1384" s="128" t="s">
        <v>2312</v>
      </c>
      <c r="P1384" s="144">
        <v>44389</v>
      </c>
      <c r="Q1384" s="133">
        <v>0</v>
      </c>
      <c r="R1384" s="144">
        <v>4933.0999999999985</v>
      </c>
      <c r="S1384" s="134">
        <f t="shared" si="78"/>
        <v>49322.1</v>
      </c>
      <c r="T1384" s="132">
        <v>44389</v>
      </c>
      <c r="U1384" s="135">
        <v>0</v>
      </c>
      <c r="V1384" s="135"/>
      <c r="W1384" s="136">
        <f t="shared" si="79"/>
        <v>44389</v>
      </c>
      <c r="X1384" s="145" t="s">
        <v>1483</v>
      </c>
      <c r="Y1384" s="138"/>
      <c r="Z1384" s="138"/>
      <c r="AA1384" s="138"/>
      <c r="AB1384" s="139"/>
      <c r="AC1384" s="147"/>
      <c r="AE1384" s="147"/>
      <c r="AG1384" s="147"/>
      <c r="AH1384" s="92"/>
    </row>
    <row r="1385" spans="2:34" ht="40.5" customHeight="1">
      <c r="B1385" s="127">
        <v>1374</v>
      </c>
      <c r="C1385" s="128" t="s">
        <v>1479</v>
      </c>
      <c r="D1385" s="129" t="s">
        <v>1480</v>
      </c>
      <c r="E1385" s="129" t="s">
        <v>237</v>
      </c>
      <c r="F1385" s="129" t="s">
        <v>1481</v>
      </c>
      <c r="G1385" s="128" t="s">
        <v>996</v>
      </c>
      <c r="H1385" s="128"/>
      <c r="I1385" s="128" t="s">
        <v>1482</v>
      </c>
      <c r="J1385" s="128" t="s">
        <v>156</v>
      </c>
      <c r="K1385" s="128" t="s">
        <v>2264</v>
      </c>
      <c r="L1385" s="130">
        <v>0</v>
      </c>
      <c r="M1385" s="130">
        <v>0</v>
      </c>
      <c r="N1385" s="131">
        <f t="shared" si="77"/>
        <v>0</v>
      </c>
      <c r="O1385" s="128" t="s">
        <v>2312</v>
      </c>
      <c r="P1385" s="144">
        <v>39257</v>
      </c>
      <c r="Q1385" s="133">
        <v>0</v>
      </c>
      <c r="R1385" s="144">
        <v>4362.5</v>
      </c>
      <c r="S1385" s="134">
        <f t="shared" si="78"/>
        <v>43619.5</v>
      </c>
      <c r="T1385" s="132">
        <v>39257</v>
      </c>
      <c r="U1385" s="135">
        <v>0</v>
      </c>
      <c r="V1385" s="135"/>
      <c r="W1385" s="136">
        <f t="shared" si="79"/>
        <v>39257</v>
      </c>
      <c r="X1385" s="145" t="s">
        <v>1483</v>
      </c>
      <c r="Y1385" s="138"/>
      <c r="Z1385" s="138"/>
      <c r="AA1385" s="138"/>
      <c r="AB1385" s="139"/>
      <c r="AC1385" s="147"/>
      <c r="AE1385" s="147"/>
      <c r="AG1385" s="147"/>
      <c r="AH1385" s="92"/>
    </row>
    <row r="1386" spans="2:34" ht="40.5" customHeight="1">
      <c r="B1386" s="127">
        <v>1375</v>
      </c>
      <c r="C1386" s="128" t="s">
        <v>1479</v>
      </c>
      <c r="D1386" s="129" t="s">
        <v>1480</v>
      </c>
      <c r="E1386" s="129" t="s">
        <v>237</v>
      </c>
      <c r="F1386" s="129" t="s">
        <v>1481</v>
      </c>
      <c r="G1386" s="128" t="s">
        <v>996</v>
      </c>
      <c r="H1386" s="128"/>
      <c r="I1386" s="128" t="s">
        <v>1482</v>
      </c>
      <c r="J1386" s="128" t="s">
        <v>923</v>
      </c>
      <c r="K1386" s="128" t="s">
        <v>2265</v>
      </c>
      <c r="L1386" s="130">
        <v>0</v>
      </c>
      <c r="M1386" s="130">
        <v>0</v>
      </c>
      <c r="N1386" s="131">
        <f t="shared" si="77"/>
        <v>0</v>
      </c>
      <c r="O1386" s="128" t="s">
        <v>2312</v>
      </c>
      <c r="P1386" s="144">
        <v>13260</v>
      </c>
      <c r="Q1386" s="133">
        <v>0</v>
      </c>
      <c r="R1386" s="144">
        <v>1971.5</v>
      </c>
      <c r="S1386" s="134">
        <f t="shared" si="78"/>
        <v>15231.5</v>
      </c>
      <c r="T1386" s="132">
        <v>13260</v>
      </c>
      <c r="U1386" s="135">
        <v>0</v>
      </c>
      <c r="V1386" s="135"/>
      <c r="W1386" s="136">
        <f t="shared" si="79"/>
        <v>13260</v>
      </c>
      <c r="X1386" s="145" t="s">
        <v>1483</v>
      </c>
      <c r="Y1386" s="138"/>
      <c r="Z1386" s="138"/>
      <c r="AA1386" s="138"/>
      <c r="AB1386" s="139"/>
      <c r="AC1386" s="147"/>
      <c r="AE1386" s="147"/>
      <c r="AG1386" s="147"/>
      <c r="AH1386" s="92"/>
    </row>
    <row r="1387" spans="2:34" ht="40.5" customHeight="1">
      <c r="B1387" s="127">
        <v>1376</v>
      </c>
      <c r="C1387" s="128" t="s">
        <v>1484</v>
      </c>
      <c r="D1387" s="129" t="s">
        <v>285</v>
      </c>
      <c r="E1387" s="129" t="s">
        <v>148</v>
      </c>
      <c r="F1387" s="129" t="s">
        <v>1485</v>
      </c>
      <c r="G1387" s="128" t="s">
        <v>151</v>
      </c>
      <c r="H1387" s="128"/>
      <c r="I1387" s="128" t="s">
        <v>1486</v>
      </c>
      <c r="J1387" s="128" t="s">
        <v>157</v>
      </c>
      <c r="K1387" s="128" t="s">
        <v>2264</v>
      </c>
      <c r="L1387" s="130">
        <v>4</v>
      </c>
      <c r="M1387" s="130">
        <v>6</v>
      </c>
      <c r="N1387" s="131">
        <f t="shared" si="77"/>
        <v>10</v>
      </c>
      <c r="O1387" s="128" t="s">
        <v>2312</v>
      </c>
      <c r="P1387" s="144">
        <v>13230</v>
      </c>
      <c r="Q1387" s="133">
        <v>0</v>
      </c>
      <c r="R1387" s="144">
        <v>1470</v>
      </c>
      <c r="S1387" s="134">
        <f t="shared" si="78"/>
        <v>14700</v>
      </c>
      <c r="T1387" s="132">
        <v>13230</v>
      </c>
      <c r="U1387" s="135">
        <v>0</v>
      </c>
      <c r="V1387" s="135"/>
      <c r="W1387" s="136">
        <f t="shared" si="79"/>
        <v>13230</v>
      </c>
      <c r="X1387" s="145" t="s">
        <v>1487</v>
      </c>
      <c r="Y1387" s="138"/>
      <c r="Z1387" s="138"/>
      <c r="AA1387" s="138"/>
      <c r="AB1387" s="139"/>
      <c r="AC1387" s="147"/>
      <c r="AE1387" s="147"/>
      <c r="AG1387" s="147"/>
      <c r="AH1387" s="92"/>
    </row>
    <row r="1388" spans="2:34" ht="40.5" customHeight="1">
      <c r="B1388" s="127">
        <v>1377</v>
      </c>
      <c r="C1388" s="128" t="s">
        <v>1484</v>
      </c>
      <c r="D1388" s="129" t="s">
        <v>285</v>
      </c>
      <c r="E1388" s="129" t="s">
        <v>148</v>
      </c>
      <c r="F1388" s="129" t="s">
        <v>1485</v>
      </c>
      <c r="G1388" s="128" t="s">
        <v>151</v>
      </c>
      <c r="H1388" s="128"/>
      <c r="I1388" s="128" t="s">
        <v>1486</v>
      </c>
      <c r="J1388" s="128" t="s">
        <v>177</v>
      </c>
      <c r="K1388" s="128" t="s">
        <v>2265</v>
      </c>
      <c r="L1388" s="130">
        <v>0</v>
      </c>
      <c r="M1388" s="130">
        <v>0</v>
      </c>
      <c r="N1388" s="131">
        <f t="shared" si="77"/>
        <v>0</v>
      </c>
      <c r="O1388" s="128" t="s">
        <v>2312</v>
      </c>
      <c r="P1388" s="144">
        <v>4528</v>
      </c>
      <c r="Q1388" s="133">
        <v>0</v>
      </c>
      <c r="R1388" s="144">
        <v>504</v>
      </c>
      <c r="S1388" s="134">
        <f t="shared" si="78"/>
        <v>5032</v>
      </c>
      <c r="T1388" s="132">
        <v>4528</v>
      </c>
      <c r="U1388" s="135">
        <v>0</v>
      </c>
      <c r="V1388" s="135"/>
      <c r="W1388" s="136">
        <f t="shared" si="79"/>
        <v>4528</v>
      </c>
      <c r="X1388" s="145" t="s">
        <v>1487</v>
      </c>
      <c r="Y1388" s="138"/>
      <c r="Z1388" s="138"/>
      <c r="AA1388" s="138"/>
      <c r="AB1388" s="139"/>
      <c r="AC1388" s="147"/>
      <c r="AE1388" s="147"/>
      <c r="AG1388" s="147"/>
      <c r="AH1388" s="92"/>
    </row>
    <row r="1389" spans="2:34" ht="40.5" customHeight="1">
      <c r="B1389" s="127">
        <v>1378</v>
      </c>
      <c r="C1389" s="128" t="s">
        <v>1484</v>
      </c>
      <c r="D1389" s="129" t="s">
        <v>285</v>
      </c>
      <c r="E1389" s="129" t="s">
        <v>148</v>
      </c>
      <c r="F1389" s="129" t="s">
        <v>1485</v>
      </c>
      <c r="G1389" s="128" t="s">
        <v>151</v>
      </c>
      <c r="H1389" s="128"/>
      <c r="I1389" s="128" t="s">
        <v>1486</v>
      </c>
      <c r="J1389" s="128" t="s">
        <v>152</v>
      </c>
      <c r="K1389" s="128" t="s">
        <v>2265</v>
      </c>
      <c r="L1389" s="130">
        <v>0</v>
      </c>
      <c r="M1389" s="130">
        <v>0</v>
      </c>
      <c r="N1389" s="131">
        <f t="shared" si="77"/>
        <v>0</v>
      </c>
      <c r="O1389" s="128" t="s">
        <v>2312</v>
      </c>
      <c r="P1389" s="144">
        <v>12816</v>
      </c>
      <c r="Q1389" s="133">
        <v>0</v>
      </c>
      <c r="R1389" s="144">
        <v>1424</v>
      </c>
      <c r="S1389" s="134">
        <f t="shared" si="78"/>
        <v>14240</v>
      </c>
      <c r="T1389" s="132">
        <v>12816</v>
      </c>
      <c r="U1389" s="135">
        <v>0</v>
      </c>
      <c r="V1389" s="135"/>
      <c r="W1389" s="136">
        <f t="shared" si="79"/>
        <v>12816</v>
      </c>
      <c r="X1389" s="145" t="s">
        <v>1487</v>
      </c>
      <c r="Y1389" s="138"/>
      <c r="Z1389" s="138"/>
      <c r="AA1389" s="138"/>
      <c r="AB1389" s="139"/>
      <c r="AC1389" s="147"/>
      <c r="AE1389" s="147"/>
      <c r="AG1389" s="147"/>
      <c r="AH1389" s="92"/>
    </row>
    <row r="1390" spans="2:34" ht="40.5" customHeight="1">
      <c r="B1390" s="127">
        <v>1379</v>
      </c>
      <c r="C1390" s="128" t="s">
        <v>1484</v>
      </c>
      <c r="D1390" s="129" t="s">
        <v>285</v>
      </c>
      <c r="E1390" s="129" t="s">
        <v>148</v>
      </c>
      <c r="F1390" s="129" t="s">
        <v>1485</v>
      </c>
      <c r="G1390" s="128" t="s">
        <v>151</v>
      </c>
      <c r="H1390" s="128"/>
      <c r="I1390" s="128" t="s">
        <v>1486</v>
      </c>
      <c r="J1390" s="128" t="s">
        <v>176</v>
      </c>
      <c r="K1390" s="128" t="s">
        <v>2265</v>
      </c>
      <c r="L1390" s="130">
        <v>0</v>
      </c>
      <c r="M1390" s="130">
        <v>0</v>
      </c>
      <c r="N1390" s="131">
        <f t="shared" si="77"/>
        <v>0</v>
      </c>
      <c r="O1390" s="128" t="s">
        <v>2312</v>
      </c>
      <c r="P1390" s="144">
        <v>6750</v>
      </c>
      <c r="Q1390" s="133">
        <v>0</v>
      </c>
      <c r="R1390" s="144">
        <v>750</v>
      </c>
      <c r="S1390" s="134">
        <f t="shared" si="78"/>
        <v>7500</v>
      </c>
      <c r="T1390" s="132">
        <v>6750</v>
      </c>
      <c r="U1390" s="135">
        <v>0</v>
      </c>
      <c r="V1390" s="135"/>
      <c r="W1390" s="136">
        <f t="shared" si="79"/>
        <v>6750</v>
      </c>
      <c r="X1390" s="145" t="s">
        <v>1487</v>
      </c>
      <c r="Y1390" s="138"/>
      <c r="Z1390" s="138"/>
      <c r="AA1390" s="138"/>
      <c r="AB1390" s="139"/>
      <c r="AC1390" s="147"/>
      <c r="AE1390" s="147"/>
      <c r="AG1390" s="147"/>
      <c r="AH1390" s="92"/>
    </row>
    <row r="1391" spans="2:34" ht="40.5" customHeight="1">
      <c r="B1391" s="127">
        <v>1380</v>
      </c>
      <c r="C1391" s="128" t="s">
        <v>1484</v>
      </c>
      <c r="D1391" s="129" t="s">
        <v>285</v>
      </c>
      <c r="E1391" s="129" t="s">
        <v>148</v>
      </c>
      <c r="F1391" s="129" t="s">
        <v>1485</v>
      </c>
      <c r="G1391" s="128" t="s">
        <v>151</v>
      </c>
      <c r="H1391" s="128"/>
      <c r="I1391" s="128" t="s">
        <v>1486</v>
      </c>
      <c r="J1391" s="128" t="s">
        <v>176</v>
      </c>
      <c r="K1391" s="128" t="s">
        <v>2265</v>
      </c>
      <c r="L1391" s="130">
        <v>0</v>
      </c>
      <c r="M1391" s="130">
        <v>0</v>
      </c>
      <c r="N1391" s="131">
        <f t="shared" si="77"/>
        <v>0</v>
      </c>
      <c r="O1391" s="128" t="s">
        <v>2312</v>
      </c>
      <c r="P1391" s="144">
        <v>10260</v>
      </c>
      <c r="Q1391" s="133">
        <v>0</v>
      </c>
      <c r="R1391" s="144">
        <v>1140</v>
      </c>
      <c r="S1391" s="134">
        <f t="shared" si="78"/>
        <v>11400</v>
      </c>
      <c r="T1391" s="132">
        <v>10260</v>
      </c>
      <c r="U1391" s="135">
        <v>0</v>
      </c>
      <c r="V1391" s="135"/>
      <c r="W1391" s="136">
        <f t="shared" si="79"/>
        <v>10260</v>
      </c>
      <c r="X1391" s="145" t="s">
        <v>1487</v>
      </c>
      <c r="Y1391" s="138"/>
      <c r="Z1391" s="138"/>
      <c r="AA1391" s="138"/>
      <c r="AB1391" s="139"/>
      <c r="AC1391" s="147"/>
      <c r="AE1391" s="147"/>
      <c r="AG1391" s="147"/>
      <c r="AH1391" s="92"/>
    </row>
    <row r="1392" spans="2:34" ht="40.5" customHeight="1">
      <c r="B1392" s="127">
        <v>1381</v>
      </c>
      <c r="C1392" s="128" t="s">
        <v>1484</v>
      </c>
      <c r="D1392" s="129" t="s">
        <v>285</v>
      </c>
      <c r="E1392" s="129" t="s">
        <v>148</v>
      </c>
      <c r="F1392" s="129" t="s">
        <v>1485</v>
      </c>
      <c r="G1392" s="128" t="s">
        <v>151</v>
      </c>
      <c r="H1392" s="128"/>
      <c r="I1392" s="128" t="s">
        <v>1486</v>
      </c>
      <c r="J1392" s="128" t="s">
        <v>158</v>
      </c>
      <c r="K1392" s="128" t="s">
        <v>2265</v>
      </c>
      <c r="L1392" s="130">
        <v>0</v>
      </c>
      <c r="M1392" s="130">
        <v>0</v>
      </c>
      <c r="N1392" s="131">
        <f t="shared" si="77"/>
        <v>0</v>
      </c>
      <c r="O1392" s="128" t="s">
        <v>2312</v>
      </c>
      <c r="P1392" s="144">
        <v>44010</v>
      </c>
      <c r="Q1392" s="133">
        <v>0</v>
      </c>
      <c r="R1392" s="144">
        <v>4890</v>
      </c>
      <c r="S1392" s="134">
        <f t="shared" si="78"/>
        <v>48900</v>
      </c>
      <c r="T1392" s="132">
        <v>44010</v>
      </c>
      <c r="U1392" s="135">
        <v>0</v>
      </c>
      <c r="V1392" s="135"/>
      <c r="W1392" s="136">
        <f t="shared" si="79"/>
        <v>44010</v>
      </c>
      <c r="X1392" s="145" t="s">
        <v>1487</v>
      </c>
      <c r="Y1392" s="138"/>
      <c r="Z1392" s="138"/>
      <c r="AA1392" s="138"/>
      <c r="AB1392" s="139"/>
      <c r="AC1392" s="147"/>
      <c r="AE1392" s="147"/>
      <c r="AG1392" s="147"/>
      <c r="AH1392" s="92"/>
    </row>
    <row r="1393" spans="2:34" ht="40.5" customHeight="1">
      <c r="B1393" s="127">
        <v>1382</v>
      </c>
      <c r="C1393" s="128" t="s">
        <v>1484</v>
      </c>
      <c r="D1393" s="129" t="s">
        <v>285</v>
      </c>
      <c r="E1393" s="129" t="s">
        <v>148</v>
      </c>
      <c r="F1393" s="129" t="s">
        <v>1485</v>
      </c>
      <c r="G1393" s="128" t="s">
        <v>151</v>
      </c>
      <c r="H1393" s="128"/>
      <c r="I1393" s="128" t="s">
        <v>1486</v>
      </c>
      <c r="J1393" s="128" t="s">
        <v>159</v>
      </c>
      <c r="K1393" s="128" t="s">
        <v>2264</v>
      </c>
      <c r="L1393" s="130">
        <v>0</v>
      </c>
      <c r="M1393" s="130">
        <v>0</v>
      </c>
      <c r="N1393" s="131">
        <f t="shared" si="77"/>
        <v>0</v>
      </c>
      <c r="O1393" s="128" t="s">
        <v>2312</v>
      </c>
      <c r="P1393" s="144">
        <v>10530</v>
      </c>
      <c r="Q1393" s="133">
        <v>0</v>
      </c>
      <c r="R1393" s="144">
        <v>1170</v>
      </c>
      <c r="S1393" s="134">
        <f t="shared" si="78"/>
        <v>11700</v>
      </c>
      <c r="T1393" s="132">
        <v>10530</v>
      </c>
      <c r="U1393" s="135">
        <v>0</v>
      </c>
      <c r="V1393" s="135"/>
      <c r="W1393" s="136">
        <f t="shared" si="79"/>
        <v>10530</v>
      </c>
      <c r="X1393" s="145" t="s">
        <v>1487</v>
      </c>
      <c r="Y1393" s="138"/>
      <c r="Z1393" s="138"/>
      <c r="AA1393" s="138"/>
      <c r="AB1393" s="139"/>
      <c r="AC1393" s="147"/>
      <c r="AE1393" s="147"/>
      <c r="AG1393" s="147"/>
      <c r="AH1393" s="92"/>
    </row>
    <row r="1394" spans="2:34" ht="40.5" customHeight="1">
      <c r="B1394" s="127">
        <v>1383</v>
      </c>
      <c r="C1394" s="128" t="s">
        <v>1488</v>
      </c>
      <c r="D1394" s="129" t="s">
        <v>1095</v>
      </c>
      <c r="E1394" s="129" t="s">
        <v>148</v>
      </c>
      <c r="F1394" s="129" t="s">
        <v>1489</v>
      </c>
      <c r="G1394" s="128" t="s">
        <v>996</v>
      </c>
      <c r="H1394" s="128"/>
      <c r="I1394" s="128" t="s">
        <v>1490</v>
      </c>
      <c r="J1394" s="128" t="s">
        <v>169</v>
      </c>
      <c r="K1394" s="128" t="s">
        <v>2264</v>
      </c>
      <c r="L1394" s="130">
        <v>9</v>
      </c>
      <c r="M1394" s="130">
        <v>1</v>
      </c>
      <c r="N1394" s="131">
        <f t="shared" si="77"/>
        <v>10</v>
      </c>
      <c r="O1394" s="128" t="s">
        <v>2312</v>
      </c>
      <c r="P1394" s="144">
        <v>103576</v>
      </c>
      <c r="Q1394" s="133">
        <v>0</v>
      </c>
      <c r="R1394" s="144">
        <v>11508.899999999994</v>
      </c>
      <c r="S1394" s="134">
        <f t="shared" si="78"/>
        <v>115084.9</v>
      </c>
      <c r="T1394" s="132">
        <v>103576</v>
      </c>
      <c r="U1394" s="135">
        <v>0</v>
      </c>
      <c r="V1394" s="135"/>
      <c r="W1394" s="136">
        <f t="shared" si="79"/>
        <v>103576</v>
      </c>
      <c r="X1394" s="145" t="s">
        <v>1491</v>
      </c>
      <c r="Y1394" s="138"/>
      <c r="Z1394" s="138"/>
      <c r="AA1394" s="138"/>
      <c r="AB1394" s="139"/>
      <c r="AC1394" s="147"/>
      <c r="AE1394" s="147"/>
      <c r="AG1394" s="147"/>
      <c r="AH1394" s="92"/>
    </row>
    <row r="1395" spans="2:34" ht="40.5" customHeight="1">
      <c r="B1395" s="127">
        <v>1384</v>
      </c>
      <c r="C1395" s="128" t="s">
        <v>1488</v>
      </c>
      <c r="D1395" s="129" t="s">
        <v>1095</v>
      </c>
      <c r="E1395" s="129" t="s">
        <v>148</v>
      </c>
      <c r="F1395" s="129" t="s">
        <v>1489</v>
      </c>
      <c r="G1395" s="128" t="s">
        <v>996</v>
      </c>
      <c r="H1395" s="128"/>
      <c r="I1395" s="128" t="s">
        <v>1490</v>
      </c>
      <c r="J1395" s="128" t="s">
        <v>156</v>
      </c>
      <c r="K1395" s="128" t="s">
        <v>2264</v>
      </c>
      <c r="L1395" s="130">
        <v>0</v>
      </c>
      <c r="M1395" s="130">
        <v>0</v>
      </c>
      <c r="N1395" s="131">
        <f t="shared" si="77"/>
        <v>0</v>
      </c>
      <c r="O1395" s="128" t="s">
        <v>2312</v>
      </c>
      <c r="P1395" s="144">
        <v>15703</v>
      </c>
      <c r="Q1395" s="133">
        <v>0</v>
      </c>
      <c r="R1395" s="144">
        <v>1744.7999999999993</v>
      </c>
      <c r="S1395" s="134">
        <f t="shared" si="78"/>
        <v>17447.8</v>
      </c>
      <c r="T1395" s="132">
        <v>15703</v>
      </c>
      <c r="U1395" s="135">
        <v>0</v>
      </c>
      <c r="V1395" s="135"/>
      <c r="W1395" s="136">
        <f t="shared" si="79"/>
        <v>15703</v>
      </c>
      <c r="X1395" s="145" t="s">
        <v>1491</v>
      </c>
      <c r="Y1395" s="138"/>
      <c r="Z1395" s="138"/>
      <c r="AA1395" s="138"/>
      <c r="AB1395" s="139"/>
      <c r="AC1395" s="147"/>
      <c r="AE1395" s="147"/>
      <c r="AG1395" s="147"/>
      <c r="AH1395" s="92"/>
    </row>
    <row r="1396" spans="2:34" ht="40.5" customHeight="1">
      <c r="B1396" s="127">
        <v>1385</v>
      </c>
      <c r="C1396" s="128" t="s">
        <v>1488</v>
      </c>
      <c r="D1396" s="129" t="s">
        <v>1095</v>
      </c>
      <c r="E1396" s="129" t="s">
        <v>148</v>
      </c>
      <c r="F1396" s="129" t="s">
        <v>1489</v>
      </c>
      <c r="G1396" s="128" t="s">
        <v>996</v>
      </c>
      <c r="H1396" s="128"/>
      <c r="I1396" s="128" t="s">
        <v>1490</v>
      </c>
      <c r="J1396" s="128" t="s">
        <v>923</v>
      </c>
      <c r="K1396" s="128" t="s">
        <v>2265</v>
      </c>
      <c r="L1396" s="130">
        <v>0</v>
      </c>
      <c r="M1396" s="130">
        <v>0</v>
      </c>
      <c r="N1396" s="131">
        <f t="shared" si="77"/>
        <v>0</v>
      </c>
      <c r="O1396" s="128" t="s">
        <v>2312</v>
      </c>
      <c r="P1396" s="144">
        <v>13260</v>
      </c>
      <c r="Q1396" s="133">
        <v>0</v>
      </c>
      <c r="R1396" s="144">
        <v>1971.5</v>
      </c>
      <c r="S1396" s="134">
        <f t="shared" si="78"/>
        <v>15231.5</v>
      </c>
      <c r="T1396" s="132">
        <v>13260</v>
      </c>
      <c r="U1396" s="135">
        <v>0</v>
      </c>
      <c r="V1396" s="135"/>
      <c r="W1396" s="136">
        <f t="shared" si="79"/>
        <v>13260</v>
      </c>
      <c r="X1396" s="145" t="s">
        <v>1491</v>
      </c>
      <c r="Y1396" s="138"/>
      <c r="Z1396" s="138"/>
      <c r="AA1396" s="138"/>
      <c r="AB1396" s="139"/>
      <c r="AC1396" s="147"/>
      <c r="AE1396" s="147"/>
      <c r="AG1396" s="147"/>
      <c r="AH1396" s="92"/>
    </row>
    <row r="1397" spans="2:34" ht="40.5" customHeight="1">
      <c r="B1397" s="127">
        <v>1386</v>
      </c>
      <c r="C1397" s="128" t="s">
        <v>1492</v>
      </c>
      <c r="D1397" s="129" t="s">
        <v>1493</v>
      </c>
      <c r="E1397" s="129" t="s">
        <v>323</v>
      </c>
      <c r="F1397" s="129" t="s">
        <v>1494</v>
      </c>
      <c r="G1397" s="128" t="s">
        <v>996</v>
      </c>
      <c r="H1397" s="128"/>
      <c r="I1397" s="128" t="s">
        <v>1495</v>
      </c>
      <c r="J1397" s="128" t="s">
        <v>169</v>
      </c>
      <c r="K1397" s="128" t="s">
        <v>2264</v>
      </c>
      <c r="L1397" s="130">
        <v>9</v>
      </c>
      <c r="M1397" s="130">
        <v>7</v>
      </c>
      <c r="N1397" s="131">
        <f t="shared" si="77"/>
        <v>16</v>
      </c>
      <c r="O1397" s="128" t="s">
        <v>2312</v>
      </c>
      <c r="P1397" s="144">
        <v>88779</v>
      </c>
      <c r="Q1397" s="133">
        <v>0</v>
      </c>
      <c r="R1397" s="144">
        <v>9865.1999999999971</v>
      </c>
      <c r="S1397" s="134">
        <f t="shared" si="78"/>
        <v>98644.2</v>
      </c>
      <c r="T1397" s="132">
        <v>88779</v>
      </c>
      <c r="U1397" s="135">
        <v>0</v>
      </c>
      <c r="V1397" s="135"/>
      <c r="W1397" s="136">
        <f t="shared" si="79"/>
        <v>88779</v>
      </c>
      <c r="X1397" s="145" t="s">
        <v>1496</v>
      </c>
      <c r="Y1397" s="138"/>
      <c r="Z1397" s="138"/>
      <c r="AA1397" s="138"/>
      <c r="AB1397" s="139"/>
      <c r="AC1397" s="147"/>
      <c r="AE1397" s="147"/>
      <c r="AG1397" s="147"/>
      <c r="AH1397" s="92"/>
    </row>
    <row r="1398" spans="2:34" ht="40.5" customHeight="1">
      <c r="B1398" s="127">
        <v>1387</v>
      </c>
      <c r="C1398" s="128" t="s">
        <v>1492</v>
      </c>
      <c r="D1398" s="129" t="s">
        <v>1493</v>
      </c>
      <c r="E1398" s="129" t="s">
        <v>323</v>
      </c>
      <c r="F1398" s="129" t="s">
        <v>1494</v>
      </c>
      <c r="G1398" s="128" t="s">
        <v>996</v>
      </c>
      <c r="H1398" s="128"/>
      <c r="I1398" s="128" t="s">
        <v>1495</v>
      </c>
      <c r="J1398" s="128" t="s">
        <v>156</v>
      </c>
      <c r="K1398" s="128" t="s">
        <v>2264</v>
      </c>
      <c r="L1398" s="130">
        <v>0</v>
      </c>
      <c r="M1398" s="130">
        <v>0</v>
      </c>
      <c r="N1398" s="131">
        <f t="shared" si="77"/>
        <v>0</v>
      </c>
      <c r="O1398" s="128" t="s">
        <v>2312</v>
      </c>
      <c r="P1398" s="144">
        <v>62812</v>
      </c>
      <c r="Q1398" s="133">
        <v>0</v>
      </c>
      <c r="R1398" s="144">
        <v>6979.1999999999971</v>
      </c>
      <c r="S1398" s="134">
        <f t="shared" si="78"/>
        <v>69791.199999999997</v>
      </c>
      <c r="T1398" s="132">
        <v>62812</v>
      </c>
      <c r="U1398" s="135">
        <v>0</v>
      </c>
      <c r="V1398" s="135"/>
      <c r="W1398" s="136">
        <f t="shared" si="79"/>
        <v>62812</v>
      </c>
      <c r="X1398" s="145" t="s">
        <v>1496</v>
      </c>
      <c r="Y1398" s="138"/>
      <c r="Z1398" s="138"/>
      <c r="AA1398" s="138"/>
      <c r="AB1398" s="139"/>
      <c r="AC1398" s="147"/>
      <c r="AE1398" s="147"/>
      <c r="AG1398" s="147"/>
      <c r="AH1398" s="92"/>
    </row>
    <row r="1399" spans="2:34" ht="40.5" customHeight="1">
      <c r="B1399" s="127">
        <v>1388</v>
      </c>
      <c r="C1399" s="128" t="s">
        <v>1497</v>
      </c>
      <c r="D1399" s="129" t="s">
        <v>686</v>
      </c>
      <c r="E1399" s="129" t="s">
        <v>1498</v>
      </c>
      <c r="F1399" s="129" t="s">
        <v>1499</v>
      </c>
      <c r="G1399" s="128" t="s">
        <v>996</v>
      </c>
      <c r="H1399" s="128"/>
      <c r="I1399" s="128" t="s">
        <v>1500</v>
      </c>
      <c r="J1399" s="128" t="s">
        <v>169</v>
      </c>
      <c r="K1399" s="128" t="s">
        <v>2264</v>
      </c>
      <c r="L1399" s="130">
        <v>7</v>
      </c>
      <c r="M1399" s="130">
        <v>8</v>
      </c>
      <c r="N1399" s="131">
        <f t="shared" si="77"/>
        <v>15</v>
      </c>
      <c r="O1399" s="128" t="s">
        <v>2312</v>
      </c>
      <c r="P1399" s="144">
        <v>59186</v>
      </c>
      <c r="Q1399" s="133">
        <v>0</v>
      </c>
      <c r="R1399" s="144">
        <v>6576.8000000000029</v>
      </c>
      <c r="S1399" s="134">
        <f t="shared" si="78"/>
        <v>65762.8</v>
      </c>
      <c r="T1399" s="132">
        <v>59186</v>
      </c>
      <c r="U1399" s="135">
        <v>0</v>
      </c>
      <c r="V1399" s="135"/>
      <c r="W1399" s="136">
        <f t="shared" si="79"/>
        <v>59186</v>
      </c>
      <c r="X1399" s="145" t="s">
        <v>1501</v>
      </c>
      <c r="Y1399" s="138"/>
      <c r="Z1399" s="138"/>
      <c r="AA1399" s="138"/>
      <c r="AB1399" s="139"/>
      <c r="AC1399" s="147"/>
      <c r="AE1399" s="147"/>
      <c r="AG1399" s="147"/>
      <c r="AH1399" s="92"/>
    </row>
    <row r="1400" spans="2:34" ht="40.5" customHeight="1">
      <c r="B1400" s="127">
        <v>1389</v>
      </c>
      <c r="C1400" s="128" t="s">
        <v>1497</v>
      </c>
      <c r="D1400" s="129" t="s">
        <v>686</v>
      </c>
      <c r="E1400" s="129" t="s">
        <v>1498</v>
      </c>
      <c r="F1400" s="129" t="s">
        <v>1499</v>
      </c>
      <c r="G1400" s="128" t="s">
        <v>996</v>
      </c>
      <c r="H1400" s="128"/>
      <c r="I1400" s="128" t="s">
        <v>1500</v>
      </c>
      <c r="J1400" s="128" t="s">
        <v>156</v>
      </c>
      <c r="K1400" s="128" t="s">
        <v>2264</v>
      </c>
      <c r="L1400" s="130">
        <v>0</v>
      </c>
      <c r="M1400" s="130">
        <v>0</v>
      </c>
      <c r="N1400" s="131">
        <f t="shared" si="77"/>
        <v>0</v>
      </c>
      <c r="O1400" s="128" t="s">
        <v>2312</v>
      </c>
      <c r="P1400" s="144">
        <v>31406</v>
      </c>
      <c r="Q1400" s="133">
        <v>0</v>
      </c>
      <c r="R1400" s="144">
        <v>3489.5999999999985</v>
      </c>
      <c r="S1400" s="134">
        <f t="shared" si="78"/>
        <v>34895.599999999999</v>
      </c>
      <c r="T1400" s="132">
        <v>31406</v>
      </c>
      <c r="U1400" s="135">
        <v>0</v>
      </c>
      <c r="V1400" s="135"/>
      <c r="W1400" s="136">
        <f t="shared" si="79"/>
        <v>31406</v>
      </c>
      <c r="X1400" s="145" t="s">
        <v>1501</v>
      </c>
      <c r="Y1400" s="138"/>
      <c r="Z1400" s="138"/>
      <c r="AA1400" s="138"/>
      <c r="AB1400" s="139"/>
      <c r="AC1400" s="147"/>
      <c r="AE1400" s="147"/>
      <c r="AG1400" s="147"/>
      <c r="AH1400" s="92"/>
    </row>
    <row r="1401" spans="2:34" ht="40.5" customHeight="1">
      <c r="B1401" s="127">
        <v>1390</v>
      </c>
      <c r="C1401" s="128" t="s">
        <v>1497</v>
      </c>
      <c r="D1401" s="129" t="s">
        <v>686</v>
      </c>
      <c r="E1401" s="129" t="s">
        <v>1498</v>
      </c>
      <c r="F1401" s="129" t="s">
        <v>1499</v>
      </c>
      <c r="G1401" s="128" t="s">
        <v>996</v>
      </c>
      <c r="H1401" s="128"/>
      <c r="I1401" s="128" t="s">
        <v>1500</v>
      </c>
      <c r="J1401" s="128" t="s">
        <v>152</v>
      </c>
      <c r="K1401" s="128" t="s">
        <v>2265</v>
      </c>
      <c r="L1401" s="130">
        <v>0</v>
      </c>
      <c r="M1401" s="130">
        <v>0</v>
      </c>
      <c r="N1401" s="131">
        <f t="shared" si="77"/>
        <v>0</v>
      </c>
      <c r="O1401" s="128" t="s">
        <v>2312</v>
      </c>
      <c r="P1401" s="144">
        <v>229603</v>
      </c>
      <c r="Q1401" s="133">
        <v>0</v>
      </c>
      <c r="R1401" s="144">
        <v>31391.700000000012</v>
      </c>
      <c r="S1401" s="134">
        <f t="shared" si="78"/>
        <v>260994.7</v>
      </c>
      <c r="T1401" s="132">
        <v>229603</v>
      </c>
      <c r="U1401" s="135">
        <v>0</v>
      </c>
      <c r="V1401" s="135"/>
      <c r="W1401" s="136">
        <f t="shared" si="79"/>
        <v>229603</v>
      </c>
      <c r="X1401" s="145" t="s">
        <v>1501</v>
      </c>
      <c r="Y1401" s="138"/>
      <c r="Z1401" s="138"/>
      <c r="AA1401" s="138"/>
      <c r="AB1401" s="139"/>
      <c r="AC1401" s="147"/>
      <c r="AE1401" s="147"/>
      <c r="AG1401" s="147"/>
      <c r="AH1401" s="92"/>
    </row>
    <row r="1402" spans="2:34" ht="40.5" customHeight="1">
      <c r="B1402" s="127">
        <v>1391</v>
      </c>
      <c r="C1402" s="128" t="s">
        <v>1497</v>
      </c>
      <c r="D1402" s="129" t="s">
        <v>686</v>
      </c>
      <c r="E1402" s="129" t="s">
        <v>1498</v>
      </c>
      <c r="F1402" s="129" t="s">
        <v>1499</v>
      </c>
      <c r="G1402" s="128" t="s">
        <v>996</v>
      </c>
      <c r="H1402" s="128"/>
      <c r="I1402" s="128" t="s">
        <v>1500</v>
      </c>
      <c r="J1402" s="128" t="s">
        <v>923</v>
      </c>
      <c r="K1402" s="128" t="s">
        <v>2265</v>
      </c>
      <c r="L1402" s="130">
        <v>0</v>
      </c>
      <c r="M1402" s="130">
        <v>0</v>
      </c>
      <c r="N1402" s="131">
        <f t="shared" si="77"/>
        <v>0</v>
      </c>
      <c r="O1402" s="128" t="s">
        <v>2312</v>
      </c>
      <c r="P1402" s="144">
        <v>39780</v>
      </c>
      <c r="Q1402" s="133">
        <v>0</v>
      </c>
      <c r="R1402" s="144">
        <v>5914.5</v>
      </c>
      <c r="S1402" s="134">
        <f t="shared" si="78"/>
        <v>45694.5</v>
      </c>
      <c r="T1402" s="132">
        <v>39780</v>
      </c>
      <c r="U1402" s="135">
        <v>0</v>
      </c>
      <c r="V1402" s="135"/>
      <c r="W1402" s="136">
        <f t="shared" si="79"/>
        <v>39780</v>
      </c>
      <c r="X1402" s="145" t="s">
        <v>1501</v>
      </c>
      <c r="Y1402" s="138"/>
      <c r="Z1402" s="138"/>
      <c r="AA1402" s="138"/>
      <c r="AB1402" s="139"/>
      <c r="AC1402" s="147"/>
      <c r="AE1402" s="147"/>
      <c r="AG1402" s="147"/>
      <c r="AH1402" s="92"/>
    </row>
    <row r="1403" spans="2:34" ht="40.5" customHeight="1">
      <c r="B1403" s="127">
        <v>1392</v>
      </c>
      <c r="C1403" s="128" t="s">
        <v>1502</v>
      </c>
      <c r="D1403" s="129" t="s">
        <v>606</v>
      </c>
      <c r="E1403" s="129" t="s">
        <v>1053</v>
      </c>
      <c r="F1403" s="129" t="s">
        <v>1190</v>
      </c>
      <c r="G1403" s="128" t="s">
        <v>996</v>
      </c>
      <c r="H1403" s="128"/>
      <c r="I1403" s="128" t="s">
        <v>1503</v>
      </c>
      <c r="J1403" s="128" t="s">
        <v>169</v>
      </c>
      <c r="K1403" s="128" t="s">
        <v>2264</v>
      </c>
      <c r="L1403" s="130">
        <v>17</v>
      </c>
      <c r="M1403" s="130">
        <v>3</v>
      </c>
      <c r="N1403" s="131">
        <f t="shared" si="77"/>
        <v>20</v>
      </c>
      <c r="O1403" s="128" t="s">
        <v>2312</v>
      </c>
      <c r="P1403" s="144">
        <v>4934</v>
      </c>
      <c r="Q1403" s="133">
        <v>0</v>
      </c>
      <c r="R1403" s="144">
        <v>548.89999999999964</v>
      </c>
      <c r="S1403" s="134">
        <f t="shared" si="78"/>
        <v>5482.9</v>
      </c>
      <c r="T1403" s="132">
        <v>4934</v>
      </c>
      <c r="U1403" s="135">
        <v>0</v>
      </c>
      <c r="V1403" s="135"/>
      <c r="W1403" s="136">
        <f t="shared" si="79"/>
        <v>4934</v>
      </c>
      <c r="X1403" s="145" t="s">
        <v>1504</v>
      </c>
      <c r="Y1403" s="138"/>
      <c r="Z1403" s="138"/>
      <c r="AA1403" s="138"/>
      <c r="AB1403" s="139"/>
      <c r="AC1403" s="147"/>
      <c r="AE1403" s="147"/>
      <c r="AG1403" s="147"/>
      <c r="AH1403" s="92"/>
    </row>
    <row r="1404" spans="2:34" ht="40.5" customHeight="1">
      <c r="B1404" s="127">
        <v>1393</v>
      </c>
      <c r="C1404" s="128" t="s">
        <v>1502</v>
      </c>
      <c r="D1404" s="129" t="s">
        <v>606</v>
      </c>
      <c r="E1404" s="129" t="s">
        <v>1053</v>
      </c>
      <c r="F1404" s="129" t="s">
        <v>1190</v>
      </c>
      <c r="G1404" s="128" t="s">
        <v>996</v>
      </c>
      <c r="H1404" s="128"/>
      <c r="I1404" s="128" t="s">
        <v>1503</v>
      </c>
      <c r="J1404" s="128" t="s">
        <v>156</v>
      </c>
      <c r="K1404" s="128" t="s">
        <v>2264</v>
      </c>
      <c r="L1404" s="130">
        <v>0</v>
      </c>
      <c r="M1404" s="130">
        <v>0</v>
      </c>
      <c r="N1404" s="131">
        <f t="shared" si="77"/>
        <v>0</v>
      </c>
      <c r="O1404" s="128" t="s">
        <v>2312</v>
      </c>
      <c r="P1404" s="144">
        <v>70663</v>
      </c>
      <c r="Q1404" s="133">
        <v>0</v>
      </c>
      <c r="R1404" s="144">
        <v>7852.1000000000058</v>
      </c>
      <c r="S1404" s="134">
        <f t="shared" si="78"/>
        <v>78515.100000000006</v>
      </c>
      <c r="T1404" s="132">
        <v>70663</v>
      </c>
      <c r="U1404" s="135">
        <v>0</v>
      </c>
      <c r="V1404" s="135"/>
      <c r="W1404" s="136">
        <f t="shared" si="79"/>
        <v>70663</v>
      </c>
      <c r="X1404" s="145" t="s">
        <v>1504</v>
      </c>
      <c r="Y1404" s="138"/>
      <c r="Z1404" s="138"/>
      <c r="AA1404" s="138"/>
      <c r="AB1404" s="139"/>
      <c r="AC1404" s="147"/>
      <c r="AE1404" s="147"/>
      <c r="AG1404" s="147"/>
      <c r="AH1404" s="92"/>
    </row>
    <row r="1405" spans="2:34" ht="40.5" customHeight="1">
      <c r="B1405" s="127">
        <v>1394</v>
      </c>
      <c r="C1405" s="128" t="s">
        <v>1502</v>
      </c>
      <c r="D1405" s="129" t="s">
        <v>606</v>
      </c>
      <c r="E1405" s="129" t="s">
        <v>1053</v>
      </c>
      <c r="F1405" s="129" t="s">
        <v>1190</v>
      </c>
      <c r="G1405" s="128" t="s">
        <v>996</v>
      </c>
      <c r="H1405" s="128"/>
      <c r="I1405" s="128" t="s">
        <v>1503</v>
      </c>
      <c r="J1405" s="128" t="s">
        <v>169</v>
      </c>
      <c r="K1405" s="128" t="s">
        <v>2264</v>
      </c>
      <c r="L1405" s="130">
        <v>0</v>
      </c>
      <c r="M1405" s="130">
        <v>0</v>
      </c>
      <c r="N1405" s="131">
        <f t="shared" si="77"/>
        <v>0</v>
      </c>
      <c r="O1405" s="128" t="s">
        <v>2312</v>
      </c>
      <c r="P1405" s="144">
        <v>88779</v>
      </c>
      <c r="Q1405" s="133">
        <v>0</v>
      </c>
      <c r="R1405" s="144">
        <v>9865.1999999999971</v>
      </c>
      <c r="S1405" s="134">
        <f t="shared" si="78"/>
        <v>98644.2</v>
      </c>
      <c r="T1405" s="132">
        <v>88779</v>
      </c>
      <c r="U1405" s="135">
        <v>0</v>
      </c>
      <c r="V1405" s="135"/>
      <c r="W1405" s="136">
        <f t="shared" si="79"/>
        <v>88779</v>
      </c>
      <c r="X1405" s="145" t="s">
        <v>1504</v>
      </c>
      <c r="Y1405" s="138"/>
      <c r="Z1405" s="138"/>
      <c r="AA1405" s="138"/>
      <c r="AB1405" s="139"/>
      <c r="AC1405" s="147"/>
      <c r="AE1405" s="147"/>
      <c r="AG1405" s="147"/>
      <c r="AH1405" s="92"/>
    </row>
    <row r="1406" spans="2:34" ht="40.5" customHeight="1">
      <c r="B1406" s="127">
        <v>1395</v>
      </c>
      <c r="C1406" s="128" t="s">
        <v>1505</v>
      </c>
      <c r="D1406" s="129" t="s">
        <v>1506</v>
      </c>
      <c r="E1406" s="129" t="s">
        <v>224</v>
      </c>
      <c r="F1406" s="129" t="s">
        <v>1507</v>
      </c>
      <c r="G1406" s="128" t="s">
        <v>996</v>
      </c>
      <c r="H1406" s="128"/>
      <c r="I1406" s="128" t="s">
        <v>1508</v>
      </c>
      <c r="J1406" s="128" t="s">
        <v>156</v>
      </c>
      <c r="K1406" s="128" t="s">
        <v>2264</v>
      </c>
      <c r="L1406" s="130">
        <v>10</v>
      </c>
      <c r="M1406" s="130">
        <v>5</v>
      </c>
      <c r="N1406" s="131">
        <f t="shared" si="77"/>
        <v>15</v>
      </c>
      <c r="O1406" s="128" t="s">
        <v>2312</v>
      </c>
      <c r="P1406" s="144">
        <v>62812</v>
      </c>
      <c r="Q1406" s="133">
        <v>0</v>
      </c>
      <c r="R1406" s="144">
        <v>6979.1999999999971</v>
      </c>
      <c r="S1406" s="134">
        <f t="shared" si="78"/>
        <v>69791.199999999997</v>
      </c>
      <c r="T1406" s="132">
        <v>62812</v>
      </c>
      <c r="U1406" s="135">
        <v>0</v>
      </c>
      <c r="V1406" s="135"/>
      <c r="W1406" s="136">
        <f t="shared" si="79"/>
        <v>62812</v>
      </c>
      <c r="X1406" s="145" t="s">
        <v>1509</v>
      </c>
      <c r="Y1406" s="138"/>
      <c r="Z1406" s="138"/>
      <c r="AA1406" s="138"/>
      <c r="AB1406" s="139"/>
      <c r="AC1406" s="147"/>
      <c r="AE1406" s="147"/>
      <c r="AG1406" s="147"/>
      <c r="AH1406" s="92"/>
    </row>
    <row r="1407" spans="2:34" ht="40.5" customHeight="1">
      <c r="B1407" s="127">
        <v>1396</v>
      </c>
      <c r="C1407" s="128" t="s">
        <v>1505</v>
      </c>
      <c r="D1407" s="129" t="s">
        <v>1506</v>
      </c>
      <c r="E1407" s="129" t="s">
        <v>224</v>
      </c>
      <c r="F1407" s="129" t="s">
        <v>1507</v>
      </c>
      <c r="G1407" s="128" t="s">
        <v>996</v>
      </c>
      <c r="H1407" s="128"/>
      <c r="I1407" s="128" t="s">
        <v>1508</v>
      </c>
      <c r="J1407" s="128" t="s">
        <v>923</v>
      </c>
      <c r="K1407" s="128" t="s">
        <v>2265</v>
      </c>
      <c r="L1407" s="130">
        <v>0</v>
      </c>
      <c r="M1407" s="130">
        <v>0</v>
      </c>
      <c r="N1407" s="131">
        <f t="shared" si="77"/>
        <v>0</v>
      </c>
      <c r="O1407" s="128" t="s">
        <v>2312</v>
      </c>
      <c r="P1407" s="144">
        <v>39780</v>
      </c>
      <c r="Q1407" s="133">
        <v>0</v>
      </c>
      <c r="R1407" s="144">
        <v>5914.5</v>
      </c>
      <c r="S1407" s="134">
        <f t="shared" si="78"/>
        <v>45694.5</v>
      </c>
      <c r="T1407" s="132">
        <v>39780</v>
      </c>
      <c r="U1407" s="135">
        <v>0</v>
      </c>
      <c r="V1407" s="135"/>
      <c r="W1407" s="136">
        <f t="shared" si="79"/>
        <v>39780</v>
      </c>
      <c r="X1407" s="145" t="s">
        <v>1509</v>
      </c>
      <c r="Y1407" s="138"/>
      <c r="Z1407" s="138"/>
      <c r="AA1407" s="138"/>
      <c r="AB1407" s="139"/>
      <c r="AC1407" s="147"/>
      <c r="AE1407" s="147"/>
      <c r="AG1407" s="147"/>
      <c r="AH1407" s="92"/>
    </row>
    <row r="1408" spans="2:34" ht="40.5" customHeight="1">
      <c r="B1408" s="127">
        <v>1397</v>
      </c>
      <c r="C1408" s="128" t="s">
        <v>1505</v>
      </c>
      <c r="D1408" s="129" t="s">
        <v>1506</v>
      </c>
      <c r="E1408" s="129" t="s">
        <v>224</v>
      </c>
      <c r="F1408" s="129" t="s">
        <v>1507</v>
      </c>
      <c r="G1408" s="128" t="s">
        <v>996</v>
      </c>
      <c r="H1408" s="128"/>
      <c r="I1408" s="128" t="s">
        <v>1508</v>
      </c>
      <c r="J1408" s="128" t="s">
        <v>169</v>
      </c>
      <c r="K1408" s="128" t="s">
        <v>2264</v>
      </c>
      <c r="L1408" s="130">
        <v>0</v>
      </c>
      <c r="M1408" s="130">
        <v>0</v>
      </c>
      <c r="N1408" s="131">
        <f t="shared" si="77"/>
        <v>0</v>
      </c>
      <c r="O1408" s="128" t="s">
        <v>2312</v>
      </c>
      <c r="P1408" s="144">
        <v>44389</v>
      </c>
      <c r="Q1408" s="133">
        <v>0</v>
      </c>
      <c r="R1408" s="144">
        <v>4933.0999999999985</v>
      </c>
      <c r="S1408" s="134">
        <f t="shared" si="78"/>
        <v>49322.1</v>
      </c>
      <c r="T1408" s="132">
        <v>44389</v>
      </c>
      <c r="U1408" s="135">
        <v>0</v>
      </c>
      <c r="V1408" s="135"/>
      <c r="W1408" s="136">
        <f t="shared" si="79"/>
        <v>44389</v>
      </c>
      <c r="X1408" s="145" t="s">
        <v>1509</v>
      </c>
      <c r="Y1408" s="138"/>
      <c r="Z1408" s="138"/>
      <c r="AA1408" s="138"/>
      <c r="AB1408" s="139"/>
      <c r="AC1408" s="147"/>
      <c r="AE1408" s="147"/>
      <c r="AG1408" s="147"/>
      <c r="AH1408" s="92"/>
    </row>
    <row r="1409" spans="2:34" ht="40.5" customHeight="1">
      <c r="B1409" s="127">
        <v>1398</v>
      </c>
      <c r="C1409" s="128" t="s">
        <v>1510</v>
      </c>
      <c r="D1409" s="129" t="s">
        <v>596</v>
      </c>
      <c r="E1409" s="129" t="s">
        <v>215</v>
      </c>
      <c r="F1409" s="129" t="s">
        <v>1511</v>
      </c>
      <c r="G1409" s="128" t="s">
        <v>996</v>
      </c>
      <c r="H1409" s="128"/>
      <c r="I1409" s="128" t="s">
        <v>1512</v>
      </c>
      <c r="J1409" s="128" t="s">
        <v>923</v>
      </c>
      <c r="K1409" s="128" t="s">
        <v>2265</v>
      </c>
      <c r="L1409" s="130">
        <v>12</v>
      </c>
      <c r="M1409" s="130">
        <v>7</v>
      </c>
      <c r="N1409" s="131">
        <f t="shared" si="77"/>
        <v>19</v>
      </c>
      <c r="O1409" s="128" t="s">
        <v>2312</v>
      </c>
      <c r="P1409" s="144">
        <v>39780</v>
      </c>
      <c r="Q1409" s="133">
        <v>0</v>
      </c>
      <c r="R1409" s="144">
        <v>5914.5</v>
      </c>
      <c r="S1409" s="134">
        <f t="shared" si="78"/>
        <v>45694.5</v>
      </c>
      <c r="T1409" s="132">
        <v>39780</v>
      </c>
      <c r="U1409" s="135">
        <v>0</v>
      </c>
      <c r="V1409" s="135"/>
      <c r="W1409" s="136">
        <f t="shared" si="79"/>
        <v>39780</v>
      </c>
      <c r="X1409" s="145" t="s">
        <v>1513</v>
      </c>
      <c r="Y1409" s="138"/>
      <c r="Z1409" s="138"/>
      <c r="AA1409" s="138"/>
      <c r="AB1409" s="139"/>
      <c r="AC1409" s="147"/>
      <c r="AE1409" s="147"/>
      <c r="AG1409" s="147"/>
      <c r="AH1409" s="92"/>
    </row>
    <row r="1410" spans="2:34" ht="40.5" customHeight="1">
      <c r="B1410" s="127">
        <v>1399</v>
      </c>
      <c r="C1410" s="128" t="s">
        <v>1510</v>
      </c>
      <c r="D1410" s="129" t="s">
        <v>596</v>
      </c>
      <c r="E1410" s="129" t="s">
        <v>215</v>
      </c>
      <c r="F1410" s="129" t="s">
        <v>1511</v>
      </c>
      <c r="G1410" s="128" t="s">
        <v>996</v>
      </c>
      <c r="H1410" s="128"/>
      <c r="I1410" s="128" t="s">
        <v>1512</v>
      </c>
      <c r="J1410" s="128" t="s">
        <v>156</v>
      </c>
      <c r="K1410" s="128" t="s">
        <v>2264</v>
      </c>
      <c r="L1410" s="130">
        <v>0</v>
      </c>
      <c r="M1410" s="130">
        <v>0</v>
      </c>
      <c r="N1410" s="131">
        <f t="shared" si="77"/>
        <v>0</v>
      </c>
      <c r="O1410" s="128" t="s">
        <v>2312</v>
      </c>
      <c r="P1410" s="144">
        <v>54960</v>
      </c>
      <c r="Q1410" s="133">
        <v>0</v>
      </c>
      <c r="R1410" s="144">
        <v>6107.3000000000029</v>
      </c>
      <c r="S1410" s="134">
        <f t="shared" si="78"/>
        <v>61067.3</v>
      </c>
      <c r="T1410" s="132">
        <v>54960</v>
      </c>
      <c r="U1410" s="135">
        <v>0</v>
      </c>
      <c r="V1410" s="135"/>
      <c r="W1410" s="136">
        <f t="shared" si="79"/>
        <v>54960</v>
      </c>
      <c r="X1410" s="145" t="s">
        <v>1513</v>
      </c>
      <c r="Y1410" s="138"/>
      <c r="Z1410" s="138"/>
      <c r="AA1410" s="138"/>
      <c r="AB1410" s="139"/>
      <c r="AC1410" s="147"/>
      <c r="AE1410" s="147"/>
      <c r="AG1410" s="147"/>
      <c r="AH1410" s="92"/>
    </row>
    <row r="1411" spans="2:34" ht="40.5" customHeight="1">
      <c r="B1411" s="127">
        <v>1400</v>
      </c>
      <c r="C1411" s="128" t="s">
        <v>1510</v>
      </c>
      <c r="D1411" s="129" t="s">
        <v>596</v>
      </c>
      <c r="E1411" s="129" t="s">
        <v>215</v>
      </c>
      <c r="F1411" s="129" t="s">
        <v>1511</v>
      </c>
      <c r="G1411" s="128" t="s">
        <v>996</v>
      </c>
      <c r="H1411" s="128"/>
      <c r="I1411" s="128" t="s">
        <v>1512</v>
      </c>
      <c r="J1411" s="128" t="s">
        <v>169</v>
      </c>
      <c r="K1411" s="128" t="s">
        <v>2264</v>
      </c>
      <c r="L1411" s="130">
        <v>0</v>
      </c>
      <c r="M1411" s="130">
        <v>0</v>
      </c>
      <c r="N1411" s="131">
        <f t="shared" si="77"/>
        <v>0</v>
      </c>
      <c r="O1411" s="128" t="s">
        <v>2312</v>
      </c>
      <c r="P1411" s="144">
        <v>44389</v>
      </c>
      <c r="Q1411" s="133">
        <v>0</v>
      </c>
      <c r="R1411" s="144">
        <v>4933.0999999999985</v>
      </c>
      <c r="S1411" s="134">
        <f t="shared" si="78"/>
        <v>49322.1</v>
      </c>
      <c r="T1411" s="132">
        <v>44389</v>
      </c>
      <c r="U1411" s="135">
        <v>0</v>
      </c>
      <c r="V1411" s="135"/>
      <c r="W1411" s="136">
        <f t="shared" si="79"/>
        <v>44389</v>
      </c>
      <c r="X1411" s="145" t="s">
        <v>1513</v>
      </c>
      <c r="Y1411" s="138"/>
      <c r="Z1411" s="138"/>
      <c r="AA1411" s="138"/>
      <c r="AB1411" s="139"/>
      <c r="AC1411" s="147"/>
      <c r="AE1411" s="147"/>
      <c r="AG1411" s="147"/>
      <c r="AH1411" s="92"/>
    </row>
    <row r="1412" spans="2:34" ht="40.5" customHeight="1">
      <c r="B1412" s="127">
        <v>1401</v>
      </c>
      <c r="C1412" s="128" t="s">
        <v>1514</v>
      </c>
      <c r="D1412" s="129" t="s">
        <v>790</v>
      </c>
      <c r="E1412" s="129" t="s">
        <v>1515</v>
      </c>
      <c r="F1412" s="129" t="s">
        <v>149</v>
      </c>
      <c r="G1412" s="128" t="s">
        <v>996</v>
      </c>
      <c r="H1412" s="128"/>
      <c r="I1412" s="128" t="s">
        <v>1516</v>
      </c>
      <c r="J1412" s="128" t="s">
        <v>169</v>
      </c>
      <c r="K1412" s="128" t="s">
        <v>2264</v>
      </c>
      <c r="L1412" s="130">
        <v>12</v>
      </c>
      <c r="M1412" s="130">
        <v>2</v>
      </c>
      <c r="N1412" s="131">
        <f t="shared" si="77"/>
        <v>14</v>
      </c>
      <c r="O1412" s="128" t="s">
        <v>2312</v>
      </c>
      <c r="P1412" s="144">
        <v>73983</v>
      </c>
      <c r="Q1412" s="133">
        <v>0</v>
      </c>
      <c r="R1412" s="144">
        <v>8220.5</v>
      </c>
      <c r="S1412" s="134">
        <f t="shared" si="78"/>
        <v>82203.5</v>
      </c>
      <c r="T1412" s="132">
        <v>73983</v>
      </c>
      <c r="U1412" s="135">
        <v>0</v>
      </c>
      <c r="V1412" s="135"/>
      <c r="W1412" s="136">
        <f t="shared" si="79"/>
        <v>73983</v>
      </c>
      <c r="X1412" s="145" t="s">
        <v>1517</v>
      </c>
      <c r="Y1412" s="138"/>
      <c r="Z1412" s="138"/>
      <c r="AA1412" s="138"/>
      <c r="AB1412" s="139"/>
      <c r="AC1412" s="147"/>
      <c r="AE1412" s="147"/>
      <c r="AG1412" s="147"/>
      <c r="AH1412" s="92"/>
    </row>
    <row r="1413" spans="2:34" ht="40.5" customHeight="1">
      <c r="B1413" s="127">
        <v>1402</v>
      </c>
      <c r="C1413" s="128" t="s">
        <v>1514</v>
      </c>
      <c r="D1413" s="129" t="s">
        <v>790</v>
      </c>
      <c r="E1413" s="129" t="s">
        <v>1515</v>
      </c>
      <c r="F1413" s="129" t="s">
        <v>149</v>
      </c>
      <c r="G1413" s="128" t="s">
        <v>996</v>
      </c>
      <c r="H1413" s="128"/>
      <c r="I1413" s="128" t="s">
        <v>1516</v>
      </c>
      <c r="J1413" s="128" t="s">
        <v>923</v>
      </c>
      <c r="K1413" s="128" t="s">
        <v>2265</v>
      </c>
      <c r="L1413" s="130">
        <v>0</v>
      </c>
      <c r="M1413" s="130">
        <v>0</v>
      </c>
      <c r="N1413" s="131">
        <f t="shared" si="77"/>
        <v>0</v>
      </c>
      <c r="O1413" s="128" t="s">
        <v>2312</v>
      </c>
      <c r="P1413" s="144">
        <v>13260</v>
      </c>
      <c r="Q1413" s="133">
        <v>0</v>
      </c>
      <c r="R1413" s="144">
        <v>1971.5</v>
      </c>
      <c r="S1413" s="134">
        <f t="shared" si="78"/>
        <v>15231.5</v>
      </c>
      <c r="T1413" s="132">
        <v>13260</v>
      </c>
      <c r="U1413" s="135">
        <v>0</v>
      </c>
      <c r="V1413" s="135"/>
      <c r="W1413" s="136">
        <f t="shared" si="79"/>
        <v>13260</v>
      </c>
      <c r="X1413" s="145" t="s">
        <v>1517</v>
      </c>
      <c r="Y1413" s="138"/>
      <c r="Z1413" s="138"/>
      <c r="AA1413" s="138"/>
      <c r="AB1413" s="139"/>
      <c r="AC1413" s="147"/>
      <c r="AE1413" s="147"/>
      <c r="AG1413" s="147"/>
      <c r="AH1413" s="92"/>
    </row>
    <row r="1414" spans="2:34" ht="40.5" customHeight="1">
      <c r="B1414" s="127">
        <v>1403</v>
      </c>
      <c r="C1414" s="128" t="s">
        <v>1514</v>
      </c>
      <c r="D1414" s="129" t="s">
        <v>790</v>
      </c>
      <c r="E1414" s="129" t="s">
        <v>1515</v>
      </c>
      <c r="F1414" s="129" t="s">
        <v>149</v>
      </c>
      <c r="G1414" s="128" t="s">
        <v>996</v>
      </c>
      <c r="H1414" s="128"/>
      <c r="I1414" s="128" t="s">
        <v>1516</v>
      </c>
      <c r="J1414" s="128" t="s">
        <v>156</v>
      </c>
      <c r="K1414" s="128" t="s">
        <v>2264</v>
      </c>
      <c r="L1414" s="130">
        <v>0</v>
      </c>
      <c r="M1414" s="130">
        <v>0</v>
      </c>
      <c r="N1414" s="131">
        <f t="shared" si="77"/>
        <v>0</v>
      </c>
      <c r="O1414" s="128" t="s">
        <v>2312</v>
      </c>
      <c r="P1414" s="144">
        <v>47109</v>
      </c>
      <c r="Q1414" s="133">
        <v>0</v>
      </c>
      <c r="R1414" s="144">
        <v>5234.4000000000015</v>
      </c>
      <c r="S1414" s="134">
        <f t="shared" si="78"/>
        <v>52343.4</v>
      </c>
      <c r="T1414" s="132">
        <v>47109</v>
      </c>
      <c r="U1414" s="135">
        <v>0</v>
      </c>
      <c r="V1414" s="135"/>
      <c r="W1414" s="136">
        <f t="shared" si="79"/>
        <v>47109</v>
      </c>
      <c r="X1414" s="145" t="s">
        <v>1517</v>
      </c>
      <c r="Y1414" s="138"/>
      <c r="Z1414" s="138"/>
      <c r="AA1414" s="138"/>
      <c r="AB1414" s="139"/>
      <c r="AC1414" s="147"/>
      <c r="AE1414" s="147"/>
      <c r="AG1414" s="147"/>
      <c r="AH1414" s="92"/>
    </row>
    <row r="1415" spans="2:34" ht="40.5" customHeight="1">
      <c r="B1415" s="127">
        <v>1404</v>
      </c>
      <c r="C1415" s="128" t="s">
        <v>1518</v>
      </c>
      <c r="D1415" s="129" t="s">
        <v>161</v>
      </c>
      <c r="E1415" s="129" t="s">
        <v>237</v>
      </c>
      <c r="F1415" s="129" t="s">
        <v>1519</v>
      </c>
      <c r="G1415" s="128" t="s">
        <v>996</v>
      </c>
      <c r="H1415" s="128"/>
      <c r="I1415" s="128" t="s">
        <v>1520</v>
      </c>
      <c r="J1415" s="128" t="s">
        <v>156</v>
      </c>
      <c r="K1415" s="128" t="s">
        <v>2264</v>
      </c>
      <c r="L1415" s="130">
        <v>18</v>
      </c>
      <c r="M1415" s="130">
        <v>4</v>
      </c>
      <c r="N1415" s="131">
        <f t="shared" si="77"/>
        <v>22</v>
      </c>
      <c r="O1415" s="128" t="s">
        <v>2312</v>
      </c>
      <c r="P1415" s="144">
        <v>94218</v>
      </c>
      <c r="Q1415" s="133">
        <v>0</v>
      </c>
      <c r="R1415" s="144">
        <v>10468.800000000003</v>
      </c>
      <c r="S1415" s="134">
        <f t="shared" si="78"/>
        <v>104686.8</v>
      </c>
      <c r="T1415" s="132">
        <v>94218</v>
      </c>
      <c r="U1415" s="135">
        <v>0</v>
      </c>
      <c r="V1415" s="135"/>
      <c r="W1415" s="136">
        <f t="shared" si="79"/>
        <v>94218</v>
      </c>
      <c r="X1415" s="145" t="s">
        <v>1521</v>
      </c>
      <c r="Y1415" s="138"/>
      <c r="Z1415" s="138"/>
      <c r="AA1415" s="138"/>
      <c r="AB1415" s="139"/>
      <c r="AC1415" s="147"/>
      <c r="AE1415" s="147"/>
      <c r="AG1415" s="147"/>
      <c r="AH1415" s="92"/>
    </row>
    <row r="1416" spans="2:34" ht="40.5" customHeight="1">
      <c r="B1416" s="127">
        <v>1405</v>
      </c>
      <c r="C1416" s="128" t="s">
        <v>1518</v>
      </c>
      <c r="D1416" s="129" t="s">
        <v>161</v>
      </c>
      <c r="E1416" s="129" t="s">
        <v>237</v>
      </c>
      <c r="F1416" s="129" t="s">
        <v>1519</v>
      </c>
      <c r="G1416" s="128" t="s">
        <v>996</v>
      </c>
      <c r="H1416" s="128"/>
      <c r="I1416" s="128" t="s">
        <v>1520</v>
      </c>
      <c r="J1416" s="128" t="s">
        <v>169</v>
      </c>
      <c r="K1416" s="128" t="s">
        <v>2264</v>
      </c>
      <c r="L1416" s="130">
        <v>0</v>
      </c>
      <c r="M1416" s="130">
        <v>0</v>
      </c>
      <c r="N1416" s="131">
        <f t="shared" si="77"/>
        <v>0</v>
      </c>
      <c r="O1416" s="128" t="s">
        <v>2312</v>
      </c>
      <c r="P1416" s="144">
        <v>4934</v>
      </c>
      <c r="Q1416" s="133">
        <v>0</v>
      </c>
      <c r="R1416" s="144">
        <v>548.89999999999964</v>
      </c>
      <c r="S1416" s="134">
        <f t="shared" si="78"/>
        <v>5482.9</v>
      </c>
      <c r="T1416" s="132">
        <v>4934</v>
      </c>
      <c r="U1416" s="135">
        <v>0</v>
      </c>
      <c r="V1416" s="135"/>
      <c r="W1416" s="136">
        <f t="shared" si="79"/>
        <v>4934</v>
      </c>
      <c r="X1416" s="145" t="s">
        <v>1521</v>
      </c>
      <c r="Y1416" s="138"/>
      <c r="Z1416" s="138"/>
      <c r="AA1416" s="138"/>
      <c r="AB1416" s="139"/>
      <c r="AC1416" s="147"/>
      <c r="AE1416" s="147"/>
      <c r="AG1416" s="147"/>
      <c r="AH1416" s="92"/>
    </row>
    <row r="1417" spans="2:34" ht="40.5" customHeight="1">
      <c r="B1417" s="127">
        <v>1406</v>
      </c>
      <c r="C1417" s="128" t="s">
        <v>1518</v>
      </c>
      <c r="D1417" s="129" t="s">
        <v>161</v>
      </c>
      <c r="E1417" s="129" t="s">
        <v>237</v>
      </c>
      <c r="F1417" s="129" t="s">
        <v>1519</v>
      </c>
      <c r="G1417" s="128" t="s">
        <v>996</v>
      </c>
      <c r="H1417" s="128"/>
      <c r="I1417" s="128" t="s">
        <v>1520</v>
      </c>
      <c r="J1417" s="128" t="s">
        <v>169</v>
      </c>
      <c r="K1417" s="128" t="s">
        <v>2264</v>
      </c>
      <c r="L1417" s="130">
        <v>0</v>
      </c>
      <c r="M1417" s="130">
        <v>0</v>
      </c>
      <c r="N1417" s="131">
        <f t="shared" si="77"/>
        <v>0</v>
      </c>
      <c r="O1417" s="128" t="s">
        <v>2312</v>
      </c>
      <c r="P1417" s="144">
        <v>14796</v>
      </c>
      <c r="Q1417" s="133">
        <v>0</v>
      </c>
      <c r="R1417" s="144">
        <v>1644.7000000000007</v>
      </c>
      <c r="S1417" s="134">
        <f t="shared" si="78"/>
        <v>16440.7</v>
      </c>
      <c r="T1417" s="132">
        <v>14796</v>
      </c>
      <c r="U1417" s="135">
        <v>0</v>
      </c>
      <c r="V1417" s="135"/>
      <c r="W1417" s="136">
        <f t="shared" si="79"/>
        <v>14796</v>
      </c>
      <c r="X1417" s="145" t="s">
        <v>1521</v>
      </c>
      <c r="Y1417" s="138"/>
      <c r="Z1417" s="138"/>
      <c r="AA1417" s="138"/>
      <c r="AB1417" s="139"/>
      <c r="AC1417" s="147"/>
      <c r="AE1417" s="147"/>
      <c r="AG1417" s="147"/>
      <c r="AH1417" s="92"/>
    </row>
    <row r="1418" spans="2:34" ht="40.5" customHeight="1">
      <c r="B1418" s="127">
        <v>1407</v>
      </c>
      <c r="C1418" s="128" t="s">
        <v>1518</v>
      </c>
      <c r="D1418" s="129" t="s">
        <v>161</v>
      </c>
      <c r="E1418" s="129" t="s">
        <v>237</v>
      </c>
      <c r="F1418" s="129" t="s">
        <v>1519</v>
      </c>
      <c r="G1418" s="128" t="s">
        <v>996</v>
      </c>
      <c r="H1418" s="128"/>
      <c r="I1418" s="128" t="s">
        <v>1520</v>
      </c>
      <c r="J1418" s="128" t="s">
        <v>923</v>
      </c>
      <c r="K1418" s="128" t="s">
        <v>2265</v>
      </c>
      <c r="L1418" s="130">
        <v>0</v>
      </c>
      <c r="M1418" s="130">
        <v>0</v>
      </c>
      <c r="N1418" s="131">
        <f t="shared" si="77"/>
        <v>0</v>
      </c>
      <c r="O1418" s="128" t="s">
        <v>2312</v>
      </c>
      <c r="P1418" s="144">
        <v>13260</v>
      </c>
      <c r="Q1418" s="133">
        <v>0</v>
      </c>
      <c r="R1418" s="144">
        <v>1971.5</v>
      </c>
      <c r="S1418" s="134">
        <f t="shared" si="78"/>
        <v>15231.5</v>
      </c>
      <c r="T1418" s="132">
        <v>13260</v>
      </c>
      <c r="U1418" s="135">
        <v>0</v>
      </c>
      <c r="V1418" s="135"/>
      <c r="W1418" s="136">
        <f t="shared" si="79"/>
        <v>13260</v>
      </c>
      <c r="X1418" s="145" t="s">
        <v>1521</v>
      </c>
      <c r="Y1418" s="138"/>
      <c r="Z1418" s="138"/>
      <c r="AA1418" s="138"/>
      <c r="AB1418" s="139"/>
      <c r="AC1418" s="147"/>
      <c r="AE1418" s="147"/>
      <c r="AG1418" s="147"/>
      <c r="AH1418" s="92"/>
    </row>
    <row r="1419" spans="2:34" ht="40.5" customHeight="1">
      <c r="B1419" s="127">
        <v>1408</v>
      </c>
      <c r="C1419" s="128" t="s">
        <v>1522</v>
      </c>
      <c r="D1419" s="129" t="s">
        <v>1035</v>
      </c>
      <c r="E1419" s="129" t="s">
        <v>323</v>
      </c>
      <c r="F1419" s="129" t="s">
        <v>1523</v>
      </c>
      <c r="G1419" s="128" t="s">
        <v>996</v>
      </c>
      <c r="H1419" s="128"/>
      <c r="I1419" s="128" t="s">
        <v>1524</v>
      </c>
      <c r="J1419" s="128" t="s">
        <v>156</v>
      </c>
      <c r="K1419" s="128" t="s">
        <v>2264</v>
      </c>
      <c r="L1419" s="130">
        <v>15</v>
      </c>
      <c r="M1419" s="130">
        <v>3</v>
      </c>
      <c r="N1419" s="131">
        <f t="shared" si="77"/>
        <v>18</v>
      </c>
      <c r="O1419" s="128" t="s">
        <v>2312</v>
      </c>
      <c r="P1419" s="144">
        <v>78515</v>
      </c>
      <c r="Q1419" s="133">
        <v>0</v>
      </c>
      <c r="R1419" s="144">
        <v>8724</v>
      </c>
      <c r="S1419" s="134">
        <f t="shared" si="78"/>
        <v>87239</v>
      </c>
      <c r="T1419" s="132">
        <v>78515</v>
      </c>
      <c r="U1419" s="135">
        <v>0</v>
      </c>
      <c r="V1419" s="135"/>
      <c r="W1419" s="136">
        <f t="shared" si="79"/>
        <v>78515</v>
      </c>
      <c r="X1419" s="145" t="s">
        <v>1525</v>
      </c>
      <c r="Y1419" s="138"/>
      <c r="Z1419" s="138"/>
      <c r="AA1419" s="138"/>
      <c r="AB1419" s="139"/>
      <c r="AC1419" s="147"/>
      <c r="AE1419" s="147"/>
      <c r="AG1419" s="147"/>
      <c r="AH1419" s="92"/>
    </row>
    <row r="1420" spans="2:34" ht="40.5" customHeight="1">
      <c r="B1420" s="127">
        <v>1409</v>
      </c>
      <c r="C1420" s="128" t="s">
        <v>1522</v>
      </c>
      <c r="D1420" s="129" t="s">
        <v>1035</v>
      </c>
      <c r="E1420" s="129" t="s">
        <v>323</v>
      </c>
      <c r="F1420" s="129" t="s">
        <v>1523</v>
      </c>
      <c r="G1420" s="128" t="s">
        <v>996</v>
      </c>
      <c r="H1420" s="128"/>
      <c r="I1420" s="128" t="s">
        <v>1524</v>
      </c>
      <c r="J1420" s="128" t="s">
        <v>169</v>
      </c>
      <c r="K1420" s="128" t="s">
        <v>2264</v>
      </c>
      <c r="L1420" s="130">
        <v>0</v>
      </c>
      <c r="M1420" s="130">
        <v>0</v>
      </c>
      <c r="N1420" s="131">
        <f t="shared" ref="N1420:N1483" si="80">+M1420+L1420</f>
        <v>0</v>
      </c>
      <c r="O1420" s="128" t="s">
        <v>2312</v>
      </c>
      <c r="P1420" s="144">
        <v>88779</v>
      </c>
      <c r="Q1420" s="133">
        <v>0</v>
      </c>
      <c r="R1420" s="144">
        <v>9865.1999999999971</v>
      </c>
      <c r="S1420" s="134">
        <f t="shared" si="78"/>
        <v>98644.2</v>
      </c>
      <c r="T1420" s="132">
        <v>88779</v>
      </c>
      <c r="U1420" s="135">
        <v>0</v>
      </c>
      <c r="V1420" s="135"/>
      <c r="W1420" s="136">
        <f t="shared" si="79"/>
        <v>88779</v>
      </c>
      <c r="X1420" s="145" t="s">
        <v>1525</v>
      </c>
      <c r="Y1420" s="138"/>
      <c r="Z1420" s="138"/>
      <c r="AA1420" s="138"/>
      <c r="AB1420" s="139"/>
      <c r="AC1420" s="147"/>
      <c r="AE1420" s="147"/>
      <c r="AG1420" s="147"/>
      <c r="AH1420" s="92"/>
    </row>
    <row r="1421" spans="2:34" ht="40.5" customHeight="1">
      <c r="B1421" s="127">
        <v>1410</v>
      </c>
      <c r="C1421" s="128" t="s">
        <v>1526</v>
      </c>
      <c r="D1421" s="129" t="s">
        <v>285</v>
      </c>
      <c r="E1421" s="129" t="s">
        <v>179</v>
      </c>
      <c r="F1421" s="129" t="s">
        <v>282</v>
      </c>
      <c r="G1421" s="128" t="s">
        <v>996</v>
      </c>
      <c r="H1421" s="128"/>
      <c r="I1421" s="128" t="s">
        <v>1527</v>
      </c>
      <c r="J1421" s="128" t="s">
        <v>169</v>
      </c>
      <c r="K1421" s="128" t="s">
        <v>2264</v>
      </c>
      <c r="L1421" s="130">
        <v>8</v>
      </c>
      <c r="M1421" s="130">
        <v>4</v>
      </c>
      <c r="N1421" s="131">
        <f t="shared" si="80"/>
        <v>12</v>
      </c>
      <c r="O1421" s="128" t="s">
        <v>2312</v>
      </c>
      <c r="P1421" s="144">
        <v>133169</v>
      </c>
      <c r="Q1421" s="133">
        <v>0</v>
      </c>
      <c r="R1421" s="144">
        <v>14797.299999999988</v>
      </c>
      <c r="S1421" s="134">
        <f t="shared" ref="S1421:S1484" si="81">+P1421+R1421</f>
        <v>147966.29999999999</v>
      </c>
      <c r="T1421" s="132">
        <v>133169</v>
      </c>
      <c r="U1421" s="135">
        <v>0</v>
      </c>
      <c r="V1421" s="135"/>
      <c r="W1421" s="136">
        <f t="shared" ref="W1421:W1484" si="82">+T1421+U1421+V1421</f>
        <v>133169</v>
      </c>
      <c r="X1421" s="145" t="s">
        <v>1528</v>
      </c>
      <c r="Y1421" s="138"/>
      <c r="Z1421" s="138"/>
      <c r="AA1421" s="138"/>
      <c r="AB1421" s="139"/>
      <c r="AC1421" s="147"/>
      <c r="AE1421" s="147"/>
      <c r="AG1421" s="147"/>
      <c r="AH1421" s="92"/>
    </row>
    <row r="1422" spans="2:34" ht="40.5" customHeight="1">
      <c r="B1422" s="127">
        <v>1411</v>
      </c>
      <c r="C1422" s="128" t="s">
        <v>1526</v>
      </c>
      <c r="D1422" s="129" t="s">
        <v>285</v>
      </c>
      <c r="E1422" s="129" t="s">
        <v>179</v>
      </c>
      <c r="F1422" s="129" t="s">
        <v>282</v>
      </c>
      <c r="G1422" s="128" t="s">
        <v>996</v>
      </c>
      <c r="H1422" s="128"/>
      <c r="I1422" s="128" t="s">
        <v>1527</v>
      </c>
      <c r="J1422" s="128" t="s">
        <v>156</v>
      </c>
      <c r="K1422" s="128" t="s">
        <v>2264</v>
      </c>
      <c r="L1422" s="130">
        <v>0</v>
      </c>
      <c r="M1422" s="130">
        <v>0</v>
      </c>
      <c r="N1422" s="131">
        <f t="shared" si="80"/>
        <v>0</v>
      </c>
      <c r="O1422" s="128" t="s">
        <v>2312</v>
      </c>
      <c r="P1422" s="144">
        <v>23554</v>
      </c>
      <c r="Q1422" s="133">
        <v>0</v>
      </c>
      <c r="R1422" s="144">
        <v>2617.7000000000007</v>
      </c>
      <c r="S1422" s="134">
        <f t="shared" si="81"/>
        <v>26171.7</v>
      </c>
      <c r="T1422" s="132">
        <v>23554</v>
      </c>
      <c r="U1422" s="135">
        <v>0</v>
      </c>
      <c r="V1422" s="135"/>
      <c r="W1422" s="136">
        <f t="shared" si="82"/>
        <v>23554</v>
      </c>
      <c r="X1422" s="145" t="s">
        <v>1528</v>
      </c>
      <c r="Y1422" s="138"/>
      <c r="Z1422" s="138"/>
      <c r="AA1422" s="138"/>
      <c r="AB1422" s="139"/>
      <c r="AC1422" s="147"/>
      <c r="AE1422" s="147"/>
      <c r="AG1422" s="147"/>
      <c r="AH1422" s="92"/>
    </row>
    <row r="1423" spans="2:34" ht="40.5" customHeight="1">
      <c r="B1423" s="127">
        <v>1412</v>
      </c>
      <c r="C1423" s="128" t="s">
        <v>1529</v>
      </c>
      <c r="D1423" s="129" t="s">
        <v>215</v>
      </c>
      <c r="E1423" s="129" t="s">
        <v>1441</v>
      </c>
      <c r="F1423" s="129" t="s">
        <v>1530</v>
      </c>
      <c r="G1423" s="128" t="s">
        <v>996</v>
      </c>
      <c r="H1423" s="128"/>
      <c r="I1423" s="128" t="s">
        <v>1531</v>
      </c>
      <c r="J1423" s="128" t="s">
        <v>169</v>
      </c>
      <c r="K1423" s="128" t="s">
        <v>2264</v>
      </c>
      <c r="L1423" s="130">
        <v>10</v>
      </c>
      <c r="M1423" s="130">
        <v>9</v>
      </c>
      <c r="N1423" s="131">
        <f t="shared" si="80"/>
        <v>19</v>
      </c>
      <c r="O1423" s="128" t="s">
        <v>2312</v>
      </c>
      <c r="P1423" s="144">
        <v>44389</v>
      </c>
      <c r="Q1423" s="133">
        <v>0</v>
      </c>
      <c r="R1423" s="144">
        <v>4933.0999999999985</v>
      </c>
      <c r="S1423" s="134">
        <f t="shared" si="81"/>
        <v>49322.1</v>
      </c>
      <c r="T1423" s="132">
        <v>44389</v>
      </c>
      <c r="U1423" s="135">
        <v>0</v>
      </c>
      <c r="V1423" s="135"/>
      <c r="W1423" s="136">
        <f t="shared" si="82"/>
        <v>44389</v>
      </c>
      <c r="X1423" s="145" t="s">
        <v>1532</v>
      </c>
      <c r="Y1423" s="138"/>
      <c r="Z1423" s="138"/>
      <c r="AA1423" s="138"/>
      <c r="AB1423" s="139"/>
      <c r="AC1423" s="147"/>
      <c r="AE1423" s="147"/>
      <c r="AG1423" s="147"/>
      <c r="AH1423" s="92"/>
    </row>
    <row r="1424" spans="2:34" ht="40.5" customHeight="1">
      <c r="B1424" s="127">
        <v>1413</v>
      </c>
      <c r="C1424" s="128" t="s">
        <v>1529</v>
      </c>
      <c r="D1424" s="129" t="s">
        <v>215</v>
      </c>
      <c r="E1424" s="129" t="s">
        <v>1441</v>
      </c>
      <c r="F1424" s="129" t="s">
        <v>1530</v>
      </c>
      <c r="G1424" s="128" t="s">
        <v>996</v>
      </c>
      <c r="H1424" s="128"/>
      <c r="I1424" s="128" t="s">
        <v>1531</v>
      </c>
      <c r="J1424" s="128" t="s">
        <v>156</v>
      </c>
      <c r="K1424" s="128" t="s">
        <v>2264</v>
      </c>
      <c r="L1424" s="130">
        <v>0</v>
      </c>
      <c r="M1424" s="130">
        <v>0</v>
      </c>
      <c r="N1424" s="131">
        <f t="shared" si="80"/>
        <v>0</v>
      </c>
      <c r="O1424" s="128" t="s">
        <v>2312</v>
      </c>
      <c r="P1424" s="144">
        <v>62812</v>
      </c>
      <c r="Q1424" s="133">
        <v>0</v>
      </c>
      <c r="R1424" s="144">
        <v>6979.1999999999971</v>
      </c>
      <c r="S1424" s="134">
        <f t="shared" si="81"/>
        <v>69791.199999999997</v>
      </c>
      <c r="T1424" s="132">
        <v>62812</v>
      </c>
      <c r="U1424" s="135">
        <v>0</v>
      </c>
      <c r="V1424" s="135"/>
      <c r="W1424" s="136">
        <f t="shared" si="82"/>
        <v>62812</v>
      </c>
      <c r="X1424" s="145" t="s">
        <v>1532</v>
      </c>
      <c r="Y1424" s="138"/>
      <c r="Z1424" s="138"/>
      <c r="AA1424" s="138"/>
      <c r="AB1424" s="139"/>
      <c r="AC1424" s="147"/>
      <c r="AE1424" s="147"/>
      <c r="AG1424" s="147"/>
      <c r="AH1424" s="92"/>
    </row>
    <row r="1425" spans="2:34" ht="40.5" customHeight="1">
      <c r="B1425" s="127">
        <v>1414</v>
      </c>
      <c r="C1425" s="128" t="s">
        <v>1529</v>
      </c>
      <c r="D1425" s="129" t="s">
        <v>215</v>
      </c>
      <c r="E1425" s="129" t="s">
        <v>1441</v>
      </c>
      <c r="F1425" s="129" t="s">
        <v>1530</v>
      </c>
      <c r="G1425" s="128" t="s">
        <v>996</v>
      </c>
      <c r="H1425" s="128"/>
      <c r="I1425" s="128" t="s">
        <v>1531</v>
      </c>
      <c r="J1425" s="128" t="s">
        <v>923</v>
      </c>
      <c r="K1425" s="128" t="s">
        <v>2265</v>
      </c>
      <c r="L1425" s="130">
        <v>0</v>
      </c>
      <c r="M1425" s="130">
        <v>0</v>
      </c>
      <c r="N1425" s="131">
        <f t="shared" si="80"/>
        <v>0</v>
      </c>
      <c r="O1425" s="128" t="s">
        <v>2312</v>
      </c>
      <c r="P1425" s="144">
        <v>26520</v>
      </c>
      <c r="Q1425" s="133">
        <v>0</v>
      </c>
      <c r="R1425" s="144">
        <v>3943</v>
      </c>
      <c r="S1425" s="134">
        <f t="shared" si="81"/>
        <v>30463</v>
      </c>
      <c r="T1425" s="132">
        <v>26520</v>
      </c>
      <c r="U1425" s="135">
        <v>0</v>
      </c>
      <c r="V1425" s="135"/>
      <c r="W1425" s="136">
        <f t="shared" si="82"/>
        <v>26520</v>
      </c>
      <c r="X1425" s="145" t="s">
        <v>1532</v>
      </c>
      <c r="Y1425" s="138"/>
      <c r="Z1425" s="138"/>
      <c r="AA1425" s="138"/>
      <c r="AB1425" s="139"/>
      <c r="AC1425" s="147"/>
      <c r="AE1425" s="147"/>
      <c r="AG1425" s="147"/>
      <c r="AH1425" s="92"/>
    </row>
    <row r="1426" spans="2:34" ht="40.5" customHeight="1">
      <c r="B1426" s="127">
        <v>1415</v>
      </c>
      <c r="C1426" s="128" t="s">
        <v>1533</v>
      </c>
      <c r="D1426" s="129" t="s">
        <v>606</v>
      </c>
      <c r="E1426" s="129" t="s">
        <v>224</v>
      </c>
      <c r="F1426" s="129" t="s">
        <v>1284</v>
      </c>
      <c r="G1426" s="128" t="s">
        <v>996</v>
      </c>
      <c r="H1426" s="128"/>
      <c r="I1426" s="128" t="s">
        <v>1534</v>
      </c>
      <c r="J1426" s="128" t="s">
        <v>923</v>
      </c>
      <c r="K1426" s="128" t="s">
        <v>2265</v>
      </c>
      <c r="L1426" s="130">
        <v>8</v>
      </c>
      <c r="M1426" s="130">
        <v>9</v>
      </c>
      <c r="N1426" s="131">
        <f t="shared" si="80"/>
        <v>17</v>
      </c>
      <c r="O1426" s="128" t="s">
        <v>2312</v>
      </c>
      <c r="P1426" s="144">
        <v>13260</v>
      </c>
      <c r="Q1426" s="133">
        <v>0</v>
      </c>
      <c r="R1426" s="144">
        <v>1971.5</v>
      </c>
      <c r="S1426" s="134">
        <f t="shared" si="81"/>
        <v>15231.5</v>
      </c>
      <c r="T1426" s="132">
        <v>13260</v>
      </c>
      <c r="U1426" s="135">
        <v>0</v>
      </c>
      <c r="V1426" s="135"/>
      <c r="W1426" s="136">
        <f t="shared" si="82"/>
        <v>13260</v>
      </c>
      <c r="X1426" s="145" t="s">
        <v>1535</v>
      </c>
      <c r="Y1426" s="138"/>
      <c r="Z1426" s="138"/>
      <c r="AA1426" s="138"/>
      <c r="AB1426" s="139"/>
      <c r="AC1426" s="147"/>
      <c r="AE1426" s="147"/>
      <c r="AG1426" s="147"/>
      <c r="AH1426" s="92"/>
    </row>
    <row r="1427" spans="2:34" ht="40.5" customHeight="1">
      <c r="B1427" s="127">
        <v>1416</v>
      </c>
      <c r="C1427" s="128" t="s">
        <v>1533</v>
      </c>
      <c r="D1427" s="129" t="s">
        <v>606</v>
      </c>
      <c r="E1427" s="129" t="s">
        <v>224</v>
      </c>
      <c r="F1427" s="129" t="s">
        <v>1284</v>
      </c>
      <c r="G1427" s="128" t="s">
        <v>996</v>
      </c>
      <c r="H1427" s="128"/>
      <c r="I1427" s="128" t="s">
        <v>1534</v>
      </c>
      <c r="J1427" s="128" t="s">
        <v>169</v>
      </c>
      <c r="K1427" s="128" t="s">
        <v>2264</v>
      </c>
      <c r="L1427" s="130">
        <v>0</v>
      </c>
      <c r="M1427" s="130">
        <v>0</v>
      </c>
      <c r="N1427" s="131">
        <f t="shared" si="80"/>
        <v>0</v>
      </c>
      <c r="O1427" s="128" t="s">
        <v>2312</v>
      </c>
      <c r="P1427" s="144">
        <v>14796</v>
      </c>
      <c r="Q1427" s="133">
        <v>0</v>
      </c>
      <c r="R1427" s="144">
        <v>1644.7000000000007</v>
      </c>
      <c r="S1427" s="134">
        <f t="shared" si="81"/>
        <v>16440.7</v>
      </c>
      <c r="T1427" s="132">
        <v>14796</v>
      </c>
      <c r="U1427" s="135">
        <v>0</v>
      </c>
      <c r="V1427" s="135"/>
      <c r="W1427" s="136">
        <f t="shared" si="82"/>
        <v>14796</v>
      </c>
      <c r="X1427" s="145" t="s">
        <v>1535</v>
      </c>
      <c r="Y1427" s="138"/>
      <c r="Z1427" s="138"/>
      <c r="AA1427" s="138"/>
      <c r="AB1427" s="139"/>
      <c r="AC1427" s="147"/>
      <c r="AE1427" s="147"/>
      <c r="AG1427" s="147"/>
      <c r="AH1427" s="92"/>
    </row>
    <row r="1428" spans="2:34" ht="40.5" customHeight="1">
      <c r="B1428" s="127">
        <v>1417</v>
      </c>
      <c r="C1428" s="128" t="s">
        <v>1533</v>
      </c>
      <c r="D1428" s="129" t="s">
        <v>606</v>
      </c>
      <c r="E1428" s="129" t="s">
        <v>224</v>
      </c>
      <c r="F1428" s="129" t="s">
        <v>1284</v>
      </c>
      <c r="G1428" s="128" t="s">
        <v>996</v>
      </c>
      <c r="H1428" s="128"/>
      <c r="I1428" s="128" t="s">
        <v>1534</v>
      </c>
      <c r="J1428" s="128" t="s">
        <v>156</v>
      </c>
      <c r="K1428" s="128" t="s">
        <v>2264</v>
      </c>
      <c r="L1428" s="130">
        <v>0</v>
      </c>
      <c r="M1428" s="130">
        <v>0</v>
      </c>
      <c r="N1428" s="131">
        <f t="shared" si="80"/>
        <v>0</v>
      </c>
      <c r="O1428" s="128" t="s">
        <v>2312</v>
      </c>
      <c r="P1428" s="144">
        <v>94218</v>
      </c>
      <c r="Q1428" s="133">
        <v>0</v>
      </c>
      <c r="R1428" s="144">
        <v>10468.800000000003</v>
      </c>
      <c r="S1428" s="134">
        <f t="shared" si="81"/>
        <v>104686.8</v>
      </c>
      <c r="T1428" s="132">
        <v>94218</v>
      </c>
      <c r="U1428" s="135">
        <v>0</v>
      </c>
      <c r="V1428" s="135"/>
      <c r="W1428" s="136">
        <f t="shared" si="82"/>
        <v>94218</v>
      </c>
      <c r="X1428" s="145" t="s">
        <v>1535</v>
      </c>
      <c r="Y1428" s="138"/>
      <c r="Z1428" s="138"/>
      <c r="AA1428" s="138"/>
      <c r="AB1428" s="139"/>
      <c r="AC1428" s="147"/>
      <c r="AE1428" s="147"/>
      <c r="AG1428" s="147"/>
      <c r="AH1428" s="92"/>
    </row>
    <row r="1429" spans="2:34" ht="40.5" customHeight="1">
      <c r="B1429" s="127">
        <v>1418</v>
      </c>
      <c r="C1429" s="128" t="s">
        <v>1536</v>
      </c>
      <c r="D1429" s="129" t="s">
        <v>1367</v>
      </c>
      <c r="E1429" s="129" t="s">
        <v>237</v>
      </c>
      <c r="F1429" s="129" t="s">
        <v>398</v>
      </c>
      <c r="G1429" s="128" t="s">
        <v>996</v>
      </c>
      <c r="H1429" s="128"/>
      <c r="I1429" s="128" t="s">
        <v>1537</v>
      </c>
      <c r="J1429" s="128" t="s">
        <v>923</v>
      </c>
      <c r="K1429" s="128" t="s">
        <v>2265</v>
      </c>
      <c r="L1429" s="130">
        <v>9</v>
      </c>
      <c r="M1429" s="130">
        <v>11</v>
      </c>
      <c r="N1429" s="131">
        <f t="shared" si="80"/>
        <v>20</v>
      </c>
      <c r="O1429" s="128" t="s">
        <v>2312</v>
      </c>
      <c r="P1429" s="144">
        <v>26520</v>
      </c>
      <c r="Q1429" s="133">
        <v>0</v>
      </c>
      <c r="R1429" s="144">
        <v>3943</v>
      </c>
      <c r="S1429" s="134">
        <f t="shared" si="81"/>
        <v>30463</v>
      </c>
      <c r="T1429" s="132">
        <v>26520</v>
      </c>
      <c r="U1429" s="135">
        <v>0</v>
      </c>
      <c r="V1429" s="135"/>
      <c r="W1429" s="136">
        <f t="shared" si="82"/>
        <v>26520</v>
      </c>
      <c r="X1429" s="145" t="s">
        <v>1538</v>
      </c>
      <c r="Y1429" s="138"/>
      <c r="Z1429" s="138"/>
      <c r="AA1429" s="138"/>
      <c r="AB1429" s="139"/>
      <c r="AC1429" s="147"/>
      <c r="AE1429" s="147"/>
      <c r="AG1429" s="147"/>
      <c r="AH1429" s="92"/>
    </row>
    <row r="1430" spans="2:34" ht="40.5" customHeight="1">
      <c r="B1430" s="127">
        <v>1419</v>
      </c>
      <c r="C1430" s="128" t="s">
        <v>1536</v>
      </c>
      <c r="D1430" s="129" t="s">
        <v>1367</v>
      </c>
      <c r="E1430" s="129" t="s">
        <v>237</v>
      </c>
      <c r="F1430" s="129" t="s">
        <v>398</v>
      </c>
      <c r="G1430" s="128" t="s">
        <v>996</v>
      </c>
      <c r="H1430" s="128"/>
      <c r="I1430" s="128" t="s">
        <v>1537</v>
      </c>
      <c r="J1430" s="128" t="s">
        <v>156</v>
      </c>
      <c r="K1430" s="128" t="s">
        <v>2264</v>
      </c>
      <c r="L1430" s="130">
        <v>0</v>
      </c>
      <c r="M1430" s="130">
        <v>0</v>
      </c>
      <c r="N1430" s="131">
        <f t="shared" si="80"/>
        <v>0</v>
      </c>
      <c r="O1430" s="128" t="s">
        <v>2312</v>
      </c>
      <c r="P1430" s="144">
        <v>47109</v>
      </c>
      <c r="Q1430" s="133">
        <v>0</v>
      </c>
      <c r="R1430" s="144">
        <v>5234.4000000000015</v>
      </c>
      <c r="S1430" s="134">
        <f t="shared" si="81"/>
        <v>52343.4</v>
      </c>
      <c r="T1430" s="132">
        <v>47109</v>
      </c>
      <c r="U1430" s="135">
        <v>0</v>
      </c>
      <c r="V1430" s="135"/>
      <c r="W1430" s="136">
        <f t="shared" si="82"/>
        <v>47109</v>
      </c>
      <c r="X1430" s="145" t="s">
        <v>1538</v>
      </c>
      <c r="Y1430" s="138"/>
      <c r="Z1430" s="138"/>
      <c r="AA1430" s="138"/>
      <c r="AB1430" s="139"/>
      <c r="AC1430" s="147"/>
      <c r="AE1430" s="147"/>
      <c r="AG1430" s="147"/>
      <c r="AH1430" s="92"/>
    </row>
    <row r="1431" spans="2:34" ht="40.5" customHeight="1">
      <c r="B1431" s="127">
        <v>1420</v>
      </c>
      <c r="C1431" s="128" t="s">
        <v>1536</v>
      </c>
      <c r="D1431" s="129" t="s">
        <v>1367</v>
      </c>
      <c r="E1431" s="129" t="s">
        <v>237</v>
      </c>
      <c r="F1431" s="129" t="s">
        <v>398</v>
      </c>
      <c r="G1431" s="128" t="s">
        <v>996</v>
      </c>
      <c r="H1431" s="128"/>
      <c r="I1431" s="128" t="s">
        <v>1537</v>
      </c>
      <c r="J1431" s="128" t="s">
        <v>169</v>
      </c>
      <c r="K1431" s="128" t="s">
        <v>2264</v>
      </c>
      <c r="L1431" s="130">
        <v>0</v>
      </c>
      <c r="M1431" s="130">
        <v>0</v>
      </c>
      <c r="N1431" s="131">
        <f t="shared" si="80"/>
        <v>0</v>
      </c>
      <c r="O1431" s="128" t="s">
        <v>2312</v>
      </c>
      <c r="P1431" s="144">
        <v>118373</v>
      </c>
      <c r="Q1431" s="133">
        <v>0</v>
      </c>
      <c r="R1431" s="144">
        <v>13152.600000000006</v>
      </c>
      <c r="S1431" s="134">
        <f t="shared" si="81"/>
        <v>131525.6</v>
      </c>
      <c r="T1431" s="132">
        <v>118373</v>
      </c>
      <c r="U1431" s="135">
        <v>0</v>
      </c>
      <c r="V1431" s="135"/>
      <c r="W1431" s="136">
        <f t="shared" si="82"/>
        <v>118373</v>
      </c>
      <c r="X1431" s="145" t="s">
        <v>1538</v>
      </c>
      <c r="Y1431" s="138"/>
      <c r="Z1431" s="138"/>
      <c r="AA1431" s="138"/>
      <c r="AB1431" s="139"/>
      <c r="AC1431" s="147"/>
      <c r="AE1431" s="147"/>
      <c r="AG1431" s="147"/>
      <c r="AH1431" s="92"/>
    </row>
    <row r="1432" spans="2:34" ht="40.5" customHeight="1">
      <c r="B1432" s="127">
        <v>1421</v>
      </c>
      <c r="C1432" s="128" t="s">
        <v>1539</v>
      </c>
      <c r="D1432" s="129" t="s">
        <v>253</v>
      </c>
      <c r="E1432" s="129" t="s">
        <v>596</v>
      </c>
      <c r="F1432" s="129" t="s">
        <v>1540</v>
      </c>
      <c r="G1432" s="128" t="s">
        <v>996</v>
      </c>
      <c r="H1432" s="128"/>
      <c r="I1432" s="128" t="s">
        <v>1541</v>
      </c>
      <c r="J1432" s="128" t="s">
        <v>156</v>
      </c>
      <c r="K1432" s="128" t="s">
        <v>2264</v>
      </c>
      <c r="L1432" s="130">
        <v>13</v>
      </c>
      <c r="M1432" s="130">
        <v>6</v>
      </c>
      <c r="N1432" s="131">
        <f t="shared" si="80"/>
        <v>19</v>
      </c>
      <c r="O1432" s="128" t="s">
        <v>2312</v>
      </c>
      <c r="P1432" s="144">
        <v>78515</v>
      </c>
      <c r="Q1432" s="133">
        <v>0</v>
      </c>
      <c r="R1432" s="144">
        <v>8724</v>
      </c>
      <c r="S1432" s="134">
        <f t="shared" si="81"/>
        <v>87239</v>
      </c>
      <c r="T1432" s="132">
        <v>78515</v>
      </c>
      <c r="U1432" s="135">
        <v>0</v>
      </c>
      <c r="V1432" s="135"/>
      <c r="W1432" s="136">
        <f t="shared" si="82"/>
        <v>78515</v>
      </c>
      <c r="X1432" s="145" t="s">
        <v>1542</v>
      </c>
      <c r="Y1432" s="138"/>
      <c r="Z1432" s="138"/>
      <c r="AA1432" s="138"/>
      <c r="AB1432" s="139"/>
      <c r="AC1432" s="147"/>
      <c r="AE1432" s="147"/>
      <c r="AG1432" s="147"/>
      <c r="AH1432" s="92"/>
    </row>
    <row r="1433" spans="2:34" ht="40.5" customHeight="1">
      <c r="B1433" s="127">
        <v>1422</v>
      </c>
      <c r="C1433" s="128" t="s">
        <v>1539</v>
      </c>
      <c r="D1433" s="129" t="s">
        <v>253</v>
      </c>
      <c r="E1433" s="129" t="s">
        <v>596</v>
      </c>
      <c r="F1433" s="129" t="s">
        <v>1540</v>
      </c>
      <c r="G1433" s="128" t="s">
        <v>996</v>
      </c>
      <c r="H1433" s="128"/>
      <c r="I1433" s="128" t="s">
        <v>1541</v>
      </c>
      <c r="J1433" s="128" t="s">
        <v>169</v>
      </c>
      <c r="K1433" s="128" t="s">
        <v>2264</v>
      </c>
      <c r="L1433" s="130">
        <v>0</v>
      </c>
      <c r="M1433" s="130">
        <v>0</v>
      </c>
      <c r="N1433" s="131">
        <f t="shared" si="80"/>
        <v>0</v>
      </c>
      <c r="O1433" s="128" t="s">
        <v>2312</v>
      </c>
      <c r="P1433" s="144">
        <v>14796</v>
      </c>
      <c r="Q1433" s="133">
        <v>0</v>
      </c>
      <c r="R1433" s="144">
        <v>1644.7000000000007</v>
      </c>
      <c r="S1433" s="134">
        <f t="shared" si="81"/>
        <v>16440.7</v>
      </c>
      <c r="T1433" s="132">
        <v>14796</v>
      </c>
      <c r="U1433" s="135">
        <v>0</v>
      </c>
      <c r="V1433" s="135"/>
      <c r="W1433" s="136">
        <f t="shared" si="82"/>
        <v>14796</v>
      </c>
      <c r="X1433" s="145" t="s">
        <v>1542</v>
      </c>
      <c r="Y1433" s="138"/>
      <c r="Z1433" s="138"/>
      <c r="AA1433" s="138"/>
      <c r="AB1433" s="139"/>
      <c r="AC1433" s="147"/>
      <c r="AE1433" s="147"/>
      <c r="AG1433" s="147"/>
      <c r="AH1433" s="92"/>
    </row>
    <row r="1434" spans="2:34" ht="40.5" customHeight="1">
      <c r="B1434" s="127">
        <v>1423</v>
      </c>
      <c r="C1434" s="128" t="s">
        <v>1543</v>
      </c>
      <c r="D1434" s="129" t="s">
        <v>161</v>
      </c>
      <c r="E1434" s="129" t="s">
        <v>1544</v>
      </c>
      <c r="F1434" s="129" t="s">
        <v>1545</v>
      </c>
      <c r="G1434" s="128" t="s">
        <v>996</v>
      </c>
      <c r="H1434" s="128"/>
      <c r="I1434" s="128" t="s">
        <v>1546</v>
      </c>
      <c r="J1434" s="128" t="s">
        <v>169</v>
      </c>
      <c r="K1434" s="128" t="s">
        <v>2264</v>
      </c>
      <c r="L1434" s="130">
        <v>9</v>
      </c>
      <c r="M1434" s="130">
        <v>9</v>
      </c>
      <c r="N1434" s="131">
        <f t="shared" si="80"/>
        <v>18</v>
      </c>
      <c r="O1434" s="128" t="s">
        <v>2312</v>
      </c>
      <c r="P1434" s="144">
        <v>44389</v>
      </c>
      <c r="Q1434" s="133">
        <v>0</v>
      </c>
      <c r="R1434" s="144">
        <v>4933.0999999999985</v>
      </c>
      <c r="S1434" s="134">
        <f t="shared" si="81"/>
        <v>49322.1</v>
      </c>
      <c r="T1434" s="132">
        <v>44389</v>
      </c>
      <c r="U1434" s="135">
        <v>0</v>
      </c>
      <c r="V1434" s="135"/>
      <c r="W1434" s="136">
        <f t="shared" si="82"/>
        <v>44389</v>
      </c>
      <c r="X1434" s="145" t="s">
        <v>1547</v>
      </c>
      <c r="Y1434" s="138"/>
      <c r="Z1434" s="138"/>
      <c r="AA1434" s="138"/>
      <c r="AB1434" s="139"/>
      <c r="AC1434" s="147"/>
      <c r="AE1434" s="147"/>
      <c r="AG1434" s="147"/>
      <c r="AH1434" s="92"/>
    </row>
    <row r="1435" spans="2:34" ht="40.5" customHeight="1">
      <c r="B1435" s="127">
        <v>1424</v>
      </c>
      <c r="C1435" s="128" t="s">
        <v>1543</v>
      </c>
      <c r="D1435" s="129" t="s">
        <v>161</v>
      </c>
      <c r="E1435" s="129" t="s">
        <v>1544</v>
      </c>
      <c r="F1435" s="129" t="s">
        <v>1545</v>
      </c>
      <c r="G1435" s="128" t="s">
        <v>996</v>
      </c>
      <c r="H1435" s="128"/>
      <c r="I1435" s="128" t="s">
        <v>1546</v>
      </c>
      <c r="J1435" s="128" t="s">
        <v>156</v>
      </c>
      <c r="K1435" s="128" t="s">
        <v>2264</v>
      </c>
      <c r="L1435" s="130">
        <v>0</v>
      </c>
      <c r="M1435" s="130">
        <v>0</v>
      </c>
      <c r="N1435" s="131">
        <f t="shared" si="80"/>
        <v>0</v>
      </c>
      <c r="O1435" s="128" t="s">
        <v>2312</v>
      </c>
      <c r="P1435" s="144">
        <v>102069</v>
      </c>
      <c r="Q1435" s="133">
        <v>0</v>
      </c>
      <c r="R1435" s="144">
        <v>11341.699999999997</v>
      </c>
      <c r="S1435" s="134">
        <f t="shared" si="81"/>
        <v>113410.7</v>
      </c>
      <c r="T1435" s="132">
        <v>102069</v>
      </c>
      <c r="U1435" s="135">
        <v>0</v>
      </c>
      <c r="V1435" s="135"/>
      <c r="W1435" s="136">
        <f t="shared" si="82"/>
        <v>102069</v>
      </c>
      <c r="X1435" s="145" t="s">
        <v>1547</v>
      </c>
      <c r="Y1435" s="138"/>
      <c r="Z1435" s="138"/>
      <c r="AA1435" s="138"/>
      <c r="AB1435" s="139"/>
      <c r="AC1435" s="147"/>
      <c r="AE1435" s="147"/>
      <c r="AG1435" s="147"/>
      <c r="AH1435" s="92"/>
    </row>
    <row r="1436" spans="2:34" ht="40.5" customHeight="1">
      <c r="B1436" s="127">
        <v>1425</v>
      </c>
      <c r="C1436" s="128" t="s">
        <v>1548</v>
      </c>
      <c r="D1436" s="129" t="s">
        <v>285</v>
      </c>
      <c r="E1436" s="129" t="s">
        <v>307</v>
      </c>
      <c r="F1436" s="129" t="s">
        <v>1549</v>
      </c>
      <c r="G1436" s="128" t="s">
        <v>1550</v>
      </c>
      <c r="H1436" s="128"/>
      <c r="I1436" s="128" t="s">
        <v>1551</v>
      </c>
      <c r="J1436" s="128" t="s">
        <v>157</v>
      </c>
      <c r="K1436" s="128" t="s">
        <v>2264</v>
      </c>
      <c r="L1436" s="130">
        <v>12</v>
      </c>
      <c r="M1436" s="130">
        <v>3</v>
      </c>
      <c r="N1436" s="131">
        <f t="shared" si="80"/>
        <v>15</v>
      </c>
      <c r="O1436" s="128" t="s">
        <v>2312</v>
      </c>
      <c r="P1436" s="144">
        <v>37550</v>
      </c>
      <c r="Q1436" s="133">
        <v>0</v>
      </c>
      <c r="R1436" s="144">
        <v>8535</v>
      </c>
      <c r="S1436" s="134">
        <f t="shared" si="81"/>
        <v>46085</v>
      </c>
      <c r="T1436" s="132">
        <v>37550</v>
      </c>
      <c r="U1436" s="135">
        <v>0</v>
      </c>
      <c r="V1436" s="135"/>
      <c r="W1436" s="136">
        <f t="shared" si="82"/>
        <v>37550</v>
      </c>
      <c r="X1436" s="145" t="s">
        <v>1552</v>
      </c>
      <c r="Y1436" s="138"/>
      <c r="Z1436" s="138"/>
      <c r="AA1436" s="138"/>
      <c r="AB1436" s="139"/>
      <c r="AC1436" s="147"/>
      <c r="AE1436" s="147"/>
      <c r="AG1436" s="147"/>
      <c r="AH1436" s="92"/>
    </row>
    <row r="1437" spans="2:34" ht="40.5" customHeight="1">
      <c r="B1437" s="127">
        <v>1426</v>
      </c>
      <c r="C1437" s="128" t="s">
        <v>1548</v>
      </c>
      <c r="D1437" s="129" t="s">
        <v>285</v>
      </c>
      <c r="E1437" s="129" t="s">
        <v>307</v>
      </c>
      <c r="F1437" s="129" t="s">
        <v>1549</v>
      </c>
      <c r="G1437" s="128" t="s">
        <v>1550</v>
      </c>
      <c r="H1437" s="128"/>
      <c r="I1437" s="128" t="s">
        <v>1551</v>
      </c>
      <c r="J1437" s="128" t="s">
        <v>330</v>
      </c>
      <c r="K1437" s="128" t="s">
        <v>2265</v>
      </c>
      <c r="L1437" s="130">
        <v>0</v>
      </c>
      <c r="M1437" s="130">
        <v>0</v>
      </c>
      <c r="N1437" s="131">
        <f t="shared" si="80"/>
        <v>0</v>
      </c>
      <c r="O1437" s="128" t="s">
        <v>2312</v>
      </c>
      <c r="P1437" s="144">
        <v>12558</v>
      </c>
      <c r="Q1437" s="133">
        <v>0</v>
      </c>
      <c r="R1437" s="144">
        <v>1520</v>
      </c>
      <c r="S1437" s="134">
        <f t="shared" si="81"/>
        <v>14078</v>
      </c>
      <c r="T1437" s="132">
        <v>12558</v>
      </c>
      <c r="U1437" s="135">
        <v>0</v>
      </c>
      <c r="V1437" s="135"/>
      <c r="W1437" s="136">
        <f t="shared" si="82"/>
        <v>12558</v>
      </c>
      <c r="X1437" s="145" t="s">
        <v>1552</v>
      </c>
      <c r="Y1437" s="138"/>
      <c r="Z1437" s="138"/>
      <c r="AA1437" s="138"/>
      <c r="AB1437" s="139"/>
      <c r="AC1437" s="147"/>
      <c r="AE1437" s="147"/>
      <c r="AG1437" s="147"/>
      <c r="AH1437" s="92"/>
    </row>
    <row r="1438" spans="2:34" ht="40.5" customHeight="1">
      <c r="B1438" s="127">
        <v>1427</v>
      </c>
      <c r="C1438" s="128" t="s">
        <v>1548</v>
      </c>
      <c r="D1438" s="129" t="s">
        <v>285</v>
      </c>
      <c r="E1438" s="129" t="s">
        <v>307</v>
      </c>
      <c r="F1438" s="129" t="s">
        <v>1549</v>
      </c>
      <c r="G1438" s="128" t="s">
        <v>1550</v>
      </c>
      <c r="H1438" s="128"/>
      <c r="I1438" s="128" t="s">
        <v>1551</v>
      </c>
      <c r="J1438" s="128" t="s">
        <v>330</v>
      </c>
      <c r="K1438" s="128" t="s">
        <v>2265</v>
      </c>
      <c r="L1438" s="130">
        <v>0</v>
      </c>
      <c r="M1438" s="130">
        <v>0</v>
      </c>
      <c r="N1438" s="131">
        <f t="shared" si="80"/>
        <v>0</v>
      </c>
      <c r="O1438" s="128" t="s">
        <v>2312</v>
      </c>
      <c r="P1438" s="144">
        <v>10836</v>
      </c>
      <c r="Q1438" s="133">
        <v>0</v>
      </c>
      <c r="R1438" s="144">
        <v>3414</v>
      </c>
      <c r="S1438" s="134">
        <f t="shared" si="81"/>
        <v>14250</v>
      </c>
      <c r="T1438" s="132">
        <v>10836</v>
      </c>
      <c r="U1438" s="135">
        <v>0</v>
      </c>
      <c r="V1438" s="135"/>
      <c r="W1438" s="136">
        <f t="shared" si="82"/>
        <v>10836</v>
      </c>
      <c r="X1438" s="145" t="s">
        <v>1552</v>
      </c>
      <c r="Y1438" s="138"/>
      <c r="Z1438" s="138"/>
      <c r="AA1438" s="138"/>
      <c r="AB1438" s="139"/>
      <c r="AC1438" s="147"/>
      <c r="AE1438" s="147"/>
      <c r="AG1438" s="147"/>
      <c r="AH1438" s="92"/>
    </row>
    <row r="1439" spans="2:34" ht="40.5" customHeight="1">
      <c r="B1439" s="127">
        <v>1428</v>
      </c>
      <c r="C1439" s="128" t="s">
        <v>1548</v>
      </c>
      <c r="D1439" s="129" t="s">
        <v>285</v>
      </c>
      <c r="E1439" s="129" t="s">
        <v>307</v>
      </c>
      <c r="F1439" s="129" t="s">
        <v>1549</v>
      </c>
      <c r="G1439" s="128" t="s">
        <v>1550</v>
      </c>
      <c r="H1439" s="128"/>
      <c r="I1439" s="128" t="s">
        <v>1551</v>
      </c>
      <c r="J1439" s="128" t="s">
        <v>156</v>
      </c>
      <c r="K1439" s="128" t="s">
        <v>2264</v>
      </c>
      <c r="L1439" s="130">
        <v>0</v>
      </c>
      <c r="M1439" s="130">
        <v>0</v>
      </c>
      <c r="N1439" s="131">
        <f t="shared" si="80"/>
        <v>0</v>
      </c>
      <c r="O1439" s="128" t="s">
        <v>2312</v>
      </c>
      <c r="P1439" s="144">
        <v>24904</v>
      </c>
      <c r="Q1439" s="133">
        <v>0</v>
      </c>
      <c r="R1439" s="144">
        <v>3072</v>
      </c>
      <c r="S1439" s="134">
        <f t="shared" si="81"/>
        <v>27976</v>
      </c>
      <c r="T1439" s="132">
        <v>24904</v>
      </c>
      <c r="U1439" s="135">
        <v>0</v>
      </c>
      <c r="V1439" s="135"/>
      <c r="W1439" s="136">
        <f t="shared" si="82"/>
        <v>24904</v>
      </c>
      <c r="X1439" s="145" t="s">
        <v>1552</v>
      </c>
      <c r="Y1439" s="138"/>
      <c r="Z1439" s="138"/>
      <c r="AA1439" s="138"/>
      <c r="AB1439" s="139"/>
      <c r="AC1439" s="147"/>
      <c r="AE1439" s="147"/>
      <c r="AG1439" s="147"/>
      <c r="AH1439" s="92"/>
    </row>
    <row r="1440" spans="2:34" ht="40.5" customHeight="1">
      <c r="B1440" s="127">
        <v>1429</v>
      </c>
      <c r="C1440" s="128" t="s">
        <v>1548</v>
      </c>
      <c r="D1440" s="129" t="s">
        <v>285</v>
      </c>
      <c r="E1440" s="129" t="s">
        <v>307</v>
      </c>
      <c r="F1440" s="129" t="s">
        <v>1549</v>
      </c>
      <c r="G1440" s="128" t="s">
        <v>1550</v>
      </c>
      <c r="H1440" s="128"/>
      <c r="I1440" s="128" t="s">
        <v>1551</v>
      </c>
      <c r="J1440" s="128" t="s">
        <v>177</v>
      </c>
      <c r="K1440" s="128" t="s">
        <v>2265</v>
      </c>
      <c r="L1440" s="130">
        <v>0</v>
      </c>
      <c r="M1440" s="130">
        <v>0</v>
      </c>
      <c r="N1440" s="131">
        <f t="shared" si="80"/>
        <v>0</v>
      </c>
      <c r="O1440" s="128" t="s">
        <v>2312</v>
      </c>
      <c r="P1440" s="144">
        <v>6318</v>
      </c>
      <c r="Q1440" s="133">
        <v>0</v>
      </c>
      <c r="R1440" s="144">
        <v>703</v>
      </c>
      <c r="S1440" s="134">
        <f t="shared" si="81"/>
        <v>7021</v>
      </c>
      <c r="T1440" s="132">
        <v>6318</v>
      </c>
      <c r="U1440" s="135">
        <v>0</v>
      </c>
      <c r="V1440" s="135"/>
      <c r="W1440" s="136">
        <f t="shared" si="82"/>
        <v>6318</v>
      </c>
      <c r="X1440" s="145" t="s">
        <v>1552</v>
      </c>
      <c r="Y1440" s="138"/>
      <c r="Z1440" s="138"/>
      <c r="AA1440" s="138"/>
      <c r="AB1440" s="139"/>
      <c r="AC1440" s="147"/>
      <c r="AE1440" s="147"/>
      <c r="AG1440" s="147"/>
      <c r="AH1440" s="92"/>
    </row>
    <row r="1441" spans="2:34" ht="40.5" customHeight="1">
      <c r="B1441" s="127">
        <v>1430</v>
      </c>
      <c r="C1441" s="128" t="s">
        <v>1548</v>
      </c>
      <c r="D1441" s="129" t="s">
        <v>285</v>
      </c>
      <c r="E1441" s="129" t="s">
        <v>307</v>
      </c>
      <c r="F1441" s="129" t="s">
        <v>1549</v>
      </c>
      <c r="G1441" s="128" t="s">
        <v>1550</v>
      </c>
      <c r="H1441" s="128"/>
      <c r="I1441" s="128" t="s">
        <v>1551</v>
      </c>
      <c r="J1441" s="128" t="s">
        <v>604</v>
      </c>
      <c r="K1441" s="128" t="s">
        <v>2265</v>
      </c>
      <c r="L1441" s="130">
        <v>0</v>
      </c>
      <c r="M1441" s="130">
        <v>0</v>
      </c>
      <c r="N1441" s="131">
        <f t="shared" si="80"/>
        <v>0</v>
      </c>
      <c r="O1441" s="128" t="s">
        <v>2312</v>
      </c>
      <c r="P1441" s="144">
        <v>10100</v>
      </c>
      <c r="Q1441" s="133">
        <v>0</v>
      </c>
      <c r="R1441" s="144">
        <v>2388</v>
      </c>
      <c r="S1441" s="134">
        <f t="shared" si="81"/>
        <v>12488</v>
      </c>
      <c r="T1441" s="132">
        <v>10100</v>
      </c>
      <c r="U1441" s="135">
        <v>0</v>
      </c>
      <c r="V1441" s="135"/>
      <c r="W1441" s="136">
        <f t="shared" si="82"/>
        <v>10100</v>
      </c>
      <c r="X1441" s="145" t="s">
        <v>1552</v>
      </c>
      <c r="Y1441" s="138"/>
      <c r="Z1441" s="138"/>
      <c r="AA1441" s="138"/>
      <c r="AB1441" s="139"/>
      <c r="AC1441" s="147"/>
      <c r="AE1441" s="147"/>
      <c r="AG1441" s="147"/>
      <c r="AH1441" s="92"/>
    </row>
    <row r="1442" spans="2:34" ht="40.5" customHeight="1">
      <c r="B1442" s="127">
        <v>1431</v>
      </c>
      <c r="C1442" s="128" t="s">
        <v>1548</v>
      </c>
      <c r="D1442" s="129" t="s">
        <v>285</v>
      </c>
      <c r="E1442" s="129" t="s">
        <v>307</v>
      </c>
      <c r="F1442" s="129" t="s">
        <v>1549</v>
      </c>
      <c r="G1442" s="128" t="s">
        <v>1550</v>
      </c>
      <c r="H1442" s="128"/>
      <c r="I1442" s="128" t="s">
        <v>1551</v>
      </c>
      <c r="J1442" s="128" t="s">
        <v>328</v>
      </c>
      <c r="K1442" s="128" t="s">
        <v>2265</v>
      </c>
      <c r="L1442" s="130">
        <v>0</v>
      </c>
      <c r="M1442" s="130">
        <v>0</v>
      </c>
      <c r="N1442" s="131">
        <f t="shared" si="80"/>
        <v>0</v>
      </c>
      <c r="O1442" s="128" t="s">
        <v>2312</v>
      </c>
      <c r="P1442" s="144">
        <v>49554</v>
      </c>
      <c r="Q1442" s="133">
        <v>0</v>
      </c>
      <c r="R1442" s="144">
        <v>5506</v>
      </c>
      <c r="S1442" s="134">
        <f t="shared" si="81"/>
        <v>55060</v>
      </c>
      <c r="T1442" s="132">
        <v>49554</v>
      </c>
      <c r="U1442" s="135">
        <v>0</v>
      </c>
      <c r="V1442" s="135"/>
      <c r="W1442" s="136">
        <f t="shared" si="82"/>
        <v>49554</v>
      </c>
      <c r="X1442" s="145" t="s">
        <v>1552</v>
      </c>
      <c r="Y1442" s="138"/>
      <c r="Z1442" s="138"/>
      <c r="AA1442" s="138"/>
      <c r="AB1442" s="139"/>
      <c r="AC1442" s="147"/>
      <c r="AE1442" s="147"/>
      <c r="AG1442" s="147"/>
      <c r="AH1442" s="92"/>
    </row>
    <row r="1443" spans="2:34" ht="40.5" customHeight="1">
      <c r="B1443" s="127">
        <v>1432</v>
      </c>
      <c r="C1443" s="128" t="s">
        <v>1553</v>
      </c>
      <c r="D1443" s="129" t="s">
        <v>285</v>
      </c>
      <c r="E1443" s="129" t="s">
        <v>285</v>
      </c>
      <c r="F1443" s="129" t="s">
        <v>1554</v>
      </c>
      <c r="G1443" s="128" t="s">
        <v>1550</v>
      </c>
      <c r="H1443" s="128"/>
      <c r="I1443" s="128" t="s">
        <v>1555</v>
      </c>
      <c r="J1443" s="128" t="s">
        <v>330</v>
      </c>
      <c r="K1443" s="128" t="s">
        <v>2265</v>
      </c>
      <c r="L1443" s="130">
        <v>6</v>
      </c>
      <c r="M1443" s="130">
        <v>10</v>
      </c>
      <c r="N1443" s="131">
        <f t="shared" si="80"/>
        <v>16</v>
      </c>
      <c r="O1443" s="128" t="s">
        <v>2313</v>
      </c>
      <c r="P1443" s="144">
        <v>6279</v>
      </c>
      <c r="Q1443" s="133">
        <v>0</v>
      </c>
      <c r="R1443" s="144">
        <v>760</v>
      </c>
      <c r="S1443" s="134">
        <f t="shared" si="81"/>
        <v>7039</v>
      </c>
      <c r="T1443" s="132">
        <v>6279</v>
      </c>
      <c r="U1443" s="135">
        <v>0</v>
      </c>
      <c r="V1443" s="135"/>
      <c r="W1443" s="136">
        <f t="shared" si="82"/>
        <v>6279</v>
      </c>
      <c r="X1443" s="145" t="s">
        <v>1556</v>
      </c>
      <c r="Y1443" s="138"/>
      <c r="Z1443" s="138"/>
      <c r="AA1443" s="138"/>
      <c r="AB1443" s="139"/>
      <c r="AC1443" s="147"/>
      <c r="AE1443" s="147"/>
      <c r="AG1443" s="147"/>
      <c r="AH1443" s="92"/>
    </row>
    <row r="1444" spans="2:34" ht="40.5" customHeight="1">
      <c r="B1444" s="127">
        <v>1433</v>
      </c>
      <c r="C1444" s="128" t="s">
        <v>1553</v>
      </c>
      <c r="D1444" s="129" t="s">
        <v>285</v>
      </c>
      <c r="E1444" s="129" t="s">
        <v>285</v>
      </c>
      <c r="F1444" s="129" t="s">
        <v>1554</v>
      </c>
      <c r="G1444" s="128" t="s">
        <v>1550</v>
      </c>
      <c r="H1444" s="128"/>
      <c r="I1444" s="128" t="s">
        <v>1555</v>
      </c>
      <c r="J1444" s="128" t="s">
        <v>330</v>
      </c>
      <c r="K1444" s="128" t="s">
        <v>2265</v>
      </c>
      <c r="L1444" s="130">
        <v>0</v>
      </c>
      <c r="M1444" s="130">
        <v>0</v>
      </c>
      <c r="N1444" s="131">
        <f t="shared" si="80"/>
        <v>0</v>
      </c>
      <c r="O1444" s="128" t="s">
        <v>2313</v>
      </c>
      <c r="P1444" s="144">
        <v>5418</v>
      </c>
      <c r="Q1444" s="133">
        <v>0</v>
      </c>
      <c r="R1444" s="144">
        <v>1707</v>
      </c>
      <c r="S1444" s="134">
        <f t="shared" si="81"/>
        <v>7125</v>
      </c>
      <c r="T1444" s="132">
        <v>5418</v>
      </c>
      <c r="U1444" s="135">
        <v>0</v>
      </c>
      <c r="V1444" s="135"/>
      <c r="W1444" s="136">
        <f t="shared" si="82"/>
        <v>5418</v>
      </c>
      <c r="X1444" s="145" t="s">
        <v>1556</v>
      </c>
      <c r="Y1444" s="138"/>
      <c r="Z1444" s="138"/>
      <c r="AA1444" s="138"/>
      <c r="AB1444" s="139"/>
      <c r="AC1444" s="147"/>
      <c r="AE1444" s="147"/>
      <c r="AG1444" s="147"/>
      <c r="AH1444" s="92"/>
    </row>
    <row r="1445" spans="2:34" ht="40.5" customHeight="1">
      <c r="B1445" s="127">
        <v>1434</v>
      </c>
      <c r="C1445" s="128" t="s">
        <v>1553</v>
      </c>
      <c r="D1445" s="129" t="s">
        <v>285</v>
      </c>
      <c r="E1445" s="129" t="s">
        <v>285</v>
      </c>
      <c r="F1445" s="129" t="s">
        <v>1554</v>
      </c>
      <c r="G1445" s="128" t="s">
        <v>1550</v>
      </c>
      <c r="H1445" s="128"/>
      <c r="I1445" s="128" t="s">
        <v>1555</v>
      </c>
      <c r="J1445" s="128" t="s">
        <v>156</v>
      </c>
      <c r="K1445" s="128" t="s">
        <v>2264</v>
      </c>
      <c r="L1445" s="130">
        <v>0</v>
      </c>
      <c r="M1445" s="130">
        <v>0</v>
      </c>
      <c r="N1445" s="131">
        <f t="shared" si="80"/>
        <v>0</v>
      </c>
      <c r="O1445" s="128" t="s">
        <v>2313</v>
      </c>
      <c r="P1445" s="144">
        <v>12452</v>
      </c>
      <c r="Q1445" s="133">
        <v>0</v>
      </c>
      <c r="R1445" s="144">
        <v>1536</v>
      </c>
      <c r="S1445" s="134">
        <f t="shared" si="81"/>
        <v>13988</v>
      </c>
      <c r="T1445" s="132">
        <v>12452</v>
      </c>
      <c r="U1445" s="135">
        <v>0</v>
      </c>
      <c r="V1445" s="135"/>
      <c r="W1445" s="136">
        <f t="shared" si="82"/>
        <v>12452</v>
      </c>
      <c r="X1445" s="145" t="s">
        <v>1556</v>
      </c>
      <c r="Y1445" s="138"/>
      <c r="Z1445" s="138"/>
      <c r="AA1445" s="138"/>
      <c r="AB1445" s="139"/>
      <c r="AC1445" s="147"/>
      <c r="AE1445" s="147"/>
      <c r="AG1445" s="147"/>
      <c r="AH1445" s="92"/>
    </row>
    <row r="1446" spans="2:34" ht="40.5" customHeight="1">
      <c r="B1446" s="127">
        <v>1435</v>
      </c>
      <c r="C1446" s="128" t="s">
        <v>1553</v>
      </c>
      <c r="D1446" s="129" t="s">
        <v>285</v>
      </c>
      <c r="E1446" s="129" t="s">
        <v>285</v>
      </c>
      <c r="F1446" s="129" t="s">
        <v>1554</v>
      </c>
      <c r="G1446" s="128" t="s">
        <v>1550</v>
      </c>
      <c r="H1446" s="128"/>
      <c r="I1446" s="128" t="s">
        <v>1555</v>
      </c>
      <c r="J1446" s="128" t="s">
        <v>177</v>
      </c>
      <c r="K1446" s="128" t="s">
        <v>2265</v>
      </c>
      <c r="L1446" s="130">
        <v>0</v>
      </c>
      <c r="M1446" s="130">
        <v>0</v>
      </c>
      <c r="N1446" s="131">
        <f t="shared" si="80"/>
        <v>0</v>
      </c>
      <c r="O1446" s="128" t="s">
        <v>2313</v>
      </c>
      <c r="P1446" s="144">
        <v>6318</v>
      </c>
      <c r="Q1446" s="133">
        <v>0</v>
      </c>
      <c r="R1446" s="144">
        <v>703</v>
      </c>
      <c r="S1446" s="134">
        <f t="shared" si="81"/>
        <v>7021</v>
      </c>
      <c r="T1446" s="132">
        <v>6318</v>
      </c>
      <c r="U1446" s="135">
        <v>0</v>
      </c>
      <c r="V1446" s="135"/>
      <c r="W1446" s="136">
        <f t="shared" si="82"/>
        <v>6318</v>
      </c>
      <c r="X1446" s="145" t="s">
        <v>1556</v>
      </c>
      <c r="Y1446" s="138"/>
      <c r="Z1446" s="138"/>
      <c r="AA1446" s="138"/>
      <c r="AB1446" s="139"/>
      <c r="AC1446" s="147"/>
      <c r="AE1446" s="147"/>
      <c r="AG1446" s="147"/>
      <c r="AH1446" s="92"/>
    </row>
    <row r="1447" spans="2:34" ht="40.5" customHeight="1">
      <c r="B1447" s="127">
        <v>1436</v>
      </c>
      <c r="C1447" s="128" t="s">
        <v>1553</v>
      </c>
      <c r="D1447" s="129" t="s">
        <v>285</v>
      </c>
      <c r="E1447" s="129" t="s">
        <v>285</v>
      </c>
      <c r="F1447" s="129" t="s">
        <v>1554</v>
      </c>
      <c r="G1447" s="128" t="s">
        <v>1550</v>
      </c>
      <c r="H1447" s="128"/>
      <c r="I1447" s="128" t="s">
        <v>1555</v>
      </c>
      <c r="J1447" s="128" t="s">
        <v>604</v>
      </c>
      <c r="K1447" s="128" t="s">
        <v>2265</v>
      </c>
      <c r="L1447" s="130">
        <v>0</v>
      </c>
      <c r="M1447" s="130">
        <v>0</v>
      </c>
      <c r="N1447" s="131">
        <f t="shared" si="80"/>
        <v>0</v>
      </c>
      <c r="O1447" s="128" t="s">
        <v>2313</v>
      </c>
      <c r="P1447" s="144">
        <v>15150</v>
      </c>
      <c r="Q1447" s="133">
        <v>0</v>
      </c>
      <c r="R1447" s="144">
        <v>3582</v>
      </c>
      <c r="S1447" s="134">
        <f t="shared" si="81"/>
        <v>18732</v>
      </c>
      <c r="T1447" s="132">
        <v>15150</v>
      </c>
      <c r="U1447" s="135">
        <v>0</v>
      </c>
      <c r="V1447" s="135"/>
      <c r="W1447" s="136">
        <f t="shared" si="82"/>
        <v>15150</v>
      </c>
      <c r="X1447" s="145" t="s">
        <v>1556</v>
      </c>
      <c r="Y1447" s="138"/>
      <c r="Z1447" s="138"/>
      <c r="AA1447" s="138"/>
      <c r="AB1447" s="139"/>
      <c r="AC1447" s="147"/>
      <c r="AE1447" s="147"/>
      <c r="AG1447" s="147"/>
      <c r="AH1447" s="92"/>
    </row>
    <row r="1448" spans="2:34" ht="40.5" customHeight="1">
      <c r="B1448" s="127">
        <v>1437</v>
      </c>
      <c r="C1448" s="128" t="s">
        <v>1553</v>
      </c>
      <c r="D1448" s="129" t="s">
        <v>285</v>
      </c>
      <c r="E1448" s="129" t="s">
        <v>285</v>
      </c>
      <c r="F1448" s="129" t="s">
        <v>1554</v>
      </c>
      <c r="G1448" s="128" t="s">
        <v>1550</v>
      </c>
      <c r="H1448" s="128"/>
      <c r="I1448" s="128" t="s">
        <v>1555</v>
      </c>
      <c r="J1448" s="128" t="s">
        <v>941</v>
      </c>
      <c r="K1448" s="128" t="s">
        <v>2264</v>
      </c>
      <c r="L1448" s="130">
        <v>0</v>
      </c>
      <c r="M1448" s="130">
        <v>0</v>
      </c>
      <c r="N1448" s="131">
        <f t="shared" si="80"/>
        <v>0</v>
      </c>
      <c r="O1448" s="128" t="s">
        <v>2313</v>
      </c>
      <c r="P1448" s="144">
        <v>10555</v>
      </c>
      <c r="Q1448" s="133">
        <v>0</v>
      </c>
      <c r="R1448" s="144">
        <v>1173</v>
      </c>
      <c r="S1448" s="134">
        <f t="shared" si="81"/>
        <v>11728</v>
      </c>
      <c r="T1448" s="132">
        <v>10555</v>
      </c>
      <c r="U1448" s="135">
        <v>0</v>
      </c>
      <c r="V1448" s="135"/>
      <c r="W1448" s="136">
        <f t="shared" si="82"/>
        <v>10555</v>
      </c>
      <c r="X1448" s="145" t="s">
        <v>1556</v>
      </c>
      <c r="Y1448" s="138"/>
      <c r="Z1448" s="138"/>
      <c r="AA1448" s="138"/>
      <c r="AB1448" s="139"/>
      <c r="AC1448" s="147"/>
      <c r="AE1448" s="147"/>
      <c r="AG1448" s="147"/>
      <c r="AH1448" s="92"/>
    </row>
    <row r="1449" spans="2:34" ht="40.5" customHeight="1">
      <c r="B1449" s="127">
        <v>1438</v>
      </c>
      <c r="C1449" s="128" t="s">
        <v>1553</v>
      </c>
      <c r="D1449" s="129" t="s">
        <v>285</v>
      </c>
      <c r="E1449" s="129" t="s">
        <v>285</v>
      </c>
      <c r="F1449" s="129" t="s">
        <v>1554</v>
      </c>
      <c r="G1449" s="128" t="s">
        <v>1550</v>
      </c>
      <c r="H1449" s="128"/>
      <c r="I1449" s="128" t="s">
        <v>1555</v>
      </c>
      <c r="J1449" s="128" t="s">
        <v>157</v>
      </c>
      <c r="K1449" s="128" t="s">
        <v>2264</v>
      </c>
      <c r="L1449" s="130">
        <v>0</v>
      </c>
      <c r="M1449" s="130">
        <v>0</v>
      </c>
      <c r="N1449" s="131">
        <f t="shared" si="80"/>
        <v>0</v>
      </c>
      <c r="O1449" s="128" t="s">
        <v>2313</v>
      </c>
      <c r="P1449" s="144">
        <v>22530</v>
      </c>
      <c r="Q1449" s="133">
        <v>0</v>
      </c>
      <c r="R1449" s="144">
        <v>5121</v>
      </c>
      <c r="S1449" s="134">
        <f t="shared" si="81"/>
        <v>27651</v>
      </c>
      <c r="T1449" s="132">
        <v>22530</v>
      </c>
      <c r="U1449" s="135">
        <v>0</v>
      </c>
      <c r="V1449" s="135"/>
      <c r="W1449" s="136">
        <f t="shared" si="82"/>
        <v>22530</v>
      </c>
      <c r="X1449" s="145" t="s">
        <v>1556</v>
      </c>
      <c r="Y1449" s="138"/>
      <c r="Z1449" s="138"/>
      <c r="AA1449" s="138"/>
      <c r="AB1449" s="139"/>
      <c r="AC1449" s="147"/>
      <c r="AE1449" s="147"/>
      <c r="AG1449" s="147"/>
      <c r="AH1449" s="92"/>
    </row>
    <row r="1450" spans="2:34" ht="40.5" customHeight="1">
      <c r="B1450" s="127">
        <v>1439</v>
      </c>
      <c r="C1450" s="128" t="s">
        <v>1557</v>
      </c>
      <c r="D1450" s="129" t="s">
        <v>1558</v>
      </c>
      <c r="E1450" s="129" t="s">
        <v>403</v>
      </c>
      <c r="F1450" s="129" t="s">
        <v>1559</v>
      </c>
      <c r="G1450" s="128" t="s">
        <v>151</v>
      </c>
      <c r="H1450" s="128"/>
      <c r="I1450" s="128" t="s">
        <v>1560</v>
      </c>
      <c r="J1450" s="128" t="s">
        <v>152</v>
      </c>
      <c r="K1450" s="128" t="s">
        <v>2265</v>
      </c>
      <c r="L1450" s="130">
        <v>8</v>
      </c>
      <c r="M1450" s="130">
        <v>2</v>
      </c>
      <c r="N1450" s="131">
        <f t="shared" si="80"/>
        <v>10</v>
      </c>
      <c r="O1450" s="128" t="s">
        <v>2312</v>
      </c>
      <c r="P1450" s="144">
        <v>80100</v>
      </c>
      <c r="Q1450" s="133">
        <v>0</v>
      </c>
      <c r="R1450" s="144">
        <v>8900</v>
      </c>
      <c r="S1450" s="134">
        <f t="shared" si="81"/>
        <v>89000</v>
      </c>
      <c r="T1450" s="132">
        <v>80100</v>
      </c>
      <c r="U1450" s="135">
        <v>0</v>
      </c>
      <c r="V1450" s="135"/>
      <c r="W1450" s="136">
        <f t="shared" si="82"/>
        <v>80100</v>
      </c>
      <c r="X1450" s="145" t="s">
        <v>1561</v>
      </c>
      <c r="Y1450" s="138"/>
      <c r="Z1450" s="138"/>
      <c r="AA1450" s="138"/>
      <c r="AB1450" s="139"/>
      <c r="AC1450" s="147"/>
      <c r="AE1450" s="147"/>
      <c r="AG1450" s="147"/>
      <c r="AH1450" s="92"/>
    </row>
    <row r="1451" spans="2:34" ht="40.5" customHeight="1">
      <c r="B1451" s="127">
        <v>1440</v>
      </c>
      <c r="C1451" s="128" t="s">
        <v>1557</v>
      </c>
      <c r="D1451" s="129" t="s">
        <v>1558</v>
      </c>
      <c r="E1451" s="129" t="s">
        <v>403</v>
      </c>
      <c r="F1451" s="129" t="s">
        <v>1559</v>
      </c>
      <c r="G1451" s="128" t="s">
        <v>151</v>
      </c>
      <c r="H1451" s="128"/>
      <c r="I1451" s="128" t="s">
        <v>1560</v>
      </c>
      <c r="J1451" s="128" t="s">
        <v>328</v>
      </c>
      <c r="K1451" s="128" t="s">
        <v>2265</v>
      </c>
      <c r="L1451" s="130">
        <v>0</v>
      </c>
      <c r="M1451" s="130">
        <v>0</v>
      </c>
      <c r="N1451" s="131">
        <f t="shared" si="80"/>
        <v>0</v>
      </c>
      <c r="O1451" s="128" t="s">
        <v>2312</v>
      </c>
      <c r="P1451" s="144">
        <v>51098</v>
      </c>
      <c r="Q1451" s="133">
        <v>0</v>
      </c>
      <c r="R1451" s="144">
        <v>5678</v>
      </c>
      <c r="S1451" s="134">
        <f t="shared" si="81"/>
        <v>56776</v>
      </c>
      <c r="T1451" s="132">
        <v>51098</v>
      </c>
      <c r="U1451" s="135">
        <v>0</v>
      </c>
      <c r="V1451" s="135"/>
      <c r="W1451" s="136">
        <f t="shared" si="82"/>
        <v>51098</v>
      </c>
      <c r="X1451" s="145" t="s">
        <v>1561</v>
      </c>
      <c r="Y1451" s="138"/>
      <c r="Z1451" s="138"/>
      <c r="AA1451" s="138"/>
      <c r="AB1451" s="139"/>
      <c r="AC1451" s="147"/>
      <c r="AE1451" s="147"/>
      <c r="AG1451" s="147"/>
      <c r="AH1451" s="92"/>
    </row>
    <row r="1452" spans="2:34" ht="40.5" customHeight="1">
      <c r="B1452" s="127">
        <v>1441</v>
      </c>
      <c r="C1452" s="128" t="s">
        <v>1557</v>
      </c>
      <c r="D1452" s="129" t="s">
        <v>1558</v>
      </c>
      <c r="E1452" s="129" t="s">
        <v>403</v>
      </c>
      <c r="F1452" s="129" t="s">
        <v>1559</v>
      </c>
      <c r="G1452" s="128" t="s">
        <v>151</v>
      </c>
      <c r="H1452" s="128"/>
      <c r="I1452" s="128" t="s">
        <v>1560</v>
      </c>
      <c r="J1452" s="128" t="s">
        <v>152</v>
      </c>
      <c r="K1452" s="128" t="s">
        <v>2265</v>
      </c>
      <c r="L1452" s="130">
        <v>0</v>
      </c>
      <c r="M1452" s="130">
        <v>0</v>
      </c>
      <c r="N1452" s="131">
        <f t="shared" si="80"/>
        <v>0</v>
      </c>
      <c r="O1452" s="128" t="s">
        <v>2312</v>
      </c>
      <c r="P1452" s="144">
        <v>25632</v>
      </c>
      <c r="Q1452" s="133">
        <v>0</v>
      </c>
      <c r="R1452" s="144">
        <v>2848</v>
      </c>
      <c r="S1452" s="134">
        <f t="shared" si="81"/>
        <v>28480</v>
      </c>
      <c r="T1452" s="132">
        <v>25632</v>
      </c>
      <c r="U1452" s="135">
        <v>0</v>
      </c>
      <c r="V1452" s="135"/>
      <c r="W1452" s="136">
        <f t="shared" si="82"/>
        <v>25632</v>
      </c>
      <c r="X1452" s="145" t="s">
        <v>1561</v>
      </c>
      <c r="Y1452" s="138"/>
      <c r="Z1452" s="138"/>
      <c r="AA1452" s="138"/>
      <c r="AB1452" s="139"/>
      <c r="AC1452" s="147"/>
      <c r="AE1452" s="147"/>
      <c r="AG1452" s="147"/>
      <c r="AH1452" s="92"/>
    </row>
    <row r="1453" spans="2:34" ht="40.5" customHeight="1">
      <c r="B1453" s="127">
        <v>1442</v>
      </c>
      <c r="C1453" s="128" t="s">
        <v>1557</v>
      </c>
      <c r="D1453" s="129" t="s">
        <v>1558</v>
      </c>
      <c r="E1453" s="129" t="s">
        <v>403</v>
      </c>
      <c r="F1453" s="129" t="s">
        <v>1559</v>
      </c>
      <c r="G1453" s="128" t="s">
        <v>151</v>
      </c>
      <c r="H1453" s="128"/>
      <c r="I1453" s="128" t="s">
        <v>1560</v>
      </c>
      <c r="J1453" s="128" t="s">
        <v>159</v>
      </c>
      <c r="K1453" s="128" t="s">
        <v>2264</v>
      </c>
      <c r="L1453" s="130">
        <v>0</v>
      </c>
      <c r="M1453" s="130">
        <v>0</v>
      </c>
      <c r="N1453" s="131">
        <f t="shared" si="80"/>
        <v>0</v>
      </c>
      <c r="O1453" s="128" t="s">
        <v>2312</v>
      </c>
      <c r="P1453" s="144">
        <v>10530</v>
      </c>
      <c r="Q1453" s="133">
        <v>0</v>
      </c>
      <c r="R1453" s="144">
        <v>1170</v>
      </c>
      <c r="S1453" s="134">
        <f t="shared" si="81"/>
        <v>11700</v>
      </c>
      <c r="T1453" s="132">
        <v>10530</v>
      </c>
      <c r="U1453" s="135">
        <v>0</v>
      </c>
      <c r="V1453" s="135"/>
      <c r="W1453" s="136">
        <f t="shared" si="82"/>
        <v>10530</v>
      </c>
      <c r="X1453" s="145" t="s">
        <v>1561</v>
      </c>
      <c r="Y1453" s="138"/>
      <c r="Z1453" s="138"/>
      <c r="AA1453" s="138"/>
      <c r="AB1453" s="139"/>
      <c r="AC1453" s="147"/>
      <c r="AE1453" s="147"/>
      <c r="AG1453" s="147"/>
      <c r="AH1453" s="92"/>
    </row>
    <row r="1454" spans="2:34" ht="40.5" customHeight="1">
      <c r="B1454" s="127">
        <v>1443</v>
      </c>
      <c r="C1454" s="128" t="s">
        <v>1557</v>
      </c>
      <c r="D1454" s="129" t="s">
        <v>1558</v>
      </c>
      <c r="E1454" s="129" t="s">
        <v>403</v>
      </c>
      <c r="F1454" s="129" t="s">
        <v>1559</v>
      </c>
      <c r="G1454" s="128" t="s">
        <v>151</v>
      </c>
      <c r="H1454" s="128"/>
      <c r="I1454" s="128" t="s">
        <v>1560</v>
      </c>
      <c r="J1454" s="128" t="s">
        <v>158</v>
      </c>
      <c r="K1454" s="128" t="s">
        <v>2265</v>
      </c>
      <c r="L1454" s="130">
        <v>0</v>
      </c>
      <c r="M1454" s="130">
        <v>0</v>
      </c>
      <c r="N1454" s="131">
        <f t="shared" si="80"/>
        <v>0</v>
      </c>
      <c r="O1454" s="128" t="s">
        <v>2312</v>
      </c>
      <c r="P1454" s="144">
        <v>14670</v>
      </c>
      <c r="Q1454" s="133">
        <v>0</v>
      </c>
      <c r="R1454" s="144">
        <v>1630</v>
      </c>
      <c r="S1454" s="134">
        <f t="shared" si="81"/>
        <v>16300</v>
      </c>
      <c r="T1454" s="132">
        <v>14670</v>
      </c>
      <c r="U1454" s="135">
        <v>0</v>
      </c>
      <c r="V1454" s="135"/>
      <c r="W1454" s="136">
        <f t="shared" si="82"/>
        <v>14670</v>
      </c>
      <c r="X1454" s="145" t="s">
        <v>1561</v>
      </c>
      <c r="Y1454" s="138"/>
      <c r="Z1454" s="138"/>
      <c r="AA1454" s="138"/>
      <c r="AB1454" s="139"/>
      <c r="AC1454" s="147"/>
      <c r="AE1454" s="147"/>
      <c r="AG1454" s="147"/>
      <c r="AH1454" s="92"/>
    </row>
    <row r="1455" spans="2:34" ht="40.5" customHeight="1">
      <c r="B1455" s="127">
        <v>1444</v>
      </c>
      <c r="C1455" s="128" t="s">
        <v>1557</v>
      </c>
      <c r="D1455" s="129" t="s">
        <v>1558</v>
      </c>
      <c r="E1455" s="129" t="s">
        <v>403</v>
      </c>
      <c r="F1455" s="129" t="s">
        <v>1559</v>
      </c>
      <c r="G1455" s="128" t="s">
        <v>151</v>
      </c>
      <c r="H1455" s="128"/>
      <c r="I1455" s="128" t="s">
        <v>1560</v>
      </c>
      <c r="J1455" s="128" t="s">
        <v>176</v>
      </c>
      <c r="K1455" s="128" t="s">
        <v>2265</v>
      </c>
      <c r="L1455" s="130">
        <v>0</v>
      </c>
      <c r="M1455" s="130">
        <v>0</v>
      </c>
      <c r="N1455" s="131">
        <f t="shared" si="80"/>
        <v>0</v>
      </c>
      <c r="O1455" s="128" t="s">
        <v>2312</v>
      </c>
      <c r="P1455" s="144">
        <v>6750</v>
      </c>
      <c r="Q1455" s="133">
        <v>0</v>
      </c>
      <c r="R1455" s="144">
        <v>750</v>
      </c>
      <c r="S1455" s="134">
        <f t="shared" si="81"/>
        <v>7500</v>
      </c>
      <c r="T1455" s="132">
        <v>6750</v>
      </c>
      <c r="U1455" s="135">
        <v>0</v>
      </c>
      <c r="V1455" s="135"/>
      <c r="W1455" s="136">
        <f t="shared" si="82"/>
        <v>6750</v>
      </c>
      <c r="X1455" s="145" t="s">
        <v>1561</v>
      </c>
      <c r="Y1455" s="138"/>
      <c r="Z1455" s="138"/>
      <c r="AA1455" s="138"/>
      <c r="AB1455" s="139"/>
      <c r="AC1455" s="147"/>
      <c r="AE1455" s="147"/>
      <c r="AG1455" s="147"/>
      <c r="AH1455" s="92"/>
    </row>
    <row r="1456" spans="2:34" ht="40.5" customHeight="1">
      <c r="B1456" s="127">
        <v>1445</v>
      </c>
      <c r="C1456" s="128" t="s">
        <v>1557</v>
      </c>
      <c r="D1456" s="129" t="s">
        <v>1558</v>
      </c>
      <c r="E1456" s="129" t="s">
        <v>403</v>
      </c>
      <c r="F1456" s="129" t="s">
        <v>1559</v>
      </c>
      <c r="G1456" s="128" t="s">
        <v>151</v>
      </c>
      <c r="H1456" s="128"/>
      <c r="I1456" s="128" t="s">
        <v>1560</v>
      </c>
      <c r="J1456" s="128" t="s">
        <v>156</v>
      </c>
      <c r="K1456" s="128" t="s">
        <v>2264</v>
      </c>
      <c r="L1456" s="130">
        <v>0</v>
      </c>
      <c r="M1456" s="130">
        <v>0</v>
      </c>
      <c r="N1456" s="131">
        <f t="shared" si="80"/>
        <v>0</v>
      </c>
      <c r="O1456" s="128" t="s">
        <v>2312</v>
      </c>
      <c r="P1456" s="144">
        <v>4410</v>
      </c>
      <c r="Q1456" s="133">
        <v>0</v>
      </c>
      <c r="R1456" s="144">
        <v>490</v>
      </c>
      <c r="S1456" s="134">
        <f t="shared" si="81"/>
        <v>4900</v>
      </c>
      <c r="T1456" s="132">
        <v>4410</v>
      </c>
      <c r="U1456" s="135">
        <v>0</v>
      </c>
      <c r="V1456" s="135"/>
      <c r="W1456" s="136">
        <f t="shared" si="82"/>
        <v>4410</v>
      </c>
      <c r="X1456" s="145" t="s">
        <v>1561</v>
      </c>
      <c r="Y1456" s="138"/>
      <c r="Z1456" s="138"/>
      <c r="AA1456" s="138"/>
      <c r="AB1456" s="139"/>
      <c r="AC1456" s="147"/>
      <c r="AE1456" s="147"/>
      <c r="AG1456" s="147"/>
      <c r="AH1456" s="92"/>
    </row>
    <row r="1457" spans="2:34" ht="40.5" customHeight="1">
      <c r="B1457" s="127">
        <v>1446</v>
      </c>
      <c r="C1457" s="128" t="s">
        <v>207</v>
      </c>
      <c r="D1457" s="129" t="s">
        <v>1325</v>
      </c>
      <c r="E1457" s="129" t="s">
        <v>307</v>
      </c>
      <c r="F1457" s="129" t="s">
        <v>601</v>
      </c>
      <c r="G1457" s="128" t="s">
        <v>151</v>
      </c>
      <c r="H1457" s="128"/>
      <c r="I1457" s="128" t="s">
        <v>1562</v>
      </c>
      <c r="J1457" s="128" t="s">
        <v>152</v>
      </c>
      <c r="K1457" s="128" t="s">
        <v>2265</v>
      </c>
      <c r="L1457" s="130">
        <v>7</v>
      </c>
      <c r="M1457" s="130">
        <v>2</v>
      </c>
      <c r="N1457" s="131">
        <f t="shared" si="80"/>
        <v>9</v>
      </c>
      <c r="O1457" s="128" t="s">
        <v>2312</v>
      </c>
      <c r="P1457" s="144">
        <v>40050</v>
      </c>
      <c r="Q1457" s="133">
        <v>0</v>
      </c>
      <c r="R1457" s="144">
        <v>4450</v>
      </c>
      <c r="S1457" s="134">
        <f t="shared" si="81"/>
        <v>44500</v>
      </c>
      <c r="T1457" s="132">
        <v>40050</v>
      </c>
      <c r="U1457" s="135">
        <v>0</v>
      </c>
      <c r="V1457" s="135"/>
      <c r="W1457" s="136">
        <f t="shared" si="82"/>
        <v>40050</v>
      </c>
      <c r="X1457" s="145" t="s">
        <v>1563</v>
      </c>
      <c r="Y1457" s="138"/>
      <c r="Z1457" s="138"/>
      <c r="AA1457" s="138"/>
      <c r="AB1457" s="139"/>
      <c r="AC1457" s="147"/>
      <c r="AE1457" s="147"/>
      <c r="AG1457" s="147"/>
      <c r="AH1457" s="92"/>
    </row>
    <row r="1458" spans="2:34" ht="40.5" customHeight="1">
      <c r="B1458" s="127">
        <v>1447</v>
      </c>
      <c r="C1458" s="128" t="s">
        <v>207</v>
      </c>
      <c r="D1458" s="129" t="s">
        <v>1325</v>
      </c>
      <c r="E1458" s="129" t="s">
        <v>307</v>
      </c>
      <c r="F1458" s="129" t="s">
        <v>601</v>
      </c>
      <c r="G1458" s="128" t="s">
        <v>151</v>
      </c>
      <c r="H1458" s="128"/>
      <c r="I1458" s="128" t="s">
        <v>1562</v>
      </c>
      <c r="J1458" s="128" t="s">
        <v>159</v>
      </c>
      <c r="K1458" s="128" t="s">
        <v>2264</v>
      </c>
      <c r="L1458" s="130">
        <v>0</v>
      </c>
      <c r="M1458" s="130">
        <v>0</v>
      </c>
      <c r="N1458" s="131">
        <f t="shared" si="80"/>
        <v>0</v>
      </c>
      <c r="O1458" s="128" t="s">
        <v>2312</v>
      </c>
      <c r="P1458" s="144">
        <v>10530</v>
      </c>
      <c r="Q1458" s="133">
        <v>0</v>
      </c>
      <c r="R1458" s="144">
        <v>1170</v>
      </c>
      <c r="S1458" s="134">
        <f t="shared" si="81"/>
        <v>11700</v>
      </c>
      <c r="T1458" s="132">
        <v>10530</v>
      </c>
      <c r="U1458" s="135">
        <v>0</v>
      </c>
      <c r="V1458" s="135"/>
      <c r="W1458" s="136">
        <f t="shared" si="82"/>
        <v>10530</v>
      </c>
      <c r="X1458" s="145" t="s">
        <v>1563</v>
      </c>
      <c r="Y1458" s="138"/>
      <c r="Z1458" s="138"/>
      <c r="AA1458" s="138"/>
      <c r="AB1458" s="139"/>
      <c r="AC1458" s="147"/>
      <c r="AE1458" s="147"/>
      <c r="AG1458" s="147"/>
      <c r="AH1458" s="92"/>
    </row>
    <row r="1459" spans="2:34" ht="40.5" customHeight="1">
      <c r="B1459" s="127">
        <v>1448</v>
      </c>
      <c r="C1459" s="128" t="s">
        <v>207</v>
      </c>
      <c r="D1459" s="129" t="s">
        <v>1325</v>
      </c>
      <c r="E1459" s="129" t="s">
        <v>307</v>
      </c>
      <c r="F1459" s="129" t="s">
        <v>601</v>
      </c>
      <c r="G1459" s="128" t="s">
        <v>151</v>
      </c>
      <c r="H1459" s="128"/>
      <c r="I1459" s="128" t="s">
        <v>1562</v>
      </c>
      <c r="J1459" s="128" t="s">
        <v>176</v>
      </c>
      <c r="K1459" s="128" t="s">
        <v>2265</v>
      </c>
      <c r="L1459" s="130">
        <v>0</v>
      </c>
      <c r="M1459" s="130">
        <v>0</v>
      </c>
      <c r="N1459" s="131">
        <f t="shared" si="80"/>
        <v>0</v>
      </c>
      <c r="O1459" s="128" t="s">
        <v>2312</v>
      </c>
      <c r="P1459" s="144">
        <v>13500</v>
      </c>
      <c r="Q1459" s="133">
        <v>0</v>
      </c>
      <c r="R1459" s="144">
        <v>1500</v>
      </c>
      <c r="S1459" s="134">
        <f t="shared" si="81"/>
        <v>15000</v>
      </c>
      <c r="T1459" s="132">
        <v>13500</v>
      </c>
      <c r="U1459" s="135">
        <v>0</v>
      </c>
      <c r="V1459" s="135"/>
      <c r="W1459" s="136">
        <f t="shared" si="82"/>
        <v>13500</v>
      </c>
      <c r="X1459" s="145" t="s">
        <v>1563</v>
      </c>
      <c r="Y1459" s="138"/>
      <c r="Z1459" s="138"/>
      <c r="AA1459" s="138"/>
      <c r="AB1459" s="139"/>
      <c r="AC1459" s="147"/>
      <c r="AE1459" s="147"/>
      <c r="AG1459" s="147"/>
      <c r="AH1459" s="92"/>
    </row>
    <row r="1460" spans="2:34" ht="40.5" customHeight="1">
      <c r="B1460" s="127">
        <v>1449</v>
      </c>
      <c r="C1460" s="128" t="s">
        <v>207</v>
      </c>
      <c r="D1460" s="129" t="s">
        <v>1325</v>
      </c>
      <c r="E1460" s="129" t="s">
        <v>307</v>
      </c>
      <c r="F1460" s="129" t="s">
        <v>601</v>
      </c>
      <c r="G1460" s="128" t="s">
        <v>151</v>
      </c>
      <c r="H1460" s="128"/>
      <c r="I1460" s="128" t="s">
        <v>1562</v>
      </c>
      <c r="J1460" s="128" t="s">
        <v>158</v>
      </c>
      <c r="K1460" s="128" t="s">
        <v>2265</v>
      </c>
      <c r="L1460" s="130">
        <v>0</v>
      </c>
      <c r="M1460" s="130">
        <v>0</v>
      </c>
      <c r="N1460" s="131">
        <f t="shared" si="80"/>
        <v>0</v>
      </c>
      <c r="O1460" s="128" t="s">
        <v>2312</v>
      </c>
      <c r="P1460" s="144">
        <v>29340</v>
      </c>
      <c r="Q1460" s="133">
        <v>0</v>
      </c>
      <c r="R1460" s="144">
        <v>3260</v>
      </c>
      <c r="S1460" s="134">
        <f t="shared" si="81"/>
        <v>32600</v>
      </c>
      <c r="T1460" s="132">
        <v>29340</v>
      </c>
      <c r="U1460" s="135">
        <v>0</v>
      </c>
      <c r="V1460" s="135"/>
      <c r="W1460" s="136">
        <f t="shared" si="82"/>
        <v>29340</v>
      </c>
      <c r="X1460" s="145" t="s">
        <v>1563</v>
      </c>
      <c r="Y1460" s="138"/>
      <c r="Z1460" s="138"/>
      <c r="AA1460" s="138"/>
      <c r="AB1460" s="139"/>
      <c r="AC1460" s="147"/>
      <c r="AE1460" s="147"/>
      <c r="AG1460" s="147"/>
      <c r="AH1460" s="92"/>
    </row>
    <row r="1461" spans="2:34" ht="40.5" customHeight="1">
      <c r="B1461" s="127">
        <v>1450</v>
      </c>
      <c r="C1461" s="128" t="s">
        <v>207</v>
      </c>
      <c r="D1461" s="129" t="s">
        <v>1325</v>
      </c>
      <c r="E1461" s="129" t="s">
        <v>307</v>
      </c>
      <c r="F1461" s="129" t="s">
        <v>601</v>
      </c>
      <c r="G1461" s="128" t="s">
        <v>151</v>
      </c>
      <c r="H1461" s="128"/>
      <c r="I1461" s="128" t="s">
        <v>1562</v>
      </c>
      <c r="J1461" s="128" t="s">
        <v>157</v>
      </c>
      <c r="K1461" s="128" t="s">
        <v>2264</v>
      </c>
      <c r="L1461" s="130">
        <v>0</v>
      </c>
      <c r="M1461" s="130">
        <v>0</v>
      </c>
      <c r="N1461" s="131">
        <f t="shared" si="80"/>
        <v>0</v>
      </c>
      <c r="O1461" s="128" t="s">
        <v>2312</v>
      </c>
      <c r="P1461" s="144">
        <v>6615</v>
      </c>
      <c r="Q1461" s="133">
        <v>0</v>
      </c>
      <c r="R1461" s="144">
        <v>735</v>
      </c>
      <c r="S1461" s="134">
        <f t="shared" si="81"/>
        <v>7350</v>
      </c>
      <c r="T1461" s="132">
        <v>6615</v>
      </c>
      <c r="U1461" s="135">
        <v>0</v>
      </c>
      <c r="V1461" s="135"/>
      <c r="W1461" s="136">
        <f t="shared" si="82"/>
        <v>6615</v>
      </c>
      <c r="X1461" s="145" t="s">
        <v>1563</v>
      </c>
      <c r="Y1461" s="138"/>
      <c r="Z1461" s="138"/>
      <c r="AA1461" s="138"/>
      <c r="AB1461" s="139"/>
      <c r="AC1461" s="147"/>
      <c r="AE1461" s="147"/>
      <c r="AG1461" s="147"/>
      <c r="AH1461" s="92"/>
    </row>
    <row r="1462" spans="2:34" ht="40.5" customHeight="1">
      <c r="B1462" s="127">
        <v>1451</v>
      </c>
      <c r="C1462" s="128" t="s">
        <v>207</v>
      </c>
      <c r="D1462" s="129" t="s">
        <v>1325</v>
      </c>
      <c r="E1462" s="129" t="s">
        <v>307</v>
      </c>
      <c r="F1462" s="129" t="s">
        <v>601</v>
      </c>
      <c r="G1462" s="128" t="s">
        <v>151</v>
      </c>
      <c r="H1462" s="128"/>
      <c r="I1462" s="128" t="s">
        <v>1562</v>
      </c>
      <c r="J1462" s="128" t="s">
        <v>156</v>
      </c>
      <c r="K1462" s="128" t="s">
        <v>2264</v>
      </c>
      <c r="L1462" s="130">
        <v>0</v>
      </c>
      <c r="M1462" s="130">
        <v>0</v>
      </c>
      <c r="N1462" s="131">
        <f t="shared" si="80"/>
        <v>0</v>
      </c>
      <c r="O1462" s="128" t="s">
        <v>2312</v>
      </c>
      <c r="P1462" s="144">
        <v>4410</v>
      </c>
      <c r="Q1462" s="133">
        <v>0</v>
      </c>
      <c r="R1462" s="144">
        <v>490</v>
      </c>
      <c r="S1462" s="134">
        <f t="shared" si="81"/>
        <v>4900</v>
      </c>
      <c r="T1462" s="132">
        <v>4410</v>
      </c>
      <c r="U1462" s="135">
        <v>0</v>
      </c>
      <c r="V1462" s="135"/>
      <c r="W1462" s="136">
        <f t="shared" si="82"/>
        <v>4410</v>
      </c>
      <c r="X1462" s="145" t="s">
        <v>1563</v>
      </c>
      <c r="Y1462" s="138"/>
      <c r="Z1462" s="138"/>
      <c r="AA1462" s="138"/>
      <c r="AB1462" s="139"/>
      <c r="AC1462" s="147"/>
      <c r="AE1462" s="147"/>
      <c r="AG1462" s="147"/>
      <c r="AH1462" s="92"/>
    </row>
    <row r="1463" spans="2:34" ht="40.5" customHeight="1">
      <c r="B1463" s="127">
        <v>1452</v>
      </c>
      <c r="C1463" s="128" t="s">
        <v>207</v>
      </c>
      <c r="D1463" s="129" t="s">
        <v>1325</v>
      </c>
      <c r="E1463" s="129" t="s">
        <v>307</v>
      </c>
      <c r="F1463" s="129" t="s">
        <v>601</v>
      </c>
      <c r="G1463" s="128" t="s">
        <v>151</v>
      </c>
      <c r="H1463" s="128"/>
      <c r="I1463" s="128" t="s">
        <v>1562</v>
      </c>
      <c r="J1463" s="128" t="s">
        <v>328</v>
      </c>
      <c r="K1463" s="128" t="s">
        <v>2265</v>
      </c>
      <c r="L1463" s="130">
        <v>0</v>
      </c>
      <c r="M1463" s="130">
        <v>0</v>
      </c>
      <c r="N1463" s="131">
        <f t="shared" si="80"/>
        <v>0</v>
      </c>
      <c r="O1463" s="128" t="s">
        <v>2312</v>
      </c>
      <c r="P1463" s="144">
        <v>25549</v>
      </c>
      <c r="Q1463" s="133">
        <v>0</v>
      </c>
      <c r="R1463" s="144">
        <v>2839</v>
      </c>
      <c r="S1463" s="134">
        <f t="shared" si="81"/>
        <v>28388</v>
      </c>
      <c r="T1463" s="132">
        <v>25549</v>
      </c>
      <c r="U1463" s="135">
        <v>0</v>
      </c>
      <c r="V1463" s="135"/>
      <c r="W1463" s="136">
        <f t="shared" si="82"/>
        <v>25549</v>
      </c>
      <c r="X1463" s="145" t="s">
        <v>1563</v>
      </c>
      <c r="Y1463" s="138"/>
      <c r="Z1463" s="138"/>
      <c r="AA1463" s="138"/>
      <c r="AB1463" s="139"/>
      <c r="AC1463" s="147"/>
      <c r="AE1463" s="147"/>
      <c r="AG1463" s="147"/>
      <c r="AH1463" s="92"/>
    </row>
    <row r="1464" spans="2:34" ht="40.5" customHeight="1">
      <c r="B1464" s="127">
        <v>1453</v>
      </c>
      <c r="C1464" s="128" t="s">
        <v>1564</v>
      </c>
      <c r="D1464" s="129" t="s">
        <v>285</v>
      </c>
      <c r="E1464" s="129" t="s">
        <v>247</v>
      </c>
      <c r="F1464" s="129" t="s">
        <v>1565</v>
      </c>
      <c r="G1464" s="128" t="s">
        <v>1550</v>
      </c>
      <c r="H1464" s="128"/>
      <c r="I1464" s="128" t="s">
        <v>1566</v>
      </c>
      <c r="J1464" s="128" t="s">
        <v>156</v>
      </c>
      <c r="K1464" s="128" t="s">
        <v>2264</v>
      </c>
      <c r="L1464" s="130">
        <v>13</v>
      </c>
      <c r="M1464" s="130">
        <v>1</v>
      </c>
      <c r="N1464" s="131">
        <f t="shared" si="80"/>
        <v>14</v>
      </c>
      <c r="O1464" s="128" t="s">
        <v>2312</v>
      </c>
      <c r="P1464" s="144">
        <v>5600</v>
      </c>
      <c r="Q1464" s="133">
        <v>0</v>
      </c>
      <c r="R1464" s="144">
        <v>800</v>
      </c>
      <c r="S1464" s="134">
        <f t="shared" si="81"/>
        <v>6400</v>
      </c>
      <c r="T1464" s="132">
        <v>5600</v>
      </c>
      <c r="U1464" s="135">
        <v>0</v>
      </c>
      <c r="V1464" s="135"/>
      <c r="W1464" s="136">
        <f t="shared" si="82"/>
        <v>5600</v>
      </c>
      <c r="X1464" s="145" t="s">
        <v>1567</v>
      </c>
      <c r="Y1464" s="138"/>
      <c r="Z1464" s="138"/>
      <c r="AA1464" s="138"/>
      <c r="AB1464" s="139"/>
      <c r="AC1464" s="147"/>
      <c r="AE1464" s="147"/>
      <c r="AG1464" s="147"/>
      <c r="AH1464" s="92"/>
    </row>
    <row r="1465" spans="2:34" ht="40.5" customHeight="1">
      <c r="B1465" s="127">
        <v>1454</v>
      </c>
      <c r="C1465" s="128" t="s">
        <v>1564</v>
      </c>
      <c r="D1465" s="129" t="s">
        <v>285</v>
      </c>
      <c r="E1465" s="129" t="s">
        <v>247</v>
      </c>
      <c r="F1465" s="129" t="s">
        <v>1565</v>
      </c>
      <c r="G1465" s="128" t="s">
        <v>1550</v>
      </c>
      <c r="H1465" s="128"/>
      <c r="I1465" s="128" t="s">
        <v>1566</v>
      </c>
      <c r="J1465" s="128" t="s">
        <v>941</v>
      </c>
      <c r="K1465" s="128" t="s">
        <v>2264</v>
      </c>
      <c r="L1465" s="130">
        <v>0</v>
      </c>
      <c r="M1465" s="130">
        <v>0</v>
      </c>
      <c r="N1465" s="131">
        <f t="shared" si="80"/>
        <v>0</v>
      </c>
      <c r="O1465" s="128" t="s">
        <v>2312</v>
      </c>
      <c r="P1465" s="144">
        <v>10555</v>
      </c>
      <c r="Q1465" s="133">
        <v>0</v>
      </c>
      <c r="R1465" s="144">
        <v>1173</v>
      </c>
      <c r="S1465" s="134">
        <f t="shared" si="81"/>
        <v>11728</v>
      </c>
      <c r="T1465" s="132">
        <v>10555</v>
      </c>
      <c r="U1465" s="135">
        <v>0</v>
      </c>
      <c r="V1465" s="135"/>
      <c r="W1465" s="136">
        <f t="shared" si="82"/>
        <v>10555</v>
      </c>
      <c r="X1465" s="145" t="s">
        <v>1567</v>
      </c>
      <c r="Y1465" s="138"/>
      <c r="Z1465" s="138"/>
      <c r="AA1465" s="138"/>
      <c r="AB1465" s="139"/>
      <c r="AC1465" s="147"/>
      <c r="AE1465" s="147"/>
      <c r="AG1465" s="147"/>
      <c r="AH1465" s="92"/>
    </row>
    <row r="1466" spans="2:34" ht="40.5" customHeight="1">
      <c r="B1466" s="127">
        <v>1455</v>
      </c>
      <c r="C1466" s="128" t="s">
        <v>1564</v>
      </c>
      <c r="D1466" s="129" t="s">
        <v>285</v>
      </c>
      <c r="E1466" s="129" t="s">
        <v>247</v>
      </c>
      <c r="F1466" s="129" t="s">
        <v>1565</v>
      </c>
      <c r="G1466" s="128" t="s">
        <v>1550</v>
      </c>
      <c r="H1466" s="128"/>
      <c r="I1466" s="128" t="s">
        <v>1566</v>
      </c>
      <c r="J1466" s="128" t="s">
        <v>328</v>
      </c>
      <c r="K1466" s="128" t="s">
        <v>2265</v>
      </c>
      <c r="L1466" s="130">
        <v>0</v>
      </c>
      <c r="M1466" s="130">
        <v>0</v>
      </c>
      <c r="N1466" s="131">
        <f t="shared" si="80"/>
        <v>0</v>
      </c>
      <c r="O1466" s="128" t="s">
        <v>2312</v>
      </c>
      <c r="P1466" s="144">
        <v>24777</v>
      </c>
      <c r="Q1466" s="133">
        <v>0</v>
      </c>
      <c r="R1466" s="144">
        <v>2753</v>
      </c>
      <c r="S1466" s="134">
        <f t="shared" si="81"/>
        <v>27530</v>
      </c>
      <c r="T1466" s="132">
        <v>24777</v>
      </c>
      <c r="U1466" s="135">
        <v>0</v>
      </c>
      <c r="V1466" s="135"/>
      <c r="W1466" s="136">
        <f t="shared" si="82"/>
        <v>24777</v>
      </c>
      <c r="X1466" s="145" t="s">
        <v>1567</v>
      </c>
      <c r="Y1466" s="138"/>
      <c r="Z1466" s="138"/>
      <c r="AA1466" s="138"/>
      <c r="AB1466" s="139"/>
      <c r="AC1466" s="147"/>
      <c r="AE1466" s="147"/>
      <c r="AG1466" s="147"/>
      <c r="AH1466" s="92"/>
    </row>
    <row r="1467" spans="2:34" ht="40.5" customHeight="1">
      <c r="B1467" s="127">
        <v>1456</v>
      </c>
      <c r="C1467" s="128" t="s">
        <v>1564</v>
      </c>
      <c r="D1467" s="129" t="s">
        <v>285</v>
      </c>
      <c r="E1467" s="129" t="s">
        <v>247</v>
      </c>
      <c r="F1467" s="129" t="s">
        <v>1565</v>
      </c>
      <c r="G1467" s="128" t="s">
        <v>1550</v>
      </c>
      <c r="H1467" s="128"/>
      <c r="I1467" s="128" t="s">
        <v>1566</v>
      </c>
      <c r="J1467" s="128" t="s">
        <v>604</v>
      </c>
      <c r="K1467" s="128" t="s">
        <v>2265</v>
      </c>
      <c r="L1467" s="130">
        <v>0</v>
      </c>
      <c r="M1467" s="130">
        <v>0</v>
      </c>
      <c r="N1467" s="131">
        <f t="shared" si="80"/>
        <v>0</v>
      </c>
      <c r="O1467" s="128" t="s">
        <v>2312</v>
      </c>
      <c r="P1467" s="144">
        <v>7100</v>
      </c>
      <c r="Q1467" s="133">
        <v>0</v>
      </c>
      <c r="R1467" s="144">
        <v>2498</v>
      </c>
      <c r="S1467" s="134">
        <f t="shared" si="81"/>
        <v>9598</v>
      </c>
      <c r="T1467" s="132">
        <v>7100</v>
      </c>
      <c r="U1467" s="135">
        <v>0</v>
      </c>
      <c r="V1467" s="135"/>
      <c r="W1467" s="136">
        <f t="shared" si="82"/>
        <v>7100</v>
      </c>
      <c r="X1467" s="145" t="s">
        <v>1567</v>
      </c>
      <c r="Y1467" s="138"/>
      <c r="Z1467" s="138"/>
      <c r="AA1467" s="138"/>
      <c r="AB1467" s="139"/>
      <c r="AC1467" s="147"/>
      <c r="AE1467" s="147"/>
      <c r="AG1467" s="147"/>
      <c r="AH1467" s="92"/>
    </row>
    <row r="1468" spans="2:34" ht="40.5" customHeight="1">
      <c r="B1468" s="127">
        <v>1457</v>
      </c>
      <c r="C1468" s="128" t="s">
        <v>1564</v>
      </c>
      <c r="D1468" s="129" t="s">
        <v>285</v>
      </c>
      <c r="E1468" s="129" t="s">
        <v>247</v>
      </c>
      <c r="F1468" s="129" t="s">
        <v>1565</v>
      </c>
      <c r="G1468" s="128" t="s">
        <v>1550</v>
      </c>
      <c r="H1468" s="128"/>
      <c r="I1468" s="128" t="s">
        <v>1566</v>
      </c>
      <c r="J1468" s="128" t="s">
        <v>604</v>
      </c>
      <c r="K1468" s="128" t="s">
        <v>2265</v>
      </c>
      <c r="L1468" s="130">
        <v>0</v>
      </c>
      <c r="M1468" s="130">
        <v>0</v>
      </c>
      <c r="N1468" s="131">
        <f t="shared" si="80"/>
        <v>0</v>
      </c>
      <c r="O1468" s="128" t="s">
        <v>2312</v>
      </c>
      <c r="P1468" s="144">
        <v>10100</v>
      </c>
      <c r="Q1468" s="133">
        <v>0</v>
      </c>
      <c r="R1468" s="144">
        <v>2388</v>
      </c>
      <c r="S1468" s="134">
        <f t="shared" si="81"/>
        <v>12488</v>
      </c>
      <c r="T1468" s="132">
        <v>10100</v>
      </c>
      <c r="U1468" s="135">
        <v>0</v>
      </c>
      <c r="V1468" s="135"/>
      <c r="W1468" s="136">
        <f t="shared" si="82"/>
        <v>10100</v>
      </c>
      <c r="X1468" s="145" t="s">
        <v>1567</v>
      </c>
      <c r="Y1468" s="138"/>
      <c r="Z1468" s="138"/>
      <c r="AA1468" s="138"/>
      <c r="AB1468" s="139"/>
      <c r="AC1468" s="147"/>
      <c r="AE1468" s="147"/>
      <c r="AG1468" s="147"/>
      <c r="AH1468" s="92"/>
    </row>
    <row r="1469" spans="2:34" ht="40.5" customHeight="1">
      <c r="B1469" s="127">
        <v>1458</v>
      </c>
      <c r="C1469" s="128" t="s">
        <v>1564</v>
      </c>
      <c r="D1469" s="129" t="s">
        <v>285</v>
      </c>
      <c r="E1469" s="129" t="s">
        <v>247</v>
      </c>
      <c r="F1469" s="129" t="s">
        <v>1565</v>
      </c>
      <c r="G1469" s="128" t="s">
        <v>1550</v>
      </c>
      <c r="H1469" s="128"/>
      <c r="I1469" s="128" t="s">
        <v>1566</v>
      </c>
      <c r="J1469" s="128" t="s">
        <v>157</v>
      </c>
      <c r="K1469" s="128" t="s">
        <v>2264</v>
      </c>
      <c r="L1469" s="130">
        <v>0</v>
      </c>
      <c r="M1469" s="130">
        <v>0</v>
      </c>
      <c r="N1469" s="131">
        <f t="shared" si="80"/>
        <v>0</v>
      </c>
      <c r="O1469" s="128" t="s">
        <v>2312</v>
      </c>
      <c r="P1469" s="144">
        <v>22530</v>
      </c>
      <c r="Q1469" s="133">
        <v>0</v>
      </c>
      <c r="R1469" s="144">
        <v>5121</v>
      </c>
      <c r="S1469" s="134">
        <f t="shared" si="81"/>
        <v>27651</v>
      </c>
      <c r="T1469" s="132">
        <v>22530</v>
      </c>
      <c r="U1469" s="135">
        <v>0</v>
      </c>
      <c r="V1469" s="135"/>
      <c r="W1469" s="136">
        <f t="shared" si="82"/>
        <v>22530</v>
      </c>
      <c r="X1469" s="145" t="s">
        <v>1567</v>
      </c>
      <c r="Y1469" s="138"/>
      <c r="Z1469" s="138"/>
      <c r="AA1469" s="138"/>
      <c r="AB1469" s="139"/>
      <c r="AC1469" s="147"/>
      <c r="AE1469" s="147"/>
      <c r="AG1469" s="147"/>
      <c r="AH1469" s="92"/>
    </row>
    <row r="1470" spans="2:34" ht="40.5" customHeight="1">
      <c r="B1470" s="127">
        <v>1459</v>
      </c>
      <c r="C1470" s="128" t="s">
        <v>1564</v>
      </c>
      <c r="D1470" s="129" t="s">
        <v>285</v>
      </c>
      <c r="E1470" s="129" t="s">
        <v>247</v>
      </c>
      <c r="F1470" s="129" t="s">
        <v>1565</v>
      </c>
      <c r="G1470" s="128" t="s">
        <v>1550</v>
      </c>
      <c r="H1470" s="128"/>
      <c r="I1470" s="128" t="s">
        <v>1566</v>
      </c>
      <c r="J1470" s="128" t="s">
        <v>156</v>
      </c>
      <c r="K1470" s="128" t="s">
        <v>2264</v>
      </c>
      <c r="L1470" s="130">
        <v>0</v>
      </c>
      <c r="M1470" s="130">
        <v>0</v>
      </c>
      <c r="N1470" s="131">
        <f t="shared" si="80"/>
        <v>0</v>
      </c>
      <c r="O1470" s="128" t="s">
        <v>2312</v>
      </c>
      <c r="P1470" s="144">
        <v>62260</v>
      </c>
      <c r="Q1470" s="133">
        <v>0</v>
      </c>
      <c r="R1470" s="144">
        <v>7680</v>
      </c>
      <c r="S1470" s="134">
        <f t="shared" si="81"/>
        <v>69940</v>
      </c>
      <c r="T1470" s="132">
        <v>62260</v>
      </c>
      <c r="U1470" s="135">
        <v>0</v>
      </c>
      <c r="V1470" s="135"/>
      <c r="W1470" s="136">
        <f t="shared" si="82"/>
        <v>62260</v>
      </c>
      <c r="X1470" s="145" t="s">
        <v>1567</v>
      </c>
      <c r="Y1470" s="138"/>
      <c r="Z1470" s="138"/>
      <c r="AA1470" s="138"/>
      <c r="AB1470" s="139"/>
      <c r="AC1470" s="147"/>
      <c r="AE1470" s="147"/>
      <c r="AG1470" s="147"/>
      <c r="AH1470" s="92"/>
    </row>
    <row r="1471" spans="2:34" ht="40.5" customHeight="1">
      <c r="B1471" s="127">
        <v>1460</v>
      </c>
      <c r="C1471" s="128" t="s">
        <v>1568</v>
      </c>
      <c r="D1471" s="129" t="s">
        <v>619</v>
      </c>
      <c r="E1471" s="129" t="s">
        <v>365</v>
      </c>
      <c r="F1471" s="129" t="s">
        <v>221</v>
      </c>
      <c r="G1471" s="128" t="s">
        <v>1550</v>
      </c>
      <c r="H1471" s="128"/>
      <c r="I1471" s="128" t="s">
        <v>1569</v>
      </c>
      <c r="J1471" s="128" t="s">
        <v>328</v>
      </c>
      <c r="K1471" s="128" t="s">
        <v>2265</v>
      </c>
      <c r="L1471" s="130">
        <v>10</v>
      </c>
      <c r="M1471" s="130">
        <v>0</v>
      </c>
      <c r="N1471" s="131">
        <f t="shared" si="80"/>
        <v>10</v>
      </c>
      <c r="O1471" s="128" t="s">
        <v>2312</v>
      </c>
      <c r="P1471" s="144">
        <v>74331</v>
      </c>
      <c r="Q1471" s="133">
        <v>0</v>
      </c>
      <c r="R1471" s="144">
        <v>8259</v>
      </c>
      <c r="S1471" s="134">
        <f t="shared" si="81"/>
        <v>82590</v>
      </c>
      <c r="T1471" s="132">
        <v>74331</v>
      </c>
      <c r="U1471" s="135">
        <v>0</v>
      </c>
      <c r="V1471" s="135"/>
      <c r="W1471" s="136">
        <f t="shared" si="82"/>
        <v>74331</v>
      </c>
      <c r="X1471" s="145" t="s">
        <v>1570</v>
      </c>
      <c r="Y1471" s="138"/>
      <c r="Z1471" s="138"/>
      <c r="AA1471" s="138"/>
      <c r="AB1471" s="139"/>
      <c r="AC1471" s="147"/>
      <c r="AE1471" s="147"/>
      <c r="AG1471" s="147"/>
      <c r="AH1471" s="92"/>
    </row>
    <row r="1472" spans="2:34" ht="40.5" customHeight="1">
      <c r="B1472" s="127">
        <v>1461</v>
      </c>
      <c r="C1472" s="128" t="s">
        <v>1568</v>
      </c>
      <c r="D1472" s="129" t="s">
        <v>619</v>
      </c>
      <c r="E1472" s="129" t="s">
        <v>365</v>
      </c>
      <c r="F1472" s="129" t="s">
        <v>221</v>
      </c>
      <c r="G1472" s="128" t="s">
        <v>1550</v>
      </c>
      <c r="H1472" s="128"/>
      <c r="I1472" s="128" t="s">
        <v>1569</v>
      </c>
      <c r="J1472" s="128" t="s">
        <v>604</v>
      </c>
      <c r="K1472" s="128" t="s">
        <v>2265</v>
      </c>
      <c r="L1472" s="130">
        <v>0</v>
      </c>
      <c r="M1472" s="130">
        <v>0</v>
      </c>
      <c r="N1472" s="131">
        <f t="shared" si="80"/>
        <v>0</v>
      </c>
      <c r="O1472" s="128" t="s">
        <v>2312</v>
      </c>
      <c r="P1472" s="144">
        <v>7100</v>
      </c>
      <c r="Q1472" s="133">
        <v>0</v>
      </c>
      <c r="R1472" s="144">
        <v>2498</v>
      </c>
      <c r="S1472" s="134">
        <f t="shared" si="81"/>
        <v>9598</v>
      </c>
      <c r="T1472" s="132">
        <v>7100</v>
      </c>
      <c r="U1472" s="135">
        <v>0</v>
      </c>
      <c r="V1472" s="135"/>
      <c r="W1472" s="136">
        <f t="shared" si="82"/>
        <v>7100</v>
      </c>
      <c r="X1472" s="145" t="s">
        <v>1570</v>
      </c>
      <c r="Y1472" s="138"/>
      <c r="Z1472" s="138"/>
      <c r="AA1472" s="138"/>
      <c r="AB1472" s="139"/>
      <c r="AC1472" s="147"/>
      <c r="AE1472" s="147"/>
      <c r="AG1472" s="147"/>
      <c r="AH1472" s="92"/>
    </row>
    <row r="1473" spans="2:34" ht="40.5" customHeight="1">
      <c r="B1473" s="127">
        <v>1462</v>
      </c>
      <c r="C1473" s="128" t="s">
        <v>1568</v>
      </c>
      <c r="D1473" s="129" t="s">
        <v>619</v>
      </c>
      <c r="E1473" s="129" t="s">
        <v>365</v>
      </c>
      <c r="F1473" s="129" t="s">
        <v>221</v>
      </c>
      <c r="G1473" s="128" t="s">
        <v>1550</v>
      </c>
      <c r="H1473" s="128"/>
      <c r="I1473" s="128" t="s">
        <v>1569</v>
      </c>
      <c r="J1473" s="128" t="s">
        <v>157</v>
      </c>
      <c r="K1473" s="128" t="s">
        <v>2264</v>
      </c>
      <c r="L1473" s="130">
        <v>0</v>
      </c>
      <c r="M1473" s="130">
        <v>0</v>
      </c>
      <c r="N1473" s="131">
        <f t="shared" si="80"/>
        <v>0</v>
      </c>
      <c r="O1473" s="128" t="s">
        <v>2312</v>
      </c>
      <c r="P1473" s="144">
        <v>15020</v>
      </c>
      <c r="Q1473" s="133">
        <v>0</v>
      </c>
      <c r="R1473" s="144">
        <v>3414</v>
      </c>
      <c r="S1473" s="134">
        <f t="shared" si="81"/>
        <v>18434</v>
      </c>
      <c r="T1473" s="132">
        <v>15020</v>
      </c>
      <c r="U1473" s="135">
        <v>0</v>
      </c>
      <c r="V1473" s="135"/>
      <c r="W1473" s="136">
        <f t="shared" si="82"/>
        <v>15020</v>
      </c>
      <c r="X1473" s="145" t="s">
        <v>1570</v>
      </c>
      <c r="Y1473" s="138"/>
      <c r="Z1473" s="138"/>
      <c r="AA1473" s="138"/>
      <c r="AB1473" s="139"/>
      <c r="AC1473" s="147"/>
      <c r="AE1473" s="147"/>
      <c r="AG1473" s="147"/>
      <c r="AH1473" s="92"/>
    </row>
    <row r="1474" spans="2:34" ht="40.5" customHeight="1">
      <c r="B1474" s="127">
        <v>1463</v>
      </c>
      <c r="C1474" s="128" t="s">
        <v>1568</v>
      </c>
      <c r="D1474" s="129" t="s">
        <v>619</v>
      </c>
      <c r="E1474" s="129" t="s">
        <v>365</v>
      </c>
      <c r="F1474" s="129" t="s">
        <v>221</v>
      </c>
      <c r="G1474" s="128" t="s">
        <v>1550</v>
      </c>
      <c r="H1474" s="128"/>
      <c r="I1474" s="128" t="s">
        <v>1569</v>
      </c>
      <c r="J1474" s="128" t="s">
        <v>156</v>
      </c>
      <c r="K1474" s="128" t="s">
        <v>2264</v>
      </c>
      <c r="L1474" s="130">
        <v>0</v>
      </c>
      <c r="M1474" s="130">
        <v>0</v>
      </c>
      <c r="N1474" s="131">
        <f t="shared" si="80"/>
        <v>0</v>
      </c>
      <c r="O1474" s="128" t="s">
        <v>2312</v>
      </c>
      <c r="P1474" s="144">
        <v>5600</v>
      </c>
      <c r="Q1474" s="133">
        <v>0</v>
      </c>
      <c r="R1474" s="144">
        <v>800</v>
      </c>
      <c r="S1474" s="134">
        <f t="shared" si="81"/>
        <v>6400</v>
      </c>
      <c r="T1474" s="132">
        <v>5600</v>
      </c>
      <c r="U1474" s="135">
        <v>0</v>
      </c>
      <c r="V1474" s="135"/>
      <c r="W1474" s="136">
        <f t="shared" si="82"/>
        <v>5600</v>
      </c>
      <c r="X1474" s="145" t="s">
        <v>1570</v>
      </c>
      <c r="Y1474" s="138"/>
      <c r="Z1474" s="138"/>
      <c r="AA1474" s="138"/>
      <c r="AB1474" s="139"/>
      <c r="AC1474" s="147"/>
      <c r="AE1474" s="147"/>
      <c r="AG1474" s="147"/>
      <c r="AH1474" s="92"/>
    </row>
    <row r="1475" spans="2:34" ht="40.5" customHeight="1">
      <c r="B1475" s="127">
        <v>1464</v>
      </c>
      <c r="C1475" s="128" t="s">
        <v>1568</v>
      </c>
      <c r="D1475" s="129" t="s">
        <v>619</v>
      </c>
      <c r="E1475" s="129" t="s">
        <v>365</v>
      </c>
      <c r="F1475" s="129" t="s">
        <v>221</v>
      </c>
      <c r="G1475" s="128" t="s">
        <v>1550</v>
      </c>
      <c r="H1475" s="128"/>
      <c r="I1475" s="128" t="s">
        <v>1569</v>
      </c>
      <c r="J1475" s="128" t="s">
        <v>156</v>
      </c>
      <c r="K1475" s="128" t="s">
        <v>2264</v>
      </c>
      <c r="L1475" s="130">
        <v>0</v>
      </c>
      <c r="M1475" s="130">
        <v>0</v>
      </c>
      <c r="N1475" s="131">
        <f t="shared" si="80"/>
        <v>0</v>
      </c>
      <c r="O1475" s="128" t="s">
        <v>2312</v>
      </c>
      <c r="P1475" s="144">
        <v>37356</v>
      </c>
      <c r="Q1475" s="133">
        <v>0</v>
      </c>
      <c r="R1475" s="144">
        <v>4608</v>
      </c>
      <c r="S1475" s="134">
        <f t="shared" si="81"/>
        <v>41964</v>
      </c>
      <c r="T1475" s="132">
        <v>37356</v>
      </c>
      <c r="U1475" s="135">
        <v>0</v>
      </c>
      <c r="V1475" s="135"/>
      <c r="W1475" s="136">
        <f t="shared" si="82"/>
        <v>37356</v>
      </c>
      <c r="X1475" s="145" t="s">
        <v>1570</v>
      </c>
      <c r="Y1475" s="138"/>
      <c r="Z1475" s="138"/>
      <c r="AA1475" s="138"/>
      <c r="AB1475" s="139"/>
      <c r="AC1475" s="147"/>
      <c r="AE1475" s="147"/>
      <c r="AG1475" s="147"/>
      <c r="AH1475" s="92"/>
    </row>
    <row r="1476" spans="2:34" ht="40.5" customHeight="1">
      <c r="B1476" s="127">
        <v>1465</v>
      </c>
      <c r="C1476" s="128" t="s">
        <v>1568</v>
      </c>
      <c r="D1476" s="129" t="s">
        <v>619</v>
      </c>
      <c r="E1476" s="129" t="s">
        <v>365</v>
      </c>
      <c r="F1476" s="129" t="s">
        <v>221</v>
      </c>
      <c r="G1476" s="128" t="s">
        <v>1550</v>
      </c>
      <c r="H1476" s="128"/>
      <c r="I1476" s="128" t="s">
        <v>1569</v>
      </c>
      <c r="J1476" s="128" t="s">
        <v>941</v>
      </c>
      <c r="K1476" s="128" t="s">
        <v>2264</v>
      </c>
      <c r="L1476" s="130">
        <v>0</v>
      </c>
      <c r="M1476" s="130">
        <v>0</v>
      </c>
      <c r="N1476" s="131">
        <f t="shared" si="80"/>
        <v>0</v>
      </c>
      <c r="O1476" s="128" t="s">
        <v>2312</v>
      </c>
      <c r="P1476" s="144">
        <v>10555</v>
      </c>
      <c r="Q1476" s="133">
        <v>0</v>
      </c>
      <c r="R1476" s="144">
        <v>1173</v>
      </c>
      <c r="S1476" s="134">
        <f t="shared" si="81"/>
        <v>11728</v>
      </c>
      <c r="T1476" s="132">
        <v>10555</v>
      </c>
      <c r="U1476" s="135">
        <v>0</v>
      </c>
      <c r="V1476" s="135"/>
      <c r="W1476" s="136">
        <f t="shared" si="82"/>
        <v>10555</v>
      </c>
      <c r="X1476" s="145" t="s">
        <v>1570</v>
      </c>
      <c r="Y1476" s="138"/>
      <c r="Z1476" s="138"/>
      <c r="AA1476" s="138"/>
      <c r="AB1476" s="139"/>
      <c r="AC1476" s="147"/>
      <c r="AE1476" s="147"/>
      <c r="AG1476" s="147"/>
      <c r="AH1476" s="92"/>
    </row>
    <row r="1477" spans="2:34" ht="40.5" customHeight="1">
      <c r="B1477" s="127">
        <v>1466</v>
      </c>
      <c r="C1477" s="128" t="s">
        <v>1571</v>
      </c>
      <c r="D1477" s="129" t="s">
        <v>295</v>
      </c>
      <c r="E1477" s="129" t="s">
        <v>285</v>
      </c>
      <c r="F1477" s="129" t="s">
        <v>1572</v>
      </c>
      <c r="G1477" s="128" t="s">
        <v>151</v>
      </c>
      <c r="H1477" s="128"/>
      <c r="I1477" s="128" t="s">
        <v>1573</v>
      </c>
      <c r="J1477" s="128" t="s">
        <v>155</v>
      </c>
      <c r="K1477" s="128" t="s">
        <v>2265</v>
      </c>
      <c r="L1477" s="130">
        <v>16</v>
      </c>
      <c r="M1477" s="130">
        <v>1</v>
      </c>
      <c r="N1477" s="131">
        <f t="shared" si="80"/>
        <v>17</v>
      </c>
      <c r="O1477" s="128" t="s">
        <v>2312</v>
      </c>
      <c r="P1477" s="144">
        <v>31500</v>
      </c>
      <c r="Q1477" s="133">
        <v>0</v>
      </c>
      <c r="R1477" s="144">
        <v>3500</v>
      </c>
      <c r="S1477" s="134">
        <f t="shared" si="81"/>
        <v>35000</v>
      </c>
      <c r="T1477" s="132">
        <v>31500</v>
      </c>
      <c r="U1477" s="135">
        <v>0</v>
      </c>
      <c r="V1477" s="135"/>
      <c r="W1477" s="136">
        <f t="shared" si="82"/>
        <v>31500</v>
      </c>
      <c r="X1477" s="145" t="s">
        <v>1574</v>
      </c>
      <c r="Y1477" s="138"/>
      <c r="Z1477" s="138"/>
      <c r="AA1477" s="138"/>
      <c r="AB1477" s="139"/>
      <c r="AC1477" s="147"/>
      <c r="AE1477" s="147"/>
      <c r="AG1477" s="147"/>
      <c r="AH1477" s="92"/>
    </row>
    <row r="1478" spans="2:34" ht="40.5" customHeight="1">
      <c r="B1478" s="127">
        <v>1467</v>
      </c>
      <c r="C1478" s="128" t="s">
        <v>1571</v>
      </c>
      <c r="D1478" s="129" t="s">
        <v>295</v>
      </c>
      <c r="E1478" s="129" t="s">
        <v>285</v>
      </c>
      <c r="F1478" s="129" t="s">
        <v>1572</v>
      </c>
      <c r="G1478" s="128" t="s">
        <v>151</v>
      </c>
      <c r="H1478" s="128"/>
      <c r="I1478" s="128" t="s">
        <v>1573</v>
      </c>
      <c r="J1478" s="128" t="s">
        <v>152</v>
      </c>
      <c r="K1478" s="128" t="s">
        <v>2265</v>
      </c>
      <c r="L1478" s="130">
        <v>0</v>
      </c>
      <c r="M1478" s="130">
        <v>0</v>
      </c>
      <c r="N1478" s="131">
        <f t="shared" si="80"/>
        <v>0</v>
      </c>
      <c r="O1478" s="128" t="s">
        <v>2312</v>
      </c>
      <c r="P1478" s="144">
        <v>32040</v>
      </c>
      <c r="Q1478" s="133">
        <v>0</v>
      </c>
      <c r="R1478" s="144">
        <v>3560</v>
      </c>
      <c r="S1478" s="134">
        <f t="shared" si="81"/>
        <v>35600</v>
      </c>
      <c r="T1478" s="132">
        <v>32040</v>
      </c>
      <c r="U1478" s="135">
        <v>0</v>
      </c>
      <c r="V1478" s="135"/>
      <c r="W1478" s="136">
        <f t="shared" si="82"/>
        <v>32040</v>
      </c>
      <c r="X1478" s="145" t="s">
        <v>1574</v>
      </c>
      <c r="Y1478" s="138"/>
      <c r="Z1478" s="138"/>
      <c r="AA1478" s="138"/>
      <c r="AB1478" s="139"/>
      <c r="AC1478" s="147"/>
      <c r="AE1478" s="147"/>
      <c r="AG1478" s="147"/>
      <c r="AH1478" s="92"/>
    </row>
    <row r="1479" spans="2:34" ht="40.5" customHeight="1">
      <c r="B1479" s="127">
        <v>1468</v>
      </c>
      <c r="C1479" s="128" t="s">
        <v>1571</v>
      </c>
      <c r="D1479" s="129" t="s">
        <v>295</v>
      </c>
      <c r="E1479" s="129" t="s">
        <v>285</v>
      </c>
      <c r="F1479" s="129" t="s">
        <v>1572</v>
      </c>
      <c r="G1479" s="128" t="s">
        <v>151</v>
      </c>
      <c r="H1479" s="128"/>
      <c r="I1479" s="128" t="s">
        <v>1573</v>
      </c>
      <c r="J1479" s="128" t="s">
        <v>156</v>
      </c>
      <c r="K1479" s="128" t="s">
        <v>2264</v>
      </c>
      <c r="L1479" s="130">
        <v>0</v>
      </c>
      <c r="M1479" s="130">
        <v>0</v>
      </c>
      <c r="N1479" s="131">
        <f t="shared" si="80"/>
        <v>0</v>
      </c>
      <c r="O1479" s="128" t="s">
        <v>2312</v>
      </c>
      <c r="P1479" s="144">
        <v>13230</v>
      </c>
      <c r="Q1479" s="133">
        <v>0</v>
      </c>
      <c r="R1479" s="144">
        <v>1470</v>
      </c>
      <c r="S1479" s="134">
        <f t="shared" si="81"/>
        <v>14700</v>
      </c>
      <c r="T1479" s="132">
        <v>13230</v>
      </c>
      <c r="U1479" s="135">
        <v>0</v>
      </c>
      <c r="V1479" s="135"/>
      <c r="W1479" s="136">
        <f t="shared" si="82"/>
        <v>13230</v>
      </c>
      <c r="X1479" s="145" t="s">
        <v>1574</v>
      </c>
      <c r="Y1479" s="138"/>
      <c r="Z1479" s="138"/>
      <c r="AA1479" s="138"/>
      <c r="AB1479" s="139"/>
      <c r="AC1479" s="147"/>
      <c r="AE1479" s="147"/>
      <c r="AG1479" s="147"/>
      <c r="AH1479" s="92"/>
    </row>
    <row r="1480" spans="2:34" ht="40.5" customHeight="1">
      <c r="B1480" s="127">
        <v>1469</v>
      </c>
      <c r="C1480" s="128" t="s">
        <v>1571</v>
      </c>
      <c r="D1480" s="129" t="s">
        <v>295</v>
      </c>
      <c r="E1480" s="129" t="s">
        <v>285</v>
      </c>
      <c r="F1480" s="129" t="s">
        <v>1572</v>
      </c>
      <c r="G1480" s="128" t="s">
        <v>151</v>
      </c>
      <c r="H1480" s="128"/>
      <c r="I1480" s="128" t="s">
        <v>1573</v>
      </c>
      <c r="J1480" s="128" t="s">
        <v>157</v>
      </c>
      <c r="K1480" s="128" t="s">
        <v>2264</v>
      </c>
      <c r="L1480" s="130">
        <v>0</v>
      </c>
      <c r="M1480" s="130">
        <v>0</v>
      </c>
      <c r="N1480" s="131">
        <f t="shared" si="80"/>
        <v>0</v>
      </c>
      <c r="O1480" s="128" t="s">
        <v>2312</v>
      </c>
      <c r="P1480" s="144">
        <v>6615</v>
      </c>
      <c r="Q1480" s="133">
        <v>0</v>
      </c>
      <c r="R1480" s="144">
        <v>735</v>
      </c>
      <c r="S1480" s="134">
        <f t="shared" si="81"/>
        <v>7350</v>
      </c>
      <c r="T1480" s="132">
        <v>6615</v>
      </c>
      <c r="U1480" s="135">
        <v>0</v>
      </c>
      <c r="V1480" s="135"/>
      <c r="W1480" s="136">
        <f t="shared" si="82"/>
        <v>6615</v>
      </c>
      <c r="X1480" s="145" t="s">
        <v>1574</v>
      </c>
      <c r="Y1480" s="138"/>
      <c r="Z1480" s="138"/>
      <c r="AA1480" s="138"/>
      <c r="AB1480" s="139"/>
      <c r="AC1480" s="147"/>
      <c r="AE1480" s="147"/>
      <c r="AG1480" s="147"/>
      <c r="AH1480" s="92"/>
    </row>
    <row r="1481" spans="2:34" ht="40.5" customHeight="1">
      <c r="B1481" s="127">
        <v>1470</v>
      </c>
      <c r="C1481" s="128" t="s">
        <v>1571</v>
      </c>
      <c r="D1481" s="129" t="s">
        <v>295</v>
      </c>
      <c r="E1481" s="129" t="s">
        <v>285</v>
      </c>
      <c r="F1481" s="129" t="s">
        <v>1572</v>
      </c>
      <c r="G1481" s="128" t="s">
        <v>151</v>
      </c>
      <c r="H1481" s="128"/>
      <c r="I1481" s="128" t="s">
        <v>1573</v>
      </c>
      <c r="J1481" s="128" t="s">
        <v>157</v>
      </c>
      <c r="K1481" s="128" t="s">
        <v>2264</v>
      </c>
      <c r="L1481" s="130">
        <v>0</v>
      </c>
      <c r="M1481" s="130">
        <v>0</v>
      </c>
      <c r="N1481" s="131">
        <f t="shared" si="80"/>
        <v>0</v>
      </c>
      <c r="O1481" s="128" t="s">
        <v>2312</v>
      </c>
      <c r="P1481" s="144">
        <v>33075</v>
      </c>
      <c r="Q1481" s="133">
        <v>0</v>
      </c>
      <c r="R1481" s="144">
        <v>3675</v>
      </c>
      <c r="S1481" s="134">
        <f t="shared" si="81"/>
        <v>36750</v>
      </c>
      <c r="T1481" s="132">
        <v>33075</v>
      </c>
      <c r="U1481" s="135">
        <v>0</v>
      </c>
      <c r="V1481" s="135"/>
      <c r="W1481" s="136">
        <f t="shared" si="82"/>
        <v>33075</v>
      </c>
      <c r="X1481" s="145" t="s">
        <v>1574</v>
      </c>
      <c r="Y1481" s="138"/>
      <c r="Z1481" s="138"/>
      <c r="AA1481" s="138"/>
      <c r="AB1481" s="139"/>
      <c r="AC1481" s="147"/>
      <c r="AE1481" s="147"/>
      <c r="AG1481" s="147"/>
      <c r="AH1481" s="92"/>
    </row>
    <row r="1482" spans="2:34" ht="40.5" customHeight="1">
      <c r="B1482" s="127">
        <v>1471</v>
      </c>
      <c r="C1482" s="128" t="s">
        <v>1571</v>
      </c>
      <c r="D1482" s="129" t="s">
        <v>295</v>
      </c>
      <c r="E1482" s="129" t="s">
        <v>285</v>
      </c>
      <c r="F1482" s="129" t="s">
        <v>1572</v>
      </c>
      <c r="G1482" s="128" t="s">
        <v>151</v>
      </c>
      <c r="H1482" s="128"/>
      <c r="I1482" s="128" t="s">
        <v>1573</v>
      </c>
      <c r="J1482" s="128" t="s">
        <v>159</v>
      </c>
      <c r="K1482" s="128" t="s">
        <v>2264</v>
      </c>
      <c r="L1482" s="130">
        <v>0</v>
      </c>
      <c r="M1482" s="130">
        <v>0</v>
      </c>
      <c r="N1482" s="131">
        <f t="shared" si="80"/>
        <v>0</v>
      </c>
      <c r="O1482" s="128" t="s">
        <v>2312</v>
      </c>
      <c r="P1482" s="144">
        <v>10530</v>
      </c>
      <c r="Q1482" s="133">
        <v>0</v>
      </c>
      <c r="R1482" s="144">
        <v>1170</v>
      </c>
      <c r="S1482" s="134">
        <f t="shared" si="81"/>
        <v>11700</v>
      </c>
      <c r="T1482" s="132">
        <v>10530</v>
      </c>
      <c r="U1482" s="135">
        <v>0</v>
      </c>
      <c r="V1482" s="135"/>
      <c r="W1482" s="136">
        <f t="shared" si="82"/>
        <v>10530</v>
      </c>
      <c r="X1482" s="145" t="s">
        <v>1574</v>
      </c>
      <c r="Y1482" s="138"/>
      <c r="Z1482" s="138"/>
      <c r="AA1482" s="138"/>
      <c r="AB1482" s="139"/>
      <c r="AC1482" s="147"/>
      <c r="AE1482" s="147"/>
      <c r="AG1482" s="147"/>
      <c r="AH1482" s="92"/>
    </row>
    <row r="1483" spans="2:34" ht="40.5" customHeight="1">
      <c r="B1483" s="127">
        <v>1472</v>
      </c>
      <c r="C1483" s="128" t="s">
        <v>1575</v>
      </c>
      <c r="D1483" s="129" t="s">
        <v>285</v>
      </c>
      <c r="E1483" s="129" t="s">
        <v>1270</v>
      </c>
      <c r="F1483" s="129" t="s">
        <v>597</v>
      </c>
      <c r="G1483" s="128" t="s">
        <v>151</v>
      </c>
      <c r="H1483" s="128"/>
      <c r="I1483" s="128" t="s">
        <v>1576</v>
      </c>
      <c r="J1483" s="128" t="s">
        <v>152</v>
      </c>
      <c r="K1483" s="128" t="s">
        <v>2265</v>
      </c>
      <c r="L1483" s="130">
        <v>7</v>
      </c>
      <c r="M1483" s="130">
        <v>6</v>
      </c>
      <c r="N1483" s="131">
        <f t="shared" si="80"/>
        <v>13</v>
      </c>
      <c r="O1483" s="128" t="s">
        <v>2312</v>
      </c>
      <c r="P1483" s="144">
        <v>38448</v>
      </c>
      <c r="Q1483" s="133">
        <v>0</v>
      </c>
      <c r="R1483" s="144">
        <v>4272</v>
      </c>
      <c r="S1483" s="134">
        <f t="shared" si="81"/>
        <v>42720</v>
      </c>
      <c r="T1483" s="132">
        <v>38448</v>
      </c>
      <c r="U1483" s="135">
        <v>0</v>
      </c>
      <c r="V1483" s="135"/>
      <c r="W1483" s="136">
        <f t="shared" si="82"/>
        <v>38448</v>
      </c>
      <c r="X1483" s="145" t="s">
        <v>1577</v>
      </c>
      <c r="Y1483" s="138"/>
      <c r="Z1483" s="138"/>
      <c r="AA1483" s="138"/>
      <c r="AB1483" s="139"/>
      <c r="AC1483" s="147"/>
      <c r="AE1483" s="147"/>
      <c r="AG1483" s="147"/>
      <c r="AH1483" s="92"/>
    </row>
    <row r="1484" spans="2:34" ht="40.5" customHeight="1">
      <c r="B1484" s="127">
        <v>1473</v>
      </c>
      <c r="C1484" s="128" t="s">
        <v>1575</v>
      </c>
      <c r="D1484" s="129" t="s">
        <v>285</v>
      </c>
      <c r="E1484" s="129" t="s">
        <v>1270</v>
      </c>
      <c r="F1484" s="129" t="s">
        <v>597</v>
      </c>
      <c r="G1484" s="128" t="s">
        <v>151</v>
      </c>
      <c r="H1484" s="128"/>
      <c r="I1484" s="128" t="s">
        <v>1576</v>
      </c>
      <c r="J1484" s="128" t="s">
        <v>157</v>
      </c>
      <c r="K1484" s="128" t="s">
        <v>2264</v>
      </c>
      <c r="L1484" s="130">
        <v>0</v>
      </c>
      <c r="M1484" s="130">
        <v>0</v>
      </c>
      <c r="N1484" s="131">
        <f t="shared" ref="N1484:N1547" si="83">+M1484+L1484</f>
        <v>0</v>
      </c>
      <c r="O1484" s="128" t="s">
        <v>2312</v>
      </c>
      <c r="P1484" s="144">
        <v>13230</v>
      </c>
      <c r="Q1484" s="133">
        <v>0</v>
      </c>
      <c r="R1484" s="144">
        <v>1470</v>
      </c>
      <c r="S1484" s="134">
        <f t="shared" si="81"/>
        <v>14700</v>
      </c>
      <c r="T1484" s="132">
        <v>13230</v>
      </c>
      <c r="U1484" s="135">
        <v>0</v>
      </c>
      <c r="V1484" s="135"/>
      <c r="W1484" s="136">
        <f t="shared" si="82"/>
        <v>13230</v>
      </c>
      <c r="X1484" s="145" t="s">
        <v>1577</v>
      </c>
      <c r="Y1484" s="138"/>
      <c r="Z1484" s="138"/>
      <c r="AA1484" s="138"/>
      <c r="AB1484" s="139"/>
      <c r="AC1484" s="147"/>
      <c r="AE1484" s="147"/>
      <c r="AG1484" s="147"/>
      <c r="AH1484" s="92"/>
    </row>
    <row r="1485" spans="2:34" ht="40.5" customHeight="1">
      <c r="B1485" s="127">
        <v>1474</v>
      </c>
      <c r="C1485" s="128" t="s">
        <v>1575</v>
      </c>
      <c r="D1485" s="129" t="s">
        <v>285</v>
      </c>
      <c r="E1485" s="129" t="s">
        <v>1270</v>
      </c>
      <c r="F1485" s="129" t="s">
        <v>597</v>
      </c>
      <c r="G1485" s="128" t="s">
        <v>151</v>
      </c>
      <c r="H1485" s="128"/>
      <c r="I1485" s="128" t="s">
        <v>1576</v>
      </c>
      <c r="J1485" s="128" t="s">
        <v>152</v>
      </c>
      <c r="K1485" s="128" t="s">
        <v>2265</v>
      </c>
      <c r="L1485" s="130">
        <v>0</v>
      </c>
      <c r="M1485" s="130">
        <v>0</v>
      </c>
      <c r="N1485" s="131">
        <f t="shared" si="83"/>
        <v>0</v>
      </c>
      <c r="O1485" s="128" t="s">
        <v>2312</v>
      </c>
      <c r="P1485" s="144">
        <v>200250</v>
      </c>
      <c r="Q1485" s="133">
        <v>0</v>
      </c>
      <c r="R1485" s="144">
        <v>22250</v>
      </c>
      <c r="S1485" s="134">
        <f t="shared" ref="S1485:S1548" si="84">+P1485+R1485</f>
        <v>222500</v>
      </c>
      <c r="T1485" s="132">
        <v>200250</v>
      </c>
      <c r="U1485" s="135">
        <v>0</v>
      </c>
      <c r="V1485" s="135"/>
      <c r="W1485" s="136">
        <f t="shared" ref="W1485:W1548" si="85">+T1485+U1485+V1485</f>
        <v>200250</v>
      </c>
      <c r="X1485" s="145" t="s">
        <v>1577</v>
      </c>
      <c r="Y1485" s="138"/>
      <c r="Z1485" s="138"/>
      <c r="AA1485" s="138"/>
      <c r="AB1485" s="139"/>
      <c r="AC1485" s="147"/>
      <c r="AE1485" s="147"/>
      <c r="AG1485" s="147"/>
      <c r="AH1485" s="92"/>
    </row>
    <row r="1486" spans="2:34" ht="40.5" customHeight="1">
      <c r="B1486" s="127">
        <v>1475</v>
      </c>
      <c r="C1486" s="128" t="s">
        <v>1578</v>
      </c>
      <c r="D1486" s="129" t="s">
        <v>148</v>
      </c>
      <c r="E1486" s="129" t="s">
        <v>403</v>
      </c>
      <c r="F1486" s="129" t="s">
        <v>1579</v>
      </c>
      <c r="G1486" s="128" t="s">
        <v>1550</v>
      </c>
      <c r="H1486" s="128"/>
      <c r="I1486" s="128" t="s">
        <v>1580</v>
      </c>
      <c r="J1486" s="128" t="s">
        <v>941</v>
      </c>
      <c r="K1486" s="128" t="s">
        <v>2264</v>
      </c>
      <c r="L1486" s="130">
        <v>4</v>
      </c>
      <c r="M1486" s="130">
        <v>11</v>
      </c>
      <c r="N1486" s="131">
        <f t="shared" si="83"/>
        <v>15</v>
      </c>
      <c r="O1486" s="128" t="s">
        <v>2312</v>
      </c>
      <c r="P1486" s="144">
        <v>52775</v>
      </c>
      <c r="Q1486" s="133">
        <v>0</v>
      </c>
      <c r="R1486" s="144">
        <v>5865</v>
      </c>
      <c r="S1486" s="134">
        <f t="shared" si="84"/>
        <v>58640</v>
      </c>
      <c r="T1486" s="132">
        <v>52775</v>
      </c>
      <c r="U1486" s="135">
        <v>0</v>
      </c>
      <c r="V1486" s="135"/>
      <c r="W1486" s="136">
        <f t="shared" si="85"/>
        <v>52775</v>
      </c>
      <c r="X1486" s="145" t="s">
        <v>1581</v>
      </c>
      <c r="Y1486" s="138"/>
      <c r="Z1486" s="138"/>
      <c r="AA1486" s="138"/>
      <c r="AB1486" s="139"/>
      <c r="AC1486" s="147"/>
      <c r="AE1486" s="147"/>
      <c r="AG1486" s="147"/>
      <c r="AH1486" s="92"/>
    </row>
    <row r="1487" spans="2:34" ht="40.5" customHeight="1">
      <c r="B1487" s="127">
        <v>1476</v>
      </c>
      <c r="C1487" s="128" t="s">
        <v>1578</v>
      </c>
      <c r="D1487" s="129" t="s">
        <v>148</v>
      </c>
      <c r="E1487" s="129" t="s">
        <v>403</v>
      </c>
      <c r="F1487" s="129" t="s">
        <v>1579</v>
      </c>
      <c r="G1487" s="128" t="s">
        <v>1550</v>
      </c>
      <c r="H1487" s="128"/>
      <c r="I1487" s="128" t="s">
        <v>1580</v>
      </c>
      <c r="J1487" s="128" t="s">
        <v>156</v>
      </c>
      <c r="K1487" s="128" t="s">
        <v>2264</v>
      </c>
      <c r="L1487" s="130">
        <v>0</v>
      </c>
      <c r="M1487" s="130">
        <v>0</v>
      </c>
      <c r="N1487" s="131">
        <f t="shared" si="83"/>
        <v>0</v>
      </c>
      <c r="O1487" s="128" t="s">
        <v>2312</v>
      </c>
      <c r="P1487" s="144">
        <v>5600</v>
      </c>
      <c r="Q1487" s="133">
        <v>0</v>
      </c>
      <c r="R1487" s="144">
        <v>800</v>
      </c>
      <c r="S1487" s="134">
        <f t="shared" si="84"/>
        <v>6400</v>
      </c>
      <c r="T1487" s="132">
        <v>5600</v>
      </c>
      <c r="U1487" s="135">
        <v>0</v>
      </c>
      <c r="V1487" s="135"/>
      <c r="W1487" s="136">
        <f t="shared" si="85"/>
        <v>5600</v>
      </c>
      <c r="X1487" s="145" t="s">
        <v>1581</v>
      </c>
      <c r="Y1487" s="138"/>
      <c r="Z1487" s="138"/>
      <c r="AA1487" s="138"/>
      <c r="AB1487" s="139"/>
      <c r="AC1487" s="147"/>
      <c r="AE1487" s="147"/>
      <c r="AG1487" s="147"/>
      <c r="AH1487" s="92"/>
    </row>
    <row r="1488" spans="2:34" ht="40.5" customHeight="1">
      <c r="B1488" s="127">
        <v>1477</v>
      </c>
      <c r="C1488" s="128" t="s">
        <v>1578</v>
      </c>
      <c r="D1488" s="129" t="s">
        <v>148</v>
      </c>
      <c r="E1488" s="129" t="s">
        <v>403</v>
      </c>
      <c r="F1488" s="129" t="s">
        <v>1579</v>
      </c>
      <c r="G1488" s="128" t="s">
        <v>1550</v>
      </c>
      <c r="H1488" s="128"/>
      <c r="I1488" s="128" t="s">
        <v>1580</v>
      </c>
      <c r="J1488" s="128" t="s">
        <v>177</v>
      </c>
      <c r="K1488" s="128" t="s">
        <v>2265</v>
      </c>
      <c r="L1488" s="130">
        <v>0</v>
      </c>
      <c r="M1488" s="130">
        <v>0</v>
      </c>
      <c r="N1488" s="131">
        <f t="shared" si="83"/>
        <v>0</v>
      </c>
      <c r="O1488" s="128" t="s">
        <v>2312</v>
      </c>
      <c r="P1488" s="144">
        <v>12637</v>
      </c>
      <c r="Q1488" s="133">
        <v>0</v>
      </c>
      <c r="R1488" s="144">
        <v>1405</v>
      </c>
      <c r="S1488" s="134">
        <f t="shared" si="84"/>
        <v>14042</v>
      </c>
      <c r="T1488" s="132">
        <v>12637</v>
      </c>
      <c r="U1488" s="135">
        <v>0</v>
      </c>
      <c r="V1488" s="135"/>
      <c r="W1488" s="136">
        <f t="shared" si="85"/>
        <v>12637</v>
      </c>
      <c r="X1488" s="145" t="s">
        <v>1581</v>
      </c>
      <c r="Y1488" s="138"/>
      <c r="Z1488" s="138"/>
      <c r="AA1488" s="138"/>
      <c r="AB1488" s="139"/>
      <c r="AC1488" s="147"/>
      <c r="AE1488" s="147"/>
      <c r="AG1488" s="147"/>
      <c r="AH1488" s="92"/>
    </row>
    <row r="1489" spans="2:34" ht="40.5" customHeight="1">
      <c r="B1489" s="127">
        <v>1478</v>
      </c>
      <c r="C1489" s="128" t="s">
        <v>1578</v>
      </c>
      <c r="D1489" s="129" t="s">
        <v>148</v>
      </c>
      <c r="E1489" s="129" t="s">
        <v>403</v>
      </c>
      <c r="F1489" s="129" t="s">
        <v>1579</v>
      </c>
      <c r="G1489" s="128" t="s">
        <v>1550</v>
      </c>
      <c r="H1489" s="128"/>
      <c r="I1489" s="128" t="s">
        <v>1580</v>
      </c>
      <c r="J1489" s="128" t="s">
        <v>156</v>
      </c>
      <c r="K1489" s="128" t="s">
        <v>2264</v>
      </c>
      <c r="L1489" s="130">
        <v>0</v>
      </c>
      <c r="M1489" s="130">
        <v>0</v>
      </c>
      <c r="N1489" s="131">
        <f t="shared" si="83"/>
        <v>0</v>
      </c>
      <c r="O1489" s="128" t="s">
        <v>2312</v>
      </c>
      <c r="P1489" s="144">
        <v>62260</v>
      </c>
      <c r="Q1489" s="133">
        <v>0</v>
      </c>
      <c r="R1489" s="144">
        <v>7680</v>
      </c>
      <c r="S1489" s="134">
        <f t="shared" si="84"/>
        <v>69940</v>
      </c>
      <c r="T1489" s="132">
        <v>62260</v>
      </c>
      <c r="U1489" s="135">
        <v>0</v>
      </c>
      <c r="V1489" s="135"/>
      <c r="W1489" s="136">
        <f t="shared" si="85"/>
        <v>62260</v>
      </c>
      <c r="X1489" s="145" t="s">
        <v>1581</v>
      </c>
      <c r="Y1489" s="138"/>
      <c r="Z1489" s="138"/>
      <c r="AA1489" s="138"/>
      <c r="AB1489" s="139"/>
      <c r="AC1489" s="147"/>
      <c r="AE1489" s="147"/>
      <c r="AG1489" s="147"/>
      <c r="AH1489" s="92"/>
    </row>
    <row r="1490" spans="2:34" ht="40.5" customHeight="1">
      <c r="B1490" s="127">
        <v>1479</v>
      </c>
      <c r="C1490" s="128" t="s">
        <v>1578</v>
      </c>
      <c r="D1490" s="129" t="s">
        <v>148</v>
      </c>
      <c r="E1490" s="129" t="s">
        <v>403</v>
      </c>
      <c r="F1490" s="129" t="s">
        <v>1579</v>
      </c>
      <c r="G1490" s="128" t="s">
        <v>1550</v>
      </c>
      <c r="H1490" s="128"/>
      <c r="I1490" s="128" t="s">
        <v>1580</v>
      </c>
      <c r="J1490" s="128" t="s">
        <v>157</v>
      </c>
      <c r="K1490" s="128" t="s">
        <v>2264</v>
      </c>
      <c r="L1490" s="130">
        <v>0</v>
      </c>
      <c r="M1490" s="130">
        <v>0</v>
      </c>
      <c r="N1490" s="131">
        <f t="shared" si="83"/>
        <v>0</v>
      </c>
      <c r="O1490" s="128" t="s">
        <v>2312</v>
      </c>
      <c r="P1490" s="144">
        <v>45060</v>
      </c>
      <c r="Q1490" s="133">
        <v>0</v>
      </c>
      <c r="R1490" s="144">
        <v>10242</v>
      </c>
      <c r="S1490" s="134">
        <f t="shared" si="84"/>
        <v>55302</v>
      </c>
      <c r="T1490" s="132">
        <v>45060</v>
      </c>
      <c r="U1490" s="135">
        <v>0</v>
      </c>
      <c r="V1490" s="135"/>
      <c r="W1490" s="136">
        <f t="shared" si="85"/>
        <v>45060</v>
      </c>
      <c r="X1490" s="145" t="s">
        <v>1581</v>
      </c>
      <c r="Y1490" s="138"/>
      <c r="Z1490" s="138"/>
      <c r="AA1490" s="138"/>
      <c r="AB1490" s="139"/>
      <c r="AC1490" s="147"/>
      <c r="AE1490" s="147"/>
      <c r="AG1490" s="147"/>
      <c r="AH1490" s="92"/>
    </row>
    <row r="1491" spans="2:34" ht="40.5" customHeight="1">
      <c r="B1491" s="127">
        <v>1480</v>
      </c>
      <c r="C1491" s="128" t="s">
        <v>1578</v>
      </c>
      <c r="D1491" s="129" t="s">
        <v>148</v>
      </c>
      <c r="E1491" s="129" t="s">
        <v>403</v>
      </c>
      <c r="F1491" s="129" t="s">
        <v>1579</v>
      </c>
      <c r="G1491" s="128" t="s">
        <v>1550</v>
      </c>
      <c r="H1491" s="128"/>
      <c r="I1491" s="128" t="s">
        <v>1580</v>
      </c>
      <c r="J1491" s="128" t="s">
        <v>604</v>
      </c>
      <c r="K1491" s="128" t="s">
        <v>2265</v>
      </c>
      <c r="L1491" s="130">
        <v>0</v>
      </c>
      <c r="M1491" s="130">
        <v>0</v>
      </c>
      <c r="N1491" s="131">
        <f t="shared" si="83"/>
        <v>0</v>
      </c>
      <c r="O1491" s="128" t="s">
        <v>2312</v>
      </c>
      <c r="P1491" s="144">
        <v>5050</v>
      </c>
      <c r="Q1491" s="133">
        <v>0</v>
      </c>
      <c r="R1491" s="144">
        <v>1194</v>
      </c>
      <c r="S1491" s="134">
        <f t="shared" si="84"/>
        <v>6244</v>
      </c>
      <c r="T1491" s="132">
        <v>5050</v>
      </c>
      <c r="U1491" s="135">
        <v>0</v>
      </c>
      <c r="V1491" s="135"/>
      <c r="W1491" s="136">
        <f t="shared" si="85"/>
        <v>5050</v>
      </c>
      <c r="X1491" s="145" t="s">
        <v>1581</v>
      </c>
      <c r="Y1491" s="138"/>
      <c r="Z1491" s="138"/>
      <c r="AA1491" s="138"/>
      <c r="AB1491" s="139"/>
      <c r="AC1491" s="147"/>
      <c r="AE1491" s="147"/>
      <c r="AG1491" s="147"/>
      <c r="AH1491" s="92"/>
    </row>
    <row r="1492" spans="2:34" ht="40.5" customHeight="1">
      <c r="B1492" s="127">
        <v>1481</v>
      </c>
      <c r="C1492" s="128" t="s">
        <v>1578</v>
      </c>
      <c r="D1492" s="129" t="s">
        <v>148</v>
      </c>
      <c r="E1492" s="129" t="s">
        <v>403</v>
      </c>
      <c r="F1492" s="129" t="s">
        <v>1579</v>
      </c>
      <c r="G1492" s="128" t="s">
        <v>1550</v>
      </c>
      <c r="H1492" s="128"/>
      <c r="I1492" s="128" t="s">
        <v>1580</v>
      </c>
      <c r="J1492" s="128" t="s">
        <v>328</v>
      </c>
      <c r="K1492" s="128" t="s">
        <v>2265</v>
      </c>
      <c r="L1492" s="130">
        <v>0</v>
      </c>
      <c r="M1492" s="130">
        <v>0</v>
      </c>
      <c r="N1492" s="131">
        <f t="shared" si="83"/>
        <v>0</v>
      </c>
      <c r="O1492" s="128" t="s">
        <v>2312</v>
      </c>
      <c r="P1492" s="144">
        <v>24777</v>
      </c>
      <c r="Q1492" s="133">
        <v>0</v>
      </c>
      <c r="R1492" s="144">
        <v>2753</v>
      </c>
      <c r="S1492" s="134">
        <f t="shared" si="84"/>
        <v>27530</v>
      </c>
      <c r="T1492" s="132">
        <v>24777</v>
      </c>
      <c r="U1492" s="135">
        <v>0</v>
      </c>
      <c r="V1492" s="135"/>
      <c r="W1492" s="136">
        <f t="shared" si="85"/>
        <v>24777</v>
      </c>
      <c r="X1492" s="145" t="s">
        <v>1581</v>
      </c>
      <c r="Y1492" s="138"/>
      <c r="Z1492" s="138"/>
      <c r="AA1492" s="138"/>
      <c r="AB1492" s="139"/>
      <c r="AC1492" s="147"/>
      <c r="AE1492" s="147"/>
      <c r="AG1492" s="147"/>
      <c r="AH1492" s="92"/>
    </row>
    <row r="1493" spans="2:34" ht="40.5" customHeight="1">
      <c r="B1493" s="127">
        <v>1482</v>
      </c>
      <c r="C1493" s="128" t="s">
        <v>1582</v>
      </c>
      <c r="D1493" s="129" t="s">
        <v>179</v>
      </c>
      <c r="E1493" s="129" t="s">
        <v>291</v>
      </c>
      <c r="F1493" s="129" t="s">
        <v>437</v>
      </c>
      <c r="G1493" s="128" t="s">
        <v>151</v>
      </c>
      <c r="H1493" s="128"/>
      <c r="I1493" s="128" t="s">
        <v>1583</v>
      </c>
      <c r="J1493" s="128" t="s">
        <v>176</v>
      </c>
      <c r="K1493" s="128" t="s">
        <v>2265</v>
      </c>
      <c r="L1493" s="130">
        <v>7</v>
      </c>
      <c r="M1493" s="130">
        <v>7</v>
      </c>
      <c r="N1493" s="131">
        <f t="shared" si="83"/>
        <v>14</v>
      </c>
      <c r="O1493" s="128" t="s">
        <v>2312</v>
      </c>
      <c r="P1493" s="144">
        <v>27000</v>
      </c>
      <c r="Q1493" s="133">
        <v>0</v>
      </c>
      <c r="R1493" s="144">
        <v>3000</v>
      </c>
      <c r="S1493" s="134">
        <f t="shared" si="84"/>
        <v>30000</v>
      </c>
      <c r="T1493" s="132">
        <v>27000</v>
      </c>
      <c r="U1493" s="135">
        <v>0</v>
      </c>
      <c r="V1493" s="135"/>
      <c r="W1493" s="136">
        <f t="shared" si="85"/>
        <v>27000</v>
      </c>
      <c r="X1493" s="145" t="s">
        <v>1584</v>
      </c>
      <c r="Y1493" s="138"/>
      <c r="Z1493" s="138"/>
      <c r="AA1493" s="138"/>
      <c r="AB1493" s="139"/>
      <c r="AC1493" s="147"/>
      <c r="AE1493" s="147"/>
      <c r="AG1493" s="147"/>
      <c r="AH1493" s="92"/>
    </row>
    <row r="1494" spans="2:34" ht="40.5" customHeight="1">
      <c r="B1494" s="127">
        <v>1483</v>
      </c>
      <c r="C1494" s="128" t="s">
        <v>1582</v>
      </c>
      <c r="D1494" s="129" t="s">
        <v>179</v>
      </c>
      <c r="E1494" s="129" t="s">
        <v>291</v>
      </c>
      <c r="F1494" s="129" t="s">
        <v>437</v>
      </c>
      <c r="G1494" s="128" t="s">
        <v>151</v>
      </c>
      <c r="H1494" s="128"/>
      <c r="I1494" s="128" t="s">
        <v>1583</v>
      </c>
      <c r="J1494" s="128" t="s">
        <v>158</v>
      </c>
      <c r="K1494" s="128" t="s">
        <v>2265</v>
      </c>
      <c r="L1494" s="130">
        <v>0</v>
      </c>
      <c r="M1494" s="130">
        <v>0</v>
      </c>
      <c r="N1494" s="131">
        <f t="shared" si="83"/>
        <v>0</v>
      </c>
      <c r="O1494" s="128" t="s">
        <v>2312</v>
      </c>
      <c r="P1494" s="144">
        <v>58680</v>
      </c>
      <c r="Q1494" s="133">
        <v>0</v>
      </c>
      <c r="R1494" s="144">
        <v>6520</v>
      </c>
      <c r="S1494" s="134">
        <f t="shared" si="84"/>
        <v>65200</v>
      </c>
      <c r="T1494" s="132">
        <v>58680</v>
      </c>
      <c r="U1494" s="135">
        <v>0</v>
      </c>
      <c r="V1494" s="135"/>
      <c r="W1494" s="136">
        <f t="shared" si="85"/>
        <v>58680</v>
      </c>
      <c r="X1494" s="145" t="s">
        <v>1584</v>
      </c>
      <c r="Y1494" s="138"/>
      <c r="Z1494" s="138"/>
      <c r="AA1494" s="138"/>
      <c r="AB1494" s="139"/>
      <c r="AC1494" s="147"/>
      <c r="AE1494" s="147"/>
      <c r="AG1494" s="147"/>
      <c r="AH1494" s="92"/>
    </row>
    <row r="1495" spans="2:34" ht="40.5" customHeight="1">
      <c r="B1495" s="127">
        <v>1484</v>
      </c>
      <c r="C1495" s="128" t="s">
        <v>1582</v>
      </c>
      <c r="D1495" s="129" t="s">
        <v>179</v>
      </c>
      <c r="E1495" s="129" t="s">
        <v>291</v>
      </c>
      <c r="F1495" s="129" t="s">
        <v>437</v>
      </c>
      <c r="G1495" s="128" t="s">
        <v>151</v>
      </c>
      <c r="H1495" s="128"/>
      <c r="I1495" s="128" t="s">
        <v>1583</v>
      </c>
      <c r="J1495" s="128" t="s">
        <v>159</v>
      </c>
      <c r="K1495" s="128" t="s">
        <v>2264</v>
      </c>
      <c r="L1495" s="130">
        <v>0</v>
      </c>
      <c r="M1495" s="130">
        <v>0</v>
      </c>
      <c r="N1495" s="131">
        <f t="shared" si="83"/>
        <v>0</v>
      </c>
      <c r="O1495" s="128" t="s">
        <v>2312</v>
      </c>
      <c r="P1495" s="144">
        <v>14040</v>
      </c>
      <c r="Q1495" s="133">
        <v>0</v>
      </c>
      <c r="R1495" s="144">
        <v>1560</v>
      </c>
      <c r="S1495" s="134">
        <f t="shared" si="84"/>
        <v>15600</v>
      </c>
      <c r="T1495" s="132">
        <v>14040</v>
      </c>
      <c r="U1495" s="135">
        <v>0</v>
      </c>
      <c r="V1495" s="135"/>
      <c r="W1495" s="136">
        <f t="shared" si="85"/>
        <v>14040</v>
      </c>
      <c r="X1495" s="145" t="s">
        <v>1584</v>
      </c>
      <c r="Y1495" s="138"/>
      <c r="Z1495" s="138"/>
      <c r="AA1495" s="138"/>
      <c r="AB1495" s="139"/>
      <c r="AC1495" s="147"/>
      <c r="AE1495" s="147"/>
      <c r="AG1495" s="147"/>
      <c r="AH1495" s="92"/>
    </row>
    <row r="1496" spans="2:34" ht="40.5" customHeight="1">
      <c r="B1496" s="127">
        <v>1485</v>
      </c>
      <c r="C1496" s="128" t="s">
        <v>1582</v>
      </c>
      <c r="D1496" s="129" t="s">
        <v>179</v>
      </c>
      <c r="E1496" s="129" t="s">
        <v>291</v>
      </c>
      <c r="F1496" s="129" t="s">
        <v>437</v>
      </c>
      <c r="G1496" s="128" t="s">
        <v>151</v>
      </c>
      <c r="H1496" s="128"/>
      <c r="I1496" s="128" t="s">
        <v>1583</v>
      </c>
      <c r="J1496" s="128" t="s">
        <v>152</v>
      </c>
      <c r="K1496" s="128" t="s">
        <v>2265</v>
      </c>
      <c r="L1496" s="130">
        <v>0</v>
      </c>
      <c r="M1496" s="130">
        <v>0</v>
      </c>
      <c r="N1496" s="131">
        <f t="shared" si="83"/>
        <v>0</v>
      </c>
      <c r="O1496" s="128" t="s">
        <v>2312</v>
      </c>
      <c r="P1496" s="144">
        <v>40050</v>
      </c>
      <c r="Q1496" s="133">
        <v>0</v>
      </c>
      <c r="R1496" s="144">
        <v>4450</v>
      </c>
      <c r="S1496" s="134">
        <f t="shared" si="84"/>
        <v>44500</v>
      </c>
      <c r="T1496" s="132">
        <v>40050</v>
      </c>
      <c r="U1496" s="135">
        <v>0</v>
      </c>
      <c r="V1496" s="135"/>
      <c r="W1496" s="136">
        <f t="shared" si="85"/>
        <v>40050</v>
      </c>
      <c r="X1496" s="145" t="s">
        <v>1584</v>
      </c>
      <c r="Y1496" s="138"/>
      <c r="Z1496" s="138"/>
      <c r="AA1496" s="138"/>
      <c r="AB1496" s="139"/>
      <c r="AC1496" s="147"/>
      <c r="AE1496" s="147"/>
      <c r="AG1496" s="147"/>
      <c r="AH1496" s="92"/>
    </row>
    <row r="1497" spans="2:34" ht="40.5" customHeight="1">
      <c r="B1497" s="127">
        <v>1486</v>
      </c>
      <c r="C1497" s="128" t="s">
        <v>1582</v>
      </c>
      <c r="D1497" s="129" t="s">
        <v>179</v>
      </c>
      <c r="E1497" s="129" t="s">
        <v>291</v>
      </c>
      <c r="F1497" s="129" t="s">
        <v>437</v>
      </c>
      <c r="G1497" s="128" t="s">
        <v>151</v>
      </c>
      <c r="H1497" s="128"/>
      <c r="I1497" s="128" t="s">
        <v>1583</v>
      </c>
      <c r="J1497" s="128" t="s">
        <v>155</v>
      </c>
      <c r="K1497" s="128" t="s">
        <v>2265</v>
      </c>
      <c r="L1497" s="130">
        <v>0</v>
      </c>
      <c r="M1497" s="130">
        <v>0</v>
      </c>
      <c r="N1497" s="131">
        <f t="shared" si="83"/>
        <v>0</v>
      </c>
      <c r="O1497" s="128" t="s">
        <v>2312</v>
      </c>
      <c r="P1497" s="144">
        <v>44100</v>
      </c>
      <c r="Q1497" s="133">
        <v>0</v>
      </c>
      <c r="R1497" s="144">
        <v>4900</v>
      </c>
      <c r="S1497" s="134">
        <f t="shared" si="84"/>
        <v>49000</v>
      </c>
      <c r="T1497" s="132">
        <v>44100</v>
      </c>
      <c r="U1497" s="135">
        <v>0</v>
      </c>
      <c r="V1497" s="135"/>
      <c r="W1497" s="136">
        <f t="shared" si="85"/>
        <v>44100</v>
      </c>
      <c r="X1497" s="145" t="s">
        <v>1584</v>
      </c>
      <c r="Y1497" s="138"/>
      <c r="Z1497" s="138"/>
      <c r="AA1497" s="138"/>
      <c r="AB1497" s="139"/>
      <c r="AC1497" s="147"/>
      <c r="AE1497" s="147"/>
      <c r="AG1497" s="147"/>
      <c r="AH1497" s="92"/>
    </row>
    <row r="1498" spans="2:34" ht="40.5" customHeight="1">
      <c r="B1498" s="127">
        <v>1487</v>
      </c>
      <c r="C1498" s="128" t="s">
        <v>1582</v>
      </c>
      <c r="D1498" s="129" t="s">
        <v>179</v>
      </c>
      <c r="E1498" s="129" t="s">
        <v>291</v>
      </c>
      <c r="F1498" s="129" t="s">
        <v>437</v>
      </c>
      <c r="G1498" s="128" t="s">
        <v>151</v>
      </c>
      <c r="H1498" s="128"/>
      <c r="I1498" s="128" t="s">
        <v>1583</v>
      </c>
      <c r="J1498" s="128" t="s">
        <v>157</v>
      </c>
      <c r="K1498" s="128" t="s">
        <v>2264</v>
      </c>
      <c r="L1498" s="130">
        <v>0</v>
      </c>
      <c r="M1498" s="130">
        <v>0</v>
      </c>
      <c r="N1498" s="131">
        <f t="shared" si="83"/>
        <v>0</v>
      </c>
      <c r="O1498" s="128" t="s">
        <v>2312</v>
      </c>
      <c r="P1498" s="144">
        <v>26460</v>
      </c>
      <c r="Q1498" s="133">
        <v>0</v>
      </c>
      <c r="R1498" s="144">
        <v>2940</v>
      </c>
      <c r="S1498" s="134">
        <f t="shared" si="84"/>
        <v>29400</v>
      </c>
      <c r="T1498" s="132">
        <v>26460</v>
      </c>
      <c r="U1498" s="135">
        <v>0</v>
      </c>
      <c r="V1498" s="135"/>
      <c r="W1498" s="136">
        <f t="shared" si="85"/>
        <v>26460</v>
      </c>
      <c r="X1498" s="145" t="s">
        <v>1584</v>
      </c>
      <c r="Y1498" s="138"/>
      <c r="Z1498" s="138"/>
      <c r="AA1498" s="138"/>
      <c r="AB1498" s="139"/>
      <c r="AC1498" s="147"/>
      <c r="AE1498" s="147"/>
      <c r="AG1498" s="147"/>
      <c r="AH1498" s="92"/>
    </row>
    <row r="1499" spans="2:34" ht="40.5" customHeight="1">
      <c r="B1499" s="127">
        <v>1488</v>
      </c>
      <c r="C1499" s="128" t="s">
        <v>1585</v>
      </c>
      <c r="D1499" s="129" t="s">
        <v>1586</v>
      </c>
      <c r="E1499" s="129" t="s">
        <v>285</v>
      </c>
      <c r="F1499" s="129" t="s">
        <v>1587</v>
      </c>
      <c r="G1499" s="128" t="s">
        <v>151</v>
      </c>
      <c r="H1499" s="128"/>
      <c r="I1499" s="128" t="s">
        <v>1588</v>
      </c>
      <c r="J1499" s="128" t="s">
        <v>373</v>
      </c>
      <c r="K1499" s="128" t="s">
        <v>2265</v>
      </c>
      <c r="L1499" s="130">
        <v>5</v>
      </c>
      <c r="M1499" s="130">
        <v>2</v>
      </c>
      <c r="N1499" s="131">
        <f t="shared" si="83"/>
        <v>7</v>
      </c>
      <c r="O1499" s="128" t="s">
        <v>2312</v>
      </c>
      <c r="P1499" s="144">
        <v>26820</v>
      </c>
      <c r="Q1499" s="133">
        <v>0</v>
      </c>
      <c r="R1499" s="144">
        <v>2980</v>
      </c>
      <c r="S1499" s="134">
        <f t="shared" si="84"/>
        <v>29800</v>
      </c>
      <c r="T1499" s="132">
        <v>26820</v>
      </c>
      <c r="U1499" s="135">
        <v>0</v>
      </c>
      <c r="V1499" s="135"/>
      <c r="W1499" s="136">
        <f t="shared" si="85"/>
        <v>26820</v>
      </c>
      <c r="X1499" s="145" t="s">
        <v>1589</v>
      </c>
      <c r="Y1499" s="138"/>
      <c r="Z1499" s="138"/>
      <c r="AA1499" s="138"/>
      <c r="AB1499" s="139"/>
      <c r="AC1499" s="147"/>
      <c r="AE1499" s="147"/>
      <c r="AG1499" s="147"/>
      <c r="AH1499" s="92"/>
    </row>
    <row r="1500" spans="2:34" ht="40.5" customHeight="1">
      <c r="B1500" s="127">
        <v>1489</v>
      </c>
      <c r="C1500" s="128" t="s">
        <v>1585</v>
      </c>
      <c r="D1500" s="129" t="s">
        <v>1586</v>
      </c>
      <c r="E1500" s="129" t="s">
        <v>285</v>
      </c>
      <c r="F1500" s="129" t="s">
        <v>1587</v>
      </c>
      <c r="G1500" s="128" t="s">
        <v>151</v>
      </c>
      <c r="H1500" s="128"/>
      <c r="I1500" s="128" t="s">
        <v>1588</v>
      </c>
      <c r="J1500" s="128" t="s">
        <v>288</v>
      </c>
      <c r="K1500" s="128" t="s">
        <v>2265</v>
      </c>
      <c r="L1500" s="130">
        <v>0</v>
      </c>
      <c r="M1500" s="130">
        <v>0</v>
      </c>
      <c r="N1500" s="131">
        <f t="shared" si="83"/>
        <v>0</v>
      </c>
      <c r="O1500" s="128" t="s">
        <v>2312</v>
      </c>
      <c r="P1500" s="144">
        <v>11700</v>
      </c>
      <c r="Q1500" s="133">
        <v>0</v>
      </c>
      <c r="R1500" s="144">
        <v>1300</v>
      </c>
      <c r="S1500" s="134">
        <f t="shared" si="84"/>
        <v>13000</v>
      </c>
      <c r="T1500" s="132">
        <v>11700</v>
      </c>
      <c r="U1500" s="135">
        <v>0</v>
      </c>
      <c r="V1500" s="135"/>
      <c r="W1500" s="136">
        <f t="shared" si="85"/>
        <v>11700</v>
      </c>
      <c r="X1500" s="145" t="s">
        <v>1589</v>
      </c>
      <c r="Y1500" s="138"/>
      <c r="Z1500" s="138"/>
      <c r="AA1500" s="138"/>
      <c r="AB1500" s="139"/>
      <c r="AC1500" s="147"/>
      <c r="AE1500" s="147"/>
      <c r="AG1500" s="147"/>
      <c r="AH1500" s="92"/>
    </row>
    <row r="1501" spans="2:34" ht="40.5" customHeight="1">
      <c r="B1501" s="127">
        <v>1490</v>
      </c>
      <c r="C1501" s="128" t="s">
        <v>1585</v>
      </c>
      <c r="D1501" s="129" t="s">
        <v>1586</v>
      </c>
      <c r="E1501" s="129" t="s">
        <v>285</v>
      </c>
      <c r="F1501" s="129" t="s">
        <v>1587</v>
      </c>
      <c r="G1501" s="128" t="s">
        <v>151</v>
      </c>
      <c r="H1501" s="128"/>
      <c r="I1501" s="128" t="s">
        <v>1588</v>
      </c>
      <c r="J1501" s="128" t="s">
        <v>152</v>
      </c>
      <c r="K1501" s="128" t="s">
        <v>2265</v>
      </c>
      <c r="L1501" s="130">
        <v>0</v>
      </c>
      <c r="M1501" s="130">
        <v>0</v>
      </c>
      <c r="N1501" s="131">
        <f t="shared" si="83"/>
        <v>0</v>
      </c>
      <c r="O1501" s="128" t="s">
        <v>2312</v>
      </c>
      <c r="P1501" s="144">
        <v>19224</v>
      </c>
      <c r="Q1501" s="133">
        <v>0</v>
      </c>
      <c r="R1501" s="144">
        <v>2136</v>
      </c>
      <c r="S1501" s="134">
        <f t="shared" si="84"/>
        <v>21360</v>
      </c>
      <c r="T1501" s="132">
        <v>19224</v>
      </c>
      <c r="U1501" s="135">
        <v>0</v>
      </c>
      <c r="V1501" s="135"/>
      <c r="W1501" s="136">
        <f t="shared" si="85"/>
        <v>19224</v>
      </c>
      <c r="X1501" s="145" t="s">
        <v>1589</v>
      </c>
      <c r="Y1501" s="138"/>
      <c r="Z1501" s="138"/>
      <c r="AA1501" s="138"/>
      <c r="AB1501" s="139"/>
      <c r="AC1501" s="147"/>
      <c r="AE1501" s="147"/>
      <c r="AG1501" s="147"/>
      <c r="AH1501" s="92"/>
    </row>
    <row r="1502" spans="2:34" ht="40.5" customHeight="1">
      <c r="B1502" s="127">
        <v>1491</v>
      </c>
      <c r="C1502" s="128" t="s">
        <v>1585</v>
      </c>
      <c r="D1502" s="129" t="s">
        <v>1586</v>
      </c>
      <c r="E1502" s="129" t="s">
        <v>285</v>
      </c>
      <c r="F1502" s="129" t="s">
        <v>1587</v>
      </c>
      <c r="G1502" s="128" t="s">
        <v>151</v>
      </c>
      <c r="H1502" s="128"/>
      <c r="I1502" s="128" t="s">
        <v>1588</v>
      </c>
      <c r="J1502" s="128" t="s">
        <v>159</v>
      </c>
      <c r="K1502" s="128" t="s">
        <v>2264</v>
      </c>
      <c r="L1502" s="130">
        <v>0</v>
      </c>
      <c r="M1502" s="130">
        <v>0</v>
      </c>
      <c r="N1502" s="131">
        <f t="shared" si="83"/>
        <v>0</v>
      </c>
      <c r="O1502" s="128" t="s">
        <v>2312</v>
      </c>
      <c r="P1502" s="144">
        <v>7020</v>
      </c>
      <c r="Q1502" s="133">
        <v>0</v>
      </c>
      <c r="R1502" s="144">
        <v>780</v>
      </c>
      <c r="S1502" s="134">
        <f t="shared" si="84"/>
        <v>7800</v>
      </c>
      <c r="T1502" s="132">
        <v>7020</v>
      </c>
      <c r="U1502" s="135">
        <v>0</v>
      </c>
      <c r="V1502" s="135"/>
      <c r="W1502" s="136">
        <f t="shared" si="85"/>
        <v>7020</v>
      </c>
      <c r="X1502" s="145" t="s">
        <v>1589</v>
      </c>
      <c r="Y1502" s="138"/>
      <c r="Z1502" s="138"/>
      <c r="AA1502" s="138"/>
      <c r="AB1502" s="139"/>
      <c r="AC1502" s="147"/>
      <c r="AE1502" s="147"/>
      <c r="AG1502" s="147"/>
      <c r="AH1502" s="92"/>
    </row>
    <row r="1503" spans="2:34" ht="40.5" customHeight="1">
      <c r="B1503" s="127">
        <v>1492</v>
      </c>
      <c r="C1503" s="128" t="s">
        <v>1585</v>
      </c>
      <c r="D1503" s="129" t="s">
        <v>1586</v>
      </c>
      <c r="E1503" s="129" t="s">
        <v>285</v>
      </c>
      <c r="F1503" s="129" t="s">
        <v>1587</v>
      </c>
      <c r="G1503" s="128" t="s">
        <v>151</v>
      </c>
      <c r="H1503" s="128"/>
      <c r="I1503" s="128" t="s">
        <v>1588</v>
      </c>
      <c r="J1503" s="128" t="s">
        <v>156</v>
      </c>
      <c r="K1503" s="128" t="s">
        <v>2264</v>
      </c>
      <c r="L1503" s="130">
        <v>0</v>
      </c>
      <c r="M1503" s="130">
        <v>0</v>
      </c>
      <c r="N1503" s="131">
        <f t="shared" si="83"/>
        <v>0</v>
      </c>
      <c r="O1503" s="128" t="s">
        <v>2312</v>
      </c>
      <c r="P1503" s="144">
        <v>8820</v>
      </c>
      <c r="Q1503" s="133">
        <v>0</v>
      </c>
      <c r="R1503" s="144">
        <v>980</v>
      </c>
      <c r="S1503" s="134">
        <f t="shared" si="84"/>
        <v>9800</v>
      </c>
      <c r="T1503" s="132">
        <v>8820</v>
      </c>
      <c r="U1503" s="135">
        <v>0</v>
      </c>
      <c r="V1503" s="135"/>
      <c r="W1503" s="136">
        <f t="shared" si="85"/>
        <v>8820</v>
      </c>
      <c r="X1503" s="145" t="s">
        <v>1589</v>
      </c>
      <c r="Y1503" s="138"/>
      <c r="Z1503" s="138"/>
      <c r="AA1503" s="138"/>
      <c r="AB1503" s="139"/>
      <c r="AC1503" s="147"/>
      <c r="AE1503" s="147"/>
      <c r="AG1503" s="147"/>
      <c r="AH1503" s="92"/>
    </row>
    <row r="1504" spans="2:34" ht="40.5" customHeight="1">
      <c r="B1504" s="127">
        <v>1493</v>
      </c>
      <c r="C1504" s="128" t="s">
        <v>1590</v>
      </c>
      <c r="D1504" s="129" t="s">
        <v>966</v>
      </c>
      <c r="E1504" s="129" t="s">
        <v>237</v>
      </c>
      <c r="F1504" s="129" t="s">
        <v>376</v>
      </c>
      <c r="G1504" s="128" t="s">
        <v>1550</v>
      </c>
      <c r="H1504" s="128"/>
      <c r="I1504" s="128" t="s">
        <v>1591</v>
      </c>
      <c r="J1504" s="128" t="s">
        <v>604</v>
      </c>
      <c r="K1504" s="128" t="s">
        <v>2265</v>
      </c>
      <c r="L1504" s="130">
        <v>3</v>
      </c>
      <c r="M1504" s="130">
        <v>3</v>
      </c>
      <c r="N1504" s="131">
        <f t="shared" si="83"/>
        <v>6</v>
      </c>
      <c r="O1504" s="128" t="s">
        <v>2312</v>
      </c>
      <c r="P1504" s="144">
        <v>5050</v>
      </c>
      <c r="Q1504" s="133">
        <v>0</v>
      </c>
      <c r="R1504" s="144">
        <v>1194</v>
      </c>
      <c r="S1504" s="134">
        <f t="shared" si="84"/>
        <v>6244</v>
      </c>
      <c r="T1504" s="132">
        <v>5050</v>
      </c>
      <c r="U1504" s="135">
        <v>0</v>
      </c>
      <c r="V1504" s="135"/>
      <c r="W1504" s="136">
        <f t="shared" si="85"/>
        <v>5050</v>
      </c>
      <c r="X1504" s="145" t="s">
        <v>1592</v>
      </c>
      <c r="Y1504" s="138"/>
      <c r="Z1504" s="138"/>
      <c r="AA1504" s="138"/>
      <c r="AB1504" s="139"/>
      <c r="AC1504" s="147"/>
      <c r="AE1504" s="147"/>
      <c r="AG1504" s="147"/>
      <c r="AH1504" s="92"/>
    </row>
    <row r="1505" spans="2:34" ht="40.5" customHeight="1">
      <c r="B1505" s="127">
        <v>1494</v>
      </c>
      <c r="C1505" s="128" t="s">
        <v>1590</v>
      </c>
      <c r="D1505" s="129" t="s">
        <v>966</v>
      </c>
      <c r="E1505" s="129" t="s">
        <v>237</v>
      </c>
      <c r="F1505" s="129" t="s">
        <v>376</v>
      </c>
      <c r="G1505" s="128" t="s">
        <v>1550</v>
      </c>
      <c r="H1505" s="128"/>
      <c r="I1505" s="128" t="s">
        <v>1591</v>
      </c>
      <c r="J1505" s="128" t="s">
        <v>157</v>
      </c>
      <c r="K1505" s="128" t="s">
        <v>2264</v>
      </c>
      <c r="L1505" s="130">
        <v>0</v>
      </c>
      <c r="M1505" s="130">
        <v>0</v>
      </c>
      <c r="N1505" s="131">
        <f t="shared" si="83"/>
        <v>0</v>
      </c>
      <c r="O1505" s="128" t="s">
        <v>2312</v>
      </c>
      <c r="P1505" s="144">
        <v>30040</v>
      </c>
      <c r="Q1505" s="133">
        <v>0</v>
      </c>
      <c r="R1505" s="144">
        <v>6828</v>
      </c>
      <c r="S1505" s="134">
        <f t="shared" si="84"/>
        <v>36868</v>
      </c>
      <c r="T1505" s="132">
        <v>30040</v>
      </c>
      <c r="U1505" s="135">
        <v>0</v>
      </c>
      <c r="V1505" s="135"/>
      <c r="W1505" s="136">
        <f t="shared" si="85"/>
        <v>30040</v>
      </c>
      <c r="X1505" s="145" t="s">
        <v>1592</v>
      </c>
      <c r="Y1505" s="138"/>
      <c r="Z1505" s="138"/>
      <c r="AA1505" s="138"/>
      <c r="AB1505" s="139"/>
      <c r="AC1505" s="147"/>
      <c r="AE1505" s="147"/>
      <c r="AG1505" s="147"/>
      <c r="AH1505" s="92"/>
    </row>
    <row r="1506" spans="2:34" ht="40.5" customHeight="1">
      <c r="B1506" s="127">
        <v>1495</v>
      </c>
      <c r="C1506" s="128" t="s">
        <v>1590</v>
      </c>
      <c r="D1506" s="129" t="s">
        <v>966</v>
      </c>
      <c r="E1506" s="129" t="s">
        <v>237</v>
      </c>
      <c r="F1506" s="129" t="s">
        <v>376</v>
      </c>
      <c r="G1506" s="128" t="s">
        <v>1550</v>
      </c>
      <c r="H1506" s="128"/>
      <c r="I1506" s="128" t="s">
        <v>1591</v>
      </c>
      <c r="J1506" s="128" t="s">
        <v>156</v>
      </c>
      <c r="K1506" s="128" t="s">
        <v>2264</v>
      </c>
      <c r="L1506" s="130">
        <v>0</v>
      </c>
      <c r="M1506" s="130">
        <v>0</v>
      </c>
      <c r="N1506" s="131">
        <f t="shared" si="83"/>
        <v>0</v>
      </c>
      <c r="O1506" s="128" t="s">
        <v>2312</v>
      </c>
      <c r="P1506" s="144">
        <v>5600</v>
      </c>
      <c r="Q1506" s="133">
        <v>0</v>
      </c>
      <c r="R1506" s="144">
        <v>800</v>
      </c>
      <c r="S1506" s="134">
        <f t="shared" si="84"/>
        <v>6400</v>
      </c>
      <c r="T1506" s="132">
        <v>5600</v>
      </c>
      <c r="U1506" s="135">
        <v>0</v>
      </c>
      <c r="V1506" s="135"/>
      <c r="W1506" s="136">
        <f t="shared" si="85"/>
        <v>5600</v>
      </c>
      <c r="X1506" s="145" t="s">
        <v>1592</v>
      </c>
      <c r="Y1506" s="138"/>
      <c r="Z1506" s="138"/>
      <c r="AA1506" s="138"/>
      <c r="AB1506" s="139"/>
      <c r="AC1506" s="147"/>
      <c r="AE1506" s="147"/>
      <c r="AG1506" s="147"/>
      <c r="AH1506" s="92"/>
    </row>
    <row r="1507" spans="2:34" ht="40.5" customHeight="1">
      <c r="B1507" s="127">
        <v>1496</v>
      </c>
      <c r="C1507" s="128" t="s">
        <v>1593</v>
      </c>
      <c r="D1507" s="129" t="s">
        <v>1594</v>
      </c>
      <c r="E1507" s="129"/>
      <c r="F1507" s="129" t="s">
        <v>1595</v>
      </c>
      <c r="G1507" s="128" t="s">
        <v>1550</v>
      </c>
      <c r="H1507" s="128"/>
      <c r="I1507" s="128" t="s">
        <v>1596</v>
      </c>
      <c r="J1507" s="128" t="s">
        <v>157</v>
      </c>
      <c r="K1507" s="128" t="s">
        <v>2264</v>
      </c>
      <c r="L1507" s="130">
        <v>5</v>
      </c>
      <c r="M1507" s="130">
        <v>3</v>
      </c>
      <c r="N1507" s="131">
        <f t="shared" si="83"/>
        <v>8</v>
      </c>
      <c r="O1507" s="128" t="s">
        <v>2312</v>
      </c>
      <c r="P1507" s="144">
        <v>7510</v>
      </c>
      <c r="Q1507" s="133">
        <v>0</v>
      </c>
      <c r="R1507" s="144">
        <v>1707</v>
      </c>
      <c r="S1507" s="134">
        <f t="shared" si="84"/>
        <v>9217</v>
      </c>
      <c r="T1507" s="132">
        <v>7510</v>
      </c>
      <c r="U1507" s="135">
        <v>0</v>
      </c>
      <c r="V1507" s="135"/>
      <c r="W1507" s="136">
        <f t="shared" si="85"/>
        <v>7510</v>
      </c>
      <c r="X1507" s="145" t="s">
        <v>1597</v>
      </c>
      <c r="Y1507" s="138"/>
      <c r="Z1507" s="138"/>
      <c r="AA1507" s="138"/>
      <c r="AB1507" s="139"/>
      <c r="AC1507" s="147"/>
      <c r="AE1507" s="147"/>
      <c r="AG1507" s="147"/>
      <c r="AH1507" s="92"/>
    </row>
    <row r="1508" spans="2:34" ht="40.5" customHeight="1">
      <c r="B1508" s="127">
        <v>1497</v>
      </c>
      <c r="C1508" s="128" t="s">
        <v>1593</v>
      </c>
      <c r="D1508" s="129" t="s">
        <v>1594</v>
      </c>
      <c r="E1508" s="129"/>
      <c r="F1508" s="129" t="s">
        <v>1595</v>
      </c>
      <c r="G1508" s="128" t="s">
        <v>1550</v>
      </c>
      <c r="H1508" s="128"/>
      <c r="I1508" s="128" t="s">
        <v>1596</v>
      </c>
      <c r="J1508" s="128" t="s">
        <v>156</v>
      </c>
      <c r="K1508" s="128" t="s">
        <v>2264</v>
      </c>
      <c r="L1508" s="130">
        <v>0</v>
      </c>
      <c r="M1508" s="130">
        <v>0</v>
      </c>
      <c r="N1508" s="131">
        <f t="shared" si="83"/>
        <v>0</v>
      </c>
      <c r="O1508" s="128" t="s">
        <v>2312</v>
      </c>
      <c r="P1508" s="144">
        <v>12452</v>
      </c>
      <c r="Q1508" s="133">
        <v>0</v>
      </c>
      <c r="R1508" s="144">
        <v>1536</v>
      </c>
      <c r="S1508" s="134">
        <f t="shared" si="84"/>
        <v>13988</v>
      </c>
      <c r="T1508" s="132">
        <v>12452</v>
      </c>
      <c r="U1508" s="135">
        <v>0</v>
      </c>
      <c r="V1508" s="135"/>
      <c r="W1508" s="136">
        <f t="shared" si="85"/>
        <v>12452</v>
      </c>
      <c r="X1508" s="145" t="s">
        <v>1597</v>
      </c>
      <c r="Y1508" s="138"/>
      <c r="Z1508" s="138"/>
      <c r="AA1508" s="138"/>
      <c r="AB1508" s="139"/>
      <c r="AC1508" s="147"/>
      <c r="AE1508" s="147"/>
      <c r="AG1508" s="147"/>
      <c r="AH1508" s="92"/>
    </row>
    <row r="1509" spans="2:34" ht="40.5" customHeight="1">
      <c r="B1509" s="127">
        <v>1498</v>
      </c>
      <c r="C1509" s="128" t="s">
        <v>1593</v>
      </c>
      <c r="D1509" s="129" t="s">
        <v>1594</v>
      </c>
      <c r="E1509" s="129"/>
      <c r="F1509" s="129" t="s">
        <v>1595</v>
      </c>
      <c r="G1509" s="128" t="s">
        <v>1550</v>
      </c>
      <c r="H1509" s="128"/>
      <c r="I1509" s="128" t="s">
        <v>1596</v>
      </c>
      <c r="J1509" s="128" t="s">
        <v>604</v>
      </c>
      <c r="K1509" s="128" t="s">
        <v>2265</v>
      </c>
      <c r="L1509" s="130">
        <v>0</v>
      </c>
      <c r="M1509" s="130">
        <v>0</v>
      </c>
      <c r="N1509" s="131">
        <f t="shared" si="83"/>
        <v>0</v>
      </c>
      <c r="O1509" s="128" t="s">
        <v>2312</v>
      </c>
      <c r="P1509" s="144">
        <v>5050</v>
      </c>
      <c r="Q1509" s="133">
        <v>0</v>
      </c>
      <c r="R1509" s="144">
        <v>1194</v>
      </c>
      <c r="S1509" s="134">
        <f t="shared" si="84"/>
        <v>6244</v>
      </c>
      <c r="T1509" s="132">
        <v>5050</v>
      </c>
      <c r="U1509" s="135">
        <v>0</v>
      </c>
      <c r="V1509" s="135"/>
      <c r="W1509" s="136">
        <f t="shared" si="85"/>
        <v>5050</v>
      </c>
      <c r="X1509" s="145" t="s">
        <v>1597</v>
      </c>
      <c r="Y1509" s="138"/>
      <c r="Z1509" s="138"/>
      <c r="AA1509" s="138"/>
      <c r="AB1509" s="139"/>
      <c r="AC1509" s="147"/>
      <c r="AE1509" s="147"/>
      <c r="AG1509" s="147"/>
      <c r="AH1509" s="92"/>
    </row>
    <row r="1510" spans="2:34" ht="40.5" customHeight="1">
      <c r="B1510" s="127">
        <v>1499</v>
      </c>
      <c r="C1510" s="128" t="s">
        <v>1593</v>
      </c>
      <c r="D1510" s="129" t="s">
        <v>1594</v>
      </c>
      <c r="E1510" s="129"/>
      <c r="F1510" s="129" t="s">
        <v>1595</v>
      </c>
      <c r="G1510" s="128" t="s">
        <v>1550</v>
      </c>
      <c r="H1510" s="128"/>
      <c r="I1510" s="128" t="s">
        <v>1596</v>
      </c>
      <c r="J1510" s="128" t="s">
        <v>604</v>
      </c>
      <c r="K1510" s="128" t="s">
        <v>2265</v>
      </c>
      <c r="L1510" s="130">
        <v>0</v>
      </c>
      <c r="M1510" s="130">
        <v>0</v>
      </c>
      <c r="N1510" s="131">
        <f t="shared" si="83"/>
        <v>0</v>
      </c>
      <c r="O1510" s="128" t="s">
        <v>2312</v>
      </c>
      <c r="P1510" s="144">
        <v>7100</v>
      </c>
      <c r="Q1510" s="133">
        <v>0</v>
      </c>
      <c r="R1510" s="144">
        <v>2498</v>
      </c>
      <c r="S1510" s="134">
        <f t="shared" si="84"/>
        <v>9598</v>
      </c>
      <c r="T1510" s="132">
        <v>7100</v>
      </c>
      <c r="U1510" s="135">
        <v>0</v>
      </c>
      <c r="V1510" s="135"/>
      <c r="W1510" s="136">
        <f t="shared" si="85"/>
        <v>7100</v>
      </c>
      <c r="X1510" s="145" t="s">
        <v>1597</v>
      </c>
      <c r="Y1510" s="138"/>
      <c r="Z1510" s="138"/>
      <c r="AA1510" s="138"/>
      <c r="AB1510" s="139"/>
      <c r="AC1510" s="147"/>
      <c r="AE1510" s="147"/>
      <c r="AG1510" s="147"/>
      <c r="AH1510" s="92"/>
    </row>
    <row r="1511" spans="2:34" ht="40.5" customHeight="1">
      <c r="B1511" s="127">
        <v>1500</v>
      </c>
      <c r="C1511" s="128" t="s">
        <v>1593</v>
      </c>
      <c r="D1511" s="129" t="s">
        <v>1594</v>
      </c>
      <c r="E1511" s="129"/>
      <c r="F1511" s="129" t="s">
        <v>1595</v>
      </c>
      <c r="G1511" s="128" t="s">
        <v>1550</v>
      </c>
      <c r="H1511" s="128"/>
      <c r="I1511" s="128" t="s">
        <v>1596</v>
      </c>
      <c r="J1511" s="128" t="s">
        <v>941</v>
      </c>
      <c r="K1511" s="128" t="s">
        <v>2264</v>
      </c>
      <c r="L1511" s="130">
        <v>0</v>
      </c>
      <c r="M1511" s="130">
        <v>0</v>
      </c>
      <c r="N1511" s="131">
        <f t="shared" si="83"/>
        <v>0</v>
      </c>
      <c r="O1511" s="128" t="s">
        <v>2312</v>
      </c>
      <c r="P1511" s="144">
        <v>10555</v>
      </c>
      <c r="Q1511" s="133">
        <v>0</v>
      </c>
      <c r="R1511" s="144">
        <v>1173</v>
      </c>
      <c r="S1511" s="134">
        <f t="shared" si="84"/>
        <v>11728</v>
      </c>
      <c r="T1511" s="132">
        <v>10555</v>
      </c>
      <c r="U1511" s="135">
        <v>0</v>
      </c>
      <c r="V1511" s="135"/>
      <c r="W1511" s="136">
        <f t="shared" si="85"/>
        <v>10555</v>
      </c>
      <c r="X1511" s="145" t="s">
        <v>1597</v>
      </c>
      <c r="Y1511" s="138"/>
      <c r="Z1511" s="138"/>
      <c r="AA1511" s="138"/>
      <c r="AB1511" s="139"/>
      <c r="AC1511" s="147"/>
      <c r="AE1511" s="147"/>
      <c r="AG1511" s="147"/>
      <c r="AH1511" s="92"/>
    </row>
    <row r="1512" spans="2:34" ht="40.5" customHeight="1">
      <c r="B1512" s="127">
        <v>1501</v>
      </c>
      <c r="C1512" s="128" t="s">
        <v>1593</v>
      </c>
      <c r="D1512" s="129" t="s">
        <v>1594</v>
      </c>
      <c r="E1512" s="129"/>
      <c r="F1512" s="129" t="s">
        <v>1595</v>
      </c>
      <c r="G1512" s="128" t="s">
        <v>1550</v>
      </c>
      <c r="H1512" s="128"/>
      <c r="I1512" s="128" t="s">
        <v>1596</v>
      </c>
      <c r="J1512" s="128" t="s">
        <v>328</v>
      </c>
      <c r="K1512" s="128" t="s">
        <v>2265</v>
      </c>
      <c r="L1512" s="130">
        <v>0</v>
      </c>
      <c r="M1512" s="130">
        <v>0</v>
      </c>
      <c r="N1512" s="131">
        <f t="shared" si="83"/>
        <v>0</v>
      </c>
      <c r="O1512" s="128" t="s">
        <v>2312</v>
      </c>
      <c r="P1512" s="144">
        <v>24777</v>
      </c>
      <c r="Q1512" s="133">
        <v>0</v>
      </c>
      <c r="R1512" s="144">
        <v>2753</v>
      </c>
      <c r="S1512" s="134">
        <f t="shared" si="84"/>
        <v>27530</v>
      </c>
      <c r="T1512" s="132">
        <v>24777</v>
      </c>
      <c r="U1512" s="135">
        <v>0</v>
      </c>
      <c r="V1512" s="135"/>
      <c r="W1512" s="136">
        <f t="shared" si="85"/>
        <v>24777</v>
      </c>
      <c r="X1512" s="145" t="s">
        <v>1597</v>
      </c>
      <c r="Y1512" s="138"/>
      <c r="Z1512" s="138"/>
      <c r="AA1512" s="138"/>
      <c r="AB1512" s="139"/>
      <c r="AC1512" s="147"/>
      <c r="AE1512" s="147"/>
      <c r="AG1512" s="147"/>
      <c r="AH1512" s="92"/>
    </row>
    <row r="1513" spans="2:34" ht="40.5" customHeight="1">
      <c r="B1513" s="127">
        <v>1502</v>
      </c>
      <c r="C1513" s="128" t="s">
        <v>1598</v>
      </c>
      <c r="D1513" s="129" t="s">
        <v>1599</v>
      </c>
      <c r="E1513" s="129" t="s">
        <v>307</v>
      </c>
      <c r="F1513" s="129" t="s">
        <v>254</v>
      </c>
      <c r="G1513" s="128" t="s">
        <v>1550</v>
      </c>
      <c r="H1513" s="128"/>
      <c r="I1513" s="128" t="s">
        <v>1600</v>
      </c>
      <c r="J1513" s="128" t="s">
        <v>941</v>
      </c>
      <c r="K1513" s="128" t="s">
        <v>2264</v>
      </c>
      <c r="L1513" s="130">
        <v>11</v>
      </c>
      <c r="M1513" s="130">
        <v>3</v>
      </c>
      <c r="N1513" s="131">
        <f t="shared" si="83"/>
        <v>14</v>
      </c>
      <c r="O1513" s="128" t="s">
        <v>2312</v>
      </c>
      <c r="P1513" s="144">
        <v>21110</v>
      </c>
      <c r="Q1513" s="133">
        <v>0</v>
      </c>
      <c r="R1513" s="144">
        <v>2346</v>
      </c>
      <c r="S1513" s="134">
        <f t="shared" si="84"/>
        <v>23456</v>
      </c>
      <c r="T1513" s="132">
        <v>21110</v>
      </c>
      <c r="U1513" s="135">
        <v>0</v>
      </c>
      <c r="V1513" s="135"/>
      <c r="W1513" s="136">
        <f t="shared" si="85"/>
        <v>21110</v>
      </c>
      <c r="X1513" s="145" t="s">
        <v>1601</v>
      </c>
      <c r="Y1513" s="138"/>
      <c r="Z1513" s="138"/>
      <c r="AA1513" s="138"/>
      <c r="AB1513" s="139"/>
      <c r="AC1513" s="147"/>
      <c r="AE1513" s="147"/>
      <c r="AG1513" s="147"/>
      <c r="AH1513" s="92"/>
    </row>
    <row r="1514" spans="2:34" ht="40.5" customHeight="1">
      <c r="B1514" s="127">
        <v>1503</v>
      </c>
      <c r="C1514" s="128" t="s">
        <v>1598</v>
      </c>
      <c r="D1514" s="129" t="s">
        <v>1599</v>
      </c>
      <c r="E1514" s="129" t="s">
        <v>307</v>
      </c>
      <c r="F1514" s="129" t="s">
        <v>254</v>
      </c>
      <c r="G1514" s="128" t="s">
        <v>1550</v>
      </c>
      <c r="H1514" s="128"/>
      <c r="I1514" s="128" t="s">
        <v>1600</v>
      </c>
      <c r="J1514" s="128" t="s">
        <v>604</v>
      </c>
      <c r="K1514" s="128" t="s">
        <v>2265</v>
      </c>
      <c r="L1514" s="130">
        <v>0</v>
      </c>
      <c r="M1514" s="130">
        <v>0</v>
      </c>
      <c r="N1514" s="131">
        <f t="shared" si="83"/>
        <v>0</v>
      </c>
      <c r="O1514" s="128" t="s">
        <v>2312</v>
      </c>
      <c r="P1514" s="144">
        <v>25250</v>
      </c>
      <c r="Q1514" s="133">
        <v>0</v>
      </c>
      <c r="R1514" s="144">
        <v>5970</v>
      </c>
      <c r="S1514" s="134">
        <f t="shared" si="84"/>
        <v>31220</v>
      </c>
      <c r="T1514" s="132">
        <v>25250</v>
      </c>
      <c r="U1514" s="135">
        <v>0</v>
      </c>
      <c r="V1514" s="135"/>
      <c r="W1514" s="136">
        <f t="shared" si="85"/>
        <v>25250</v>
      </c>
      <c r="X1514" s="145" t="s">
        <v>1601</v>
      </c>
      <c r="Y1514" s="138"/>
      <c r="Z1514" s="138"/>
      <c r="AA1514" s="138"/>
      <c r="AB1514" s="139"/>
      <c r="AC1514" s="147"/>
      <c r="AE1514" s="147"/>
      <c r="AG1514" s="147"/>
      <c r="AH1514" s="92"/>
    </row>
    <row r="1515" spans="2:34" ht="40.5" customHeight="1">
      <c r="B1515" s="127">
        <v>1504</v>
      </c>
      <c r="C1515" s="128" t="s">
        <v>1598</v>
      </c>
      <c r="D1515" s="129" t="s">
        <v>1599</v>
      </c>
      <c r="E1515" s="129" t="s">
        <v>307</v>
      </c>
      <c r="F1515" s="129" t="s">
        <v>254</v>
      </c>
      <c r="G1515" s="128" t="s">
        <v>1550</v>
      </c>
      <c r="H1515" s="128"/>
      <c r="I1515" s="128" t="s">
        <v>1600</v>
      </c>
      <c r="J1515" s="128" t="s">
        <v>177</v>
      </c>
      <c r="K1515" s="128" t="s">
        <v>2265</v>
      </c>
      <c r="L1515" s="130">
        <v>0</v>
      </c>
      <c r="M1515" s="130">
        <v>0</v>
      </c>
      <c r="N1515" s="131">
        <f t="shared" si="83"/>
        <v>0</v>
      </c>
      <c r="O1515" s="128" t="s">
        <v>2312</v>
      </c>
      <c r="P1515" s="144">
        <v>6318</v>
      </c>
      <c r="Q1515" s="133">
        <v>0</v>
      </c>
      <c r="R1515" s="144">
        <v>703</v>
      </c>
      <c r="S1515" s="134">
        <f t="shared" si="84"/>
        <v>7021</v>
      </c>
      <c r="T1515" s="132">
        <v>6318</v>
      </c>
      <c r="U1515" s="135">
        <v>0</v>
      </c>
      <c r="V1515" s="135"/>
      <c r="W1515" s="136">
        <f t="shared" si="85"/>
        <v>6318</v>
      </c>
      <c r="X1515" s="145" t="s">
        <v>1601</v>
      </c>
      <c r="Y1515" s="138"/>
      <c r="Z1515" s="138"/>
      <c r="AA1515" s="138"/>
      <c r="AB1515" s="139"/>
      <c r="AC1515" s="147"/>
      <c r="AE1515" s="147"/>
      <c r="AG1515" s="147"/>
      <c r="AH1515" s="92"/>
    </row>
    <row r="1516" spans="2:34" ht="40.5" customHeight="1">
      <c r="B1516" s="127">
        <v>1505</v>
      </c>
      <c r="C1516" s="128" t="s">
        <v>1598</v>
      </c>
      <c r="D1516" s="129" t="s">
        <v>1599</v>
      </c>
      <c r="E1516" s="129" t="s">
        <v>307</v>
      </c>
      <c r="F1516" s="129" t="s">
        <v>254</v>
      </c>
      <c r="G1516" s="128" t="s">
        <v>1550</v>
      </c>
      <c r="H1516" s="128"/>
      <c r="I1516" s="128" t="s">
        <v>1600</v>
      </c>
      <c r="J1516" s="128" t="s">
        <v>328</v>
      </c>
      <c r="K1516" s="128" t="s">
        <v>2265</v>
      </c>
      <c r="L1516" s="130">
        <v>0</v>
      </c>
      <c r="M1516" s="130">
        <v>0</v>
      </c>
      <c r="N1516" s="131">
        <f t="shared" si="83"/>
        <v>0</v>
      </c>
      <c r="O1516" s="128" t="s">
        <v>2312</v>
      </c>
      <c r="P1516" s="144">
        <v>18736</v>
      </c>
      <c r="Q1516" s="133">
        <v>0</v>
      </c>
      <c r="R1516" s="144">
        <v>2082</v>
      </c>
      <c r="S1516" s="134">
        <f t="shared" si="84"/>
        <v>20818</v>
      </c>
      <c r="T1516" s="132">
        <v>18736</v>
      </c>
      <c r="U1516" s="135">
        <v>0</v>
      </c>
      <c r="V1516" s="135"/>
      <c r="W1516" s="136">
        <f t="shared" si="85"/>
        <v>18736</v>
      </c>
      <c r="X1516" s="145" t="s">
        <v>1601</v>
      </c>
      <c r="Y1516" s="138"/>
      <c r="Z1516" s="138"/>
      <c r="AA1516" s="138"/>
      <c r="AB1516" s="139"/>
      <c r="AC1516" s="147"/>
      <c r="AE1516" s="147"/>
      <c r="AG1516" s="147"/>
      <c r="AH1516" s="92"/>
    </row>
    <row r="1517" spans="2:34" ht="40.5" customHeight="1">
      <c r="B1517" s="127">
        <v>1506</v>
      </c>
      <c r="C1517" s="128" t="s">
        <v>1598</v>
      </c>
      <c r="D1517" s="129" t="s">
        <v>1599</v>
      </c>
      <c r="E1517" s="129" t="s">
        <v>307</v>
      </c>
      <c r="F1517" s="129" t="s">
        <v>254</v>
      </c>
      <c r="G1517" s="128" t="s">
        <v>1550</v>
      </c>
      <c r="H1517" s="128"/>
      <c r="I1517" s="128" t="s">
        <v>1600</v>
      </c>
      <c r="J1517" s="128" t="s">
        <v>157</v>
      </c>
      <c r="K1517" s="128" t="s">
        <v>2264</v>
      </c>
      <c r="L1517" s="130">
        <v>0</v>
      </c>
      <c r="M1517" s="130">
        <v>0</v>
      </c>
      <c r="N1517" s="131">
        <f t="shared" si="83"/>
        <v>0</v>
      </c>
      <c r="O1517" s="128" t="s">
        <v>2312</v>
      </c>
      <c r="P1517" s="144">
        <v>37550</v>
      </c>
      <c r="Q1517" s="133">
        <v>0</v>
      </c>
      <c r="R1517" s="144">
        <v>8535</v>
      </c>
      <c r="S1517" s="134">
        <f t="shared" si="84"/>
        <v>46085</v>
      </c>
      <c r="T1517" s="132">
        <v>37550</v>
      </c>
      <c r="U1517" s="135">
        <v>0</v>
      </c>
      <c r="V1517" s="135"/>
      <c r="W1517" s="136">
        <f t="shared" si="85"/>
        <v>37550</v>
      </c>
      <c r="X1517" s="145" t="s">
        <v>1601</v>
      </c>
      <c r="Y1517" s="138"/>
      <c r="Z1517" s="138"/>
      <c r="AA1517" s="138"/>
      <c r="AB1517" s="139"/>
      <c r="AC1517" s="147"/>
      <c r="AE1517" s="147"/>
      <c r="AG1517" s="147"/>
      <c r="AH1517" s="92"/>
    </row>
    <row r="1518" spans="2:34" ht="40.5" customHeight="1">
      <c r="B1518" s="127">
        <v>1507</v>
      </c>
      <c r="C1518" s="128" t="s">
        <v>1598</v>
      </c>
      <c r="D1518" s="129" t="s">
        <v>1599</v>
      </c>
      <c r="E1518" s="129" t="s">
        <v>307</v>
      </c>
      <c r="F1518" s="129" t="s">
        <v>254</v>
      </c>
      <c r="G1518" s="128" t="s">
        <v>1550</v>
      </c>
      <c r="H1518" s="128"/>
      <c r="I1518" s="128" t="s">
        <v>1600</v>
      </c>
      <c r="J1518" s="128" t="s">
        <v>156</v>
      </c>
      <c r="K1518" s="128" t="s">
        <v>2264</v>
      </c>
      <c r="L1518" s="130">
        <v>0</v>
      </c>
      <c r="M1518" s="130">
        <v>0</v>
      </c>
      <c r="N1518" s="131">
        <f t="shared" si="83"/>
        <v>0</v>
      </c>
      <c r="O1518" s="128" t="s">
        <v>2312</v>
      </c>
      <c r="P1518" s="144">
        <v>12452</v>
      </c>
      <c r="Q1518" s="133">
        <v>0</v>
      </c>
      <c r="R1518" s="144">
        <v>1536</v>
      </c>
      <c r="S1518" s="134">
        <f t="shared" si="84"/>
        <v>13988</v>
      </c>
      <c r="T1518" s="132">
        <v>12452</v>
      </c>
      <c r="U1518" s="135">
        <v>0</v>
      </c>
      <c r="V1518" s="135"/>
      <c r="W1518" s="136">
        <f t="shared" si="85"/>
        <v>12452</v>
      </c>
      <c r="X1518" s="145" t="s">
        <v>1601</v>
      </c>
      <c r="Y1518" s="138"/>
      <c r="Z1518" s="138"/>
      <c r="AA1518" s="138"/>
      <c r="AB1518" s="139"/>
      <c r="AC1518" s="147"/>
      <c r="AE1518" s="147"/>
      <c r="AG1518" s="147"/>
      <c r="AH1518" s="92"/>
    </row>
    <row r="1519" spans="2:34" ht="40.5" customHeight="1">
      <c r="B1519" s="127">
        <v>1508</v>
      </c>
      <c r="C1519" s="128" t="s">
        <v>1602</v>
      </c>
      <c r="D1519" s="129" t="s">
        <v>285</v>
      </c>
      <c r="E1519" s="129" t="s">
        <v>430</v>
      </c>
      <c r="F1519" s="129" t="s">
        <v>1603</v>
      </c>
      <c r="G1519" s="128" t="s">
        <v>151</v>
      </c>
      <c r="H1519" s="128"/>
      <c r="I1519" s="128" t="s">
        <v>645</v>
      </c>
      <c r="J1519" s="128" t="s">
        <v>159</v>
      </c>
      <c r="K1519" s="128" t="s">
        <v>2264</v>
      </c>
      <c r="L1519" s="130">
        <v>12</v>
      </c>
      <c r="M1519" s="130">
        <v>0</v>
      </c>
      <c r="N1519" s="131">
        <f t="shared" si="83"/>
        <v>12</v>
      </c>
      <c r="O1519" s="128" t="s">
        <v>2312</v>
      </c>
      <c r="P1519" s="144">
        <v>14040</v>
      </c>
      <c r="Q1519" s="133">
        <v>0</v>
      </c>
      <c r="R1519" s="144">
        <v>1560</v>
      </c>
      <c r="S1519" s="134">
        <f t="shared" si="84"/>
        <v>15600</v>
      </c>
      <c r="T1519" s="132">
        <v>14040</v>
      </c>
      <c r="U1519" s="135">
        <v>0</v>
      </c>
      <c r="V1519" s="135"/>
      <c r="W1519" s="136">
        <f t="shared" si="85"/>
        <v>14040</v>
      </c>
      <c r="X1519" s="145" t="s">
        <v>1604</v>
      </c>
      <c r="Y1519" s="138"/>
      <c r="Z1519" s="138"/>
      <c r="AA1519" s="138"/>
      <c r="AB1519" s="139"/>
      <c r="AC1519" s="147"/>
      <c r="AE1519" s="147"/>
      <c r="AG1519" s="147"/>
      <c r="AH1519" s="92"/>
    </row>
    <row r="1520" spans="2:34" ht="40.5" customHeight="1">
      <c r="B1520" s="127">
        <v>1509</v>
      </c>
      <c r="C1520" s="128" t="s">
        <v>1602</v>
      </c>
      <c r="D1520" s="129" t="s">
        <v>285</v>
      </c>
      <c r="E1520" s="129" t="s">
        <v>430</v>
      </c>
      <c r="F1520" s="129" t="s">
        <v>1603</v>
      </c>
      <c r="G1520" s="128" t="s">
        <v>151</v>
      </c>
      <c r="H1520" s="128"/>
      <c r="I1520" s="128" t="s">
        <v>645</v>
      </c>
      <c r="J1520" s="128" t="s">
        <v>157</v>
      </c>
      <c r="K1520" s="128" t="s">
        <v>2264</v>
      </c>
      <c r="L1520" s="130">
        <v>0</v>
      </c>
      <c r="M1520" s="130">
        <v>0</v>
      </c>
      <c r="N1520" s="131">
        <f t="shared" si="83"/>
        <v>0</v>
      </c>
      <c r="O1520" s="128" t="s">
        <v>2312</v>
      </c>
      <c r="P1520" s="144">
        <v>6615</v>
      </c>
      <c r="Q1520" s="133">
        <v>0</v>
      </c>
      <c r="R1520" s="144">
        <v>735</v>
      </c>
      <c r="S1520" s="134">
        <f t="shared" si="84"/>
        <v>7350</v>
      </c>
      <c r="T1520" s="132">
        <v>6615</v>
      </c>
      <c r="U1520" s="135">
        <v>0</v>
      </c>
      <c r="V1520" s="135"/>
      <c r="W1520" s="136">
        <f t="shared" si="85"/>
        <v>6615</v>
      </c>
      <c r="X1520" s="145" t="s">
        <v>1604</v>
      </c>
      <c r="Y1520" s="138"/>
      <c r="Z1520" s="138"/>
      <c r="AA1520" s="138"/>
      <c r="AB1520" s="139"/>
      <c r="AC1520" s="147"/>
      <c r="AE1520" s="147"/>
      <c r="AG1520" s="147"/>
      <c r="AH1520" s="92"/>
    </row>
    <row r="1521" spans="2:34" ht="40.5" customHeight="1">
      <c r="B1521" s="127">
        <v>1510</v>
      </c>
      <c r="C1521" s="128" t="s">
        <v>1602</v>
      </c>
      <c r="D1521" s="129" t="s">
        <v>285</v>
      </c>
      <c r="E1521" s="129" t="s">
        <v>430</v>
      </c>
      <c r="F1521" s="129" t="s">
        <v>1603</v>
      </c>
      <c r="G1521" s="128" t="s">
        <v>151</v>
      </c>
      <c r="H1521" s="128"/>
      <c r="I1521" s="128" t="s">
        <v>645</v>
      </c>
      <c r="J1521" s="128" t="s">
        <v>156</v>
      </c>
      <c r="K1521" s="128" t="s">
        <v>2264</v>
      </c>
      <c r="L1521" s="130">
        <v>0</v>
      </c>
      <c r="M1521" s="130">
        <v>0</v>
      </c>
      <c r="N1521" s="131">
        <f t="shared" si="83"/>
        <v>0</v>
      </c>
      <c r="O1521" s="128" t="s">
        <v>2312</v>
      </c>
      <c r="P1521" s="144">
        <v>13230</v>
      </c>
      <c r="Q1521" s="133">
        <v>0</v>
      </c>
      <c r="R1521" s="144">
        <v>1470</v>
      </c>
      <c r="S1521" s="134">
        <f t="shared" si="84"/>
        <v>14700</v>
      </c>
      <c r="T1521" s="132">
        <v>13230</v>
      </c>
      <c r="U1521" s="135">
        <v>0</v>
      </c>
      <c r="V1521" s="135"/>
      <c r="W1521" s="136">
        <f t="shared" si="85"/>
        <v>13230</v>
      </c>
      <c r="X1521" s="145" t="s">
        <v>1604</v>
      </c>
      <c r="Y1521" s="138"/>
      <c r="Z1521" s="138"/>
      <c r="AA1521" s="138"/>
      <c r="AB1521" s="139"/>
      <c r="AC1521" s="147"/>
      <c r="AE1521" s="147"/>
      <c r="AG1521" s="147"/>
      <c r="AH1521" s="92"/>
    </row>
    <row r="1522" spans="2:34" ht="40.5" customHeight="1">
      <c r="B1522" s="127">
        <v>1511</v>
      </c>
      <c r="C1522" s="128" t="s">
        <v>1602</v>
      </c>
      <c r="D1522" s="129" t="s">
        <v>285</v>
      </c>
      <c r="E1522" s="129" t="s">
        <v>430</v>
      </c>
      <c r="F1522" s="129" t="s">
        <v>1603</v>
      </c>
      <c r="G1522" s="128" t="s">
        <v>151</v>
      </c>
      <c r="H1522" s="128"/>
      <c r="I1522" s="128" t="s">
        <v>645</v>
      </c>
      <c r="J1522" s="128" t="s">
        <v>177</v>
      </c>
      <c r="K1522" s="128" t="s">
        <v>2265</v>
      </c>
      <c r="L1522" s="130">
        <v>0</v>
      </c>
      <c r="M1522" s="130">
        <v>0</v>
      </c>
      <c r="N1522" s="131">
        <f t="shared" si="83"/>
        <v>0</v>
      </c>
      <c r="O1522" s="128" t="s">
        <v>2312</v>
      </c>
      <c r="P1522" s="144">
        <v>4528</v>
      </c>
      <c r="Q1522" s="133">
        <v>0</v>
      </c>
      <c r="R1522" s="144">
        <v>504</v>
      </c>
      <c r="S1522" s="134">
        <f t="shared" si="84"/>
        <v>5032</v>
      </c>
      <c r="T1522" s="132">
        <v>4528</v>
      </c>
      <c r="U1522" s="135">
        <v>0</v>
      </c>
      <c r="V1522" s="135"/>
      <c r="W1522" s="136">
        <f t="shared" si="85"/>
        <v>4528</v>
      </c>
      <c r="X1522" s="145" t="s">
        <v>1604</v>
      </c>
      <c r="Y1522" s="138"/>
      <c r="Z1522" s="138"/>
      <c r="AA1522" s="138"/>
      <c r="AB1522" s="139"/>
      <c r="AC1522" s="147"/>
      <c r="AE1522" s="147"/>
      <c r="AG1522" s="147"/>
      <c r="AH1522" s="92"/>
    </row>
    <row r="1523" spans="2:34" ht="40.5" customHeight="1">
      <c r="B1523" s="127">
        <v>1512</v>
      </c>
      <c r="C1523" s="128" t="s">
        <v>1602</v>
      </c>
      <c r="D1523" s="129" t="s">
        <v>285</v>
      </c>
      <c r="E1523" s="129" t="s">
        <v>430</v>
      </c>
      <c r="F1523" s="129" t="s">
        <v>1603</v>
      </c>
      <c r="G1523" s="128" t="s">
        <v>151</v>
      </c>
      <c r="H1523" s="128"/>
      <c r="I1523" s="128" t="s">
        <v>645</v>
      </c>
      <c r="J1523" s="128" t="s">
        <v>155</v>
      </c>
      <c r="K1523" s="128" t="s">
        <v>2265</v>
      </c>
      <c r="L1523" s="130">
        <v>0</v>
      </c>
      <c r="M1523" s="130">
        <v>0</v>
      </c>
      <c r="N1523" s="131">
        <f t="shared" si="83"/>
        <v>0</v>
      </c>
      <c r="O1523" s="128" t="s">
        <v>2312</v>
      </c>
      <c r="P1523" s="144">
        <v>3150</v>
      </c>
      <c r="Q1523" s="133">
        <v>0</v>
      </c>
      <c r="R1523" s="144">
        <v>350</v>
      </c>
      <c r="S1523" s="134">
        <f t="shared" si="84"/>
        <v>3500</v>
      </c>
      <c r="T1523" s="132">
        <v>3150</v>
      </c>
      <c r="U1523" s="135">
        <v>0</v>
      </c>
      <c r="V1523" s="135"/>
      <c r="W1523" s="136">
        <f t="shared" si="85"/>
        <v>3150</v>
      </c>
      <c r="X1523" s="145" t="s">
        <v>1604</v>
      </c>
      <c r="Y1523" s="138"/>
      <c r="Z1523" s="138"/>
      <c r="AA1523" s="138"/>
      <c r="AB1523" s="139"/>
      <c r="AC1523" s="147"/>
      <c r="AE1523" s="147"/>
      <c r="AG1523" s="147"/>
      <c r="AH1523" s="92"/>
    </row>
    <row r="1524" spans="2:34" ht="40.5" customHeight="1">
      <c r="B1524" s="127">
        <v>1513</v>
      </c>
      <c r="C1524" s="128" t="s">
        <v>1602</v>
      </c>
      <c r="D1524" s="129" t="s">
        <v>285</v>
      </c>
      <c r="E1524" s="129" t="s">
        <v>430</v>
      </c>
      <c r="F1524" s="129" t="s">
        <v>1603</v>
      </c>
      <c r="G1524" s="128" t="s">
        <v>151</v>
      </c>
      <c r="H1524" s="128"/>
      <c r="I1524" s="128" t="s">
        <v>645</v>
      </c>
      <c r="J1524" s="128" t="s">
        <v>152</v>
      </c>
      <c r="K1524" s="128" t="s">
        <v>2265</v>
      </c>
      <c r="L1524" s="130">
        <v>0</v>
      </c>
      <c r="M1524" s="130">
        <v>0</v>
      </c>
      <c r="N1524" s="131">
        <f t="shared" si="83"/>
        <v>0</v>
      </c>
      <c r="O1524" s="128" t="s">
        <v>2312</v>
      </c>
      <c r="P1524" s="144">
        <v>19224</v>
      </c>
      <c r="Q1524" s="133">
        <v>0</v>
      </c>
      <c r="R1524" s="144">
        <v>2136</v>
      </c>
      <c r="S1524" s="134">
        <f t="shared" si="84"/>
        <v>21360</v>
      </c>
      <c r="T1524" s="132">
        <v>19224</v>
      </c>
      <c r="U1524" s="135">
        <v>0</v>
      </c>
      <c r="V1524" s="135"/>
      <c r="W1524" s="136">
        <f t="shared" si="85"/>
        <v>19224</v>
      </c>
      <c r="X1524" s="145" t="s">
        <v>1604</v>
      </c>
      <c r="Y1524" s="138"/>
      <c r="Z1524" s="138"/>
      <c r="AA1524" s="138"/>
      <c r="AB1524" s="139"/>
      <c r="AC1524" s="147"/>
      <c r="AE1524" s="147"/>
      <c r="AG1524" s="147"/>
      <c r="AH1524" s="92"/>
    </row>
    <row r="1525" spans="2:34" ht="40.5" customHeight="1">
      <c r="B1525" s="127">
        <v>1514</v>
      </c>
      <c r="C1525" s="128" t="s">
        <v>1602</v>
      </c>
      <c r="D1525" s="129" t="s">
        <v>285</v>
      </c>
      <c r="E1525" s="129" t="s">
        <v>430</v>
      </c>
      <c r="F1525" s="129" t="s">
        <v>1603</v>
      </c>
      <c r="G1525" s="128" t="s">
        <v>151</v>
      </c>
      <c r="H1525" s="128"/>
      <c r="I1525" s="128" t="s">
        <v>645</v>
      </c>
      <c r="J1525" s="128" t="s">
        <v>152</v>
      </c>
      <c r="K1525" s="128" t="s">
        <v>2265</v>
      </c>
      <c r="L1525" s="130">
        <v>0</v>
      </c>
      <c r="M1525" s="130">
        <v>0</v>
      </c>
      <c r="N1525" s="131">
        <f t="shared" si="83"/>
        <v>0</v>
      </c>
      <c r="O1525" s="128" t="s">
        <v>2312</v>
      </c>
      <c r="P1525" s="144">
        <v>40050</v>
      </c>
      <c r="Q1525" s="133">
        <v>0</v>
      </c>
      <c r="R1525" s="144">
        <v>4450</v>
      </c>
      <c r="S1525" s="134">
        <f t="shared" si="84"/>
        <v>44500</v>
      </c>
      <c r="T1525" s="132">
        <v>40050</v>
      </c>
      <c r="U1525" s="135">
        <v>0</v>
      </c>
      <c r="V1525" s="135"/>
      <c r="W1525" s="136">
        <f t="shared" si="85"/>
        <v>40050</v>
      </c>
      <c r="X1525" s="145" t="s">
        <v>1604</v>
      </c>
      <c r="Y1525" s="138"/>
      <c r="Z1525" s="138"/>
      <c r="AA1525" s="138"/>
      <c r="AB1525" s="139"/>
      <c r="AC1525" s="147"/>
      <c r="AE1525" s="147"/>
      <c r="AG1525" s="147"/>
      <c r="AH1525" s="92"/>
    </row>
    <row r="1526" spans="2:34" ht="40.5" customHeight="1">
      <c r="B1526" s="127">
        <v>1515</v>
      </c>
      <c r="C1526" s="128" t="s">
        <v>1605</v>
      </c>
      <c r="D1526" s="129" t="s">
        <v>253</v>
      </c>
      <c r="E1526" s="129"/>
      <c r="F1526" s="129" t="s">
        <v>376</v>
      </c>
      <c r="G1526" s="128" t="s">
        <v>1550</v>
      </c>
      <c r="H1526" s="128"/>
      <c r="I1526" s="128" t="s">
        <v>1606</v>
      </c>
      <c r="J1526" s="128" t="s">
        <v>328</v>
      </c>
      <c r="K1526" s="128" t="s">
        <v>2265</v>
      </c>
      <c r="L1526" s="130">
        <v>10</v>
      </c>
      <c r="M1526" s="130">
        <v>5</v>
      </c>
      <c r="N1526" s="131">
        <f t="shared" si="83"/>
        <v>15</v>
      </c>
      <c r="O1526" s="128" t="s">
        <v>2312</v>
      </c>
      <c r="P1526" s="144">
        <v>49554</v>
      </c>
      <c r="Q1526" s="133">
        <v>0</v>
      </c>
      <c r="R1526" s="144">
        <v>5506</v>
      </c>
      <c r="S1526" s="134">
        <f t="shared" si="84"/>
        <v>55060</v>
      </c>
      <c r="T1526" s="132">
        <v>49554</v>
      </c>
      <c r="U1526" s="135">
        <v>0</v>
      </c>
      <c r="V1526" s="135"/>
      <c r="W1526" s="136">
        <f t="shared" si="85"/>
        <v>49554</v>
      </c>
      <c r="X1526" s="145" t="s">
        <v>1607</v>
      </c>
      <c r="Y1526" s="138"/>
      <c r="Z1526" s="138"/>
      <c r="AA1526" s="138"/>
      <c r="AB1526" s="139"/>
      <c r="AC1526" s="147"/>
      <c r="AE1526" s="147"/>
      <c r="AG1526" s="147"/>
      <c r="AH1526" s="92"/>
    </row>
    <row r="1527" spans="2:34" ht="40.5" customHeight="1">
      <c r="B1527" s="127">
        <v>1516</v>
      </c>
      <c r="C1527" s="128" t="s">
        <v>1605</v>
      </c>
      <c r="D1527" s="129" t="s">
        <v>253</v>
      </c>
      <c r="E1527" s="129"/>
      <c r="F1527" s="129" t="s">
        <v>376</v>
      </c>
      <c r="G1527" s="128" t="s">
        <v>1550</v>
      </c>
      <c r="H1527" s="128"/>
      <c r="I1527" s="128" t="s">
        <v>1606</v>
      </c>
      <c r="J1527" s="128" t="s">
        <v>156</v>
      </c>
      <c r="K1527" s="128" t="s">
        <v>2264</v>
      </c>
      <c r="L1527" s="130">
        <v>0</v>
      </c>
      <c r="M1527" s="130">
        <v>0</v>
      </c>
      <c r="N1527" s="131">
        <f t="shared" si="83"/>
        <v>0</v>
      </c>
      <c r="O1527" s="128" t="s">
        <v>2312</v>
      </c>
      <c r="P1527" s="144">
        <v>24904</v>
      </c>
      <c r="Q1527" s="133">
        <v>0</v>
      </c>
      <c r="R1527" s="144">
        <v>3072</v>
      </c>
      <c r="S1527" s="134">
        <f t="shared" si="84"/>
        <v>27976</v>
      </c>
      <c r="T1527" s="132">
        <v>24904</v>
      </c>
      <c r="U1527" s="135">
        <v>0</v>
      </c>
      <c r="V1527" s="135"/>
      <c r="W1527" s="136">
        <f t="shared" si="85"/>
        <v>24904</v>
      </c>
      <c r="X1527" s="145" t="s">
        <v>1607</v>
      </c>
      <c r="Y1527" s="138"/>
      <c r="Z1527" s="138"/>
      <c r="AA1527" s="138"/>
      <c r="AB1527" s="139"/>
      <c r="AC1527" s="147"/>
      <c r="AE1527" s="147"/>
      <c r="AG1527" s="147"/>
      <c r="AH1527" s="92"/>
    </row>
    <row r="1528" spans="2:34" ht="40.5" customHeight="1">
      <c r="B1528" s="127">
        <v>1517</v>
      </c>
      <c r="C1528" s="128" t="s">
        <v>1605</v>
      </c>
      <c r="D1528" s="129" t="s">
        <v>253</v>
      </c>
      <c r="E1528" s="129"/>
      <c r="F1528" s="129" t="s">
        <v>376</v>
      </c>
      <c r="G1528" s="128" t="s">
        <v>1550</v>
      </c>
      <c r="H1528" s="128"/>
      <c r="I1528" s="128" t="s">
        <v>1606</v>
      </c>
      <c r="J1528" s="128" t="s">
        <v>157</v>
      </c>
      <c r="K1528" s="128" t="s">
        <v>2264</v>
      </c>
      <c r="L1528" s="130">
        <v>0</v>
      </c>
      <c r="M1528" s="130">
        <v>0</v>
      </c>
      <c r="N1528" s="131">
        <f t="shared" si="83"/>
        <v>0</v>
      </c>
      <c r="O1528" s="128" t="s">
        <v>2312</v>
      </c>
      <c r="P1528" s="144">
        <v>30040</v>
      </c>
      <c r="Q1528" s="133">
        <v>0</v>
      </c>
      <c r="R1528" s="144">
        <v>6828</v>
      </c>
      <c r="S1528" s="134">
        <f t="shared" si="84"/>
        <v>36868</v>
      </c>
      <c r="T1528" s="132">
        <v>30040</v>
      </c>
      <c r="U1528" s="135">
        <v>0</v>
      </c>
      <c r="V1528" s="135"/>
      <c r="W1528" s="136">
        <f t="shared" si="85"/>
        <v>30040</v>
      </c>
      <c r="X1528" s="145" t="s">
        <v>1607</v>
      </c>
      <c r="Y1528" s="138"/>
      <c r="Z1528" s="138"/>
      <c r="AA1528" s="138"/>
      <c r="AB1528" s="139"/>
      <c r="AC1528" s="147"/>
      <c r="AE1528" s="147"/>
      <c r="AG1528" s="147"/>
      <c r="AH1528" s="92"/>
    </row>
    <row r="1529" spans="2:34" ht="40.5" customHeight="1">
      <c r="B1529" s="127">
        <v>1518</v>
      </c>
      <c r="C1529" s="128" t="s">
        <v>1605</v>
      </c>
      <c r="D1529" s="129" t="s">
        <v>253</v>
      </c>
      <c r="E1529" s="129"/>
      <c r="F1529" s="129" t="s">
        <v>376</v>
      </c>
      <c r="G1529" s="128" t="s">
        <v>1550</v>
      </c>
      <c r="H1529" s="128"/>
      <c r="I1529" s="128" t="s">
        <v>1606</v>
      </c>
      <c r="J1529" s="128" t="s">
        <v>604</v>
      </c>
      <c r="K1529" s="128" t="s">
        <v>2265</v>
      </c>
      <c r="L1529" s="130">
        <v>0</v>
      </c>
      <c r="M1529" s="130">
        <v>0</v>
      </c>
      <c r="N1529" s="131">
        <f t="shared" si="83"/>
        <v>0</v>
      </c>
      <c r="O1529" s="128" t="s">
        <v>2312</v>
      </c>
      <c r="P1529" s="144">
        <v>10100</v>
      </c>
      <c r="Q1529" s="133">
        <v>0</v>
      </c>
      <c r="R1529" s="144">
        <v>2388</v>
      </c>
      <c r="S1529" s="134">
        <f t="shared" si="84"/>
        <v>12488</v>
      </c>
      <c r="T1529" s="132">
        <v>10100</v>
      </c>
      <c r="U1529" s="135">
        <v>0</v>
      </c>
      <c r="V1529" s="135"/>
      <c r="W1529" s="136">
        <f t="shared" si="85"/>
        <v>10100</v>
      </c>
      <c r="X1529" s="145" t="s">
        <v>1607</v>
      </c>
      <c r="Y1529" s="138"/>
      <c r="Z1529" s="138"/>
      <c r="AA1529" s="138"/>
      <c r="AB1529" s="139"/>
      <c r="AC1529" s="147"/>
      <c r="AE1529" s="147"/>
      <c r="AG1529" s="147"/>
      <c r="AH1529" s="92"/>
    </row>
    <row r="1530" spans="2:34" ht="40.5" customHeight="1">
      <c r="B1530" s="127">
        <v>1519</v>
      </c>
      <c r="C1530" s="128" t="s">
        <v>1605</v>
      </c>
      <c r="D1530" s="129" t="s">
        <v>253</v>
      </c>
      <c r="E1530" s="129"/>
      <c r="F1530" s="129" t="s">
        <v>376</v>
      </c>
      <c r="G1530" s="128" t="s">
        <v>1550</v>
      </c>
      <c r="H1530" s="128"/>
      <c r="I1530" s="128" t="s">
        <v>1606</v>
      </c>
      <c r="J1530" s="128" t="s">
        <v>156</v>
      </c>
      <c r="K1530" s="128" t="s">
        <v>2264</v>
      </c>
      <c r="L1530" s="130">
        <v>0</v>
      </c>
      <c r="M1530" s="130">
        <v>0</v>
      </c>
      <c r="N1530" s="131">
        <f t="shared" si="83"/>
        <v>0</v>
      </c>
      <c r="O1530" s="128" t="s">
        <v>2312</v>
      </c>
      <c r="P1530" s="144">
        <v>5600</v>
      </c>
      <c r="Q1530" s="133">
        <v>0</v>
      </c>
      <c r="R1530" s="144">
        <v>800</v>
      </c>
      <c r="S1530" s="134">
        <f t="shared" si="84"/>
        <v>6400</v>
      </c>
      <c r="T1530" s="132">
        <v>5600</v>
      </c>
      <c r="U1530" s="135">
        <v>0</v>
      </c>
      <c r="V1530" s="135"/>
      <c r="W1530" s="136">
        <f t="shared" si="85"/>
        <v>5600</v>
      </c>
      <c r="X1530" s="145" t="s">
        <v>1607</v>
      </c>
      <c r="Y1530" s="138"/>
      <c r="Z1530" s="138"/>
      <c r="AA1530" s="138"/>
      <c r="AB1530" s="139"/>
      <c r="AC1530" s="147"/>
      <c r="AE1530" s="147"/>
      <c r="AG1530" s="147"/>
      <c r="AH1530" s="92"/>
    </row>
    <row r="1531" spans="2:34" ht="40.5" customHeight="1">
      <c r="B1531" s="127">
        <v>1520</v>
      </c>
      <c r="C1531" s="128" t="s">
        <v>1605</v>
      </c>
      <c r="D1531" s="129" t="s">
        <v>253</v>
      </c>
      <c r="E1531" s="129"/>
      <c r="F1531" s="129" t="s">
        <v>376</v>
      </c>
      <c r="G1531" s="128" t="s">
        <v>1550</v>
      </c>
      <c r="H1531" s="128"/>
      <c r="I1531" s="128" t="s">
        <v>1606</v>
      </c>
      <c r="J1531" s="128" t="s">
        <v>177</v>
      </c>
      <c r="K1531" s="128" t="s">
        <v>2265</v>
      </c>
      <c r="L1531" s="130">
        <v>0</v>
      </c>
      <c r="M1531" s="130">
        <v>0</v>
      </c>
      <c r="N1531" s="131">
        <f t="shared" si="83"/>
        <v>0</v>
      </c>
      <c r="O1531" s="128" t="s">
        <v>2312</v>
      </c>
      <c r="P1531" s="144">
        <v>12637</v>
      </c>
      <c r="Q1531" s="133">
        <v>0</v>
      </c>
      <c r="R1531" s="144">
        <v>1405</v>
      </c>
      <c r="S1531" s="134">
        <f t="shared" si="84"/>
        <v>14042</v>
      </c>
      <c r="T1531" s="132">
        <v>12637</v>
      </c>
      <c r="U1531" s="135">
        <v>0</v>
      </c>
      <c r="V1531" s="135"/>
      <c r="W1531" s="136">
        <f t="shared" si="85"/>
        <v>12637</v>
      </c>
      <c r="X1531" s="145" t="s">
        <v>1607</v>
      </c>
      <c r="Y1531" s="138"/>
      <c r="Z1531" s="138"/>
      <c r="AA1531" s="138"/>
      <c r="AB1531" s="139"/>
      <c r="AC1531" s="147"/>
      <c r="AE1531" s="147"/>
      <c r="AG1531" s="147"/>
      <c r="AH1531" s="92"/>
    </row>
    <row r="1532" spans="2:34" ht="40.5" customHeight="1">
      <c r="B1532" s="127">
        <v>1521</v>
      </c>
      <c r="C1532" s="128" t="s">
        <v>1608</v>
      </c>
      <c r="D1532" s="129" t="s">
        <v>253</v>
      </c>
      <c r="E1532" s="129" t="s">
        <v>1609</v>
      </c>
      <c r="F1532" s="129" t="s">
        <v>1610</v>
      </c>
      <c r="G1532" s="128" t="s">
        <v>1550</v>
      </c>
      <c r="H1532" s="128"/>
      <c r="I1532" s="128" t="s">
        <v>1611</v>
      </c>
      <c r="J1532" s="128" t="s">
        <v>156</v>
      </c>
      <c r="K1532" s="128" t="s">
        <v>2264</v>
      </c>
      <c r="L1532" s="130">
        <v>11</v>
      </c>
      <c r="M1532" s="130">
        <v>1</v>
      </c>
      <c r="N1532" s="131">
        <f t="shared" si="83"/>
        <v>12</v>
      </c>
      <c r="O1532" s="128" t="s">
        <v>2312</v>
      </c>
      <c r="P1532" s="144">
        <v>24904</v>
      </c>
      <c r="Q1532" s="133">
        <v>0</v>
      </c>
      <c r="R1532" s="144">
        <v>3072</v>
      </c>
      <c r="S1532" s="134">
        <f t="shared" si="84"/>
        <v>27976</v>
      </c>
      <c r="T1532" s="132">
        <v>24904</v>
      </c>
      <c r="U1532" s="135">
        <v>0</v>
      </c>
      <c r="V1532" s="135"/>
      <c r="W1532" s="136">
        <f t="shared" si="85"/>
        <v>24904</v>
      </c>
      <c r="X1532" s="145" t="s">
        <v>1612</v>
      </c>
      <c r="Y1532" s="138"/>
      <c r="Z1532" s="138"/>
      <c r="AA1532" s="138"/>
      <c r="AB1532" s="139"/>
      <c r="AC1532" s="147"/>
      <c r="AE1532" s="147"/>
      <c r="AG1532" s="147"/>
      <c r="AH1532" s="92"/>
    </row>
    <row r="1533" spans="2:34" ht="40.5" customHeight="1">
      <c r="B1533" s="127">
        <v>1522</v>
      </c>
      <c r="C1533" s="128" t="s">
        <v>1608</v>
      </c>
      <c r="D1533" s="129" t="s">
        <v>253</v>
      </c>
      <c r="E1533" s="129" t="s">
        <v>1609</v>
      </c>
      <c r="F1533" s="129" t="s">
        <v>1610</v>
      </c>
      <c r="G1533" s="128" t="s">
        <v>1550</v>
      </c>
      <c r="H1533" s="128"/>
      <c r="I1533" s="128" t="s">
        <v>1611</v>
      </c>
      <c r="J1533" s="128" t="s">
        <v>156</v>
      </c>
      <c r="K1533" s="128" t="s">
        <v>2264</v>
      </c>
      <c r="L1533" s="130">
        <v>0</v>
      </c>
      <c r="M1533" s="130">
        <v>0</v>
      </c>
      <c r="N1533" s="131">
        <f t="shared" si="83"/>
        <v>0</v>
      </c>
      <c r="O1533" s="128" t="s">
        <v>2312</v>
      </c>
      <c r="P1533" s="144">
        <v>5600</v>
      </c>
      <c r="Q1533" s="133">
        <v>0</v>
      </c>
      <c r="R1533" s="144">
        <v>800</v>
      </c>
      <c r="S1533" s="134">
        <f t="shared" si="84"/>
        <v>6400</v>
      </c>
      <c r="T1533" s="132">
        <v>5600</v>
      </c>
      <c r="U1533" s="135">
        <v>0</v>
      </c>
      <c r="V1533" s="135"/>
      <c r="W1533" s="136">
        <f t="shared" si="85"/>
        <v>5600</v>
      </c>
      <c r="X1533" s="145" t="s">
        <v>1612</v>
      </c>
      <c r="Y1533" s="138"/>
      <c r="Z1533" s="138"/>
      <c r="AA1533" s="138"/>
      <c r="AB1533" s="139"/>
      <c r="AC1533" s="147"/>
      <c r="AE1533" s="147"/>
      <c r="AG1533" s="147"/>
      <c r="AH1533" s="92"/>
    </row>
    <row r="1534" spans="2:34" ht="40.5" customHeight="1">
      <c r="B1534" s="127">
        <v>1523</v>
      </c>
      <c r="C1534" s="128" t="s">
        <v>1608</v>
      </c>
      <c r="D1534" s="129" t="s">
        <v>253</v>
      </c>
      <c r="E1534" s="129" t="s">
        <v>1609</v>
      </c>
      <c r="F1534" s="129" t="s">
        <v>1610</v>
      </c>
      <c r="G1534" s="128" t="s">
        <v>1550</v>
      </c>
      <c r="H1534" s="128"/>
      <c r="I1534" s="128" t="s">
        <v>1611</v>
      </c>
      <c r="J1534" s="128" t="s">
        <v>157</v>
      </c>
      <c r="K1534" s="128" t="s">
        <v>2264</v>
      </c>
      <c r="L1534" s="130">
        <v>0</v>
      </c>
      <c r="M1534" s="130">
        <v>0</v>
      </c>
      <c r="N1534" s="131">
        <f t="shared" si="83"/>
        <v>0</v>
      </c>
      <c r="O1534" s="128" t="s">
        <v>2312</v>
      </c>
      <c r="P1534" s="144">
        <v>15020</v>
      </c>
      <c r="Q1534" s="133">
        <v>0</v>
      </c>
      <c r="R1534" s="144">
        <v>3414</v>
      </c>
      <c r="S1534" s="134">
        <f t="shared" si="84"/>
        <v>18434</v>
      </c>
      <c r="T1534" s="132">
        <v>15020</v>
      </c>
      <c r="U1534" s="135">
        <v>0</v>
      </c>
      <c r="V1534" s="135"/>
      <c r="W1534" s="136">
        <f t="shared" si="85"/>
        <v>15020</v>
      </c>
      <c r="X1534" s="145" t="s">
        <v>1612</v>
      </c>
      <c r="Y1534" s="138"/>
      <c r="Z1534" s="138"/>
      <c r="AA1534" s="138"/>
      <c r="AB1534" s="139"/>
      <c r="AC1534" s="147"/>
      <c r="AE1534" s="147"/>
      <c r="AG1534" s="147"/>
      <c r="AH1534" s="92"/>
    </row>
    <row r="1535" spans="2:34" ht="40.5" customHeight="1">
      <c r="B1535" s="127">
        <v>1524</v>
      </c>
      <c r="C1535" s="128" t="s">
        <v>1613</v>
      </c>
      <c r="D1535" s="129" t="s">
        <v>1614</v>
      </c>
      <c r="E1535" s="129" t="s">
        <v>424</v>
      </c>
      <c r="F1535" s="129" t="s">
        <v>1615</v>
      </c>
      <c r="G1535" s="128" t="s">
        <v>1550</v>
      </c>
      <c r="H1535" s="128"/>
      <c r="I1535" s="128" t="s">
        <v>1616</v>
      </c>
      <c r="J1535" s="128" t="s">
        <v>156</v>
      </c>
      <c r="K1535" s="128" t="s">
        <v>2264</v>
      </c>
      <c r="L1535" s="130">
        <v>12</v>
      </c>
      <c r="M1535" s="130">
        <v>11</v>
      </c>
      <c r="N1535" s="131">
        <f t="shared" si="83"/>
        <v>23</v>
      </c>
      <c r="O1535" s="128" t="s">
        <v>2312</v>
      </c>
      <c r="P1535" s="144">
        <v>33600</v>
      </c>
      <c r="Q1535" s="133">
        <v>0</v>
      </c>
      <c r="R1535" s="144">
        <v>4800</v>
      </c>
      <c r="S1535" s="134">
        <f t="shared" si="84"/>
        <v>38400</v>
      </c>
      <c r="T1535" s="132">
        <v>33600</v>
      </c>
      <c r="U1535" s="135">
        <v>0</v>
      </c>
      <c r="V1535" s="135"/>
      <c r="W1535" s="136">
        <f t="shared" si="85"/>
        <v>33600</v>
      </c>
      <c r="X1535" s="145" t="s">
        <v>1617</v>
      </c>
      <c r="Y1535" s="138"/>
      <c r="Z1535" s="138"/>
      <c r="AA1535" s="138"/>
      <c r="AB1535" s="139"/>
      <c r="AC1535" s="147"/>
      <c r="AE1535" s="147"/>
      <c r="AG1535" s="147"/>
      <c r="AH1535" s="92"/>
    </row>
    <row r="1536" spans="2:34" ht="40.5" customHeight="1">
      <c r="B1536" s="127">
        <v>1525</v>
      </c>
      <c r="C1536" s="128" t="s">
        <v>1613</v>
      </c>
      <c r="D1536" s="129" t="s">
        <v>1614</v>
      </c>
      <c r="E1536" s="129" t="s">
        <v>424</v>
      </c>
      <c r="F1536" s="129" t="s">
        <v>1615</v>
      </c>
      <c r="G1536" s="128" t="s">
        <v>1550</v>
      </c>
      <c r="H1536" s="128"/>
      <c r="I1536" s="128" t="s">
        <v>1616</v>
      </c>
      <c r="J1536" s="128" t="s">
        <v>156</v>
      </c>
      <c r="K1536" s="128" t="s">
        <v>2264</v>
      </c>
      <c r="L1536" s="130">
        <v>0</v>
      </c>
      <c r="M1536" s="130">
        <v>0</v>
      </c>
      <c r="N1536" s="131">
        <f t="shared" si="83"/>
        <v>0</v>
      </c>
      <c r="O1536" s="128" t="s">
        <v>2312</v>
      </c>
      <c r="P1536" s="144">
        <v>74712</v>
      </c>
      <c r="Q1536" s="133">
        <v>0</v>
      </c>
      <c r="R1536" s="144">
        <v>9216</v>
      </c>
      <c r="S1536" s="134">
        <f t="shared" si="84"/>
        <v>83928</v>
      </c>
      <c r="T1536" s="132">
        <v>74712</v>
      </c>
      <c r="U1536" s="135">
        <v>0</v>
      </c>
      <c r="V1536" s="135"/>
      <c r="W1536" s="136">
        <f t="shared" si="85"/>
        <v>74712</v>
      </c>
      <c r="X1536" s="145" t="s">
        <v>1617</v>
      </c>
      <c r="Y1536" s="138"/>
      <c r="Z1536" s="138"/>
      <c r="AA1536" s="138"/>
      <c r="AB1536" s="139"/>
      <c r="AC1536" s="147"/>
      <c r="AE1536" s="147"/>
      <c r="AG1536" s="147"/>
      <c r="AH1536" s="92"/>
    </row>
    <row r="1537" spans="2:34" ht="40.5" customHeight="1">
      <c r="B1537" s="127">
        <v>1526</v>
      </c>
      <c r="C1537" s="128" t="s">
        <v>1613</v>
      </c>
      <c r="D1537" s="129" t="s">
        <v>1614</v>
      </c>
      <c r="E1537" s="129" t="s">
        <v>424</v>
      </c>
      <c r="F1537" s="129" t="s">
        <v>1615</v>
      </c>
      <c r="G1537" s="128" t="s">
        <v>1550</v>
      </c>
      <c r="H1537" s="128"/>
      <c r="I1537" s="128" t="s">
        <v>1616</v>
      </c>
      <c r="J1537" s="128" t="s">
        <v>177</v>
      </c>
      <c r="K1537" s="128" t="s">
        <v>2265</v>
      </c>
      <c r="L1537" s="130">
        <v>0</v>
      </c>
      <c r="M1537" s="130">
        <v>0</v>
      </c>
      <c r="N1537" s="131">
        <f t="shared" si="83"/>
        <v>0</v>
      </c>
      <c r="O1537" s="128" t="s">
        <v>2312</v>
      </c>
      <c r="P1537" s="144">
        <v>12637</v>
      </c>
      <c r="Q1537" s="133">
        <v>0</v>
      </c>
      <c r="R1537" s="144">
        <v>1405</v>
      </c>
      <c r="S1537" s="134">
        <f t="shared" si="84"/>
        <v>14042</v>
      </c>
      <c r="T1537" s="132">
        <v>12637</v>
      </c>
      <c r="U1537" s="135">
        <v>0</v>
      </c>
      <c r="V1537" s="135"/>
      <c r="W1537" s="136">
        <f t="shared" si="85"/>
        <v>12637</v>
      </c>
      <c r="X1537" s="145" t="s">
        <v>1617</v>
      </c>
      <c r="Y1537" s="138"/>
      <c r="Z1537" s="138"/>
      <c r="AA1537" s="138"/>
      <c r="AB1537" s="139"/>
      <c r="AC1537" s="147"/>
      <c r="AE1537" s="147"/>
      <c r="AG1537" s="147"/>
      <c r="AH1537" s="92"/>
    </row>
    <row r="1538" spans="2:34" ht="40.5" customHeight="1">
      <c r="B1538" s="127">
        <v>1527</v>
      </c>
      <c r="C1538" s="128" t="s">
        <v>1613</v>
      </c>
      <c r="D1538" s="129" t="s">
        <v>1614</v>
      </c>
      <c r="E1538" s="129" t="s">
        <v>424</v>
      </c>
      <c r="F1538" s="129" t="s">
        <v>1615</v>
      </c>
      <c r="G1538" s="128" t="s">
        <v>1550</v>
      </c>
      <c r="H1538" s="128"/>
      <c r="I1538" s="128" t="s">
        <v>1616</v>
      </c>
      <c r="J1538" s="128" t="s">
        <v>941</v>
      </c>
      <c r="K1538" s="128" t="s">
        <v>2264</v>
      </c>
      <c r="L1538" s="130">
        <v>0</v>
      </c>
      <c r="M1538" s="130">
        <v>0</v>
      </c>
      <c r="N1538" s="131">
        <f t="shared" si="83"/>
        <v>0</v>
      </c>
      <c r="O1538" s="128" t="s">
        <v>2312</v>
      </c>
      <c r="P1538" s="144">
        <v>10555</v>
      </c>
      <c r="Q1538" s="133">
        <v>0</v>
      </c>
      <c r="R1538" s="144">
        <v>1173</v>
      </c>
      <c r="S1538" s="134">
        <f t="shared" si="84"/>
        <v>11728</v>
      </c>
      <c r="T1538" s="132">
        <v>10555</v>
      </c>
      <c r="U1538" s="135">
        <v>0</v>
      </c>
      <c r="V1538" s="135"/>
      <c r="W1538" s="136">
        <f t="shared" si="85"/>
        <v>10555</v>
      </c>
      <c r="X1538" s="145" t="s">
        <v>1617</v>
      </c>
      <c r="Y1538" s="138"/>
      <c r="Z1538" s="138"/>
      <c r="AA1538" s="138"/>
      <c r="AB1538" s="139"/>
      <c r="AC1538" s="147"/>
      <c r="AE1538" s="147"/>
      <c r="AG1538" s="147"/>
      <c r="AH1538" s="92"/>
    </row>
    <row r="1539" spans="2:34" ht="40.5" customHeight="1">
      <c r="B1539" s="127">
        <v>1528</v>
      </c>
      <c r="C1539" s="128" t="s">
        <v>1613</v>
      </c>
      <c r="D1539" s="129" t="s">
        <v>1614</v>
      </c>
      <c r="E1539" s="129" t="s">
        <v>424</v>
      </c>
      <c r="F1539" s="129" t="s">
        <v>1615</v>
      </c>
      <c r="G1539" s="128" t="s">
        <v>1550</v>
      </c>
      <c r="H1539" s="128"/>
      <c r="I1539" s="128" t="s">
        <v>1616</v>
      </c>
      <c r="J1539" s="128" t="s">
        <v>328</v>
      </c>
      <c r="K1539" s="128" t="s">
        <v>2265</v>
      </c>
      <c r="L1539" s="130">
        <v>0</v>
      </c>
      <c r="M1539" s="130">
        <v>0</v>
      </c>
      <c r="N1539" s="131">
        <f t="shared" si="83"/>
        <v>0</v>
      </c>
      <c r="O1539" s="128" t="s">
        <v>2312</v>
      </c>
      <c r="P1539" s="144">
        <v>24777</v>
      </c>
      <c r="Q1539" s="133">
        <v>0</v>
      </c>
      <c r="R1539" s="144">
        <v>2753</v>
      </c>
      <c r="S1539" s="134">
        <f t="shared" si="84"/>
        <v>27530</v>
      </c>
      <c r="T1539" s="132">
        <v>24777</v>
      </c>
      <c r="U1539" s="135">
        <v>0</v>
      </c>
      <c r="V1539" s="135"/>
      <c r="W1539" s="136">
        <f t="shared" si="85"/>
        <v>24777</v>
      </c>
      <c r="X1539" s="145" t="s">
        <v>1617</v>
      </c>
      <c r="Y1539" s="138"/>
      <c r="Z1539" s="138"/>
      <c r="AA1539" s="138"/>
      <c r="AB1539" s="139"/>
      <c r="AC1539" s="147"/>
      <c r="AE1539" s="147"/>
      <c r="AG1539" s="147"/>
      <c r="AH1539" s="92"/>
    </row>
    <row r="1540" spans="2:34" ht="40.5" customHeight="1">
      <c r="B1540" s="127">
        <v>1529</v>
      </c>
      <c r="C1540" s="128" t="s">
        <v>1613</v>
      </c>
      <c r="D1540" s="129" t="s">
        <v>1614</v>
      </c>
      <c r="E1540" s="129" t="s">
        <v>424</v>
      </c>
      <c r="F1540" s="129" t="s">
        <v>1615</v>
      </c>
      <c r="G1540" s="128" t="s">
        <v>1550</v>
      </c>
      <c r="H1540" s="128"/>
      <c r="I1540" s="128" t="s">
        <v>1616</v>
      </c>
      <c r="J1540" s="128" t="s">
        <v>157</v>
      </c>
      <c r="K1540" s="128" t="s">
        <v>2264</v>
      </c>
      <c r="L1540" s="130">
        <v>0</v>
      </c>
      <c r="M1540" s="130">
        <v>0</v>
      </c>
      <c r="N1540" s="131">
        <f t="shared" si="83"/>
        <v>0</v>
      </c>
      <c r="O1540" s="128" t="s">
        <v>2312</v>
      </c>
      <c r="P1540" s="144">
        <v>22530</v>
      </c>
      <c r="Q1540" s="133">
        <v>0</v>
      </c>
      <c r="R1540" s="144">
        <v>5121</v>
      </c>
      <c r="S1540" s="134">
        <f t="shared" si="84"/>
        <v>27651</v>
      </c>
      <c r="T1540" s="132">
        <v>22530</v>
      </c>
      <c r="U1540" s="135">
        <v>0</v>
      </c>
      <c r="V1540" s="135"/>
      <c r="W1540" s="136">
        <f t="shared" si="85"/>
        <v>22530</v>
      </c>
      <c r="X1540" s="145" t="s">
        <v>1617</v>
      </c>
      <c r="Y1540" s="138"/>
      <c r="Z1540" s="138"/>
      <c r="AA1540" s="138"/>
      <c r="AB1540" s="139"/>
      <c r="AC1540" s="147"/>
      <c r="AE1540" s="147"/>
      <c r="AG1540" s="147"/>
      <c r="AH1540" s="92"/>
    </row>
    <row r="1541" spans="2:34" ht="40.5" customHeight="1">
      <c r="B1541" s="127">
        <v>1530</v>
      </c>
      <c r="C1541" s="128" t="s">
        <v>1618</v>
      </c>
      <c r="D1541" s="129" t="s">
        <v>1619</v>
      </c>
      <c r="E1541" s="129" t="s">
        <v>148</v>
      </c>
      <c r="F1541" s="129" t="s">
        <v>1175</v>
      </c>
      <c r="G1541" s="128" t="s">
        <v>1550</v>
      </c>
      <c r="H1541" s="128"/>
      <c r="I1541" s="128" t="s">
        <v>1620</v>
      </c>
      <c r="J1541" s="128" t="s">
        <v>156</v>
      </c>
      <c r="K1541" s="128" t="s">
        <v>2264</v>
      </c>
      <c r="L1541" s="130">
        <v>5</v>
      </c>
      <c r="M1541" s="130">
        <v>4</v>
      </c>
      <c r="N1541" s="131">
        <f t="shared" si="83"/>
        <v>9</v>
      </c>
      <c r="O1541" s="128" t="s">
        <v>2312</v>
      </c>
      <c r="P1541" s="144">
        <v>37356</v>
      </c>
      <c r="Q1541" s="133">
        <v>0</v>
      </c>
      <c r="R1541" s="144">
        <v>4608</v>
      </c>
      <c r="S1541" s="134">
        <f t="shared" si="84"/>
        <v>41964</v>
      </c>
      <c r="T1541" s="132">
        <v>37356</v>
      </c>
      <c r="U1541" s="135">
        <v>0</v>
      </c>
      <c r="V1541" s="135"/>
      <c r="W1541" s="136">
        <f t="shared" si="85"/>
        <v>37356</v>
      </c>
      <c r="X1541" s="145" t="s">
        <v>1621</v>
      </c>
      <c r="Y1541" s="138"/>
      <c r="Z1541" s="138"/>
      <c r="AA1541" s="138"/>
      <c r="AB1541" s="139"/>
      <c r="AC1541" s="147"/>
      <c r="AE1541" s="147"/>
      <c r="AG1541" s="147"/>
      <c r="AH1541" s="92"/>
    </row>
    <row r="1542" spans="2:34" ht="40.5" customHeight="1">
      <c r="B1542" s="127">
        <v>1531</v>
      </c>
      <c r="C1542" s="128" t="s">
        <v>1618</v>
      </c>
      <c r="D1542" s="129" t="s">
        <v>1619</v>
      </c>
      <c r="E1542" s="129" t="s">
        <v>148</v>
      </c>
      <c r="F1542" s="129" t="s">
        <v>1175</v>
      </c>
      <c r="G1542" s="128" t="s">
        <v>1550</v>
      </c>
      <c r="H1542" s="128"/>
      <c r="I1542" s="128" t="s">
        <v>1620</v>
      </c>
      <c r="J1542" s="128" t="s">
        <v>604</v>
      </c>
      <c r="K1542" s="128" t="s">
        <v>2265</v>
      </c>
      <c r="L1542" s="130">
        <v>0</v>
      </c>
      <c r="M1542" s="130">
        <v>0</v>
      </c>
      <c r="N1542" s="131">
        <f t="shared" si="83"/>
        <v>0</v>
      </c>
      <c r="O1542" s="128" t="s">
        <v>2312</v>
      </c>
      <c r="P1542" s="144">
        <v>7100</v>
      </c>
      <c r="Q1542" s="133">
        <v>0</v>
      </c>
      <c r="R1542" s="144">
        <v>2498</v>
      </c>
      <c r="S1542" s="134">
        <f t="shared" si="84"/>
        <v>9598</v>
      </c>
      <c r="T1542" s="132">
        <v>7100</v>
      </c>
      <c r="U1542" s="135">
        <v>0</v>
      </c>
      <c r="V1542" s="135"/>
      <c r="W1542" s="136">
        <f t="shared" si="85"/>
        <v>7100</v>
      </c>
      <c r="X1542" s="145" t="s">
        <v>1621</v>
      </c>
      <c r="Y1542" s="138"/>
      <c r="Z1542" s="138"/>
      <c r="AA1542" s="138"/>
      <c r="AB1542" s="139"/>
      <c r="AC1542" s="147"/>
      <c r="AE1542" s="147"/>
      <c r="AG1542" s="147"/>
      <c r="AH1542" s="92"/>
    </row>
    <row r="1543" spans="2:34" ht="40.5" customHeight="1">
      <c r="B1543" s="127">
        <v>1532</v>
      </c>
      <c r="C1543" s="128" t="s">
        <v>1618</v>
      </c>
      <c r="D1543" s="129" t="s">
        <v>1619</v>
      </c>
      <c r="E1543" s="129" t="s">
        <v>148</v>
      </c>
      <c r="F1543" s="129" t="s">
        <v>1175</v>
      </c>
      <c r="G1543" s="128" t="s">
        <v>1550</v>
      </c>
      <c r="H1543" s="128"/>
      <c r="I1543" s="128" t="s">
        <v>1620</v>
      </c>
      <c r="J1543" s="128" t="s">
        <v>157</v>
      </c>
      <c r="K1543" s="128" t="s">
        <v>2264</v>
      </c>
      <c r="L1543" s="130">
        <v>0</v>
      </c>
      <c r="M1543" s="130">
        <v>0</v>
      </c>
      <c r="N1543" s="131">
        <f t="shared" si="83"/>
        <v>0</v>
      </c>
      <c r="O1543" s="128" t="s">
        <v>2312</v>
      </c>
      <c r="P1543" s="144">
        <v>7510</v>
      </c>
      <c r="Q1543" s="133">
        <v>0</v>
      </c>
      <c r="R1543" s="144">
        <v>1707</v>
      </c>
      <c r="S1543" s="134">
        <f t="shared" si="84"/>
        <v>9217</v>
      </c>
      <c r="T1543" s="132">
        <v>7510</v>
      </c>
      <c r="U1543" s="135">
        <v>0</v>
      </c>
      <c r="V1543" s="135"/>
      <c r="W1543" s="136">
        <f t="shared" si="85"/>
        <v>7510</v>
      </c>
      <c r="X1543" s="145" t="s">
        <v>1621</v>
      </c>
      <c r="Y1543" s="138"/>
      <c r="Z1543" s="138"/>
      <c r="AA1543" s="138"/>
      <c r="AB1543" s="139"/>
      <c r="AC1543" s="147"/>
      <c r="AE1543" s="147"/>
      <c r="AG1543" s="147"/>
      <c r="AH1543" s="92"/>
    </row>
    <row r="1544" spans="2:34" ht="40.5" customHeight="1">
      <c r="B1544" s="127">
        <v>1533</v>
      </c>
      <c r="C1544" s="128" t="s">
        <v>1618</v>
      </c>
      <c r="D1544" s="129" t="s">
        <v>1619</v>
      </c>
      <c r="E1544" s="129" t="s">
        <v>148</v>
      </c>
      <c r="F1544" s="129" t="s">
        <v>1175</v>
      </c>
      <c r="G1544" s="128" t="s">
        <v>1550</v>
      </c>
      <c r="H1544" s="128"/>
      <c r="I1544" s="128" t="s">
        <v>1620</v>
      </c>
      <c r="J1544" s="128" t="s">
        <v>156</v>
      </c>
      <c r="K1544" s="128" t="s">
        <v>2264</v>
      </c>
      <c r="L1544" s="130">
        <v>0</v>
      </c>
      <c r="M1544" s="130">
        <v>0</v>
      </c>
      <c r="N1544" s="131">
        <f t="shared" si="83"/>
        <v>0</v>
      </c>
      <c r="O1544" s="128" t="s">
        <v>2312</v>
      </c>
      <c r="P1544" s="144">
        <v>16800</v>
      </c>
      <c r="Q1544" s="133">
        <v>0</v>
      </c>
      <c r="R1544" s="144">
        <v>2400</v>
      </c>
      <c r="S1544" s="134">
        <f t="shared" si="84"/>
        <v>19200</v>
      </c>
      <c r="T1544" s="132">
        <v>16800</v>
      </c>
      <c r="U1544" s="135">
        <v>0</v>
      </c>
      <c r="V1544" s="135"/>
      <c r="W1544" s="136">
        <f t="shared" si="85"/>
        <v>16800</v>
      </c>
      <c r="X1544" s="145" t="s">
        <v>1621</v>
      </c>
      <c r="Y1544" s="138"/>
      <c r="Z1544" s="138"/>
      <c r="AA1544" s="138"/>
      <c r="AB1544" s="139"/>
      <c r="AC1544" s="147"/>
      <c r="AE1544" s="147"/>
      <c r="AG1544" s="147"/>
      <c r="AH1544" s="92"/>
    </row>
    <row r="1545" spans="2:34" ht="40.5" customHeight="1">
      <c r="B1545" s="127">
        <v>1534</v>
      </c>
      <c r="C1545" s="128" t="s">
        <v>1618</v>
      </c>
      <c r="D1545" s="129" t="s">
        <v>1619</v>
      </c>
      <c r="E1545" s="129" t="s">
        <v>148</v>
      </c>
      <c r="F1545" s="129" t="s">
        <v>1175</v>
      </c>
      <c r="G1545" s="128" t="s">
        <v>1550</v>
      </c>
      <c r="H1545" s="128"/>
      <c r="I1545" s="128" t="s">
        <v>1620</v>
      </c>
      <c r="J1545" s="128" t="s">
        <v>941</v>
      </c>
      <c r="K1545" s="128" t="s">
        <v>2264</v>
      </c>
      <c r="L1545" s="130">
        <v>0</v>
      </c>
      <c r="M1545" s="130">
        <v>0</v>
      </c>
      <c r="N1545" s="131">
        <f t="shared" si="83"/>
        <v>0</v>
      </c>
      <c r="O1545" s="128" t="s">
        <v>2312</v>
      </c>
      <c r="P1545" s="144">
        <v>10555</v>
      </c>
      <c r="Q1545" s="133">
        <v>0</v>
      </c>
      <c r="R1545" s="144">
        <v>1173</v>
      </c>
      <c r="S1545" s="134">
        <f t="shared" si="84"/>
        <v>11728</v>
      </c>
      <c r="T1545" s="132">
        <v>10555</v>
      </c>
      <c r="U1545" s="135">
        <v>0</v>
      </c>
      <c r="V1545" s="135"/>
      <c r="W1545" s="136">
        <f t="shared" si="85"/>
        <v>10555</v>
      </c>
      <c r="X1545" s="145" t="s">
        <v>1621</v>
      </c>
      <c r="Y1545" s="138"/>
      <c r="Z1545" s="138"/>
      <c r="AA1545" s="138"/>
      <c r="AB1545" s="139"/>
      <c r="AC1545" s="147"/>
      <c r="AE1545" s="147"/>
      <c r="AG1545" s="147"/>
      <c r="AH1545" s="92"/>
    </row>
    <row r="1546" spans="2:34" ht="40.5" customHeight="1">
      <c r="B1546" s="127">
        <v>1535</v>
      </c>
      <c r="C1546" s="128" t="s">
        <v>1622</v>
      </c>
      <c r="D1546" s="129" t="s">
        <v>324</v>
      </c>
      <c r="E1546" s="129" t="s">
        <v>285</v>
      </c>
      <c r="F1546" s="129" t="s">
        <v>745</v>
      </c>
      <c r="G1546" s="128" t="s">
        <v>1550</v>
      </c>
      <c r="H1546" s="128"/>
      <c r="I1546" s="128" t="s">
        <v>1623</v>
      </c>
      <c r="J1546" s="128" t="s">
        <v>157</v>
      </c>
      <c r="K1546" s="128" t="s">
        <v>2264</v>
      </c>
      <c r="L1546" s="130">
        <v>10</v>
      </c>
      <c r="M1546" s="130">
        <v>5</v>
      </c>
      <c r="N1546" s="131">
        <f t="shared" si="83"/>
        <v>15</v>
      </c>
      <c r="O1546" s="128" t="s">
        <v>2312</v>
      </c>
      <c r="P1546" s="144">
        <v>37550</v>
      </c>
      <c r="Q1546" s="133">
        <v>0</v>
      </c>
      <c r="R1546" s="144">
        <v>8535</v>
      </c>
      <c r="S1546" s="134">
        <f t="shared" si="84"/>
        <v>46085</v>
      </c>
      <c r="T1546" s="132">
        <v>37550</v>
      </c>
      <c r="U1546" s="135">
        <v>0</v>
      </c>
      <c r="V1546" s="135"/>
      <c r="W1546" s="136">
        <f t="shared" si="85"/>
        <v>37550</v>
      </c>
      <c r="X1546" s="145" t="s">
        <v>1624</v>
      </c>
      <c r="Y1546" s="138"/>
      <c r="Z1546" s="138"/>
      <c r="AA1546" s="138"/>
      <c r="AB1546" s="139"/>
      <c r="AC1546" s="147"/>
      <c r="AE1546" s="147"/>
      <c r="AG1546" s="147"/>
      <c r="AH1546" s="92"/>
    </row>
    <row r="1547" spans="2:34" ht="40.5" customHeight="1">
      <c r="B1547" s="127">
        <v>1536</v>
      </c>
      <c r="C1547" s="128" t="s">
        <v>1622</v>
      </c>
      <c r="D1547" s="129" t="s">
        <v>324</v>
      </c>
      <c r="E1547" s="129" t="s">
        <v>285</v>
      </c>
      <c r="F1547" s="129" t="s">
        <v>745</v>
      </c>
      <c r="G1547" s="128" t="s">
        <v>1550</v>
      </c>
      <c r="H1547" s="128"/>
      <c r="I1547" s="128" t="s">
        <v>1623</v>
      </c>
      <c r="J1547" s="128" t="s">
        <v>156</v>
      </c>
      <c r="K1547" s="128" t="s">
        <v>2264</v>
      </c>
      <c r="L1547" s="130">
        <v>0</v>
      </c>
      <c r="M1547" s="130">
        <v>0</v>
      </c>
      <c r="N1547" s="131">
        <f t="shared" si="83"/>
        <v>0</v>
      </c>
      <c r="O1547" s="128" t="s">
        <v>2312</v>
      </c>
      <c r="P1547" s="144">
        <v>49808</v>
      </c>
      <c r="Q1547" s="133">
        <v>0</v>
      </c>
      <c r="R1547" s="144">
        <v>6144</v>
      </c>
      <c r="S1547" s="134">
        <f t="shared" si="84"/>
        <v>55952</v>
      </c>
      <c r="T1547" s="132">
        <v>49808</v>
      </c>
      <c r="U1547" s="135">
        <v>0</v>
      </c>
      <c r="V1547" s="135"/>
      <c r="W1547" s="136">
        <f t="shared" si="85"/>
        <v>49808</v>
      </c>
      <c r="X1547" s="145" t="s">
        <v>1624</v>
      </c>
      <c r="Y1547" s="138"/>
      <c r="Z1547" s="138"/>
      <c r="AA1547" s="138"/>
      <c r="AB1547" s="139"/>
      <c r="AC1547" s="147"/>
      <c r="AE1547" s="147"/>
      <c r="AG1547" s="147"/>
      <c r="AH1547" s="92"/>
    </row>
    <row r="1548" spans="2:34" ht="40.5" customHeight="1">
      <c r="B1548" s="127">
        <v>1537</v>
      </c>
      <c r="C1548" s="128" t="s">
        <v>1622</v>
      </c>
      <c r="D1548" s="129" t="s">
        <v>324</v>
      </c>
      <c r="E1548" s="129" t="s">
        <v>285</v>
      </c>
      <c r="F1548" s="129" t="s">
        <v>745</v>
      </c>
      <c r="G1548" s="128" t="s">
        <v>1550</v>
      </c>
      <c r="H1548" s="128"/>
      <c r="I1548" s="128" t="s">
        <v>1623</v>
      </c>
      <c r="J1548" s="128" t="s">
        <v>330</v>
      </c>
      <c r="K1548" s="128" t="s">
        <v>2265</v>
      </c>
      <c r="L1548" s="130">
        <v>0</v>
      </c>
      <c r="M1548" s="130">
        <v>0</v>
      </c>
      <c r="N1548" s="131">
        <f t="shared" ref="N1548:N1611" si="86">+M1548+L1548</f>
        <v>0</v>
      </c>
      <c r="O1548" s="128" t="s">
        <v>2312</v>
      </c>
      <c r="P1548" s="144">
        <v>12558</v>
      </c>
      <c r="Q1548" s="133">
        <v>0</v>
      </c>
      <c r="R1548" s="144">
        <v>1520</v>
      </c>
      <c r="S1548" s="134">
        <f t="shared" si="84"/>
        <v>14078</v>
      </c>
      <c r="T1548" s="132">
        <v>12558</v>
      </c>
      <c r="U1548" s="135">
        <v>0</v>
      </c>
      <c r="V1548" s="135"/>
      <c r="W1548" s="136">
        <f t="shared" si="85"/>
        <v>12558</v>
      </c>
      <c r="X1548" s="145" t="s">
        <v>1624</v>
      </c>
      <c r="Y1548" s="138"/>
      <c r="Z1548" s="138"/>
      <c r="AA1548" s="138"/>
      <c r="AB1548" s="139"/>
      <c r="AC1548" s="147"/>
      <c r="AE1548" s="147"/>
      <c r="AG1548" s="147"/>
      <c r="AH1548" s="92"/>
    </row>
    <row r="1549" spans="2:34" ht="40.5" customHeight="1">
      <c r="B1549" s="127">
        <v>1538</v>
      </c>
      <c r="C1549" s="128" t="s">
        <v>1622</v>
      </c>
      <c r="D1549" s="129" t="s">
        <v>324</v>
      </c>
      <c r="E1549" s="129" t="s">
        <v>285</v>
      </c>
      <c r="F1549" s="129" t="s">
        <v>745</v>
      </c>
      <c r="G1549" s="128" t="s">
        <v>1550</v>
      </c>
      <c r="H1549" s="128"/>
      <c r="I1549" s="128" t="s">
        <v>1623</v>
      </c>
      <c r="J1549" s="128" t="s">
        <v>604</v>
      </c>
      <c r="K1549" s="128" t="s">
        <v>2265</v>
      </c>
      <c r="L1549" s="130">
        <v>0</v>
      </c>
      <c r="M1549" s="130">
        <v>0</v>
      </c>
      <c r="N1549" s="131">
        <f t="shared" si="86"/>
        <v>0</v>
      </c>
      <c r="O1549" s="128" t="s">
        <v>2312</v>
      </c>
      <c r="P1549" s="144">
        <v>7100</v>
      </c>
      <c r="Q1549" s="133">
        <v>0</v>
      </c>
      <c r="R1549" s="144">
        <v>2498</v>
      </c>
      <c r="S1549" s="134">
        <f t="shared" ref="S1549:S1612" si="87">+P1549+R1549</f>
        <v>9598</v>
      </c>
      <c r="T1549" s="132">
        <v>7100</v>
      </c>
      <c r="U1549" s="135">
        <v>0</v>
      </c>
      <c r="V1549" s="135"/>
      <c r="W1549" s="136">
        <f t="shared" ref="W1549:W1612" si="88">+T1549+U1549+V1549</f>
        <v>7100</v>
      </c>
      <c r="X1549" s="145" t="s">
        <v>1624</v>
      </c>
      <c r="Y1549" s="138"/>
      <c r="Z1549" s="138"/>
      <c r="AA1549" s="138"/>
      <c r="AB1549" s="139"/>
      <c r="AC1549" s="147"/>
      <c r="AE1549" s="147"/>
      <c r="AG1549" s="147"/>
      <c r="AH1549" s="92"/>
    </row>
    <row r="1550" spans="2:34" ht="40.5" customHeight="1">
      <c r="B1550" s="127">
        <v>1539</v>
      </c>
      <c r="C1550" s="128" t="s">
        <v>1622</v>
      </c>
      <c r="D1550" s="129" t="s">
        <v>324</v>
      </c>
      <c r="E1550" s="129" t="s">
        <v>285</v>
      </c>
      <c r="F1550" s="129" t="s">
        <v>745</v>
      </c>
      <c r="G1550" s="128" t="s">
        <v>1550</v>
      </c>
      <c r="H1550" s="128"/>
      <c r="I1550" s="128" t="s">
        <v>1623</v>
      </c>
      <c r="J1550" s="128" t="s">
        <v>330</v>
      </c>
      <c r="K1550" s="128" t="s">
        <v>2265</v>
      </c>
      <c r="L1550" s="130">
        <v>0</v>
      </c>
      <c r="M1550" s="130">
        <v>0</v>
      </c>
      <c r="N1550" s="131">
        <f t="shared" si="86"/>
        <v>0</v>
      </c>
      <c r="O1550" s="128" t="s">
        <v>2312</v>
      </c>
      <c r="P1550" s="144">
        <v>10836</v>
      </c>
      <c r="Q1550" s="133">
        <v>0</v>
      </c>
      <c r="R1550" s="144">
        <v>3414</v>
      </c>
      <c r="S1550" s="134">
        <f t="shared" si="87"/>
        <v>14250</v>
      </c>
      <c r="T1550" s="132">
        <v>10836</v>
      </c>
      <c r="U1550" s="135">
        <v>0</v>
      </c>
      <c r="V1550" s="135"/>
      <c r="W1550" s="136">
        <f t="shared" si="88"/>
        <v>10836</v>
      </c>
      <c r="X1550" s="145" t="s">
        <v>1624</v>
      </c>
      <c r="Y1550" s="138"/>
      <c r="Z1550" s="138"/>
      <c r="AA1550" s="138"/>
      <c r="AB1550" s="139"/>
      <c r="AC1550" s="147"/>
      <c r="AE1550" s="147"/>
      <c r="AG1550" s="147"/>
      <c r="AH1550" s="92"/>
    </row>
    <row r="1551" spans="2:34" ht="40.5" customHeight="1">
      <c r="B1551" s="127">
        <v>1540</v>
      </c>
      <c r="C1551" s="128" t="s">
        <v>1625</v>
      </c>
      <c r="D1551" s="129" t="s">
        <v>1626</v>
      </c>
      <c r="E1551" s="129" t="s">
        <v>1627</v>
      </c>
      <c r="F1551" s="129" t="s">
        <v>1284</v>
      </c>
      <c r="G1551" s="128" t="s">
        <v>1550</v>
      </c>
      <c r="H1551" s="128"/>
      <c r="I1551" s="128" t="s">
        <v>1628</v>
      </c>
      <c r="J1551" s="128" t="s">
        <v>156</v>
      </c>
      <c r="K1551" s="128" t="s">
        <v>2264</v>
      </c>
      <c r="L1551" s="130">
        <v>6</v>
      </c>
      <c r="M1551" s="130">
        <v>1</v>
      </c>
      <c r="N1551" s="131">
        <f t="shared" si="86"/>
        <v>7</v>
      </c>
      <c r="O1551" s="128" t="s">
        <v>2312</v>
      </c>
      <c r="P1551" s="144">
        <v>24904</v>
      </c>
      <c r="Q1551" s="133">
        <v>0</v>
      </c>
      <c r="R1551" s="144">
        <v>3072</v>
      </c>
      <c r="S1551" s="134">
        <f t="shared" si="87"/>
        <v>27976</v>
      </c>
      <c r="T1551" s="132">
        <v>24904</v>
      </c>
      <c r="U1551" s="135">
        <v>0</v>
      </c>
      <c r="V1551" s="135"/>
      <c r="W1551" s="136">
        <f t="shared" si="88"/>
        <v>24904</v>
      </c>
      <c r="X1551" s="145" t="s">
        <v>1629</v>
      </c>
      <c r="Y1551" s="138"/>
      <c r="Z1551" s="138"/>
      <c r="AA1551" s="138"/>
      <c r="AB1551" s="139"/>
      <c r="AC1551" s="147"/>
      <c r="AE1551" s="147"/>
      <c r="AG1551" s="147"/>
      <c r="AH1551" s="92"/>
    </row>
    <row r="1552" spans="2:34" ht="40.5" customHeight="1">
      <c r="B1552" s="127">
        <v>1541</v>
      </c>
      <c r="C1552" s="128" t="s">
        <v>1625</v>
      </c>
      <c r="D1552" s="129" t="s">
        <v>1626</v>
      </c>
      <c r="E1552" s="129" t="s">
        <v>1627</v>
      </c>
      <c r="F1552" s="129" t="s">
        <v>1284</v>
      </c>
      <c r="G1552" s="128" t="s">
        <v>1550</v>
      </c>
      <c r="H1552" s="128"/>
      <c r="I1552" s="128" t="s">
        <v>1628</v>
      </c>
      <c r="J1552" s="128" t="s">
        <v>157</v>
      </c>
      <c r="K1552" s="128" t="s">
        <v>2264</v>
      </c>
      <c r="L1552" s="130">
        <v>0</v>
      </c>
      <c r="M1552" s="130">
        <v>0</v>
      </c>
      <c r="N1552" s="131">
        <f t="shared" si="86"/>
        <v>0</v>
      </c>
      <c r="O1552" s="128" t="s">
        <v>2312</v>
      </c>
      <c r="P1552" s="144">
        <v>7510</v>
      </c>
      <c r="Q1552" s="133">
        <v>0</v>
      </c>
      <c r="R1552" s="144">
        <v>1707</v>
      </c>
      <c r="S1552" s="134">
        <f t="shared" si="87"/>
        <v>9217</v>
      </c>
      <c r="T1552" s="132">
        <v>7510</v>
      </c>
      <c r="U1552" s="135">
        <v>0</v>
      </c>
      <c r="V1552" s="135"/>
      <c r="W1552" s="136">
        <f t="shared" si="88"/>
        <v>7510</v>
      </c>
      <c r="X1552" s="145" t="s">
        <v>1629</v>
      </c>
      <c r="Y1552" s="138"/>
      <c r="Z1552" s="138"/>
      <c r="AA1552" s="138"/>
      <c r="AB1552" s="139"/>
      <c r="AC1552" s="147"/>
      <c r="AE1552" s="147"/>
      <c r="AG1552" s="147"/>
      <c r="AH1552" s="92"/>
    </row>
    <row r="1553" spans="2:34" ht="40.5" customHeight="1">
      <c r="B1553" s="127">
        <v>1542</v>
      </c>
      <c r="C1553" s="128" t="s">
        <v>1625</v>
      </c>
      <c r="D1553" s="129" t="s">
        <v>1626</v>
      </c>
      <c r="E1553" s="129" t="s">
        <v>1627</v>
      </c>
      <c r="F1553" s="129" t="s">
        <v>1284</v>
      </c>
      <c r="G1553" s="128" t="s">
        <v>1550</v>
      </c>
      <c r="H1553" s="128"/>
      <c r="I1553" s="128" t="s">
        <v>1628</v>
      </c>
      <c r="J1553" s="128" t="s">
        <v>604</v>
      </c>
      <c r="K1553" s="128" t="s">
        <v>2265</v>
      </c>
      <c r="L1553" s="130">
        <v>0</v>
      </c>
      <c r="M1553" s="130">
        <v>0</v>
      </c>
      <c r="N1553" s="131">
        <f t="shared" si="86"/>
        <v>0</v>
      </c>
      <c r="O1553" s="128" t="s">
        <v>2312</v>
      </c>
      <c r="P1553" s="144">
        <v>7100</v>
      </c>
      <c r="Q1553" s="133">
        <v>0</v>
      </c>
      <c r="R1553" s="144">
        <v>2498</v>
      </c>
      <c r="S1553" s="134">
        <f t="shared" si="87"/>
        <v>9598</v>
      </c>
      <c r="T1553" s="132">
        <v>7100</v>
      </c>
      <c r="U1553" s="135">
        <v>0</v>
      </c>
      <c r="V1553" s="135"/>
      <c r="W1553" s="136">
        <f t="shared" si="88"/>
        <v>7100</v>
      </c>
      <c r="X1553" s="145" t="s">
        <v>1629</v>
      </c>
      <c r="Y1553" s="138"/>
      <c r="Z1553" s="138"/>
      <c r="AA1553" s="138"/>
      <c r="AB1553" s="139"/>
      <c r="AC1553" s="147"/>
      <c r="AE1553" s="147"/>
      <c r="AG1553" s="147"/>
      <c r="AH1553" s="92"/>
    </row>
    <row r="1554" spans="2:34" ht="40.5" customHeight="1">
      <c r="B1554" s="127">
        <v>1543</v>
      </c>
      <c r="C1554" s="128" t="s">
        <v>1625</v>
      </c>
      <c r="D1554" s="129" t="s">
        <v>1626</v>
      </c>
      <c r="E1554" s="129" t="s">
        <v>1627</v>
      </c>
      <c r="F1554" s="129" t="s">
        <v>1284</v>
      </c>
      <c r="G1554" s="128" t="s">
        <v>1550</v>
      </c>
      <c r="H1554" s="128"/>
      <c r="I1554" s="128" t="s">
        <v>1628</v>
      </c>
      <c r="J1554" s="128" t="s">
        <v>177</v>
      </c>
      <c r="K1554" s="128" t="s">
        <v>2265</v>
      </c>
      <c r="L1554" s="130">
        <v>0</v>
      </c>
      <c r="M1554" s="130">
        <v>0</v>
      </c>
      <c r="N1554" s="131">
        <f t="shared" si="86"/>
        <v>0</v>
      </c>
      <c r="O1554" s="128" t="s">
        <v>2312</v>
      </c>
      <c r="P1554" s="144">
        <v>12637</v>
      </c>
      <c r="Q1554" s="133">
        <v>0</v>
      </c>
      <c r="R1554" s="144">
        <v>1405</v>
      </c>
      <c r="S1554" s="134">
        <f t="shared" si="87"/>
        <v>14042</v>
      </c>
      <c r="T1554" s="132">
        <v>12637</v>
      </c>
      <c r="U1554" s="135">
        <v>0</v>
      </c>
      <c r="V1554" s="135"/>
      <c r="W1554" s="136">
        <f t="shared" si="88"/>
        <v>12637</v>
      </c>
      <c r="X1554" s="145" t="s">
        <v>1629</v>
      </c>
      <c r="Y1554" s="138"/>
      <c r="Z1554" s="138"/>
      <c r="AA1554" s="138"/>
      <c r="AB1554" s="139"/>
      <c r="AC1554" s="147"/>
      <c r="AE1554" s="147"/>
      <c r="AG1554" s="147"/>
      <c r="AH1554" s="92"/>
    </row>
    <row r="1555" spans="2:34" ht="40.5" customHeight="1">
      <c r="B1555" s="127">
        <v>1544</v>
      </c>
      <c r="C1555" s="128" t="s">
        <v>1630</v>
      </c>
      <c r="D1555" s="129" t="s">
        <v>758</v>
      </c>
      <c r="E1555" s="129" t="s">
        <v>966</v>
      </c>
      <c r="F1555" s="129" t="s">
        <v>538</v>
      </c>
      <c r="G1555" s="128" t="s">
        <v>1550</v>
      </c>
      <c r="H1555" s="128"/>
      <c r="I1555" s="128" t="s">
        <v>1631</v>
      </c>
      <c r="J1555" s="128" t="s">
        <v>156</v>
      </c>
      <c r="K1555" s="128" t="s">
        <v>2264</v>
      </c>
      <c r="L1555" s="130">
        <v>9</v>
      </c>
      <c r="M1555" s="130">
        <v>4</v>
      </c>
      <c r="N1555" s="131">
        <f t="shared" si="86"/>
        <v>13</v>
      </c>
      <c r="O1555" s="128" t="s">
        <v>2312</v>
      </c>
      <c r="P1555" s="144">
        <v>24904</v>
      </c>
      <c r="Q1555" s="133">
        <v>0</v>
      </c>
      <c r="R1555" s="144">
        <v>3072</v>
      </c>
      <c r="S1555" s="134">
        <f t="shared" si="87"/>
        <v>27976</v>
      </c>
      <c r="T1555" s="132">
        <v>24904</v>
      </c>
      <c r="U1555" s="135">
        <v>0</v>
      </c>
      <c r="V1555" s="135"/>
      <c r="W1555" s="136">
        <f t="shared" si="88"/>
        <v>24904</v>
      </c>
      <c r="X1555" s="145" t="s">
        <v>1632</v>
      </c>
      <c r="Y1555" s="138"/>
      <c r="Z1555" s="138"/>
      <c r="AA1555" s="138"/>
      <c r="AB1555" s="139"/>
      <c r="AC1555" s="147"/>
      <c r="AE1555" s="147"/>
      <c r="AG1555" s="147"/>
      <c r="AH1555" s="92"/>
    </row>
    <row r="1556" spans="2:34" ht="40.5" customHeight="1">
      <c r="B1556" s="127">
        <v>1545</v>
      </c>
      <c r="C1556" s="128" t="s">
        <v>1630</v>
      </c>
      <c r="D1556" s="129" t="s">
        <v>758</v>
      </c>
      <c r="E1556" s="129" t="s">
        <v>966</v>
      </c>
      <c r="F1556" s="129" t="s">
        <v>538</v>
      </c>
      <c r="G1556" s="128" t="s">
        <v>1550</v>
      </c>
      <c r="H1556" s="128"/>
      <c r="I1556" s="128" t="s">
        <v>1631</v>
      </c>
      <c r="J1556" s="128" t="s">
        <v>157</v>
      </c>
      <c r="K1556" s="128" t="s">
        <v>2264</v>
      </c>
      <c r="L1556" s="130">
        <v>0</v>
      </c>
      <c r="M1556" s="130">
        <v>0</v>
      </c>
      <c r="N1556" s="131">
        <f t="shared" si="86"/>
        <v>0</v>
      </c>
      <c r="O1556" s="128" t="s">
        <v>2312</v>
      </c>
      <c r="P1556" s="144">
        <v>37550</v>
      </c>
      <c r="Q1556" s="133">
        <v>0</v>
      </c>
      <c r="R1556" s="144">
        <v>8535</v>
      </c>
      <c r="S1556" s="134">
        <f t="shared" si="87"/>
        <v>46085</v>
      </c>
      <c r="T1556" s="132">
        <v>37550</v>
      </c>
      <c r="U1556" s="135">
        <v>0</v>
      </c>
      <c r="V1556" s="135"/>
      <c r="W1556" s="136">
        <f t="shared" si="88"/>
        <v>37550</v>
      </c>
      <c r="X1556" s="145" t="s">
        <v>1632</v>
      </c>
      <c r="Y1556" s="138"/>
      <c r="Z1556" s="138"/>
      <c r="AA1556" s="138"/>
      <c r="AB1556" s="139"/>
      <c r="AC1556" s="147"/>
      <c r="AE1556" s="147"/>
      <c r="AG1556" s="147"/>
      <c r="AH1556" s="92"/>
    </row>
    <row r="1557" spans="2:34" ht="40.5" customHeight="1">
      <c r="B1557" s="127">
        <v>1546</v>
      </c>
      <c r="C1557" s="128" t="s">
        <v>1630</v>
      </c>
      <c r="D1557" s="129" t="s">
        <v>758</v>
      </c>
      <c r="E1557" s="129" t="s">
        <v>966</v>
      </c>
      <c r="F1557" s="129" t="s">
        <v>538</v>
      </c>
      <c r="G1557" s="128" t="s">
        <v>1550</v>
      </c>
      <c r="H1557" s="128"/>
      <c r="I1557" s="128" t="s">
        <v>1631</v>
      </c>
      <c r="J1557" s="128" t="s">
        <v>604</v>
      </c>
      <c r="K1557" s="128" t="s">
        <v>2265</v>
      </c>
      <c r="L1557" s="130">
        <v>0</v>
      </c>
      <c r="M1557" s="130">
        <v>0</v>
      </c>
      <c r="N1557" s="131">
        <f t="shared" si="86"/>
        <v>0</v>
      </c>
      <c r="O1557" s="128" t="s">
        <v>2312</v>
      </c>
      <c r="P1557" s="144">
        <v>5050</v>
      </c>
      <c r="Q1557" s="133">
        <v>0</v>
      </c>
      <c r="R1557" s="144">
        <v>1194</v>
      </c>
      <c r="S1557" s="134">
        <f t="shared" si="87"/>
        <v>6244</v>
      </c>
      <c r="T1557" s="132">
        <v>5050</v>
      </c>
      <c r="U1557" s="135">
        <v>0</v>
      </c>
      <c r="V1557" s="135"/>
      <c r="W1557" s="136">
        <f t="shared" si="88"/>
        <v>5050</v>
      </c>
      <c r="X1557" s="145" t="s">
        <v>1632</v>
      </c>
      <c r="Y1557" s="138"/>
      <c r="Z1557" s="138"/>
      <c r="AA1557" s="138"/>
      <c r="AB1557" s="139"/>
      <c r="AC1557" s="147"/>
      <c r="AE1557" s="147"/>
      <c r="AG1557" s="147"/>
      <c r="AH1557" s="92"/>
    </row>
    <row r="1558" spans="2:34" ht="40.5" customHeight="1">
      <c r="B1558" s="127">
        <v>1547</v>
      </c>
      <c r="C1558" s="128" t="s">
        <v>1630</v>
      </c>
      <c r="D1558" s="129" t="s">
        <v>758</v>
      </c>
      <c r="E1558" s="129" t="s">
        <v>966</v>
      </c>
      <c r="F1558" s="129" t="s">
        <v>538</v>
      </c>
      <c r="G1558" s="128" t="s">
        <v>1550</v>
      </c>
      <c r="H1558" s="128"/>
      <c r="I1558" s="128" t="s">
        <v>1631</v>
      </c>
      <c r="J1558" s="128" t="s">
        <v>604</v>
      </c>
      <c r="K1558" s="128" t="s">
        <v>2265</v>
      </c>
      <c r="L1558" s="130">
        <v>0</v>
      </c>
      <c r="M1558" s="130">
        <v>0</v>
      </c>
      <c r="N1558" s="131">
        <f t="shared" si="86"/>
        <v>0</v>
      </c>
      <c r="O1558" s="128" t="s">
        <v>2312</v>
      </c>
      <c r="P1558" s="144">
        <v>14200</v>
      </c>
      <c r="Q1558" s="133">
        <v>0</v>
      </c>
      <c r="R1558" s="144">
        <v>4996</v>
      </c>
      <c r="S1558" s="134">
        <f t="shared" si="87"/>
        <v>19196</v>
      </c>
      <c r="T1558" s="132">
        <v>14200</v>
      </c>
      <c r="U1558" s="135">
        <v>0</v>
      </c>
      <c r="V1558" s="135"/>
      <c r="W1558" s="136">
        <f t="shared" si="88"/>
        <v>14200</v>
      </c>
      <c r="X1558" s="145" t="s">
        <v>1632</v>
      </c>
      <c r="Y1558" s="138"/>
      <c r="Z1558" s="138"/>
      <c r="AA1558" s="138"/>
      <c r="AB1558" s="139"/>
      <c r="AC1558" s="147"/>
      <c r="AE1558" s="147"/>
      <c r="AG1558" s="147"/>
      <c r="AH1558" s="92"/>
    </row>
    <row r="1559" spans="2:34" ht="40.5" customHeight="1">
      <c r="B1559" s="127">
        <v>1548</v>
      </c>
      <c r="C1559" s="128" t="s">
        <v>1630</v>
      </c>
      <c r="D1559" s="129" t="s">
        <v>758</v>
      </c>
      <c r="E1559" s="129" t="s">
        <v>966</v>
      </c>
      <c r="F1559" s="129" t="s">
        <v>538</v>
      </c>
      <c r="G1559" s="128" t="s">
        <v>1550</v>
      </c>
      <c r="H1559" s="128"/>
      <c r="I1559" s="128" t="s">
        <v>1631</v>
      </c>
      <c r="J1559" s="128" t="s">
        <v>328</v>
      </c>
      <c r="K1559" s="128" t="s">
        <v>2265</v>
      </c>
      <c r="L1559" s="130">
        <v>0</v>
      </c>
      <c r="M1559" s="130">
        <v>0</v>
      </c>
      <c r="N1559" s="131">
        <f t="shared" si="86"/>
        <v>0</v>
      </c>
      <c r="O1559" s="128" t="s">
        <v>2312</v>
      </c>
      <c r="P1559" s="144">
        <v>24777</v>
      </c>
      <c r="Q1559" s="133">
        <v>0</v>
      </c>
      <c r="R1559" s="144">
        <v>2753</v>
      </c>
      <c r="S1559" s="134">
        <f t="shared" si="87"/>
        <v>27530</v>
      </c>
      <c r="T1559" s="132">
        <v>24777</v>
      </c>
      <c r="U1559" s="135">
        <v>0</v>
      </c>
      <c r="V1559" s="135"/>
      <c r="W1559" s="136">
        <f t="shared" si="88"/>
        <v>24777</v>
      </c>
      <c r="X1559" s="145" t="s">
        <v>1632</v>
      </c>
      <c r="Y1559" s="138"/>
      <c r="Z1559" s="138"/>
      <c r="AA1559" s="138"/>
      <c r="AB1559" s="139"/>
      <c r="AC1559" s="147"/>
      <c r="AE1559" s="147"/>
      <c r="AG1559" s="147"/>
      <c r="AH1559" s="92"/>
    </row>
    <row r="1560" spans="2:34" ht="40.5" customHeight="1">
      <c r="B1560" s="127">
        <v>1549</v>
      </c>
      <c r="C1560" s="128" t="s">
        <v>1633</v>
      </c>
      <c r="D1560" s="129" t="s">
        <v>179</v>
      </c>
      <c r="E1560" s="129" t="s">
        <v>1634</v>
      </c>
      <c r="F1560" s="129" t="s">
        <v>239</v>
      </c>
      <c r="G1560" s="128" t="s">
        <v>1550</v>
      </c>
      <c r="H1560" s="128"/>
      <c r="I1560" s="128" t="s">
        <v>1635</v>
      </c>
      <c r="J1560" s="128" t="s">
        <v>604</v>
      </c>
      <c r="K1560" s="128" t="s">
        <v>2265</v>
      </c>
      <c r="L1560" s="130">
        <v>8</v>
      </c>
      <c r="M1560" s="130">
        <v>2</v>
      </c>
      <c r="N1560" s="131">
        <f t="shared" si="86"/>
        <v>10</v>
      </c>
      <c r="O1560" s="128" t="s">
        <v>2312</v>
      </c>
      <c r="P1560" s="144">
        <v>28400</v>
      </c>
      <c r="Q1560" s="133">
        <v>0</v>
      </c>
      <c r="R1560" s="144">
        <v>9992</v>
      </c>
      <c r="S1560" s="134">
        <f t="shared" si="87"/>
        <v>38392</v>
      </c>
      <c r="T1560" s="132">
        <v>28400</v>
      </c>
      <c r="U1560" s="135">
        <v>0</v>
      </c>
      <c r="V1560" s="135"/>
      <c r="W1560" s="136">
        <f t="shared" si="88"/>
        <v>28400</v>
      </c>
      <c r="X1560" s="145" t="s">
        <v>1636</v>
      </c>
      <c r="Y1560" s="138"/>
      <c r="Z1560" s="138"/>
      <c r="AA1560" s="138"/>
      <c r="AB1560" s="139"/>
      <c r="AC1560" s="147"/>
      <c r="AE1560" s="147"/>
      <c r="AG1560" s="147"/>
      <c r="AH1560" s="92"/>
    </row>
    <row r="1561" spans="2:34" ht="40.5" customHeight="1">
      <c r="B1561" s="127">
        <v>1550</v>
      </c>
      <c r="C1561" s="128" t="s">
        <v>1633</v>
      </c>
      <c r="D1561" s="129" t="s">
        <v>179</v>
      </c>
      <c r="E1561" s="129" t="s">
        <v>1634</v>
      </c>
      <c r="F1561" s="129" t="s">
        <v>239</v>
      </c>
      <c r="G1561" s="128" t="s">
        <v>1550</v>
      </c>
      <c r="H1561" s="128"/>
      <c r="I1561" s="128" t="s">
        <v>1635</v>
      </c>
      <c r="J1561" s="128" t="s">
        <v>157</v>
      </c>
      <c r="K1561" s="128" t="s">
        <v>2264</v>
      </c>
      <c r="L1561" s="130">
        <v>0</v>
      </c>
      <c r="M1561" s="130">
        <v>0</v>
      </c>
      <c r="N1561" s="131">
        <f t="shared" si="86"/>
        <v>0</v>
      </c>
      <c r="O1561" s="128" t="s">
        <v>2312</v>
      </c>
      <c r="P1561" s="144">
        <v>7510</v>
      </c>
      <c r="Q1561" s="133">
        <v>0</v>
      </c>
      <c r="R1561" s="144">
        <v>1707</v>
      </c>
      <c r="S1561" s="134">
        <f t="shared" si="87"/>
        <v>9217</v>
      </c>
      <c r="T1561" s="132">
        <v>7510</v>
      </c>
      <c r="U1561" s="135">
        <v>0</v>
      </c>
      <c r="V1561" s="135"/>
      <c r="W1561" s="136">
        <f t="shared" si="88"/>
        <v>7510</v>
      </c>
      <c r="X1561" s="145" t="s">
        <v>1636</v>
      </c>
      <c r="Y1561" s="138"/>
      <c r="Z1561" s="138"/>
      <c r="AA1561" s="138"/>
      <c r="AB1561" s="139"/>
      <c r="AC1561" s="147"/>
      <c r="AE1561" s="147"/>
      <c r="AG1561" s="147"/>
      <c r="AH1561" s="92"/>
    </row>
    <row r="1562" spans="2:34" ht="40.5" customHeight="1">
      <c r="B1562" s="127">
        <v>1551</v>
      </c>
      <c r="C1562" s="128" t="s">
        <v>1633</v>
      </c>
      <c r="D1562" s="129" t="s">
        <v>179</v>
      </c>
      <c r="E1562" s="129" t="s">
        <v>1634</v>
      </c>
      <c r="F1562" s="129" t="s">
        <v>239</v>
      </c>
      <c r="G1562" s="128" t="s">
        <v>1550</v>
      </c>
      <c r="H1562" s="128"/>
      <c r="I1562" s="128" t="s">
        <v>1635</v>
      </c>
      <c r="J1562" s="128" t="s">
        <v>177</v>
      </c>
      <c r="K1562" s="128" t="s">
        <v>2265</v>
      </c>
      <c r="L1562" s="130">
        <v>0</v>
      </c>
      <c r="M1562" s="130">
        <v>0</v>
      </c>
      <c r="N1562" s="131">
        <f t="shared" si="86"/>
        <v>0</v>
      </c>
      <c r="O1562" s="128" t="s">
        <v>2312</v>
      </c>
      <c r="P1562" s="144">
        <v>6318</v>
      </c>
      <c r="Q1562" s="133">
        <v>0</v>
      </c>
      <c r="R1562" s="144">
        <v>703</v>
      </c>
      <c r="S1562" s="134">
        <f t="shared" si="87"/>
        <v>7021</v>
      </c>
      <c r="T1562" s="132">
        <v>6318</v>
      </c>
      <c r="U1562" s="135">
        <v>0</v>
      </c>
      <c r="V1562" s="135"/>
      <c r="W1562" s="136">
        <f t="shared" si="88"/>
        <v>6318</v>
      </c>
      <c r="X1562" s="145" t="s">
        <v>1636</v>
      </c>
      <c r="Y1562" s="138"/>
      <c r="Z1562" s="138"/>
      <c r="AA1562" s="138"/>
      <c r="AB1562" s="139"/>
      <c r="AC1562" s="147"/>
      <c r="AE1562" s="147"/>
      <c r="AG1562" s="147"/>
      <c r="AH1562" s="92"/>
    </row>
    <row r="1563" spans="2:34" ht="40.5" customHeight="1">
      <c r="B1563" s="127">
        <v>1552</v>
      </c>
      <c r="C1563" s="128" t="s">
        <v>1633</v>
      </c>
      <c r="D1563" s="129" t="s">
        <v>179</v>
      </c>
      <c r="E1563" s="129" t="s">
        <v>1634</v>
      </c>
      <c r="F1563" s="129" t="s">
        <v>239</v>
      </c>
      <c r="G1563" s="128" t="s">
        <v>1550</v>
      </c>
      <c r="H1563" s="128"/>
      <c r="I1563" s="128" t="s">
        <v>1635</v>
      </c>
      <c r="J1563" s="128" t="s">
        <v>328</v>
      </c>
      <c r="K1563" s="128" t="s">
        <v>2265</v>
      </c>
      <c r="L1563" s="130">
        <v>0</v>
      </c>
      <c r="M1563" s="130">
        <v>0</v>
      </c>
      <c r="N1563" s="131">
        <f t="shared" si="86"/>
        <v>0</v>
      </c>
      <c r="O1563" s="128" t="s">
        <v>2312</v>
      </c>
      <c r="P1563" s="144">
        <v>99108</v>
      </c>
      <c r="Q1563" s="133">
        <v>0</v>
      </c>
      <c r="R1563" s="144">
        <v>11012</v>
      </c>
      <c r="S1563" s="134">
        <f t="shared" si="87"/>
        <v>110120</v>
      </c>
      <c r="T1563" s="132">
        <v>99108</v>
      </c>
      <c r="U1563" s="135">
        <v>0</v>
      </c>
      <c r="V1563" s="135"/>
      <c r="W1563" s="136">
        <f t="shared" si="88"/>
        <v>99108</v>
      </c>
      <c r="X1563" s="145" t="s">
        <v>1636</v>
      </c>
      <c r="Y1563" s="138"/>
      <c r="Z1563" s="138"/>
      <c r="AA1563" s="138"/>
      <c r="AB1563" s="139"/>
      <c r="AC1563" s="147"/>
      <c r="AE1563" s="147"/>
      <c r="AG1563" s="147"/>
      <c r="AH1563" s="92"/>
    </row>
    <row r="1564" spans="2:34" ht="40.5" customHeight="1">
      <c r="B1564" s="127">
        <v>1553</v>
      </c>
      <c r="C1564" s="128" t="s">
        <v>1637</v>
      </c>
      <c r="D1564" s="129" t="s">
        <v>148</v>
      </c>
      <c r="E1564" s="129" t="s">
        <v>815</v>
      </c>
      <c r="F1564" s="129" t="s">
        <v>1638</v>
      </c>
      <c r="G1564" s="128" t="s">
        <v>1550</v>
      </c>
      <c r="H1564" s="128"/>
      <c r="I1564" s="128" t="s">
        <v>1639</v>
      </c>
      <c r="J1564" s="128" t="s">
        <v>604</v>
      </c>
      <c r="K1564" s="128" t="s">
        <v>2265</v>
      </c>
      <c r="L1564" s="130">
        <v>10</v>
      </c>
      <c r="M1564" s="130">
        <v>5</v>
      </c>
      <c r="N1564" s="131">
        <f t="shared" si="86"/>
        <v>15</v>
      </c>
      <c r="O1564" s="128" t="s">
        <v>2312</v>
      </c>
      <c r="P1564" s="144">
        <v>21300</v>
      </c>
      <c r="Q1564" s="133">
        <v>0</v>
      </c>
      <c r="R1564" s="144">
        <v>7494</v>
      </c>
      <c r="S1564" s="134">
        <f t="shared" si="87"/>
        <v>28794</v>
      </c>
      <c r="T1564" s="132">
        <v>21300</v>
      </c>
      <c r="U1564" s="135">
        <v>0</v>
      </c>
      <c r="V1564" s="135"/>
      <c r="W1564" s="136">
        <f t="shared" si="88"/>
        <v>21300</v>
      </c>
      <c r="X1564" s="145" t="s">
        <v>1640</v>
      </c>
      <c r="Y1564" s="138"/>
      <c r="Z1564" s="138"/>
      <c r="AA1564" s="138"/>
      <c r="AB1564" s="139"/>
      <c r="AC1564" s="147"/>
      <c r="AE1564" s="147"/>
      <c r="AG1564" s="147"/>
      <c r="AH1564" s="92"/>
    </row>
    <row r="1565" spans="2:34" ht="40.5" customHeight="1">
      <c r="B1565" s="127">
        <v>1554</v>
      </c>
      <c r="C1565" s="128" t="s">
        <v>1637</v>
      </c>
      <c r="D1565" s="129" t="s">
        <v>148</v>
      </c>
      <c r="E1565" s="129" t="s">
        <v>815</v>
      </c>
      <c r="F1565" s="129" t="s">
        <v>1638</v>
      </c>
      <c r="G1565" s="128" t="s">
        <v>1550</v>
      </c>
      <c r="H1565" s="128"/>
      <c r="I1565" s="128" t="s">
        <v>1639</v>
      </c>
      <c r="J1565" s="128" t="s">
        <v>328</v>
      </c>
      <c r="K1565" s="128" t="s">
        <v>2265</v>
      </c>
      <c r="L1565" s="130">
        <v>0</v>
      </c>
      <c r="M1565" s="130">
        <v>0</v>
      </c>
      <c r="N1565" s="131">
        <f t="shared" si="86"/>
        <v>0</v>
      </c>
      <c r="O1565" s="128" t="s">
        <v>2312</v>
      </c>
      <c r="P1565" s="144">
        <v>24777</v>
      </c>
      <c r="Q1565" s="133">
        <v>0</v>
      </c>
      <c r="R1565" s="144">
        <v>2753</v>
      </c>
      <c r="S1565" s="134">
        <f t="shared" si="87"/>
        <v>27530</v>
      </c>
      <c r="T1565" s="132">
        <v>24777</v>
      </c>
      <c r="U1565" s="135">
        <v>0</v>
      </c>
      <c r="V1565" s="135"/>
      <c r="W1565" s="136">
        <f t="shared" si="88"/>
        <v>24777</v>
      </c>
      <c r="X1565" s="145" t="s">
        <v>1640</v>
      </c>
      <c r="Y1565" s="138"/>
      <c r="Z1565" s="138"/>
      <c r="AA1565" s="138"/>
      <c r="AB1565" s="139"/>
      <c r="AC1565" s="147"/>
      <c r="AE1565" s="147"/>
      <c r="AG1565" s="147"/>
      <c r="AH1565" s="92"/>
    </row>
    <row r="1566" spans="2:34" ht="40.5" customHeight="1">
      <c r="B1566" s="127">
        <v>1555</v>
      </c>
      <c r="C1566" s="128" t="s">
        <v>1637</v>
      </c>
      <c r="D1566" s="129" t="s">
        <v>148</v>
      </c>
      <c r="E1566" s="129" t="s">
        <v>815</v>
      </c>
      <c r="F1566" s="129" t="s">
        <v>1638</v>
      </c>
      <c r="G1566" s="128" t="s">
        <v>1550</v>
      </c>
      <c r="H1566" s="128"/>
      <c r="I1566" s="128" t="s">
        <v>1639</v>
      </c>
      <c r="J1566" s="128" t="s">
        <v>604</v>
      </c>
      <c r="K1566" s="128" t="s">
        <v>2265</v>
      </c>
      <c r="L1566" s="130">
        <v>0</v>
      </c>
      <c r="M1566" s="130">
        <v>0</v>
      </c>
      <c r="N1566" s="131">
        <f t="shared" si="86"/>
        <v>0</v>
      </c>
      <c r="O1566" s="128" t="s">
        <v>2312</v>
      </c>
      <c r="P1566" s="144">
        <v>5050</v>
      </c>
      <c r="Q1566" s="133">
        <v>0</v>
      </c>
      <c r="R1566" s="144">
        <v>1194</v>
      </c>
      <c r="S1566" s="134">
        <f t="shared" si="87"/>
        <v>6244</v>
      </c>
      <c r="T1566" s="132">
        <v>5050</v>
      </c>
      <c r="U1566" s="135">
        <v>0</v>
      </c>
      <c r="V1566" s="135"/>
      <c r="W1566" s="136">
        <f t="shared" si="88"/>
        <v>5050</v>
      </c>
      <c r="X1566" s="145" t="s">
        <v>1640</v>
      </c>
      <c r="Y1566" s="138"/>
      <c r="Z1566" s="138"/>
      <c r="AA1566" s="138"/>
      <c r="AB1566" s="139"/>
      <c r="AC1566" s="147"/>
      <c r="AE1566" s="147"/>
      <c r="AG1566" s="147"/>
      <c r="AH1566" s="92"/>
    </row>
    <row r="1567" spans="2:34" ht="40.5" customHeight="1">
      <c r="B1567" s="127">
        <v>1556</v>
      </c>
      <c r="C1567" s="128" t="s">
        <v>1637</v>
      </c>
      <c r="D1567" s="129" t="s">
        <v>148</v>
      </c>
      <c r="E1567" s="129" t="s">
        <v>815</v>
      </c>
      <c r="F1567" s="129" t="s">
        <v>1638</v>
      </c>
      <c r="G1567" s="128" t="s">
        <v>1550</v>
      </c>
      <c r="H1567" s="128"/>
      <c r="I1567" s="128" t="s">
        <v>1639</v>
      </c>
      <c r="J1567" s="128" t="s">
        <v>157</v>
      </c>
      <c r="K1567" s="128" t="s">
        <v>2264</v>
      </c>
      <c r="L1567" s="130">
        <v>0</v>
      </c>
      <c r="M1567" s="130">
        <v>0</v>
      </c>
      <c r="N1567" s="131">
        <f t="shared" si="86"/>
        <v>0</v>
      </c>
      <c r="O1567" s="128" t="s">
        <v>2312</v>
      </c>
      <c r="P1567" s="144">
        <v>22530</v>
      </c>
      <c r="Q1567" s="133">
        <v>0</v>
      </c>
      <c r="R1567" s="144">
        <v>5121</v>
      </c>
      <c r="S1567" s="134">
        <f t="shared" si="87"/>
        <v>27651</v>
      </c>
      <c r="T1567" s="132">
        <v>22530</v>
      </c>
      <c r="U1567" s="135">
        <v>0</v>
      </c>
      <c r="V1567" s="135"/>
      <c r="W1567" s="136">
        <f t="shared" si="88"/>
        <v>22530</v>
      </c>
      <c r="X1567" s="145" t="s">
        <v>1640</v>
      </c>
      <c r="Y1567" s="138"/>
      <c r="Z1567" s="138"/>
      <c r="AA1567" s="138"/>
      <c r="AB1567" s="139"/>
      <c r="AC1567" s="147"/>
      <c r="AE1567" s="147"/>
      <c r="AG1567" s="147"/>
      <c r="AH1567" s="92"/>
    </row>
    <row r="1568" spans="2:34" ht="40.5" customHeight="1">
      <c r="B1568" s="127">
        <v>1557</v>
      </c>
      <c r="C1568" s="128" t="s">
        <v>1637</v>
      </c>
      <c r="D1568" s="129" t="s">
        <v>148</v>
      </c>
      <c r="E1568" s="129" t="s">
        <v>815</v>
      </c>
      <c r="F1568" s="129" t="s">
        <v>1638</v>
      </c>
      <c r="G1568" s="128" t="s">
        <v>1550</v>
      </c>
      <c r="H1568" s="128"/>
      <c r="I1568" s="128" t="s">
        <v>1639</v>
      </c>
      <c r="J1568" s="128" t="s">
        <v>156</v>
      </c>
      <c r="K1568" s="128" t="s">
        <v>2264</v>
      </c>
      <c r="L1568" s="130">
        <v>0</v>
      </c>
      <c r="M1568" s="130">
        <v>0</v>
      </c>
      <c r="N1568" s="131">
        <f t="shared" si="86"/>
        <v>0</v>
      </c>
      <c r="O1568" s="128" t="s">
        <v>2312</v>
      </c>
      <c r="P1568" s="144">
        <v>5600</v>
      </c>
      <c r="Q1568" s="133">
        <v>0</v>
      </c>
      <c r="R1568" s="144">
        <v>800</v>
      </c>
      <c r="S1568" s="134">
        <f t="shared" si="87"/>
        <v>6400</v>
      </c>
      <c r="T1568" s="132">
        <v>5600</v>
      </c>
      <c r="U1568" s="135">
        <v>0</v>
      </c>
      <c r="V1568" s="135"/>
      <c r="W1568" s="136">
        <f t="shared" si="88"/>
        <v>5600</v>
      </c>
      <c r="X1568" s="145" t="s">
        <v>1640</v>
      </c>
      <c r="Y1568" s="138"/>
      <c r="Z1568" s="138"/>
      <c r="AA1568" s="138"/>
      <c r="AB1568" s="139"/>
      <c r="AC1568" s="147"/>
      <c r="AE1568" s="147"/>
      <c r="AG1568" s="147"/>
      <c r="AH1568" s="92"/>
    </row>
    <row r="1569" spans="2:34" ht="40.5" customHeight="1">
      <c r="B1569" s="127">
        <v>1558</v>
      </c>
      <c r="C1569" s="128" t="s">
        <v>1637</v>
      </c>
      <c r="D1569" s="129" t="s">
        <v>148</v>
      </c>
      <c r="E1569" s="129" t="s">
        <v>815</v>
      </c>
      <c r="F1569" s="129" t="s">
        <v>1638</v>
      </c>
      <c r="G1569" s="128" t="s">
        <v>1550</v>
      </c>
      <c r="H1569" s="128"/>
      <c r="I1569" s="128" t="s">
        <v>1639</v>
      </c>
      <c r="J1569" s="128" t="s">
        <v>941</v>
      </c>
      <c r="K1569" s="128" t="s">
        <v>2264</v>
      </c>
      <c r="L1569" s="130">
        <v>0</v>
      </c>
      <c r="M1569" s="130">
        <v>0</v>
      </c>
      <c r="N1569" s="131">
        <f t="shared" si="86"/>
        <v>0</v>
      </c>
      <c r="O1569" s="128" t="s">
        <v>2312</v>
      </c>
      <c r="P1569" s="144">
        <v>21110</v>
      </c>
      <c r="Q1569" s="133">
        <v>0</v>
      </c>
      <c r="R1569" s="144">
        <v>2346</v>
      </c>
      <c r="S1569" s="134">
        <f t="shared" si="87"/>
        <v>23456</v>
      </c>
      <c r="T1569" s="132">
        <v>21110</v>
      </c>
      <c r="U1569" s="135">
        <v>0</v>
      </c>
      <c r="V1569" s="135"/>
      <c r="W1569" s="136">
        <f t="shared" si="88"/>
        <v>21110</v>
      </c>
      <c r="X1569" s="145" t="s">
        <v>1640</v>
      </c>
      <c r="Y1569" s="138"/>
      <c r="Z1569" s="138"/>
      <c r="AA1569" s="138"/>
      <c r="AB1569" s="139"/>
      <c r="AC1569" s="147"/>
      <c r="AE1569" s="147"/>
      <c r="AG1569" s="147"/>
      <c r="AH1569" s="92"/>
    </row>
    <row r="1570" spans="2:34" ht="40.5" customHeight="1">
      <c r="B1570" s="127">
        <v>1559</v>
      </c>
      <c r="C1570" s="128" t="s">
        <v>1637</v>
      </c>
      <c r="D1570" s="129" t="s">
        <v>148</v>
      </c>
      <c r="E1570" s="129" t="s">
        <v>815</v>
      </c>
      <c r="F1570" s="129" t="s">
        <v>1638</v>
      </c>
      <c r="G1570" s="128" t="s">
        <v>1550</v>
      </c>
      <c r="H1570" s="128"/>
      <c r="I1570" s="128" t="s">
        <v>1639</v>
      </c>
      <c r="J1570" s="128" t="s">
        <v>156</v>
      </c>
      <c r="K1570" s="128" t="s">
        <v>2264</v>
      </c>
      <c r="L1570" s="130">
        <v>0</v>
      </c>
      <c r="M1570" s="130">
        <v>0</v>
      </c>
      <c r="N1570" s="131">
        <f t="shared" si="86"/>
        <v>0</v>
      </c>
      <c r="O1570" s="128" t="s">
        <v>2312</v>
      </c>
      <c r="P1570" s="144">
        <v>12452</v>
      </c>
      <c r="Q1570" s="133">
        <v>0</v>
      </c>
      <c r="R1570" s="144">
        <v>1536</v>
      </c>
      <c r="S1570" s="134">
        <f t="shared" si="87"/>
        <v>13988</v>
      </c>
      <c r="T1570" s="132">
        <v>12452</v>
      </c>
      <c r="U1570" s="135">
        <v>0</v>
      </c>
      <c r="V1570" s="135"/>
      <c r="W1570" s="136">
        <f t="shared" si="88"/>
        <v>12452</v>
      </c>
      <c r="X1570" s="145" t="s">
        <v>1640</v>
      </c>
      <c r="Y1570" s="138"/>
      <c r="Z1570" s="138"/>
      <c r="AA1570" s="138"/>
      <c r="AB1570" s="139"/>
      <c r="AC1570" s="147"/>
      <c r="AE1570" s="147"/>
      <c r="AG1570" s="147"/>
      <c r="AH1570" s="92"/>
    </row>
    <row r="1571" spans="2:34" ht="40.5" customHeight="1">
      <c r="B1571" s="127">
        <v>1560</v>
      </c>
      <c r="C1571" s="128" t="s">
        <v>1641</v>
      </c>
      <c r="D1571" s="129" t="s">
        <v>219</v>
      </c>
      <c r="E1571" s="129" t="s">
        <v>285</v>
      </c>
      <c r="F1571" s="129" t="s">
        <v>239</v>
      </c>
      <c r="G1571" s="128" t="s">
        <v>1550</v>
      </c>
      <c r="H1571" s="128"/>
      <c r="I1571" s="128" t="s">
        <v>1642</v>
      </c>
      <c r="J1571" s="128" t="s">
        <v>157</v>
      </c>
      <c r="K1571" s="128" t="s">
        <v>2264</v>
      </c>
      <c r="L1571" s="130">
        <v>9</v>
      </c>
      <c r="M1571" s="130">
        <v>1</v>
      </c>
      <c r="N1571" s="131">
        <f t="shared" si="86"/>
        <v>10</v>
      </c>
      <c r="O1571" s="128" t="s">
        <v>2312</v>
      </c>
      <c r="P1571" s="144">
        <v>7510</v>
      </c>
      <c r="Q1571" s="133">
        <v>0</v>
      </c>
      <c r="R1571" s="144">
        <v>1707</v>
      </c>
      <c r="S1571" s="134">
        <f t="shared" si="87"/>
        <v>9217</v>
      </c>
      <c r="T1571" s="132">
        <v>7510</v>
      </c>
      <c r="U1571" s="135">
        <v>0</v>
      </c>
      <c r="V1571" s="135"/>
      <c r="W1571" s="136">
        <f t="shared" si="88"/>
        <v>7510</v>
      </c>
      <c r="X1571" s="145" t="s">
        <v>1643</v>
      </c>
      <c r="Y1571" s="138"/>
      <c r="Z1571" s="138"/>
      <c r="AA1571" s="138"/>
      <c r="AB1571" s="139"/>
      <c r="AC1571" s="147"/>
      <c r="AE1571" s="147"/>
      <c r="AG1571" s="147"/>
      <c r="AH1571" s="92"/>
    </row>
    <row r="1572" spans="2:34" ht="40.5" customHeight="1">
      <c r="B1572" s="127">
        <v>1561</v>
      </c>
      <c r="C1572" s="128" t="s">
        <v>1641</v>
      </c>
      <c r="D1572" s="129" t="s">
        <v>219</v>
      </c>
      <c r="E1572" s="129" t="s">
        <v>285</v>
      </c>
      <c r="F1572" s="129" t="s">
        <v>239</v>
      </c>
      <c r="G1572" s="128" t="s">
        <v>1550</v>
      </c>
      <c r="H1572" s="128"/>
      <c r="I1572" s="128" t="s">
        <v>1642</v>
      </c>
      <c r="J1572" s="128" t="s">
        <v>156</v>
      </c>
      <c r="K1572" s="128" t="s">
        <v>2264</v>
      </c>
      <c r="L1572" s="130">
        <v>0</v>
      </c>
      <c r="M1572" s="130">
        <v>0</v>
      </c>
      <c r="N1572" s="131">
        <f t="shared" si="86"/>
        <v>0</v>
      </c>
      <c r="O1572" s="128" t="s">
        <v>2312</v>
      </c>
      <c r="P1572" s="144">
        <v>5600</v>
      </c>
      <c r="Q1572" s="133">
        <v>0</v>
      </c>
      <c r="R1572" s="144">
        <v>800</v>
      </c>
      <c r="S1572" s="134">
        <f t="shared" si="87"/>
        <v>6400</v>
      </c>
      <c r="T1572" s="132">
        <v>5600</v>
      </c>
      <c r="U1572" s="135">
        <v>0</v>
      </c>
      <c r="V1572" s="135"/>
      <c r="W1572" s="136">
        <f t="shared" si="88"/>
        <v>5600</v>
      </c>
      <c r="X1572" s="145" t="s">
        <v>1643</v>
      </c>
      <c r="Y1572" s="138"/>
      <c r="Z1572" s="138"/>
      <c r="AA1572" s="138"/>
      <c r="AB1572" s="139"/>
      <c r="AC1572" s="147"/>
      <c r="AE1572" s="147"/>
      <c r="AG1572" s="147"/>
      <c r="AH1572" s="92"/>
    </row>
    <row r="1573" spans="2:34" ht="40.5" customHeight="1">
      <c r="B1573" s="127">
        <v>1562</v>
      </c>
      <c r="C1573" s="128" t="s">
        <v>1641</v>
      </c>
      <c r="D1573" s="129" t="s">
        <v>219</v>
      </c>
      <c r="E1573" s="129" t="s">
        <v>285</v>
      </c>
      <c r="F1573" s="129" t="s">
        <v>239</v>
      </c>
      <c r="G1573" s="128" t="s">
        <v>1550</v>
      </c>
      <c r="H1573" s="128"/>
      <c r="I1573" s="128" t="s">
        <v>1642</v>
      </c>
      <c r="J1573" s="128" t="s">
        <v>156</v>
      </c>
      <c r="K1573" s="128" t="s">
        <v>2264</v>
      </c>
      <c r="L1573" s="130">
        <v>0</v>
      </c>
      <c r="M1573" s="130">
        <v>0</v>
      </c>
      <c r="N1573" s="131">
        <f t="shared" si="86"/>
        <v>0</v>
      </c>
      <c r="O1573" s="128" t="s">
        <v>2312</v>
      </c>
      <c r="P1573" s="144">
        <v>87164</v>
      </c>
      <c r="Q1573" s="133">
        <v>0</v>
      </c>
      <c r="R1573" s="144">
        <v>10752</v>
      </c>
      <c r="S1573" s="134">
        <f t="shared" si="87"/>
        <v>97916</v>
      </c>
      <c r="T1573" s="132">
        <v>87164</v>
      </c>
      <c r="U1573" s="135">
        <v>0</v>
      </c>
      <c r="V1573" s="135"/>
      <c r="W1573" s="136">
        <f t="shared" si="88"/>
        <v>87164</v>
      </c>
      <c r="X1573" s="145" t="s">
        <v>1643</v>
      </c>
      <c r="Y1573" s="138"/>
      <c r="Z1573" s="138"/>
      <c r="AA1573" s="138"/>
      <c r="AB1573" s="139"/>
      <c r="AC1573" s="147"/>
      <c r="AE1573" s="147"/>
      <c r="AG1573" s="147"/>
      <c r="AH1573" s="92"/>
    </row>
    <row r="1574" spans="2:34" ht="40.5" customHeight="1">
      <c r="B1574" s="127">
        <v>1563</v>
      </c>
      <c r="C1574" s="128" t="s">
        <v>1641</v>
      </c>
      <c r="D1574" s="129" t="s">
        <v>219</v>
      </c>
      <c r="E1574" s="129" t="s">
        <v>285</v>
      </c>
      <c r="F1574" s="129" t="s">
        <v>239</v>
      </c>
      <c r="G1574" s="128" t="s">
        <v>1550</v>
      </c>
      <c r="H1574" s="128"/>
      <c r="I1574" s="128" t="s">
        <v>1642</v>
      </c>
      <c r="J1574" s="128" t="s">
        <v>941</v>
      </c>
      <c r="K1574" s="128" t="s">
        <v>2264</v>
      </c>
      <c r="L1574" s="130">
        <v>0</v>
      </c>
      <c r="M1574" s="130">
        <v>0</v>
      </c>
      <c r="N1574" s="131">
        <f t="shared" si="86"/>
        <v>0</v>
      </c>
      <c r="O1574" s="128" t="s">
        <v>2312</v>
      </c>
      <c r="P1574" s="144">
        <v>21110</v>
      </c>
      <c r="Q1574" s="133">
        <v>0</v>
      </c>
      <c r="R1574" s="144">
        <v>2346</v>
      </c>
      <c r="S1574" s="134">
        <f t="shared" si="87"/>
        <v>23456</v>
      </c>
      <c r="T1574" s="132">
        <v>21110</v>
      </c>
      <c r="U1574" s="135">
        <v>0</v>
      </c>
      <c r="V1574" s="135"/>
      <c r="W1574" s="136">
        <f t="shared" si="88"/>
        <v>21110</v>
      </c>
      <c r="X1574" s="145" t="s">
        <v>1643</v>
      </c>
      <c r="Y1574" s="138"/>
      <c r="Z1574" s="138"/>
      <c r="AA1574" s="138"/>
      <c r="AB1574" s="139"/>
      <c r="AC1574" s="147"/>
      <c r="AE1574" s="147"/>
      <c r="AG1574" s="147"/>
      <c r="AH1574" s="92"/>
    </row>
    <row r="1575" spans="2:34" ht="40.5" customHeight="1">
      <c r="B1575" s="127">
        <v>1564</v>
      </c>
      <c r="C1575" s="128" t="s">
        <v>1644</v>
      </c>
      <c r="D1575" s="129" t="s">
        <v>1645</v>
      </c>
      <c r="E1575" s="129" t="s">
        <v>285</v>
      </c>
      <c r="F1575" s="129" t="s">
        <v>1646</v>
      </c>
      <c r="G1575" s="128" t="s">
        <v>1550</v>
      </c>
      <c r="H1575" s="128"/>
      <c r="I1575" s="128" t="s">
        <v>1647</v>
      </c>
      <c r="J1575" s="128" t="s">
        <v>157</v>
      </c>
      <c r="K1575" s="128" t="s">
        <v>2264</v>
      </c>
      <c r="L1575" s="130">
        <v>4</v>
      </c>
      <c r="M1575" s="130">
        <v>1</v>
      </c>
      <c r="N1575" s="131">
        <f t="shared" si="86"/>
        <v>5</v>
      </c>
      <c r="O1575" s="128" t="s">
        <v>2313</v>
      </c>
      <c r="P1575" s="144">
        <v>7510</v>
      </c>
      <c r="Q1575" s="133">
        <v>0</v>
      </c>
      <c r="R1575" s="144">
        <v>1707</v>
      </c>
      <c r="S1575" s="134">
        <f t="shared" si="87"/>
        <v>9217</v>
      </c>
      <c r="T1575" s="132">
        <v>7510</v>
      </c>
      <c r="U1575" s="135">
        <v>0</v>
      </c>
      <c r="V1575" s="135"/>
      <c r="W1575" s="136">
        <f t="shared" si="88"/>
        <v>7510</v>
      </c>
      <c r="X1575" s="145" t="s">
        <v>1648</v>
      </c>
      <c r="Y1575" s="138"/>
      <c r="Z1575" s="138"/>
      <c r="AA1575" s="138"/>
      <c r="AB1575" s="139"/>
      <c r="AC1575" s="147"/>
      <c r="AE1575" s="147"/>
      <c r="AG1575" s="147"/>
      <c r="AH1575" s="92"/>
    </row>
    <row r="1576" spans="2:34" ht="40.5" customHeight="1">
      <c r="B1576" s="127">
        <v>1565</v>
      </c>
      <c r="C1576" s="128" t="s">
        <v>1649</v>
      </c>
      <c r="D1576" s="129" t="s">
        <v>403</v>
      </c>
      <c r="E1576" s="129" t="s">
        <v>966</v>
      </c>
      <c r="F1576" s="129" t="s">
        <v>957</v>
      </c>
      <c r="G1576" s="128" t="s">
        <v>1550</v>
      </c>
      <c r="H1576" s="128"/>
      <c r="I1576" s="128" t="s">
        <v>1650</v>
      </c>
      <c r="J1576" s="128" t="s">
        <v>156</v>
      </c>
      <c r="K1576" s="128" t="s">
        <v>2264</v>
      </c>
      <c r="L1576" s="130">
        <v>9</v>
      </c>
      <c r="M1576" s="130">
        <v>1</v>
      </c>
      <c r="N1576" s="131">
        <f t="shared" si="86"/>
        <v>10</v>
      </c>
      <c r="O1576" s="128" t="s">
        <v>2312</v>
      </c>
      <c r="P1576" s="144">
        <v>12452</v>
      </c>
      <c r="Q1576" s="133">
        <v>0</v>
      </c>
      <c r="R1576" s="144">
        <v>1536</v>
      </c>
      <c r="S1576" s="134">
        <f t="shared" si="87"/>
        <v>13988</v>
      </c>
      <c r="T1576" s="132">
        <v>12452</v>
      </c>
      <c r="U1576" s="135">
        <v>0</v>
      </c>
      <c r="V1576" s="135"/>
      <c r="W1576" s="136">
        <f t="shared" si="88"/>
        <v>12452</v>
      </c>
      <c r="X1576" s="145" t="s">
        <v>1651</v>
      </c>
      <c r="Y1576" s="138"/>
      <c r="Z1576" s="138"/>
      <c r="AA1576" s="138"/>
      <c r="AB1576" s="139"/>
      <c r="AC1576" s="147"/>
      <c r="AE1576" s="147"/>
      <c r="AG1576" s="147"/>
      <c r="AH1576" s="92"/>
    </row>
    <row r="1577" spans="2:34" ht="40.5" customHeight="1">
      <c r="B1577" s="127">
        <v>1566</v>
      </c>
      <c r="C1577" s="128" t="s">
        <v>1649</v>
      </c>
      <c r="D1577" s="129" t="s">
        <v>403</v>
      </c>
      <c r="E1577" s="129" t="s">
        <v>966</v>
      </c>
      <c r="F1577" s="129" t="s">
        <v>957</v>
      </c>
      <c r="G1577" s="128" t="s">
        <v>1550</v>
      </c>
      <c r="H1577" s="128"/>
      <c r="I1577" s="128" t="s">
        <v>1650</v>
      </c>
      <c r="J1577" s="128" t="s">
        <v>156</v>
      </c>
      <c r="K1577" s="128" t="s">
        <v>2264</v>
      </c>
      <c r="L1577" s="130">
        <v>0</v>
      </c>
      <c r="M1577" s="130">
        <v>0</v>
      </c>
      <c r="N1577" s="131">
        <f t="shared" si="86"/>
        <v>0</v>
      </c>
      <c r="O1577" s="128" t="s">
        <v>2312</v>
      </c>
      <c r="P1577" s="144">
        <v>5600</v>
      </c>
      <c r="Q1577" s="133">
        <v>0</v>
      </c>
      <c r="R1577" s="144">
        <v>800</v>
      </c>
      <c r="S1577" s="134">
        <f t="shared" si="87"/>
        <v>6400</v>
      </c>
      <c r="T1577" s="132">
        <v>5600</v>
      </c>
      <c r="U1577" s="135">
        <v>0</v>
      </c>
      <c r="V1577" s="135"/>
      <c r="W1577" s="136">
        <f t="shared" si="88"/>
        <v>5600</v>
      </c>
      <c r="X1577" s="145" t="s">
        <v>1651</v>
      </c>
      <c r="Y1577" s="138"/>
      <c r="Z1577" s="138"/>
      <c r="AA1577" s="138"/>
      <c r="AB1577" s="139"/>
      <c r="AC1577" s="147"/>
      <c r="AE1577" s="147"/>
      <c r="AG1577" s="147"/>
      <c r="AH1577" s="92"/>
    </row>
    <row r="1578" spans="2:34" ht="40.5" customHeight="1">
      <c r="B1578" s="127">
        <v>1567</v>
      </c>
      <c r="C1578" s="128" t="s">
        <v>1649</v>
      </c>
      <c r="D1578" s="129" t="s">
        <v>403</v>
      </c>
      <c r="E1578" s="129" t="s">
        <v>966</v>
      </c>
      <c r="F1578" s="129" t="s">
        <v>957</v>
      </c>
      <c r="G1578" s="128" t="s">
        <v>1550</v>
      </c>
      <c r="H1578" s="128"/>
      <c r="I1578" s="128" t="s">
        <v>1650</v>
      </c>
      <c r="J1578" s="128" t="s">
        <v>157</v>
      </c>
      <c r="K1578" s="128" t="s">
        <v>2264</v>
      </c>
      <c r="L1578" s="130">
        <v>0</v>
      </c>
      <c r="M1578" s="130">
        <v>0</v>
      </c>
      <c r="N1578" s="131">
        <f t="shared" si="86"/>
        <v>0</v>
      </c>
      <c r="O1578" s="128" t="s">
        <v>2312</v>
      </c>
      <c r="P1578" s="144">
        <v>15020</v>
      </c>
      <c r="Q1578" s="133">
        <v>0</v>
      </c>
      <c r="R1578" s="144">
        <v>3414</v>
      </c>
      <c r="S1578" s="134">
        <f t="shared" si="87"/>
        <v>18434</v>
      </c>
      <c r="T1578" s="132">
        <v>15020</v>
      </c>
      <c r="U1578" s="135">
        <v>0</v>
      </c>
      <c r="V1578" s="135"/>
      <c r="W1578" s="136">
        <f t="shared" si="88"/>
        <v>15020</v>
      </c>
      <c r="X1578" s="145" t="s">
        <v>1651</v>
      </c>
      <c r="Y1578" s="138"/>
      <c r="Z1578" s="138"/>
      <c r="AA1578" s="138"/>
      <c r="AB1578" s="139"/>
      <c r="AC1578" s="147"/>
      <c r="AE1578" s="147"/>
      <c r="AG1578" s="147"/>
      <c r="AH1578" s="92"/>
    </row>
    <row r="1579" spans="2:34" ht="40.5" customHeight="1">
      <c r="B1579" s="127">
        <v>1568</v>
      </c>
      <c r="C1579" s="128" t="s">
        <v>1652</v>
      </c>
      <c r="D1579" s="129" t="s">
        <v>619</v>
      </c>
      <c r="E1579" s="129" t="s">
        <v>870</v>
      </c>
      <c r="F1579" s="129" t="s">
        <v>291</v>
      </c>
      <c r="G1579" s="128" t="s">
        <v>1550</v>
      </c>
      <c r="H1579" s="128"/>
      <c r="I1579" s="128" t="s">
        <v>1653</v>
      </c>
      <c r="J1579" s="128" t="s">
        <v>157</v>
      </c>
      <c r="K1579" s="128" t="s">
        <v>2264</v>
      </c>
      <c r="L1579" s="130">
        <v>8</v>
      </c>
      <c r="M1579" s="130">
        <v>5</v>
      </c>
      <c r="N1579" s="131">
        <f t="shared" si="86"/>
        <v>13</v>
      </c>
      <c r="O1579" s="128" t="s">
        <v>2313</v>
      </c>
      <c r="P1579" s="144">
        <v>15020</v>
      </c>
      <c r="Q1579" s="133">
        <v>0</v>
      </c>
      <c r="R1579" s="144">
        <v>3414</v>
      </c>
      <c r="S1579" s="134">
        <f t="shared" si="87"/>
        <v>18434</v>
      </c>
      <c r="T1579" s="132">
        <v>15020</v>
      </c>
      <c r="U1579" s="135">
        <v>0</v>
      </c>
      <c r="V1579" s="135"/>
      <c r="W1579" s="136">
        <f t="shared" si="88"/>
        <v>15020</v>
      </c>
      <c r="X1579" s="145" t="s">
        <v>1654</v>
      </c>
      <c r="Y1579" s="138"/>
      <c r="Z1579" s="138"/>
      <c r="AA1579" s="138"/>
      <c r="AB1579" s="139"/>
      <c r="AC1579" s="147"/>
      <c r="AE1579" s="147"/>
      <c r="AG1579" s="147"/>
      <c r="AH1579" s="92"/>
    </row>
    <row r="1580" spans="2:34" ht="40.5" customHeight="1">
      <c r="B1580" s="127">
        <v>1569</v>
      </c>
      <c r="C1580" s="128" t="s">
        <v>1652</v>
      </c>
      <c r="D1580" s="129" t="s">
        <v>619</v>
      </c>
      <c r="E1580" s="129" t="s">
        <v>870</v>
      </c>
      <c r="F1580" s="129" t="s">
        <v>291</v>
      </c>
      <c r="G1580" s="128" t="s">
        <v>1550</v>
      </c>
      <c r="H1580" s="128"/>
      <c r="I1580" s="128" t="s">
        <v>1653</v>
      </c>
      <c r="J1580" s="128" t="s">
        <v>604</v>
      </c>
      <c r="K1580" s="128" t="s">
        <v>2265</v>
      </c>
      <c r="L1580" s="130">
        <v>0</v>
      </c>
      <c r="M1580" s="130">
        <v>0</v>
      </c>
      <c r="N1580" s="131">
        <f t="shared" si="86"/>
        <v>0</v>
      </c>
      <c r="O1580" s="128" t="s">
        <v>2313</v>
      </c>
      <c r="P1580" s="144">
        <v>14200</v>
      </c>
      <c r="Q1580" s="133">
        <v>0</v>
      </c>
      <c r="R1580" s="144">
        <v>4996</v>
      </c>
      <c r="S1580" s="134">
        <f t="shared" si="87"/>
        <v>19196</v>
      </c>
      <c r="T1580" s="132">
        <v>14200</v>
      </c>
      <c r="U1580" s="135">
        <v>0</v>
      </c>
      <c r="V1580" s="135"/>
      <c r="W1580" s="136">
        <f t="shared" si="88"/>
        <v>14200</v>
      </c>
      <c r="X1580" s="145" t="s">
        <v>1654</v>
      </c>
      <c r="Y1580" s="138"/>
      <c r="Z1580" s="138"/>
      <c r="AA1580" s="138"/>
      <c r="AB1580" s="139"/>
      <c r="AC1580" s="147"/>
      <c r="AE1580" s="147"/>
      <c r="AG1580" s="147"/>
      <c r="AH1580" s="92"/>
    </row>
    <row r="1581" spans="2:34" ht="40.5" customHeight="1">
      <c r="B1581" s="127">
        <v>1570</v>
      </c>
      <c r="C1581" s="128" t="s">
        <v>1652</v>
      </c>
      <c r="D1581" s="129" t="s">
        <v>619</v>
      </c>
      <c r="E1581" s="129" t="s">
        <v>870</v>
      </c>
      <c r="F1581" s="129" t="s">
        <v>291</v>
      </c>
      <c r="G1581" s="128" t="s">
        <v>1550</v>
      </c>
      <c r="H1581" s="128"/>
      <c r="I1581" s="128" t="s">
        <v>1653</v>
      </c>
      <c r="J1581" s="128" t="s">
        <v>156</v>
      </c>
      <c r="K1581" s="128" t="s">
        <v>2264</v>
      </c>
      <c r="L1581" s="130">
        <v>0</v>
      </c>
      <c r="M1581" s="130">
        <v>0</v>
      </c>
      <c r="N1581" s="131">
        <f t="shared" si="86"/>
        <v>0</v>
      </c>
      <c r="O1581" s="128" t="s">
        <v>2313</v>
      </c>
      <c r="P1581" s="144">
        <v>12452</v>
      </c>
      <c r="Q1581" s="133">
        <v>0</v>
      </c>
      <c r="R1581" s="144">
        <v>1536</v>
      </c>
      <c r="S1581" s="134">
        <f t="shared" si="87"/>
        <v>13988</v>
      </c>
      <c r="T1581" s="132">
        <v>12452</v>
      </c>
      <c r="U1581" s="135">
        <v>0</v>
      </c>
      <c r="V1581" s="135"/>
      <c r="W1581" s="136">
        <f t="shared" si="88"/>
        <v>12452</v>
      </c>
      <c r="X1581" s="145" t="s">
        <v>1654</v>
      </c>
      <c r="Y1581" s="138"/>
      <c r="Z1581" s="138"/>
      <c r="AA1581" s="138"/>
      <c r="AB1581" s="139"/>
      <c r="AC1581" s="147"/>
      <c r="AE1581" s="147"/>
      <c r="AG1581" s="147"/>
      <c r="AH1581" s="92"/>
    </row>
    <row r="1582" spans="2:34" ht="40.5" customHeight="1">
      <c r="B1582" s="127">
        <v>1571</v>
      </c>
      <c r="C1582" s="128" t="s">
        <v>1652</v>
      </c>
      <c r="D1582" s="129" t="s">
        <v>619</v>
      </c>
      <c r="E1582" s="129" t="s">
        <v>870</v>
      </c>
      <c r="F1582" s="129" t="s">
        <v>291</v>
      </c>
      <c r="G1582" s="128" t="s">
        <v>1550</v>
      </c>
      <c r="H1582" s="128"/>
      <c r="I1582" s="128" t="s">
        <v>1653</v>
      </c>
      <c r="J1582" s="128" t="s">
        <v>177</v>
      </c>
      <c r="K1582" s="128" t="s">
        <v>2265</v>
      </c>
      <c r="L1582" s="130">
        <v>0</v>
      </c>
      <c r="M1582" s="130">
        <v>0</v>
      </c>
      <c r="N1582" s="131">
        <f t="shared" si="86"/>
        <v>0</v>
      </c>
      <c r="O1582" s="128" t="s">
        <v>2313</v>
      </c>
      <c r="P1582" s="144">
        <v>6318</v>
      </c>
      <c r="Q1582" s="133">
        <v>0</v>
      </c>
      <c r="R1582" s="144">
        <v>703</v>
      </c>
      <c r="S1582" s="134">
        <f t="shared" si="87"/>
        <v>7021</v>
      </c>
      <c r="T1582" s="132">
        <v>6318</v>
      </c>
      <c r="U1582" s="135">
        <v>0</v>
      </c>
      <c r="V1582" s="135"/>
      <c r="W1582" s="136">
        <f t="shared" si="88"/>
        <v>6318</v>
      </c>
      <c r="X1582" s="145" t="s">
        <v>1654</v>
      </c>
      <c r="Y1582" s="138"/>
      <c r="Z1582" s="138"/>
      <c r="AA1582" s="138"/>
      <c r="AB1582" s="139"/>
      <c r="AC1582" s="147"/>
      <c r="AE1582" s="147"/>
      <c r="AG1582" s="147"/>
      <c r="AH1582" s="92"/>
    </row>
    <row r="1583" spans="2:34" ht="40.5" customHeight="1">
      <c r="B1583" s="127">
        <v>1572</v>
      </c>
      <c r="C1583" s="128" t="s">
        <v>1655</v>
      </c>
      <c r="D1583" s="129" t="s">
        <v>380</v>
      </c>
      <c r="E1583" s="129" t="s">
        <v>324</v>
      </c>
      <c r="F1583" s="129" t="s">
        <v>795</v>
      </c>
      <c r="G1583" s="128" t="s">
        <v>1550</v>
      </c>
      <c r="H1583" s="128"/>
      <c r="I1583" s="128" t="s">
        <v>1656</v>
      </c>
      <c r="J1583" s="128" t="s">
        <v>157</v>
      </c>
      <c r="K1583" s="128" t="s">
        <v>2264</v>
      </c>
      <c r="L1583" s="130">
        <v>7</v>
      </c>
      <c r="M1583" s="130">
        <v>1</v>
      </c>
      <c r="N1583" s="131">
        <f t="shared" si="86"/>
        <v>8</v>
      </c>
      <c r="O1583" s="128" t="s">
        <v>2312</v>
      </c>
      <c r="P1583" s="144">
        <v>15020</v>
      </c>
      <c r="Q1583" s="133">
        <v>0</v>
      </c>
      <c r="R1583" s="144">
        <v>3414</v>
      </c>
      <c r="S1583" s="134">
        <f t="shared" si="87"/>
        <v>18434</v>
      </c>
      <c r="T1583" s="132">
        <v>15020</v>
      </c>
      <c r="U1583" s="135">
        <v>0</v>
      </c>
      <c r="V1583" s="135"/>
      <c r="W1583" s="136">
        <f t="shared" si="88"/>
        <v>15020</v>
      </c>
      <c r="X1583" s="145" t="s">
        <v>1657</v>
      </c>
      <c r="Y1583" s="138"/>
      <c r="Z1583" s="138"/>
      <c r="AA1583" s="138"/>
      <c r="AB1583" s="139"/>
      <c r="AC1583" s="147"/>
      <c r="AE1583" s="147"/>
      <c r="AG1583" s="147"/>
      <c r="AH1583" s="92"/>
    </row>
    <row r="1584" spans="2:34" ht="40.5" customHeight="1">
      <c r="B1584" s="127">
        <v>1573</v>
      </c>
      <c r="C1584" s="128" t="s">
        <v>1655</v>
      </c>
      <c r="D1584" s="129" t="s">
        <v>380</v>
      </c>
      <c r="E1584" s="129" t="s">
        <v>324</v>
      </c>
      <c r="F1584" s="129" t="s">
        <v>795</v>
      </c>
      <c r="G1584" s="128" t="s">
        <v>1550</v>
      </c>
      <c r="H1584" s="128"/>
      <c r="I1584" s="128" t="s">
        <v>1656</v>
      </c>
      <c r="J1584" s="128" t="s">
        <v>156</v>
      </c>
      <c r="K1584" s="128" t="s">
        <v>2264</v>
      </c>
      <c r="L1584" s="130">
        <v>0</v>
      </c>
      <c r="M1584" s="130">
        <v>0</v>
      </c>
      <c r="N1584" s="131">
        <f t="shared" si="86"/>
        <v>0</v>
      </c>
      <c r="O1584" s="128" t="s">
        <v>2312</v>
      </c>
      <c r="P1584" s="144">
        <v>11200</v>
      </c>
      <c r="Q1584" s="133">
        <v>0</v>
      </c>
      <c r="R1584" s="144">
        <v>1600</v>
      </c>
      <c r="S1584" s="134">
        <f t="shared" si="87"/>
        <v>12800</v>
      </c>
      <c r="T1584" s="132">
        <v>11200</v>
      </c>
      <c r="U1584" s="135">
        <v>0</v>
      </c>
      <c r="V1584" s="135"/>
      <c r="W1584" s="136">
        <f t="shared" si="88"/>
        <v>11200</v>
      </c>
      <c r="X1584" s="145" t="s">
        <v>1657</v>
      </c>
      <c r="Y1584" s="138"/>
      <c r="Z1584" s="138"/>
      <c r="AA1584" s="138"/>
      <c r="AB1584" s="139"/>
      <c r="AC1584" s="147"/>
      <c r="AE1584" s="147"/>
      <c r="AG1584" s="147"/>
      <c r="AH1584" s="92"/>
    </row>
    <row r="1585" spans="2:34" ht="40.5" customHeight="1">
      <c r="B1585" s="127">
        <v>1574</v>
      </c>
      <c r="C1585" s="128" t="s">
        <v>1655</v>
      </c>
      <c r="D1585" s="129" t="s">
        <v>380</v>
      </c>
      <c r="E1585" s="129" t="s">
        <v>324</v>
      </c>
      <c r="F1585" s="129" t="s">
        <v>795</v>
      </c>
      <c r="G1585" s="128" t="s">
        <v>1550</v>
      </c>
      <c r="H1585" s="128"/>
      <c r="I1585" s="128" t="s">
        <v>1656</v>
      </c>
      <c r="J1585" s="128" t="s">
        <v>177</v>
      </c>
      <c r="K1585" s="128" t="s">
        <v>2265</v>
      </c>
      <c r="L1585" s="130">
        <v>0</v>
      </c>
      <c r="M1585" s="130">
        <v>0</v>
      </c>
      <c r="N1585" s="131">
        <f t="shared" si="86"/>
        <v>0</v>
      </c>
      <c r="O1585" s="128" t="s">
        <v>2312</v>
      </c>
      <c r="P1585" s="144">
        <v>12637</v>
      </c>
      <c r="Q1585" s="133">
        <v>0</v>
      </c>
      <c r="R1585" s="144">
        <v>1405</v>
      </c>
      <c r="S1585" s="134">
        <f t="shared" si="87"/>
        <v>14042</v>
      </c>
      <c r="T1585" s="132">
        <v>12637</v>
      </c>
      <c r="U1585" s="135">
        <v>0</v>
      </c>
      <c r="V1585" s="135"/>
      <c r="W1585" s="136">
        <f t="shared" si="88"/>
        <v>12637</v>
      </c>
      <c r="X1585" s="145" t="s">
        <v>1657</v>
      </c>
      <c r="Y1585" s="138"/>
      <c r="Z1585" s="138"/>
      <c r="AA1585" s="138"/>
      <c r="AB1585" s="139"/>
      <c r="AC1585" s="147"/>
      <c r="AE1585" s="147"/>
      <c r="AG1585" s="147"/>
      <c r="AH1585" s="92"/>
    </row>
    <row r="1586" spans="2:34" ht="40.5" customHeight="1">
      <c r="B1586" s="127">
        <v>1575</v>
      </c>
      <c r="C1586" s="128" t="s">
        <v>1655</v>
      </c>
      <c r="D1586" s="129" t="s">
        <v>380</v>
      </c>
      <c r="E1586" s="129" t="s">
        <v>324</v>
      </c>
      <c r="F1586" s="129" t="s">
        <v>795</v>
      </c>
      <c r="G1586" s="128" t="s">
        <v>1550</v>
      </c>
      <c r="H1586" s="128"/>
      <c r="I1586" s="128" t="s">
        <v>1656</v>
      </c>
      <c r="J1586" s="128" t="s">
        <v>604</v>
      </c>
      <c r="K1586" s="128" t="s">
        <v>2265</v>
      </c>
      <c r="L1586" s="130">
        <v>0</v>
      </c>
      <c r="M1586" s="130">
        <v>0</v>
      </c>
      <c r="N1586" s="131">
        <f t="shared" si="86"/>
        <v>0</v>
      </c>
      <c r="O1586" s="128" t="s">
        <v>2312</v>
      </c>
      <c r="P1586" s="144">
        <v>10100</v>
      </c>
      <c r="Q1586" s="133">
        <v>0</v>
      </c>
      <c r="R1586" s="144">
        <v>2388</v>
      </c>
      <c r="S1586" s="134">
        <f t="shared" si="87"/>
        <v>12488</v>
      </c>
      <c r="T1586" s="132">
        <v>10100</v>
      </c>
      <c r="U1586" s="135">
        <v>0</v>
      </c>
      <c r="V1586" s="135"/>
      <c r="W1586" s="136">
        <f t="shared" si="88"/>
        <v>10100</v>
      </c>
      <c r="X1586" s="145" t="s">
        <v>1657</v>
      </c>
      <c r="Y1586" s="138"/>
      <c r="Z1586" s="138"/>
      <c r="AA1586" s="138"/>
      <c r="AB1586" s="139"/>
      <c r="AC1586" s="147"/>
      <c r="AE1586" s="147"/>
      <c r="AG1586" s="147"/>
      <c r="AH1586" s="92"/>
    </row>
    <row r="1587" spans="2:34" ht="40.5" customHeight="1">
      <c r="B1587" s="127">
        <v>1576</v>
      </c>
      <c r="C1587" s="128" t="s">
        <v>1658</v>
      </c>
      <c r="D1587" s="129" t="s">
        <v>424</v>
      </c>
      <c r="E1587" s="129" t="s">
        <v>285</v>
      </c>
      <c r="F1587" s="129" t="s">
        <v>1659</v>
      </c>
      <c r="G1587" s="128" t="s">
        <v>1550</v>
      </c>
      <c r="H1587" s="128"/>
      <c r="I1587" s="128" t="s">
        <v>1660</v>
      </c>
      <c r="J1587" s="128" t="s">
        <v>941</v>
      </c>
      <c r="K1587" s="128" t="s">
        <v>2264</v>
      </c>
      <c r="L1587" s="130">
        <v>5</v>
      </c>
      <c r="M1587" s="130">
        <v>13</v>
      </c>
      <c r="N1587" s="131">
        <f t="shared" si="86"/>
        <v>18</v>
      </c>
      <c r="O1587" s="128" t="s">
        <v>2312</v>
      </c>
      <c r="P1587" s="144">
        <v>42220</v>
      </c>
      <c r="Q1587" s="133">
        <v>0</v>
      </c>
      <c r="R1587" s="144">
        <v>4692</v>
      </c>
      <c r="S1587" s="134">
        <f t="shared" si="87"/>
        <v>46912</v>
      </c>
      <c r="T1587" s="132">
        <v>42220</v>
      </c>
      <c r="U1587" s="135">
        <v>0</v>
      </c>
      <c r="V1587" s="135"/>
      <c r="W1587" s="136">
        <f t="shared" si="88"/>
        <v>42220</v>
      </c>
      <c r="X1587" s="145" t="s">
        <v>1661</v>
      </c>
      <c r="Y1587" s="138"/>
      <c r="Z1587" s="138"/>
      <c r="AA1587" s="138"/>
      <c r="AB1587" s="139"/>
      <c r="AC1587" s="147"/>
      <c r="AE1587" s="147"/>
      <c r="AG1587" s="147"/>
      <c r="AH1587" s="92"/>
    </row>
    <row r="1588" spans="2:34" ht="40.5" customHeight="1">
      <c r="B1588" s="127">
        <v>1577</v>
      </c>
      <c r="C1588" s="128" t="s">
        <v>1658</v>
      </c>
      <c r="D1588" s="129" t="s">
        <v>424</v>
      </c>
      <c r="E1588" s="129" t="s">
        <v>285</v>
      </c>
      <c r="F1588" s="129" t="s">
        <v>1659</v>
      </c>
      <c r="G1588" s="128" t="s">
        <v>1550</v>
      </c>
      <c r="H1588" s="128"/>
      <c r="I1588" s="128" t="s">
        <v>1660</v>
      </c>
      <c r="J1588" s="128" t="s">
        <v>328</v>
      </c>
      <c r="K1588" s="128" t="s">
        <v>2265</v>
      </c>
      <c r="L1588" s="130">
        <v>0</v>
      </c>
      <c r="M1588" s="130">
        <v>0</v>
      </c>
      <c r="N1588" s="131">
        <f t="shared" si="86"/>
        <v>0</v>
      </c>
      <c r="O1588" s="128" t="s">
        <v>2312</v>
      </c>
      <c r="P1588" s="144">
        <v>74331</v>
      </c>
      <c r="Q1588" s="133">
        <v>0</v>
      </c>
      <c r="R1588" s="144">
        <v>8259</v>
      </c>
      <c r="S1588" s="134">
        <f t="shared" si="87"/>
        <v>82590</v>
      </c>
      <c r="T1588" s="132">
        <v>74331</v>
      </c>
      <c r="U1588" s="135">
        <v>0</v>
      </c>
      <c r="V1588" s="135"/>
      <c r="W1588" s="136">
        <f t="shared" si="88"/>
        <v>74331</v>
      </c>
      <c r="X1588" s="145" t="s">
        <v>1661</v>
      </c>
      <c r="Y1588" s="138"/>
      <c r="Z1588" s="138"/>
      <c r="AA1588" s="138"/>
      <c r="AB1588" s="139"/>
      <c r="AC1588" s="147"/>
      <c r="AE1588" s="147"/>
      <c r="AG1588" s="147"/>
      <c r="AH1588" s="92"/>
    </row>
    <row r="1589" spans="2:34" ht="40.5" customHeight="1">
      <c r="B1589" s="127">
        <v>1578</v>
      </c>
      <c r="C1589" s="128" t="s">
        <v>1658</v>
      </c>
      <c r="D1589" s="129" t="s">
        <v>424</v>
      </c>
      <c r="E1589" s="129" t="s">
        <v>285</v>
      </c>
      <c r="F1589" s="129" t="s">
        <v>1659</v>
      </c>
      <c r="G1589" s="128" t="s">
        <v>1550</v>
      </c>
      <c r="H1589" s="128"/>
      <c r="I1589" s="128" t="s">
        <v>1660</v>
      </c>
      <c r="J1589" s="128" t="s">
        <v>604</v>
      </c>
      <c r="K1589" s="128" t="s">
        <v>2265</v>
      </c>
      <c r="L1589" s="130">
        <v>0</v>
      </c>
      <c r="M1589" s="130">
        <v>0</v>
      </c>
      <c r="N1589" s="131">
        <f t="shared" si="86"/>
        <v>0</v>
      </c>
      <c r="O1589" s="128" t="s">
        <v>2312</v>
      </c>
      <c r="P1589" s="144">
        <v>5050</v>
      </c>
      <c r="Q1589" s="133">
        <v>0</v>
      </c>
      <c r="R1589" s="144">
        <v>1194</v>
      </c>
      <c r="S1589" s="134">
        <f t="shared" si="87"/>
        <v>6244</v>
      </c>
      <c r="T1589" s="132">
        <v>5050</v>
      </c>
      <c r="U1589" s="135">
        <v>0</v>
      </c>
      <c r="V1589" s="135"/>
      <c r="W1589" s="136">
        <f t="shared" si="88"/>
        <v>5050</v>
      </c>
      <c r="X1589" s="145" t="s">
        <v>1661</v>
      </c>
      <c r="Y1589" s="138"/>
      <c r="Z1589" s="138"/>
      <c r="AA1589" s="138"/>
      <c r="AB1589" s="139"/>
      <c r="AC1589" s="147"/>
      <c r="AE1589" s="147"/>
      <c r="AG1589" s="147"/>
      <c r="AH1589" s="92"/>
    </row>
    <row r="1590" spans="2:34" ht="40.5" customHeight="1">
      <c r="B1590" s="127">
        <v>1579</v>
      </c>
      <c r="C1590" s="128" t="s">
        <v>1658</v>
      </c>
      <c r="D1590" s="129" t="s">
        <v>424</v>
      </c>
      <c r="E1590" s="129" t="s">
        <v>285</v>
      </c>
      <c r="F1590" s="129" t="s">
        <v>1659</v>
      </c>
      <c r="G1590" s="128" t="s">
        <v>1550</v>
      </c>
      <c r="H1590" s="128"/>
      <c r="I1590" s="128" t="s">
        <v>1660</v>
      </c>
      <c r="J1590" s="128" t="s">
        <v>156</v>
      </c>
      <c r="K1590" s="128" t="s">
        <v>2264</v>
      </c>
      <c r="L1590" s="130">
        <v>0</v>
      </c>
      <c r="M1590" s="130">
        <v>0</v>
      </c>
      <c r="N1590" s="131">
        <f t="shared" si="86"/>
        <v>0</v>
      </c>
      <c r="O1590" s="128" t="s">
        <v>2312</v>
      </c>
      <c r="P1590" s="144">
        <v>5760</v>
      </c>
      <c r="Q1590" s="133">
        <v>0</v>
      </c>
      <c r="R1590" s="144">
        <v>640</v>
      </c>
      <c r="S1590" s="134">
        <f t="shared" si="87"/>
        <v>6400</v>
      </c>
      <c r="T1590" s="132">
        <v>5600</v>
      </c>
      <c r="U1590" s="135">
        <v>0</v>
      </c>
      <c r="V1590" s="135"/>
      <c r="W1590" s="136">
        <f t="shared" si="88"/>
        <v>5600</v>
      </c>
      <c r="X1590" s="145" t="s">
        <v>1661</v>
      </c>
      <c r="Y1590" s="138"/>
      <c r="Z1590" s="138"/>
      <c r="AA1590" s="138"/>
      <c r="AB1590" s="139"/>
      <c r="AC1590" s="147"/>
      <c r="AE1590" s="147"/>
      <c r="AG1590" s="147"/>
      <c r="AH1590" s="92"/>
    </row>
    <row r="1591" spans="2:34" ht="40.5" customHeight="1">
      <c r="B1591" s="127">
        <v>1580</v>
      </c>
      <c r="C1591" s="128" t="s">
        <v>1658</v>
      </c>
      <c r="D1591" s="129" t="s">
        <v>424</v>
      </c>
      <c r="E1591" s="129" t="s">
        <v>285</v>
      </c>
      <c r="F1591" s="129" t="s">
        <v>1659</v>
      </c>
      <c r="G1591" s="128" t="s">
        <v>1550</v>
      </c>
      <c r="H1591" s="128"/>
      <c r="I1591" s="128" t="s">
        <v>1660</v>
      </c>
      <c r="J1591" s="128" t="s">
        <v>157</v>
      </c>
      <c r="K1591" s="128" t="s">
        <v>2264</v>
      </c>
      <c r="L1591" s="130">
        <v>0</v>
      </c>
      <c r="M1591" s="130">
        <v>0</v>
      </c>
      <c r="N1591" s="131">
        <f t="shared" si="86"/>
        <v>0</v>
      </c>
      <c r="O1591" s="128" t="s">
        <v>2312</v>
      </c>
      <c r="P1591" s="144">
        <v>7510</v>
      </c>
      <c r="Q1591" s="133">
        <v>0</v>
      </c>
      <c r="R1591" s="144">
        <v>1707</v>
      </c>
      <c r="S1591" s="134">
        <f t="shared" si="87"/>
        <v>9217</v>
      </c>
      <c r="T1591" s="132">
        <v>7510</v>
      </c>
      <c r="U1591" s="135">
        <v>0</v>
      </c>
      <c r="V1591" s="135"/>
      <c r="W1591" s="136">
        <f t="shared" si="88"/>
        <v>7510</v>
      </c>
      <c r="X1591" s="145" t="s">
        <v>1661</v>
      </c>
      <c r="Y1591" s="138"/>
      <c r="Z1591" s="138"/>
      <c r="AA1591" s="138"/>
      <c r="AB1591" s="139"/>
      <c r="AC1591" s="147"/>
      <c r="AE1591" s="147"/>
      <c r="AG1591" s="147"/>
      <c r="AH1591" s="92"/>
    </row>
    <row r="1592" spans="2:34" ht="40.5" customHeight="1">
      <c r="B1592" s="127">
        <v>1581</v>
      </c>
      <c r="C1592" s="128" t="s">
        <v>1658</v>
      </c>
      <c r="D1592" s="129" t="s">
        <v>424</v>
      </c>
      <c r="E1592" s="129" t="s">
        <v>285</v>
      </c>
      <c r="F1592" s="129" t="s">
        <v>1659</v>
      </c>
      <c r="G1592" s="128" t="s">
        <v>1550</v>
      </c>
      <c r="H1592" s="128"/>
      <c r="I1592" s="128" t="s">
        <v>1660</v>
      </c>
      <c r="J1592" s="128" t="s">
        <v>156</v>
      </c>
      <c r="K1592" s="128" t="s">
        <v>2264</v>
      </c>
      <c r="L1592" s="130">
        <v>0</v>
      </c>
      <c r="M1592" s="130">
        <v>0</v>
      </c>
      <c r="N1592" s="131">
        <f t="shared" si="86"/>
        <v>0</v>
      </c>
      <c r="O1592" s="128" t="s">
        <v>2312</v>
      </c>
      <c r="P1592" s="144">
        <v>124520</v>
      </c>
      <c r="Q1592" s="133">
        <v>0</v>
      </c>
      <c r="R1592" s="144">
        <v>15360</v>
      </c>
      <c r="S1592" s="134">
        <f t="shared" si="87"/>
        <v>139880</v>
      </c>
      <c r="T1592" s="132">
        <v>124520</v>
      </c>
      <c r="U1592" s="135">
        <v>0</v>
      </c>
      <c r="V1592" s="135"/>
      <c r="W1592" s="136">
        <f t="shared" si="88"/>
        <v>124520</v>
      </c>
      <c r="X1592" s="145" t="s">
        <v>1661</v>
      </c>
      <c r="Y1592" s="138"/>
      <c r="Z1592" s="138"/>
      <c r="AA1592" s="138"/>
      <c r="AB1592" s="139"/>
      <c r="AC1592" s="147"/>
      <c r="AE1592" s="147"/>
      <c r="AG1592" s="147"/>
      <c r="AH1592" s="92"/>
    </row>
    <row r="1593" spans="2:34" ht="40.5" customHeight="1">
      <c r="B1593" s="127">
        <v>1582</v>
      </c>
      <c r="C1593" s="128" t="s">
        <v>1662</v>
      </c>
      <c r="D1593" s="129" t="s">
        <v>285</v>
      </c>
      <c r="E1593" s="129" t="s">
        <v>285</v>
      </c>
      <c r="F1593" s="129" t="s">
        <v>1663</v>
      </c>
      <c r="G1593" s="128" t="s">
        <v>1550</v>
      </c>
      <c r="H1593" s="128"/>
      <c r="I1593" s="128" t="s">
        <v>833</v>
      </c>
      <c r="J1593" s="128" t="s">
        <v>156</v>
      </c>
      <c r="K1593" s="128" t="s">
        <v>2264</v>
      </c>
      <c r="L1593" s="130">
        <v>6</v>
      </c>
      <c r="M1593" s="130">
        <v>5</v>
      </c>
      <c r="N1593" s="131">
        <f t="shared" si="86"/>
        <v>11</v>
      </c>
      <c r="O1593" s="128" t="s">
        <v>2312</v>
      </c>
      <c r="P1593" s="144">
        <v>11200</v>
      </c>
      <c r="Q1593" s="133">
        <v>0</v>
      </c>
      <c r="R1593" s="144">
        <v>1600</v>
      </c>
      <c r="S1593" s="134">
        <f t="shared" si="87"/>
        <v>12800</v>
      </c>
      <c r="T1593" s="132">
        <v>11200</v>
      </c>
      <c r="U1593" s="135">
        <v>0</v>
      </c>
      <c r="V1593" s="135"/>
      <c r="W1593" s="136">
        <f t="shared" si="88"/>
        <v>11200</v>
      </c>
      <c r="X1593" s="145" t="s">
        <v>1664</v>
      </c>
      <c r="Y1593" s="138"/>
      <c r="Z1593" s="138"/>
      <c r="AA1593" s="138"/>
      <c r="AB1593" s="139"/>
      <c r="AC1593" s="147"/>
      <c r="AE1593" s="147"/>
      <c r="AG1593" s="147"/>
      <c r="AH1593" s="92"/>
    </row>
    <row r="1594" spans="2:34" ht="40.5" customHeight="1">
      <c r="B1594" s="127">
        <v>1583</v>
      </c>
      <c r="C1594" s="128" t="s">
        <v>1662</v>
      </c>
      <c r="D1594" s="129" t="s">
        <v>285</v>
      </c>
      <c r="E1594" s="129" t="s">
        <v>285</v>
      </c>
      <c r="F1594" s="129" t="s">
        <v>1663</v>
      </c>
      <c r="G1594" s="128" t="s">
        <v>1550</v>
      </c>
      <c r="H1594" s="128"/>
      <c r="I1594" s="128" t="s">
        <v>833</v>
      </c>
      <c r="J1594" s="128" t="s">
        <v>156</v>
      </c>
      <c r="K1594" s="128" t="s">
        <v>2264</v>
      </c>
      <c r="L1594" s="130">
        <v>0</v>
      </c>
      <c r="M1594" s="130">
        <v>0</v>
      </c>
      <c r="N1594" s="131">
        <f t="shared" si="86"/>
        <v>0</v>
      </c>
      <c r="O1594" s="128" t="s">
        <v>2312</v>
      </c>
      <c r="P1594" s="144">
        <v>12452</v>
      </c>
      <c r="Q1594" s="133">
        <v>0</v>
      </c>
      <c r="R1594" s="144">
        <v>1536</v>
      </c>
      <c r="S1594" s="134">
        <f t="shared" si="87"/>
        <v>13988</v>
      </c>
      <c r="T1594" s="132">
        <v>12452</v>
      </c>
      <c r="U1594" s="135">
        <v>0</v>
      </c>
      <c r="V1594" s="135"/>
      <c r="W1594" s="136">
        <f t="shared" si="88"/>
        <v>12452</v>
      </c>
      <c r="X1594" s="145" t="s">
        <v>1664</v>
      </c>
      <c r="Y1594" s="138"/>
      <c r="Z1594" s="138"/>
      <c r="AA1594" s="138"/>
      <c r="AB1594" s="139"/>
      <c r="AC1594" s="147"/>
      <c r="AE1594" s="147"/>
      <c r="AG1594" s="147"/>
      <c r="AH1594" s="92"/>
    </row>
    <row r="1595" spans="2:34" ht="40.5" customHeight="1">
      <c r="B1595" s="127">
        <v>1584</v>
      </c>
      <c r="C1595" s="128" t="s">
        <v>1662</v>
      </c>
      <c r="D1595" s="129" t="s">
        <v>285</v>
      </c>
      <c r="E1595" s="129" t="s">
        <v>285</v>
      </c>
      <c r="F1595" s="129" t="s">
        <v>1663</v>
      </c>
      <c r="G1595" s="128" t="s">
        <v>1550</v>
      </c>
      <c r="H1595" s="128"/>
      <c r="I1595" s="128" t="s">
        <v>833</v>
      </c>
      <c r="J1595" s="128" t="s">
        <v>941</v>
      </c>
      <c r="K1595" s="128" t="s">
        <v>2264</v>
      </c>
      <c r="L1595" s="130">
        <v>0</v>
      </c>
      <c r="M1595" s="130">
        <v>0</v>
      </c>
      <c r="N1595" s="131">
        <f t="shared" si="86"/>
        <v>0</v>
      </c>
      <c r="O1595" s="128" t="s">
        <v>2312</v>
      </c>
      <c r="P1595" s="144">
        <v>10555</v>
      </c>
      <c r="Q1595" s="133">
        <v>0</v>
      </c>
      <c r="R1595" s="144">
        <v>1173</v>
      </c>
      <c r="S1595" s="134">
        <f t="shared" si="87"/>
        <v>11728</v>
      </c>
      <c r="T1595" s="132">
        <v>10555</v>
      </c>
      <c r="U1595" s="135">
        <v>0</v>
      </c>
      <c r="V1595" s="135"/>
      <c r="W1595" s="136">
        <f t="shared" si="88"/>
        <v>10555</v>
      </c>
      <c r="X1595" s="145" t="s">
        <v>1664</v>
      </c>
      <c r="Y1595" s="138"/>
      <c r="Z1595" s="138"/>
      <c r="AA1595" s="138"/>
      <c r="AB1595" s="139"/>
      <c r="AC1595" s="147"/>
      <c r="AE1595" s="147"/>
      <c r="AG1595" s="147"/>
      <c r="AH1595" s="92"/>
    </row>
    <row r="1596" spans="2:34" ht="40.5" customHeight="1">
      <c r="B1596" s="127">
        <v>1585</v>
      </c>
      <c r="C1596" s="128" t="s">
        <v>1662</v>
      </c>
      <c r="D1596" s="129" t="s">
        <v>285</v>
      </c>
      <c r="E1596" s="129" t="s">
        <v>285</v>
      </c>
      <c r="F1596" s="129" t="s">
        <v>1663</v>
      </c>
      <c r="G1596" s="128" t="s">
        <v>1550</v>
      </c>
      <c r="H1596" s="128"/>
      <c r="I1596" s="128" t="s">
        <v>833</v>
      </c>
      <c r="J1596" s="128" t="s">
        <v>328</v>
      </c>
      <c r="K1596" s="128" t="s">
        <v>2265</v>
      </c>
      <c r="L1596" s="130">
        <v>0</v>
      </c>
      <c r="M1596" s="130">
        <v>0</v>
      </c>
      <c r="N1596" s="131">
        <f t="shared" si="86"/>
        <v>0</v>
      </c>
      <c r="O1596" s="128" t="s">
        <v>2312</v>
      </c>
      <c r="P1596" s="144">
        <v>49554</v>
      </c>
      <c r="Q1596" s="133">
        <v>0</v>
      </c>
      <c r="R1596" s="144">
        <v>5506</v>
      </c>
      <c r="S1596" s="134">
        <f t="shared" si="87"/>
        <v>55060</v>
      </c>
      <c r="T1596" s="132">
        <v>49554</v>
      </c>
      <c r="U1596" s="135">
        <v>0</v>
      </c>
      <c r="V1596" s="135"/>
      <c r="W1596" s="136">
        <f t="shared" si="88"/>
        <v>49554</v>
      </c>
      <c r="X1596" s="145" t="s">
        <v>1664</v>
      </c>
      <c r="Y1596" s="138"/>
      <c r="Z1596" s="138"/>
      <c r="AA1596" s="138"/>
      <c r="AB1596" s="139"/>
      <c r="AC1596" s="147"/>
      <c r="AE1596" s="147"/>
      <c r="AG1596" s="147"/>
      <c r="AH1596" s="92"/>
    </row>
    <row r="1597" spans="2:34" ht="40.5" customHeight="1">
      <c r="B1597" s="127">
        <v>1586</v>
      </c>
      <c r="C1597" s="128" t="s">
        <v>1662</v>
      </c>
      <c r="D1597" s="129" t="s">
        <v>285</v>
      </c>
      <c r="E1597" s="129" t="s">
        <v>285</v>
      </c>
      <c r="F1597" s="129" t="s">
        <v>1663</v>
      </c>
      <c r="G1597" s="128" t="s">
        <v>1550</v>
      </c>
      <c r="H1597" s="128"/>
      <c r="I1597" s="128" t="s">
        <v>833</v>
      </c>
      <c r="J1597" s="128" t="s">
        <v>157</v>
      </c>
      <c r="K1597" s="128" t="s">
        <v>2264</v>
      </c>
      <c r="L1597" s="130">
        <v>0</v>
      </c>
      <c r="M1597" s="130">
        <v>0</v>
      </c>
      <c r="N1597" s="131">
        <f t="shared" si="86"/>
        <v>0</v>
      </c>
      <c r="O1597" s="128" t="s">
        <v>2312</v>
      </c>
      <c r="P1597" s="144">
        <v>22530</v>
      </c>
      <c r="Q1597" s="133">
        <v>0</v>
      </c>
      <c r="R1597" s="144">
        <v>5121</v>
      </c>
      <c r="S1597" s="134">
        <f t="shared" si="87"/>
        <v>27651</v>
      </c>
      <c r="T1597" s="132">
        <v>22530</v>
      </c>
      <c r="U1597" s="135">
        <v>0</v>
      </c>
      <c r="V1597" s="135"/>
      <c r="W1597" s="136">
        <f t="shared" si="88"/>
        <v>22530</v>
      </c>
      <c r="X1597" s="145" t="s">
        <v>1664</v>
      </c>
      <c r="Y1597" s="138"/>
      <c r="Z1597" s="138"/>
      <c r="AA1597" s="138"/>
      <c r="AB1597" s="139"/>
      <c r="AC1597" s="147"/>
      <c r="AE1597" s="147"/>
      <c r="AG1597" s="147"/>
      <c r="AH1597" s="92"/>
    </row>
    <row r="1598" spans="2:34" ht="40.5" customHeight="1">
      <c r="B1598" s="127">
        <v>1587</v>
      </c>
      <c r="C1598" s="128" t="s">
        <v>1665</v>
      </c>
      <c r="D1598" s="129" t="s">
        <v>606</v>
      </c>
      <c r="E1598" s="129" t="s">
        <v>1666</v>
      </c>
      <c r="F1598" s="129" t="s">
        <v>1667</v>
      </c>
      <c r="G1598" s="128" t="s">
        <v>1550</v>
      </c>
      <c r="H1598" s="128"/>
      <c r="I1598" s="128" t="s">
        <v>1668</v>
      </c>
      <c r="J1598" s="128" t="s">
        <v>328</v>
      </c>
      <c r="K1598" s="128" t="s">
        <v>2265</v>
      </c>
      <c r="L1598" s="130">
        <v>11</v>
      </c>
      <c r="M1598" s="130">
        <v>8</v>
      </c>
      <c r="N1598" s="131">
        <f t="shared" si="86"/>
        <v>19</v>
      </c>
      <c r="O1598" s="128" t="s">
        <v>2312</v>
      </c>
      <c r="P1598" s="144">
        <v>49554</v>
      </c>
      <c r="Q1598" s="133">
        <v>0</v>
      </c>
      <c r="R1598" s="144">
        <v>5506</v>
      </c>
      <c r="S1598" s="134">
        <f t="shared" si="87"/>
        <v>55060</v>
      </c>
      <c r="T1598" s="132">
        <v>49554</v>
      </c>
      <c r="U1598" s="135">
        <v>0</v>
      </c>
      <c r="V1598" s="135"/>
      <c r="W1598" s="136">
        <f t="shared" si="88"/>
        <v>49554</v>
      </c>
      <c r="X1598" s="145" t="s">
        <v>1669</v>
      </c>
      <c r="Y1598" s="138"/>
      <c r="Z1598" s="138"/>
      <c r="AA1598" s="138"/>
      <c r="AB1598" s="139"/>
      <c r="AC1598" s="147"/>
      <c r="AE1598" s="147"/>
      <c r="AG1598" s="147"/>
      <c r="AH1598" s="92"/>
    </row>
    <row r="1599" spans="2:34" ht="40.5" customHeight="1">
      <c r="B1599" s="127">
        <v>1588</v>
      </c>
      <c r="C1599" s="128" t="s">
        <v>1665</v>
      </c>
      <c r="D1599" s="129" t="s">
        <v>606</v>
      </c>
      <c r="E1599" s="129" t="s">
        <v>1666</v>
      </c>
      <c r="F1599" s="129" t="s">
        <v>1667</v>
      </c>
      <c r="G1599" s="128" t="s">
        <v>1550</v>
      </c>
      <c r="H1599" s="128"/>
      <c r="I1599" s="128" t="s">
        <v>1668</v>
      </c>
      <c r="J1599" s="128" t="s">
        <v>157</v>
      </c>
      <c r="K1599" s="128" t="s">
        <v>2264</v>
      </c>
      <c r="L1599" s="130">
        <v>0</v>
      </c>
      <c r="M1599" s="130">
        <v>0</v>
      </c>
      <c r="N1599" s="131">
        <f t="shared" si="86"/>
        <v>0</v>
      </c>
      <c r="O1599" s="128" t="s">
        <v>2312</v>
      </c>
      <c r="P1599" s="144">
        <v>30040</v>
      </c>
      <c r="Q1599" s="133">
        <v>0</v>
      </c>
      <c r="R1599" s="144">
        <v>6828</v>
      </c>
      <c r="S1599" s="134">
        <f t="shared" si="87"/>
        <v>36868</v>
      </c>
      <c r="T1599" s="132">
        <v>30040</v>
      </c>
      <c r="U1599" s="135">
        <v>0</v>
      </c>
      <c r="V1599" s="135"/>
      <c r="W1599" s="136">
        <f t="shared" si="88"/>
        <v>30040</v>
      </c>
      <c r="X1599" s="145" t="s">
        <v>1669</v>
      </c>
      <c r="Y1599" s="138"/>
      <c r="Z1599" s="138"/>
      <c r="AA1599" s="138"/>
      <c r="AB1599" s="139"/>
      <c r="AC1599" s="147"/>
      <c r="AE1599" s="147"/>
      <c r="AG1599" s="147"/>
      <c r="AH1599" s="92"/>
    </row>
    <row r="1600" spans="2:34" ht="40.5" customHeight="1">
      <c r="B1600" s="127">
        <v>1589</v>
      </c>
      <c r="C1600" s="128" t="s">
        <v>1665</v>
      </c>
      <c r="D1600" s="129" t="s">
        <v>606</v>
      </c>
      <c r="E1600" s="129" t="s">
        <v>1666</v>
      </c>
      <c r="F1600" s="129" t="s">
        <v>1667</v>
      </c>
      <c r="G1600" s="128" t="s">
        <v>1550</v>
      </c>
      <c r="H1600" s="128"/>
      <c r="I1600" s="128" t="s">
        <v>1668</v>
      </c>
      <c r="J1600" s="128" t="s">
        <v>604</v>
      </c>
      <c r="K1600" s="128" t="s">
        <v>2265</v>
      </c>
      <c r="L1600" s="130">
        <v>0</v>
      </c>
      <c r="M1600" s="130">
        <v>0</v>
      </c>
      <c r="N1600" s="131">
        <f t="shared" si="86"/>
        <v>0</v>
      </c>
      <c r="O1600" s="128" t="s">
        <v>2312</v>
      </c>
      <c r="P1600" s="144">
        <v>5050</v>
      </c>
      <c r="Q1600" s="133">
        <v>0</v>
      </c>
      <c r="R1600" s="144">
        <v>1194</v>
      </c>
      <c r="S1600" s="134">
        <f t="shared" si="87"/>
        <v>6244</v>
      </c>
      <c r="T1600" s="132">
        <v>5050</v>
      </c>
      <c r="U1600" s="135">
        <v>0</v>
      </c>
      <c r="V1600" s="135"/>
      <c r="W1600" s="136">
        <f t="shared" si="88"/>
        <v>5050</v>
      </c>
      <c r="X1600" s="145" t="s">
        <v>1669</v>
      </c>
      <c r="Y1600" s="138"/>
      <c r="Z1600" s="138"/>
      <c r="AA1600" s="138"/>
      <c r="AB1600" s="139"/>
      <c r="AC1600" s="147"/>
      <c r="AE1600" s="147"/>
      <c r="AG1600" s="147"/>
      <c r="AH1600" s="92"/>
    </row>
    <row r="1601" spans="2:34" ht="40.5" customHeight="1">
      <c r="B1601" s="127">
        <v>1590</v>
      </c>
      <c r="C1601" s="128" t="s">
        <v>1665</v>
      </c>
      <c r="D1601" s="129" t="s">
        <v>606</v>
      </c>
      <c r="E1601" s="129" t="s">
        <v>1666</v>
      </c>
      <c r="F1601" s="129" t="s">
        <v>1667</v>
      </c>
      <c r="G1601" s="128" t="s">
        <v>1550</v>
      </c>
      <c r="H1601" s="128"/>
      <c r="I1601" s="128" t="s">
        <v>1668</v>
      </c>
      <c r="J1601" s="128" t="s">
        <v>177</v>
      </c>
      <c r="K1601" s="128" t="s">
        <v>2265</v>
      </c>
      <c r="L1601" s="130">
        <v>0</v>
      </c>
      <c r="M1601" s="130">
        <v>0</v>
      </c>
      <c r="N1601" s="131">
        <f t="shared" si="86"/>
        <v>0</v>
      </c>
      <c r="O1601" s="128" t="s">
        <v>2312</v>
      </c>
      <c r="P1601" s="144">
        <v>18956</v>
      </c>
      <c r="Q1601" s="133">
        <v>0</v>
      </c>
      <c r="R1601" s="144">
        <v>2107</v>
      </c>
      <c r="S1601" s="134">
        <f t="shared" si="87"/>
        <v>21063</v>
      </c>
      <c r="T1601" s="132">
        <v>18956</v>
      </c>
      <c r="U1601" s="135">
        <v>0</v>
      </c>
      <c r="V1601" s="135"/>
      <c r="W1601" s="136">
        <f t="shared" si="88"/>
        <v>18956</v>
      </c>
      <c r="X1601" s="145" t="s">
        <v>1669</v>
      </c>
      <c r="Y1601" s="138"/>
      <c r="Z1601" s="138"/>
      <c r="AA1601" s="138"/>
      <c r="AB1601" s="139"/>
      <c r="AC1601" s="147"/>
      <c r="AE1601" s="147"/>
      <c r="AG1601" s="147"/>
      <c r="AH1601" s="92"/>
    </row>
    <row r="1602" spans="2:34" ht="40.5" customHeight="1">
      <c r="B1602" s="127">
        <v>1591</v>
      </c>
      <c r="C1602" s="128" t="s">
        <v>1665</v>
      </c>
      <c r="D1602" s="129" t="s">
        <v>606</v>
      </c>
      <c r="E1602" s="129" t="s">
        <v>1666</v>
      </c>
      <c r="F1602" s="129" t="s">
        <v>1667</v>
      </c>
      <c r="G1602" s="128" t="s">
        <v>1550</v>
      </c>
      <c r="H1602" s="128"/>
      <c r="I1602" s="128" t="s">
        <v>1668</v>
      </c>
      <c r="J1602" s="128" t="s">
        <v>156</v>
      </c>
      <c r="K1602" s="128" t="s">
        <v>2264</v>
      </c>
      <c r="L1602" s="130">
        <v>0</v>
      </c>
      <c r="M1602" s="130">
        <v>0</v>
      </c>
      <c r="N1602" s="131">
        <f t="shared" si="86"/>
        <v>0</v>
      </c>
      <c r="O1602" s="128" t="s">
        <v>2312</v>
      </c>
      <c r="P1602" s="144">
        <v>5600</v>
      </c>
      <c r="Q1602" s="133">
        <v>0</v>
      </c>
      <c r="R1602" s="144">
        <v>800</v>
      </c>
      <c r="S1602" s="134">
        <f t="shared" si="87"/>
        <v>6400</v>
      </c>
      <c r="T1602" s="132">
        <v>5600</v>
      </c>
      <c r="U1602" s="135">
        <v>0</v>
      </c>
      <c r="V1602" s="135"/>
      <c r="W1602" s="136">
        <f t="shared" si="88"/>
        <v>5600</v>
      </c>
      <c r="X1602" s="145" t="s">
        <v>1669</v>
      </c>
      <c r="Y1602" s="138"/>
      <c r="Z1602" s="138"/>
      <c r="AA1602" s="138"/>
      <c r="AB1602" s="139"/>
      <c r="AC1602" s="147"/>
      <c r="AE1602" s="147"/>
      <c r="AG1602" s="147"/>
      <c r="AH1602" s="92"/>
    </row>
    <row r="1603" spans="2:34" ht="40.5" customHeight="1">
      <c r="B1603" s="127">
        <v>1592</v>
      </c>
      <c r="C1603" s="128" t="s">
        <v>1665</v>
      </c>
      <c r="D1603" s="129" t="s">
        <v>606</v>
      </c>
      <c r="E1603" s="129" t="s">
        <v>1666</v>
      </c>
      <c r="F1603" s="129" t="s">
        <v>1667</v>
      </c>
      <c r="G1603" s="128" t="s">
        <v>1550</v>
      </c>
      <c r="H1603" s="128"/>
      <c r="I1603" s="128" t="s">
        <v>1668</v>
      </c>
      <c r="J1603" s="128" t="s">
        <v>156</v>
      </c>
      <c r="K1603" s="128" t="s">
        <v>2264</v>
      </c>
      <c r="L1603" s="130">
        <v>0</v>
      </c>
      <c r="M1603" s="130">
        <v>0</v>
      </c>
      <c r="N1603" s="131">
        <f t="shared" si="86"/>
        <v>0</v>
      </c>
      <c r="O1603" s="128" t="s">
        <v>2312</v>
      </c>
      <c r="P1603" s="144">
        <v>12452</v>
      </c>
      <c r="Q1603" s="133">
        <v>0</v>
      </c>
      <c r="R1603" s="144">
        <v>1536</v>
      </c>
      <c r="S1603" s="134">
        <f t="shared" si="87"/>
        <v>13988</v>
      </c>
      <c r="T1603" s="132">
        <v>12452</v>
      </c>
      <c r="U1603" s="135">
        <v>0</v>
      </c>
      <c r="V1603" s="135"/>
      <c r="W1603" s="136">
        <f t="shared" si="88"/>
        <v>12452</v>
      </c>
      <c r="X1603" s="145" t="s">
        <v>1669</v>
      </c>
      <c r="Y1603" s="138"/>
      <c r="Z1603" s="138"/>
      <c r="AA1603" s="138"/>
      <c r="AB1603" s="139"/>
      <c r="AC1603" s="147"/>
      <c r="AE1603" s="147"/>
      <c r="AG1603" s="147"/>
      <c r="AH1603" s="92"/>
    </row>
    <row r="1604" spans="2:34" ht="40.5" customHeight="1">
      <c r="B1604" s="127">
        <v>1593</v>
      </c>
      <c r="C1604" s="128" t="s">
        <v>1665</v>
      </c>
      <c r="D1604" s="129" t="s">
        <v>606</v>
      </c>
      <c r="E1604" s="129" t="s">
        <v>1666</v>
      </c>
      <c r="F1604" s="129" t="s">
        <v>1667</v>
      </c>
      <c r="G1604" s="128" t="s">
        <v>1550</v>
      </c>
      <c r="H1604" s="128"/>
      <c r="I1604" s="128" t="s">
        <v>1668</v>
      </c>
      <c r="J1604" s="128" t="s">
        <v>330</v>
      </c>
      <c r="K1604" s="128" t="s">
        <v>2265</v>
      </c>
      <c r="L1604" s="130">
        <v>0</v>
      </c>
      <c r="M1604" s="130">
        <v>0</v>
      </c>
      <c r="N1604" s="131">
        <f t="shared" si="86"/>
        <v>0</v>
      </c>
      <c r="O1604" s="128" t="s">
        <v>2312</v>
      </c>
      <c r="P1604" s="144">
        <v>16254</v>
      </c>
      <c r="Q1604" s="133">
        <v>0</v>
      </c>
      <c r="R1604" s="144">
        <v>5121</v>
      </c>
      <c r="S1604" s="134">
        <f t="shared" si="87"/>
        <v>21375</v>
      </c>
      <c r="T1604" s="132">
        <v>16254</v>
      </c>
      <c r="U1604" s="135">
        <v>0</v>
      </c>
      <c r="V1604" s="135"/>
      <c r="W1604" s="136">
        <f t="shared" si="88"/>
        <v>16254</v>
      </c>
      <c r="X1604" s="145" t="s">
        <v>1669</v>
      </c>
      <c r="Y1604" s="138"/>
      <c r="Z1604" s="138"/>
      <c r="AA1604" s="138"/>
      <c r="AB1604" s="139"/>
      <c r="AC1604" s="147"/>
      <c r="AE1604" s="147"/>
      <c r="AG1604" s="147"/>
      <c r="AH1604" s="92"/>
    </row>
    <row r="1605" spans="2:34" ht="40.5" customHeight="1">
      <c r="B1605" s="127">
        <v>1594</v>
      </c>
      <c r="C1605" s="128" t="s">
        <v>1665</v>
      </c>
      <c r="D1605" s="129" t="s">
        <v>606</v>
      </c>
      <c r="E1605" s="129" t="s">
        <v>1666</v>
      </c>
      <c r="F1605" s="129" t="s">
        <v>1667</v>
      </c>
      <c r="G1605" s="128" t="s">
        <v>1550</v>
      </c>
      <c r="H1605" s="128"/>
      <c r="I1605" s="128" t="s">
        <v>1668</v>
      </c>
      <c r="J1605" s="128" t="s">
        <v>330</v>
      </c>
      <c r="K1605" s="128" t="s">
        <v>2265</v>
      </c>
      <c r="L1605" s="130">
        <v>0</v>
      </c>
      <c r="M1605" s="130">
        <v>0</v>
      </c>
      <c r="N1605" s="131">
        <f t="shared" si="86"/>
        <v>0</v>
      </c>
      <c r="O1605" s="128" t="s">
        <v>2312</v>
      </c>
      <c r="P1605" s="144">
        <v>18837</v>
      </c>
      <c r="Q1605" s="133">
        <v>0</v>
      </c>
      <c r="R1605" s="144">
        <v>2280</v>
      </c>
      <c r="S1605" s="134">
        <f t="shared" si="87"/>
        <v>21117</v>
      </c>
      <c r="T1605" s="132">
        <v>18837</v>
      </c>
      <c r="U1605" s="135">
        <v>0</v>
      </c>
      <c r="V1605" s="135"/>
      <c r="W1605" s="136">
        <f t="shared" si="88"/>
        <v>18837</v>
      </c>
      <c r="X1605" s="145" t="s">
        <v>1669</v>
      </c>
      <c r="Y1605" s="138"/>
      <c r="Z1605" s="138"/>
      <c r="AA1605" s="138"/>
      <c r="AB1605" s="139"/>
      <c r="AC1605" s="147"/>
      <c r="AE1605" s="147"/>
      <c r="AG1605" s="147"/>
      <c r="AH1605" s="92"/>
    </row>
    <row r="1606" spans="2:34" ht="40.5" customHeight="1">
      <c r="B1606" s="127">
        <v>1595</v>
      </c>
      <c r="C1606" s="128" t="s">
        <v>1670</v>
      </c>
      <c r="D1606" s="129" t="s">
        <v>295</v>
      </c>
      <c r="E1606" s="129" t="s">
        <v>307</v>
      </c>
      <c r="F1606" s="129" t="s">
        <v>1671</v>
      </c>
      <c r="G1606" s="128" t="s">
        <v>151</v>
      </c>
      <c r="H1606" s="128"/>
      <c r="I1606" s="128" t="s">
        <v>1672</v>
      </c>
      <c r="J1606" s="128" t="s">
        <v>152</v>
      </c>
      <c r="K1606" s="128" t="s">
        <v>2265</v>
      </c>
      <c r="L1606" s="130">
        <v>6</v>
      </c>
      <c r="M1606" s="130">
        <v>12</v>
      </c>
      <c r="N1606" s="131">
        <f t="shared" si="86"/>
        <v>18</v>
      </c>
      <c r="O1606" s="128" t="s">
        <v>2312</v>
      </c>
      <c r="P1606" s="144">
        <v>12816</v>
      </c>
      <c r="Q1606" s="133">
        <v>0</v>
      </c>
      <c r="R1606" s="144">
        <v>1424</v>
      </c>
      <c r="S1606" s="134">
        <f t="shared" si="87"/>
        <v>14240</v>
      </c>
      <c r="T1606" s="132">
        <v>12816</v>
      </c>
      <c r="U1606" s="135">
        <v>0</v>
      </c>
      <c r="V1606" s="135"/>
      <c r="W1606" s="136">
        <f t="shared" si="88"/>
        <v>12816</v>
      </c>
      <c r="X1606" s="145" t="s">
        <v>1673</v>
      </c>
      <c r="Y1606" s="138"/>
      <c r="Z1606" s="138"/>
      <c r="AA1606" s="138"/>
      <c r="AB1606" s="139"/>
      <c r="AC1606" s="147"/>
      <c r="AE1606" s="147"/>
      <c r="AG1606" s="147"/>
      <c r="AH1606" s="92"/>
    </row>
    <row r="1607" spans="2:34" ht="40.5" customHeight="1">
      <c r="B1607" s="127">
        <v>1596</v>
      </c>
      <c r="C1607" s="128" t="s">
        <v>1670</v>
      </c>
      <c r="D1607" s="129" t="s">
        <v>295</v>
      </c>
      <c r="E1607" s="129" t="s">
        <v>307</v>
      </c>
      <c r="F1607" s="129" t="s">
        <v>1671</v>
      </c>
      <c r="G1607" s="128" t="s">
        <v>151</v>
      </c>
      <c r="H1607" s="128"/>
      <c r="I1607" s="128" t="s">
        <v>1672</v>
      </c>
      <c r="J1607" s="128" t="s">
        <v>156</v>
      </c>
      <c r="K1607" s="128" t="s">
        <v>2264</v>
      </c>
      <c r="L1607" s="130">
        <v>0</v>
      </c>
      <c r="M1607" s="130">
        <v>0</v>
      </c>
      <c r="N1607" s="131">
        <f t="shared" si="86"/>
        <v>0</v>
      </c>
      <c r="O1607" s="128" t="s">
        <v>2312</v>
      </c>
      <c r="P1607" s="144">
        <v>22050</v>
      </c>
      <c r="Q1607" s="133">
        <v>0</v>
      </c>
      <c r="R1607" s="144">
        <v>2450</v>
      </c>
      <c r="S1607" s="134">
        <f t="shared" si="87"/>
        <v>24500</v>
      </c>
      <c r="T1607" s="132">
        <v>22050</v>
      </c>
      <c r="U1607" s="135">
        <v>0</v>
      </c>
      <c r="V1607" s="135"/>
      <c r="W1607" s="136">
        <f t="shared" si="88"/>
        <v>22050</v>
      </c>
      <c r="X1607" s="145" t="s">
        <v>1673</v>
      </c>
      <c r="Y1607" s="138"/>
      <c r="Z1607" s="138"/>
      <c r="AA1607" s="138"/>
      <c r="AB1607" s="139"/>
      <c r="AC1607" s="147"/>
      <c r="AE1607" s="147"/>
      <c r="AG1607" s="147"/>
      <c r="AH1607" s="92"/>
    </row>
    <row r="1608" spans="2:34" ht="40.5" customHeight="1">
      <c r="B1608" s="127">
        <v>1597</v>
      </c>
      <c r="C1608" s="128" t="s">
        <v>1670</v>
      </c>
      <c r="D1608" s="129" t="s">
        <v>295</v>
      </c>
      <c r="E1608" s="129" t="s">
        <v>307</v>
      </c>
      <c r="F1608" s="129" t="s">
        <v>1671</v>
      </c>
      <c r="G1608" s="128" t="s">
        <v>151</v>
      </c>
      <c r="H1608" s="128"/>
      <c r="I1608" s="128" t="s">
        <v>1672</v>
      </c>
      <c r="J1608" s="128" t="s">
        <v>373</v>
      </c>
      <c r="K1608" s="128" t="s">
        <v>2265</v>
      </c>
      <c r="L1608" s="130">
        <v>0</v>
      </c>
      <c r="M1608" s="130">
        <v>0</v>
      </c>
      <c r="N1608" s="131">
        <f t="shared" si="86"/>
        <v>0</v>
      </c>
      <c r="O1608" s="128" t="s">
        <v>2312</v>
      </c>
      <c r="P1608" s="144">
        <v>26820</v>
      </c>
      <c r="Q1608" s="133">
        <v>0</v>
      </c>
      <c r="R1608" s="144">
        <v>2980</v>
      </c>
      <c r="S1608" s="134">
        <f t="shared" si="87"/>
        <v>29800</v>
      </c>
      <c r="T1608" s="132">
        <v>26820</v>
      </c>
      <c r="U1608" s="135">
        <v>0</v>
      </c>
      <c r="V1608" s="135"/>
      <c r="W1608" s="136">
        <f t="shared" si="88"/>
        <v>26820</v>
      </c>
      <c r="X1608" s="145" t="s">
        <v>1673</v>
      </c>
      <c r="Y1608" s="138"/>
      <c r="Z1608" s="138"/>
      <c r="AA1608" s="138"/>
      <c r="AB1608" s="139"/>
      <c r="AC1608" s="147"/>
      <c r="AE1608" s="147"/>
      <c r="AG1608" s="147"/>
      <c r="AH1608" s="92"/>
    </row>
    <row r="1609" spans="2:34" ht="40.5" customHeight="1">
      <c r="B1609" s="127">
        <v>1598</v>
      </c>
      <c r="C1609" s="128" t="s">
        <v>1670</v>
      </c>
      <c r="D1609" s="129" t="s">
        <v>295</v>
      </c>
      <c r="E1609" s="129" t="s">
        <v>307</v>
      </c>
      <c r="F1609" s="129" t="s">
        <v>1671</v>
      </c>
      <c r="G1609" s="128" t="s">
        <v>151</v>
      </c>
      <c r="H1609" s="128"/>
      <c r="I1609" s="128" t="s">
        <v>1672</v>
      </c>
      <c r="J1609" s="128" t="s">
        <v>152</v>
      </c>
      <c r="K1609" s="128" t="s">
        <v>2265</v>
      </c>
      <c r="L1609" s="130">
        <v>0</v>
      </c>
      <c r="M1609" s="130">
        <v>0</v>
      </c>
      <c r="N1609" s="131">
        <f t="shared" si="86"/>
        <v>0</v>
      </c>
      <c r="O1609" s="128" t="s">
        <v>2312</v>
      </c>
      <c r="P1609" s="144">
        <v>160200</v>
      </c>
      <c r="Q1609" s="133">
        <v>0</v>
      </c>
      <c r="R1609" s="144">
        <v>17800</v>
      </c>
      <c r="S1609" s="134">
        <f t="shared" si="87"/>
        <v>178000</v>
      </c>
      <c r="T1609" s="132">
        <v>160200</v>
      </c>
      <c r="U1609" s="135">
        <v>0</v>
      </c>
      <c r="V1609" s="135"/>
      <c r="W1609" s="136">
        <f t="shared" si="88"/>
        <v>160200</v>
      </c>
      <c r="X1609" s="145" t="s">
        <v>1673</v>
      </c>
      <c r="Y1609" s="138"/>
      <c r="Z1609" s="138"/>
      <c r="AA1609" s="138"/>
      <c r="AB1609" s="139"/>
      <c r="AC1609" s="147"/>
      <c r="AE1609" s="147"/>
      <c r="AG1609" s="147"/>
      <c r="AH1609" s="92"/>
    </row>
    <row r="1610" spans="2:34" ht="40.5" customHeight="1">
      <c r="B1610" s="127">
        <v>1599</v>
      </c>
      <c r="C1610" s="128" t="s">
        <v>1670</v>
      </c>
      <c r="D1610" s="129" t="s">
        <v>295</v>
      </c>
      <c r="E1610" s="129" t="s">
        <v>307</v>
      </c>
      <c r="F1610" s="129" t="s">
        <v>1671</v>
      </c>
      <c r="G1610" s="128" t="s">
        <v>151</v>
      </c>
      <c r="H1610" s="128"/>
      <c r="I1610" s="128" t="s">
        <v>1672</v>
      </c>
      <c r="J1610" s="128" t="s">
        <v>159</v>
      </c>
      <c r="K1610" s="128" t="s">
        <v>2264</v>
      </c>
      <c r="L1610" s="130">
        <v>0</v>
      </c>
      <c r="M1610" s="130">
        <v>0</v>
      </c>
      <c r="N1610" s="131">
        <f t="shared" si="86"/>
        <v>0</v>
      </c>
      <c r="O1610" s="128" t="s">
        <v>2312</v>
      </c>
      <c r="P1610" s="144">
        <v>7020</v>
      </c>
      <c r="Q1610" s="133">
        <v>0</v>
      </c>
      <c r="R1610" s="144">
        <v>780</v>
      </c>
      <c r="S1610" s="134">
        <f t="shared" si="87"/>
        <v>7800</v>
      </c>
      <c r="T1610" s="132">
        <v>7020</v>
      </c>
      <c r="U1610" s="135">
        <v>0</v>
      </c>
      <c r="V1610" s="135"/>
      <c r="W1610" s="136">
        <f t="shared" si="88"/>
        <v>7020</v>
      </c>
      <c r="X1610" s="145" t="s">
        <v>1673</v>
      </c>
      <c r="Y1610" s="138"/>
      <c r="Z1610" s="138"/>
      <c r="AA1610" s="138"/>
      <c r="AB1610" s="139"/>
      <c r="AC1610" s="147"/>
      <c r="AE1610" s="147"/>
      <c r="AG1610" s="147"/>
      <c r="AH1610" s="92"/>
    </row>
    <row r="1611" spans="2:34" ht="40.5" customHeight="1">
      <c r="B1611" s="127">
        <v>1600</v>
      </c>
      <c r="C1611" s="128" t="s">
        <v>1670</v>
      </c>
      <c r="D1611" s="129" t="s">
        <v>295</v>
      </c>
      <c r="E1611" s="129" t="s">
        <v>307</v>
      </c>
      <c r="F1611" s="129" t="s">
        <v>1671</v>
      </c>
      <c r="G1611" s="128" t="s">
        <v>151</v>
      </c>
      <c r="H1611" s="128"/>
      <c r="I1611" s="128" t="s">
        <v>1672</v>
      </c>
      <c r="J1611" s="128" t="s">
        <v>176</v>
      </c>
      <c r="K1611" s="128" t="s">
        <v>2265</v>
      </c>
      <c r="L1611" s="130">
        <v>0</v>
      </c>
      <c r="M1611" s="130">
        <v>0</v>
      </c>
      <c r="N1611" s="131">
        <f t="shared" si="86"/>
        <v>0</v>
      </c>
      <c r="O1611" s="128" t="s">
        <v>2312</v>
      </c>
      <c r="P1611" s="144">
        <v>6750</v>
      </c>
      <c r="Q1611" s="133">
        <v>0</v>
      </c>
      <c r="R1611" s="144">
        <v>750</v>
      </c>
      <c r="S1611" s="134">
        <f t="shared" si="87"/>
        <v>7500</v>
      </c>
      <c r="T1611" s="132">
        <v>6750</v>
      </c>
      <c r="U1611" s="135">
        <v>0</v>
      </c>
      <c r="V1611" s="135"/>
      <c r="W1611" s="136">
        <f t="shared" si="88"/>
        <v>6750</v>
      </c>
      <c r="X1611" s="145" t="s">
        <v>1673</v>
      </c>
      <c r="Y1611" s="138"/>
      <c r="Z1611" s="138"/>
      <c r="AA1611" s="138"/>
      <c r="AB1611" s="139"/>
      <c r="AC1611" s="147"/>
      <c r="AE1611" s="147"/>
      <c r="AG1611" s="147"/>
      <c r="AH1611" s="92"/>
    </row>
    <row r="1612" spans="2:34" ht="40.5" customHeight="1">
      <c r="B1612" s="127">
        <v>1601</v>
      </c>
      <c r="C1612" s="128" t="s">
        <v>1670</v>
      </c>
      <c r="D1612" s="129" t="s">
        <v>295</v>
      </c>
      <c r="E1612" s="129" t="s">
        <v>307</v>
      </c>
      <c r="F1612" s="129" t="s">
        <v>1671</v>
      </c>
      <c r="G1612" s="128" t="s">
        <v>151</v>
      </c>
      <c r="H1612" s="128"/>
      <c r="I1612" s="128" t="s">
        <v>1672</v>
      </c>
      <c r="J1612" s="128" t="s">
        <v>157</v>
      </c>
      <c r="K1612" s="128" t="s">
        <v>2264</v>
      </c>
      <c r="L1612" s="130">
        <v>0</v>
      </c>
      <c r="M1612" s="130">
        <v>0</v>
      </c>
      <c r="N1612" s="131">
        <f t="shared" ref="N1612:N1675" si="89">+M1612+L1612</f>
        <v>0</v>
      </c>
      <c r="O1612" s="128" t="s">
        <v>2312</v>
      </c>
      <c r="P1612" s="144">
        <v>13494</v>
      </c>
      <c r="Q1612" s="133">
        <v>0</v>
      </c>
      <c r="R1612" s="144">
        <v>1500</v>
      </c>
      <c r="S1612" s="134">
        <f t="shared" si="87"/>
        <v>14994</v>
      </c>
      <c r="T1612" s="132">
        <v>13494</v>
      </c>
      <c r="U1612" s="135">
        <v>0</v>
      </c>
      <c r="V1612" s="135"/>
      <c r="W1612" s="136">
        <f t="shared" si="88"/>
        <v>13494</v>
      </c>
      <c r="X1612" s="145" t="s">
        <v>1673</v>
      </c>
      <c r="Y1612" s="138"/>
      <c r="Z1612" s="138"/>
      <c r="AA1612" s="138"/>
      <c r="AB1612" s="139"/>
      <c r="AC1612" s="147"/>
      <c r="AE1612" s="147"/>
      <c r="AG1612" s="147"/>
      <c r="AH1612" s="92"/>
    </row>
    <row r="1613" spans="2:34" ht="40.5" customHeight="1">
      <c r="B1613" s="127">
        <v>1602</v>
      </c>
      <c r="C1613" s="128" t="s">
        <v>1674</v>
      </c>
      <c r="D1613" s="129" t="s">
        <v>324</v>
      </c>
      <c r="E1613" s="129" t="s">
        <v>1675</v>
      </c>
      <c r="F1613" s="129" t="s">
        <v>1676</v>
      </c>
      <c r="G1613" s="128" t="s">
        <v>1677</v>
      </c>
      <c r="H1613" s="128"/>
      <c r="I1613" s="128" t="s">
        <v>1678</v>
      </c>
      <c r="J1613" s="128" t="s">
        <v>192</v>
      </c>
      <c r="K1613" s="128" t="s">
        <v>2265</v>
      </c>
      <c r="L1613" s="130">
        <v>5</v>
      </c>
      <c r="M1613" s="130">
        <v>1</v>
      </c>
      <c r="N1613" s="131">
        <f t="shared" si="89"/>
        <v>6</v>
      </c>
      <c r="O1613" s="128" t="s">
        <v>2312</v>
      </c>
      <c r="P1613" s="144">
        <v>66420</v>
      </c>
      <c r="Q1613" s="133">
        <v>0</v>
      </c>
      <c r="R1613" s="144">
        <v>7380</v>
      </c>
      <c r="S1613" s="134">
        <f t="shared" ref="S1613:S1676" si="90">+P1613+R1613</f>
        <v>73800</v>
      </c>
      <c r="T1613" s="132">
        <v>66420</v>
      </c>
      <c r="U1613" s="135">
        <v>0</v>
      </c>
      <c r="V1613" s="135"/>
      <c r="W1613" s="136">
        <f t="shared" ref="W1613:W1676" si="91">+T1613+U1613+V1613</f>
        <v>66420</v>
      </c>
      <c r="X1613" s="145" t="s">
        <v>1679</v>
      </c>
      <c r="Y1613" s="138"/>
      <c r="Z1613" s="138"/>
      <c r="AA1613" s="138"/>
      <c r="AB1613" s="139"/>
      <c r="AC1613" s="147"/>
      <c r="AE1613" s="147"/>
      <c r="AG1613" s="147"/>
      <c r="AH1613" s="92"/>
    </row>
    <row r="1614" spans="2:34" ht="40.5" customHeight="1">
      <c r="B1614" s="127">
        <v>1603</v>
      </c>
      <c r="C1614" s="128" t="s">
        <v>1674</v>
      </c>
      <c r="D1614" s="129" t="s">
        <v>324</v>
      </c>
      <c r="E1614" s="129" t="s">
        <v>1675</v>
      </c>
      <c r="F1614" s="129" t="s">
        <v>1676</v>
      </c>
      <c r="G1614" s="128" t="s">
        <v>1677</v>
      </c>
      <c r="H1614" s="128"/>
      <c r="I1614" s="128" t="s">
        <v>1678</v>
      </c>
      <c r="J1614" s="128" t="s">
        <v>156</v>
      </c>
      <c r="K1614" s="128" t="s">
        <v>2264</v>
      </c>
      <c r="L1614" s="130">
        <v>0</v>
      </c>
      <c r="M1614" s="130">
        <v>0</v>
      </c>
      <c r="N1614" s="131">
        <f t="shared" si="89"/>
        <v>0</v>
      </c>
      <c r="O1614" s="128" t="s">
        <v>2312</v>
      </c>
      <c r="P1614" s="144">
        <v>23616</v>
      </c>
      <c r="Q1614" s="133">
        <v>0</v>
      </c>
      <c r="R1614" s="144">
        <v>2625</v>
      </c>
      <c r="S1614" s="134">
        <f t="shared" si="90"/>
        <v>26241</v>
      </c>
      <c r="T1614" s="132">
        <v>23616</v>
      </c>
      <c r="U1614" s="135">
        <v>0</v>
      </c>
      <c r="V1614" s="135"/>
      <c r="W1614" s="136">
        <f t="shared" si="91"/>
        <v>23616</v>
      </c>
      <c r="X1614" s="145" t="s">
        <v>1679</v>
      </c>
      <c r="Y1614" s="138"/>
      <c r="Z1614" s="138"/>
      <c r="AA1614" s="138"/>
      <c r="AB1614" s="139"/>
      <c r="AC1614" s="147"/>
      <c r="AE1614" s="147"/>
      <c r="AG1614" s="147"/>
      <c r="AH1614" s="92"/>
    </row>
    <row r="1615" spans="2:34" ht="40.5" customHeight="1">
      <c r="B1615" s="127">
        <v>1604</v>
      </c>
      <c r="C1615" s="128" t="s">
        <v>1680</v>
      </c>
      <c r="D1615" s="129" t="s">
        <v>1681</v>
      </c>
      <c r="E1615" s="129" t="s">
        <v>1186</v>
      </c>
      <c r="F1615" s="129" t="s">
        <v>1682</v>
      </c>
      <c r="G1615" s="128" t="s">
        <v>1677</v>
      </c>
      <c r="H1615" s="128"/>
      <c r="I1615" s="128" t="s">
        <v>1683</v>
      </c>
      <c r="J1615" s="128" t="s">
        <v>1684</v>
      </c>
      <c r="K1615" s="128" t="s">
        <v>2265</v>
      </c>
      <c r="L1615" s="130">
        <v>3</v>
      </c>
      <c r="M1615" s="130">
        <v>4</v>
      </c>
      <c r="N1615" s="131">
        <f t="shared" si="89"/>
        <v>7</v>
      </c>
      <c r="O1615" s="128" t="s">
        <v>2312</v>
      </c>
      <c r="P1615" s="144">
        <v>14400</v>
      </c>
      <c r="Q1615" s="133">
        <v>0</v>
      </c>
      <c r="R1615" s="144">
        <v>1600</v>
      </c>
      <c r="S1615" s="134">
        <f t="shared" si="90"/>
        <v>16000</v>
      </c>
      <c r="T1615" s="132">
        <v>14400</v>
      </c>
      <c r="U1615" s="135">
        <v>0</v>
      </c>
      <c r="V1615" s="135"/>
      <c r="W1615" s="136">
        <f t="shared" si="91"/>
        <v>14400</v>
      </c>
      <c r="X1615" s="145" t="s">
        <v>1685</v>
      </c>
      <c r="Y1615" s="138"/>
      <c r="Z1615" s="138"/>
      <c r="AA1615" s="138"/>
      <c r="AB1615" s="139"/>
      <c r="AC1615" s="147"/>
      <c r="AE1615" s="147"/>
      <c r="AG1615" s="147"/>
      <c r="AH1615" s="92"/>
    </row>
    <row r="1616" spans="2:34" ht="40.5" customHeight="1">
      <c r="B1616" s="127">
        <v>1605</v>
      </c>
      <c r="C1616" s="128" t="s">
        <v>1680</v>
      </c>
      <c r="D1616" s="129" t="s">
        <v>1681</v>
      </c>
      <c r="E1616" s="129" t="s">
        <v>1186</v>
      </c>
      <c r="F1616" s="129" t="s">
        <v>1682</v>
      </c>
      <c r="G1616" s="128" t="s">
        <v>1677</v>
      </c>
      <c r="H1616" s="128"/>
      <c r="I1616" s="128" t="s">
        <v>1683</v>
      </c>
      <c r="J1616" s="128" t="s">
        <v>156</v>
      </c>
      <c r="K1616" s="128" t="s">
        <v>2264</v>
      </c>
      <c r="L1616" s="130">
        <v>0</v>
      </c>
      <c r="M1616" s="130">
        <v>0</v>
      </c>
      <c r="N1616" s="131">
        <f t="shared" si="89"/>
        <v>0</v>
      </c>
      <c r="O1616" s="128" t="s">
        <v>2312</v>
      </c>
      <c r="P1616" s="144">
        <v>39361</v>
      </c>
      <c r="Q1616" s="133">
        <v>0</v>
      </c>
      <c r="R1616" s="144">
        <v>4374</v>
      </c>
      <c r="S1616" s="134">
        <f t="shared" si="90"/>
        <v>43735</v>
      </c>
      <c r="T1616" s="132">
        <v>39361</v>
      </c>
      <c r="U1616" s="135">
        <v>0</v>
      </c>
      <c r="V1616" s="135"/>
      <c r="W1616" s="136">
        <f t="shared" si="91"/>
        <v>39361</v>
      </c>
      <c r="X1616" s="145" t="s">
        <v>1685</v>
      </c>
      <c r="Y1616" s="138"/>
      <c r="Z1616" s="138"/>
      <c r="AA1616" s="138"/>
      <c r="AB1616" s="139"/>
      <c r="AC1616" s="147"/>
      <c r="AE1616" s="147"/>
      <c r="AG1616" s="147"/>
      <c r="AH1616" s="92"/>
    </row>
    <row r="1617" spans="2:34" ht="40.5" customHeight="1">
      <c r="B1617" s="127">
        <v>1606</v>
      </c>
      <c r="C1617" s="128" t="s">
        <v>1686</v>
      </c>
      <c r="D1617" s="129" t="s">
        <v>582</v>
      </c>
      <c r="E1617" s="129" t="s">
        <v>247</v>
      </c>
      <c r="F1617" s="129" t="s">
        <v>1687</v>
      </c>
      <c r="G1617" s="128" t="s">
        <v>1677</v>
      </c>
      <c r="H1617" s="128"/>
      <c r="I1617" s="128" t="s">
        <v>1686</v>
      </c>
      <c r="J1617" s="128" t="s">
        <v>288</v>
      </c>
      <c r="K1617" s="128" t="s">
        <v>2265</v>
      </c>
      <c r="L1617" s="130">
        <v>5</v>
      </c>
      <c r="M1617" s="130">
        <v>1</v>
      </c>
      <c r="N1617" s="131">
        <f t="shared" si="89"/>
        <v>6</v>
      </c>
      <c r="O1617" s="128" t="s">
        <v>2312</v>
      </c>
      <c r="P1617" s="144">
        <v>65395</v>
      </c>
      <c r="Q1617" s="133">
        <v>0</v>
      </c>
      <c r="R1617" s="144">
        <v>7267</v>
      </c>
      <c r="S1617" s="134">
        <f t="shared" si="90"/>
        <v>72662</v>
      </c>
      <c r="T1617" s="132">
        <v>65395</v>
      </c>
      <c r="U1617" s="135">
        <v>0</v>
      </c>
      <c r="V1617" s="135"/>
      <c r="W1617" s="136">
        <f t="shared" si="91"/>
        <v>65395</v>
      </c>
      <c r="X1617" s="145" t="s">
        <v>1688</v>
      </c>
      <c r="Y1617" s="138"/>
      <c r="Z1617" s="138"/>
      <c r="AA1617" s="138"/>
      <c r="AB1617" s="139"/>
      <c r="AC1617" s="147"/>
      <c r="AE1617" s="147"/>
      <c r="AG1617" s="147"/>
      <c r="AH1617" s="92"/>
    </row>
    <row r="1618" spans="2:34" ht="40.5" customHeight="1">
      <c r="B1618" s="127">
        <v>1607</v>
      </c>
      <c r="C1618" s="128" t="s">
        <v>1686</v>
      </c>
      <c r="D1618" s="129" t="s">
        <v>582</v>
      </c>
      <c r="E1618" s="129" t="s">
        <v>247</v>
      </c>
      <c r="F1618" s="129" t="s">
        <v>1687</v>
      </c>
      <c r="G1618" s="128" t="s">
        <v>1677</v>
      </c>
      <c r="H1618" s="128"/>
      <c r="I1618" s="128" t="s">
        <v>1686</v>
      </c>
      <c r="J1618" s="128" t="s">
        <v>156</v>
      </c>
      <c r="K1618" s="128" t="s">
        <v>2264</v>
      </c>
      <c r="L1618" s="130">
        <v>0</v>
      </c>
      <c r="M1618" s="130">
        <v>0</v>
      </c>
      <c r="N1618" s="131">
        <f t="shared" si="89"/>
        <v>0</v>
      </c>
      <c r="O1618" s="128" t="s">
        <v>2312</v>
      </c>
      <c r="P1618" s="144">
        <v>7872</v>
      </c>
      <c r="Q1618" s="133">
        <v>0</v>
      </c>
      <c r="R1618" s="144">
        <v>875</v>
      </c>
      <c r="S1618" s="134">
        <f t="shared" si="90"/>
        <v>8747</v>
      </c>
      <c r="T1618" s="132">
        <v>7872</v>
      </c>
      <c r="U1618" s="135">
        <v>0</v>
      </c>
      <c r="V1618" s="135"/>
      <c r="W1618" s="136">
        <f t="shared" si="91"/>
        <v>7872</v>
      </c>
      <c r="X1618" s="145" t="s">
        <v>1688</v>
      </c>
      <c r="Y1618" s="138"/>
      <c r="Z1618" s="138"/>
      <c r="AA1618" s="138"/>
      <c r="AB1618" s="139"/>
      <c r="AC1618" s="147"/>
      <c r="AE1618" s="147"/>
      <c r="AG1618" s="147"/>
      <c r="AH1618" s="92"/>
    </row>
    <row r="1619" spans="2:34" ht="40.5" customHeight="1">
      <c r="B1619" s="127">
        <v>1608</v>
      </c>
      <c r="C1619" s="128" t="s">
        <v>1689</v>
      </c>
      <c r="D1619" s="129" t="s">
        <v>247</v>
      </c>
      <c r="E1619" s="129" t="s">
        <v>247</v>
      </c>
      <c r="F1619" s="129" t="s">
        <v>1690</v>
      </c>
      <c r="G1619" s="128" t="s">
        <v>1677</v>
      </c>
      <c r="H1619" s="128"/>
      <c r="I1619" s="128" t="s">
        <v>1691</v>
      </c>
      <c r="J1619" s="128" t="s">
        <v>288</v>
      </c>
      <c r="K1619" s="128" t="s">
        <v>2265</v>
      </c>
      <c r="L1619" s="130">
        <v>6</v>
      </c>
      <c r="M1619" s="130">
        <v>1</v>
      </c>
      <c r="N1619" s="131">
        <f t="shared" si="89"/>
        <v>7</v>
      </c>
      <c r="O1619" s="128" t="s">
        <v>2313</v>
      </c>
      <c r="P1619" s="144">
        <v>65395</v>
      </c>
      <c r="Q1619" s="133">
        <v>0</v>
      </c>
      <c r="R1619" s="144">
        <v>7267</v>
      </c>
      <c r="S1619" s="134">
        <f t="shared" si="90"/>
        <v>72662</v>
      </c>
      <c r="T1619" s="132">
        <v>65395</v>
      </c>
      <c r="U1619" s="135">
        <v>0</v>
      </c>
      <c r="V1619" s="135"/>
      <c r="W1619" s="136">
        <f t="shared" si="91"/>
        <v>65395</v>
      </c>
      <c r="X1619" s="145" t="s">
        <v>1692</v>
      </c>
      <c r="Y1619" s="138"/>
      <c r="Z1619" s="138"/>
      <c r="AA1619" s="138"/>
      <c r="AB1619" s="139"/>
      <c r="AC1619" s="147"/>
      <c r="AE1619" s="147"/>
      <c r="AG1619" s="147"/>
      <c r="AH1619" s="92"/>
    </row>
    <row r="1620" spans="2:34" ht="40.5" customHeight="1">
      <c r="B1620" s="127">
        <v>1609</v>
      </c>
      <c r="C1620" s="128" t="s">
        <v>1689</v>
      </c>
      <c r="D1620" s="129" t="s">
        <v>247</v>
      </c>
      <c r="E1620" s="129" t="s">
        <v>247</v>
      </c>
      <c r="F1620" s="129" t="s">
        <v>1690</v>
      </c>
      <c r="G1620" s="128" t="s">
        <v>1677</v>
      </c>
      <c r="H1620" s="128"/>
      <c r="I1620" s="128" t="s">
        <v>1691</v>
      </c>
      <c r="J1620" s="128" t="s">
        <v>156</v>
      </c>
      <c r="K1620" s="128" t="s">
        <v>2264</v>
      </c>
      <c r="L1620" s="130">
        <v>0</v>
      </c>
      <c r="M1620" s="130">
        <v>0</v>
      </c>
      <c r="N1620" s="131">
        <f t="shared" si="89"/>
        <v>0</v>
      </c>
      <c r="O1620" s="128" t="s">
        <v>2313</v>
      </c>
      <c r="P1620" s="144">
        <v>7872</v>
      </c>
      <c r="Q1620" s="133">
        <v>0</v>
      </c>
      <c r="R1620" s="144">
        <v>875</v>
      </c>
      <c r="S1620" s="134">
        <f t="shared" si="90"/>
        <v>8747</v>
      </c>
      <c r="T1620" s="132">
        <v>7872</v>
      </c>
      <c r="U1620" s="135">
        <v>0</v>
      </c>
      <c r="V1620" s="135"/>
      <c r="W1620" s="136">
        <f t="shared" si="91"/>
        <v>7872</v>
      </c>
      <c r="X1620" s="145" t="s">
        <v>1692</v>
      </c>
      <c r="Y1620" s="138"/>
      <c r="Z1620" s="138"/>
      <c r="AA1620" s="138"/>
      <c r="AB1620" s="139"/>
      <c r="AC1620" s="147"/>
      <c r="AE1620" s="147"/>
      <c r="AG1620" s="147"/>
      <c r="AH1620" s="92"/>
    </row>
    <row r="1621" spans="2:34" ht="40.5" customHeight="1">
      <c r="B1621" s="127">
        <v>1610</v>
      </c>
      <c r="C1621" s="128" t="s">
        <v>1693</v>
      </c>
      <c r="D1621" s="129" t="s">
        <v>324</v>
      </c>
      <c r="E1621" s="129" t="s">
        <v>1694</v>
      </c>
      <c r="F1621" s="129" t="s">
        <v>1695</v>
      </c>
      <c r="G1621" s="128" t="s">
        <v>1677</v>
      </c>
      <c r="H1621" s="128"/>
      <c r="I1621" s="128" t="s">
        <v>1696</v>
      </c>
      <c r="J1621" s="128" t="s">
        <v>156</v>
      </c>
      <c r="K1621" s="128" t="s">
        <v>2264</v>
      </c>
      <c r="L1621" s="130">
        <v>8</v>
      </c>
      <c r="M1621" s="130">
        <v>1</v>
      </c>
      <c r="N1621" s="131">
        <f t="shared" si="89"/>
        <v>9</v>
      </c>
      <c r="O1621" s="128" t="s">
        <v>2313</v>
      </c>
      <c r="P1621" s="144">
        <v>15744</v>
      </c>
      <c r="Q1621" s="133">
        <v>0</v>
      </c>
      <c r="R1621" s="144">
        <v>1750</v>
      </c>
      <c r="S1621" s="134">
        <f t="shared" si="90"/>
        <v>17494</v>
      </c>
      <c r="T1621" s="132">
        <v>15744</v>
      </c>
      <c r="U1621" s="135">
        <v>0</v>
      </c>
      <c r="V1621" s="135"/>
      <c r="W1621" s="136">
        <f t="shared" si="91"/>
        <v>15744</v>
      </c>
      <c r="X1621" s="145" t="s">
        <v>1697</v>
      </c>
      <c r="Y1621" s="138"/>
      <c r="Z1621" s="138"/>
      <c r="AA1621" s="138"/>
      <c r="AB1621" s="139"/>
      <c r="AC1621" s="147"/>
      <c r="AE1621" s="147"/>
      <c r="AG1621" s="147"/>
      <c r="AH1621" s="92"/>
    </row>
    <row r="1622" spans="2:34" ht="40.5" customHeight="1">
      <c r="B1622" s="127">
        <v>1611</v>
      </c>
      <c r="C1622" s="128" t="s">
        <v>1693</v>
      </c>
      <c r="D1622" s="129" t="s">
        <v>324</v>
      </c>
      <c r="E1622" s="129" t="s">
        <v>1694</v>
      </c>
      <c r="F1622" s="129" t="s">
        <v>1695</v>
      </c>
      <c r="G1622" s="128" t="s">
        <v>1677</v>
      </c>
      <c r="H1622" s="128"/>
      <c r="I1622" s="128" t="s">
        <v>1696</v>
      </c>
      <c r="J1622" s="128" t="s">
        <v>288</v>
      </c>
      <c r="K1622" s="128" t="s">
        <v>2265</v>
      </c>
      <c r="L1622" s="130">
        <v>0</v>
      </c>
      <c r="M1622" s="130">
        <v>0</v>
      </c>
      <c r="N1622" s="131">
        <f t="shared" si="89"/>
        <v>0</v>
      </c>
      <c r="O1622" s="128" t="s">
        <v>2313</v>
      </c>
      <c r="P1622" s="144">
        <v>65395</v>
      </c>
      <c r="Q1622" s="133">
        <v>0</v>
      </c>
      <c r="R1622" s="144">
        <v>7267</v>
      </c>
      <c r="S1622" s="134">
        <f t="shared" si="90"/>
        <v>72662</v>
      </c>
      <c r="T1622" s="132">
        <v>65395</v>
      </c>
      <c r="U1622" s="135">
        <v>0</v>
      </c>
      <c r="V1622" s="135"/>
      <c r="W1622" s="136">
        <f t="shared" si="91"/>
        <v>65395</v>
      </c>
      <c r="X1622" s="145" t="s">
        <v>1697</v>
      </c>
      <c r="Y1622" s="138"/>
      <c r="Z1622" s="138"/>
      <c r="AA1622" s="138"/>
      <c r="AB1622" s="139"/>
      <c r="AC1622" s="147"/>
      <c r="AE1622" s="147"/>
      <c r="AG1622" s="147"/>
      <c r="AH1622" s="92"/>
    </row>
    <row r="1623" spans="2:34" ht="40.5" customHeight="1">
      <c r="B1623" s="127">
        <v>1612</v>
      </c>
      <c r="C1623" s="128" t="s">
        <v>1698</v>
      </c>
      <c r="D1623" s="129" t="s">
        <v>467</v>
      </c>
      <c r="E1623" s="129" t="s">
        <v>467</v>
      </c>
      <c r="F1623" s="129" t="s">
        <v>1699</v>
      </c>
      <c r="G1623" s="128" t="s">
        <v>1677</v>
      </c>
      <c r="H1623" s="128"/>
      <c r="I1623" s="128" t="s">
        <v>1700</v>
      </c>
      <c r="J1623" s="128" t="s">
        <v>156</v>
      </c>
      <c r="K1623" s="128" t="s">
        <v>2264</v>
      </c>
      <c r="L1623" s="130">
        <v>10</v>
      </c>
      <c r="M1623" s="130">
        <v>2</v>
      </c>
      <c r="N1623" s="131">
        <f t="shared" si="89"/>
        <v>12</v>
      </c>
      <c r="O1623" s="128" t="s">
        <v>2312</v>
      </c>
      <c r="P1623" s="144">
        <v>15744</v>
      </c>
      <c r="Q1623" s="133">
        <v>0</v>
      </c>
      <c r="R1623" s="144">
        <v>1750</v>
      </c>
      <c r="S1623" s="134">
        <f t="shared" si="90"/>
        <v>17494</v>
      </c>
      <c r="T1623" s="132">
        <v>15744</v>
      </c>
      <c r="U1623" s="135">
        <v>0</v>
      </c>
      <c r="V1623" s="135"/>
      <c r="W1623" s="136">
        <f t="shared" si="91"/>
        <v>15744</v>
      </c>
      <c r="X1623" s="145" t="s">
        <v>1701</v>
      </c>
      <c r="Y1623" s="138"/>
      <c r="Z1623" s="138"/>
      <c r="AA1623" s="138"/>
      <c r="AB1623" s="139"/>
      <c r="AC1623" s="147"/>
      <c r="AE1623" s="147"/>
      <c r="AG1623" s="147"/>
      <c r="AH1623" s="92"/>
    </row>
    <row r="1624" spans="2:34" ht="40.5" customHeight="1">
      <c r="B1624" s="127">
        <v>1613</v>
      </c>
      <c r="C1624" s="128" t="s">
        <v>1698</v>
      </c>
      <c r="D1624" s="129" t="s">
        <v>467</v>
      </c>
      <c r="E1624" s="129" t="s">
        <v>467</v>
      </c>
      <c r="F1624" s="129" t="s">
        <v>1699</v>
      </c>
      <c r="G1624" s="128" t="s">
        <v>1677</v>
      </c>
      <c r="H1624" s="128"/>
      <c r="I1624" s="128" t="s">
        <v>1700</v>
      </c>
      <c r="J1624" s="128" t="s">
        <v>1702</v>
      </c>
      <c r="K1624" s="128" t="s">
        <v>2265</v>
      </c>
      <c r="L1624" s="130">
        <v>0</v>
      </c>
      <c r="M1624" s="130">
        <v>0</v>
      </c>
      <c r="N1624" s="131">
        <f t="shared" si="89"/>
        <v>0</v>
      </c>
      <c r="O1624" s="128" t="s">
        <v>2312</v>
      </c>
      <c r="P1624" s="144">
        <v>23779</v>
      </c>
      <c r="Q1624" s="133">
        <v>0</v>
      </c>
      <c r="R1624" s="144">
        <v>2643</v>
      </c>
      <c r="S1624" s="134">
        <f t="shared" si="90"/>
        <v>26422</v>
      </c>
      <c r="T1624" s="132">
        <v>23779</v>
      </c>
      <c r="U1624" s="135">
        <v>0</v>
      </c>
      <c r="V1624" s="135"/>
      <c r="W1624" s="136">
        <f t="shared" si="91"/>
        <v>23779</v>
      </c>
      <c r="X1624" s="145" t="s">
        <v>1701</v>
      </c>
      <c r="Y1624" s="138"/>
      <c r="Z1624" s="138"/>
      <c r="AA1624" s="138"/>
      <c r="AB1624" s="139"/>
      <c r="AC1624" s="147"/>
      <c r="AE1624" s="147"/>
      <c r="AG1624" s="147"/>
      <c r="AH1624" s="92"/>
    </row>
    <row r="1625" spans="2:34" ht="40.5" customHeight="1">
      <c r="B1625" s="127">
        <v>1614</v>
      </c>
      <c r="C1625" s="128" t="s">
        <v>1698</v>
      </c>
      <c r="D1625" s="129" t="s">
        <v>467</v>
      </c>
      <c r="E1625" s="129" t="s">
        <v>467</v>
      </c>
      <c r="F1625" s="129" t="s">
        <v>1699</v>
      </c>
      <c r="G1625" s="128" t="s">
        <v>1677</v>
      </c>
      <c r="H1625" s="128"/>
      <c r="I1625" s="128" t="s">
        <v>1700</v>
      </c>
      <c r="J1625" s="128" t="s">
        <v>288</v>
      </c>
      <c r="K1625" s="128" t="s">
        <v>2265</v>
      </c>
      <c r="L1625" s="130">
        <v>0</v>
      </c>
      <c r="M1625" s="130">
        <v>0</v>
      </c>
      <c r="N1625" s="131">
        <f t="shared" si="89"/>
        <v>0</v>
      </c>
      <c r="O1625" s="128" t="s">
        <v>2312</v>
      </c>
      <c r="P1625" s="144">
        <v>65395</v>
      </c>
      <c r="Q1625" s="133">
        <v>0</v>
      </c>
      <c r="R1625" s="144">
        <v>7267</v>
      </c>
      <c r="S1625" s="134">
        <f t="shared" si="90"/>
        <v>72662</v>
      </c>
      <c r="T1625" s="132">
        <v>65395</v>
      </c>
      <c r="U1625" s="135">
        <v>0</v>
      </c>
      <c r="V1625" s="135"/>
      <c r="W1625" s="136">
        <f t="shared" si="91"/>
        <v>65395</v>
      </c>
      <c r="X1625" s="145" t="s">
        <v>1701</v>
      </c>
      <c r="Y1625" s="138"/>
      <c r="Z1625" s="138"/>
      <c r="AA1625" s="138"/>
      <c r="AB1625" s="139"/>
      <c r="AC1625" s="147"/>
      <c r="AE1625" s="147"/>
      <c r="AG1625" s="147"/>
      <c r="AH1625" s="92"/>
    </row>
    <row r="1626" spans="2:34" ht="40.5" customHeight="1">
      <c r="B1626" s="127">
        <v>1615</v>
      </c>
      <c r="C1626" s="128" t="s">
        <v>1703</v>
      </c>
      <c r="D1626" s="129" t="s">
        <v>247</v>
      </c>
      <c r="E1626" s="129" t="s">
        <v>324</v>
      </c>
      <c r="F1626" s="129" t="s">
        <v>705</v>
      </c>
      <c r="G1626" s="128" t="s">
        <v>1677</v>
      </c>
      <c r="H1626" s="128"/>
      <c r="I1626" s="128" t="s">
        <v>1704</v>
      </c>
      <c r="J1626" s="128" t="s">
        <v>288</v>
      </c>
      <c r="K1626" s="128" t="s">
        <v>2265</v>
      </c>
      <c r="L1626" s="130">
        <v>9</v>
      </c>
      <c r="M1626" s="130">
        <v>2</v>
      </c>
      <c r="N1626" s="131">
        <f t="shared" si="89"/>
        <v>11</v>
      </c>
      <c r="O1626" s="128" t="s">
        <v>2313</v>
      </c>
      <c r="P1626" s="144">
        <v>65395</v>
      </c>
      <c r="Q1626" s="133">
        <v>0</v>
      </c>
      <c r="R1626" s="144">
        <v>7267</v>
      </c>
      <c r="S1626" s="134">
        <f t="shared" si="90"/>
        <v>72662</v>
      </c>
      <c r="T1626" s="132">
        <v>65395</v>
      </c>
      <c r="U1626" s="135">
        <v>0</v>
      </c>
      <c r="V1626" s="135"/>
      <c r="W1626" s="136">
        <f t="shared" si="91"/>
        <v>65395</v>
      </c>
      <c r="X1626" s="145" t="s">
        <v>1705</v>
      </c>
      <c r="Y1626" s="138"/>
      <c r="Z1626" s="138"/>
      <c r="AA1626" s="138"/>
      <c r="AB1626" s="139"/>
      <c r="AC1626" s="147"/>
      <c r="AE1626" s="147"/>
      <c r="AG1626" s="147"/>
      <c r="AH1626" s="92"/>
    </row>
    <row r="1627" spans="2:34" ht="40.5" customHeight="1">
      <c r="B1627" s="127">
        <v>1616</v>
      </c>
      <c r="C1627" s="128" t="s">
        <v>1703</v>
      </c>
      <c r="D1627" s="129" t="s">
        <v>247</v>
      </c>
      <c r="E1627" s="129" t="s">
        <v>324</v>
      </c>
      <c r="F1627" s="129" t="s">
        <v>705</v>
      </c>
      <c r="G1627" s="128" t="s">
        <v>1677</v>
      </c>
      <c r="H1627" s="128"/>
      <c r="I1627" s="128" t="s">
        <v>1704</v>
      </c>
      <c r="J1627" s="128" t="s">
        <v>156</v>
      </c>
      <c r="K1627" s="128" t="s">
        <v>2264</v>
      </c>
      <c r="L1627" s="130">
        <v>0</v>
      </c>
      <c r="M1627" s="130">
        <v>0</v>
      </c>
      <c r="N1627" s="131">
        <f t="shared" si="89"/>
        <v>0</v>
      </c>
      <c r="O1627" s="128" t="s">
        <v>2313</v>
      </c>
      <c r="P1627" s="144">
        <v>39361</v>
      </c>
      <c r="Q1627" s="133">
        <v>0</v>
      </c>
      <c r="R1627" s="144">
        <v>4374</v>
      </c>
      <c r="S1627" s="134">
        <f t="shared" si="90"/>
        <v>43735</v>
      </c>
      <c r="T1627" s="132">
        <v>39361</v>
      </c>
      <c r="U1627" s="135">
        <v>0</v>
      </c>
      <c r="V1627" s="135"/>
      <c r="W1627" s="136">
        <f t="shared" si="91"/>
        <v>39361</v>
      </c>
      <c r="X1627" s="145" t="s">
        <v>1705</v>
      </c>
      <c r="Y1627" s="138"/>
      <c r="Z1627" s="138"/>
      <c r="AA1627" s="138"/>
      <c r="AB1627" s="139"/>
      <c r="AC1627" s="147"/>
      <c r="AE1627" s="147"/>
      <c r="AG1627" s="147"/>
      <c r="AH1627" s="92"/>
    </row>
    <row r="1628" spans="2:34" ht="40.5" customHeight="1">
      <c r="B1628" s="127">
        <v>1617</v>
      </c>
      <c r="C1628" s="128" t="s">
        <v>1706</v>
      </c>
      <c r="D1628" s="129" t="s">
        <v>247</v>
      </c>
      <c r="E1628" s="129" t="s">
        <v>1186</v>
      </c>
      <c r="F1628" s="129" t="s">
        <v>1707</v>
      </c>
      <c r="G1628" s="128" t="s">
        <v>1677</v>
      </c>
      <c r="H1628" s="128"/>
      <c r="I1628" s="128" t="s">
        <v>1708</v>
      </c>
      <c r="J1628" s="128" t="s">
        <v>156</v>
      </c>
      <c r="K1628" s="128" t="s">
        <v>2264</v>
      </c>
      <c r="L1628" s="130">
        <v>6</v>
      </c>
      <c r="M1628" s="130">
        <v>4</v>
      </c>
      <c r="N1628" s="131">
        <f t="shared" si="89"/>
        <v>10</v>
      </c>
      <c r="O1628" s="128" t="s">
        <v>2313</v>
      </c>
      <c r="P1628" s="144">
        <v>31489</v>
      </c>
      <c r="Q1628" s="133">
        <v>0</v>
      </c>
      <c r="R1628" s="144">
        <v>3499</v>
      </c>
      <c r="S1628" s="134">
        <f t="shared" si="90"/>
        <v>34988</v>
      </c>
      <c r="T1628" s="132">
        <v>31489</v>
      </c>
      <c r="U1628" s="135">
        <v>0</v>
      </c>
      <c r="V1628" s="135"/>
      <c r="W1628" s="136">
        <f t="shared" si="91"/>
        <v>31489</v>
      </c>
      <c r="X1628" s="145" t="s">
        <v>1709</v>
      </c>
      <c r="Y1628" s="138"/>
      <c r="Z1628" s="138"/>
      <c r="AA1628" s="138"/>
      <c r="AB1628" s="139"/>
      <c r="AC1628" s="147"/>
      <c r="AE1628" s="147"/>
      <c r="AG1628" s="147"/>
      <c r="AH1628" s="92"/>
    </row>
    <row r="1629" spans="2:34" ht="40.5" customHeight="1">
      <c r="B1629" s="127">
        <v>1618</v>
      </c>
      <c r="C1629" s="128" t="s">
        <v>1706</v>
      </c>
      <c r="D1629" s="129" t="s">
        <v>247</v>
      </c>
      <c r="E1629" s="129" t="s">
        <v>1186</v>
      </c>
      <c r="F1629" s="129" t="s">
        <v>1707</v>
      </c>
      <c r="G1629" s="128" t="s">
        <v>1677</v>
      </c>
      <c r="H1629" s="128"/>
      <c r="I1629" s="128" t="s">
        <v>1708</v>
      </c>
      <c r="J1629" s="128" t="s">
        <v>1702</v>
      </c>
      <c r="K1629" s="128" t="s">
        <v>2265</v>
      </c>
      <c r="L1629" s="130">
        <v>0</v>
      </c>
      <c r="M1629" s="130">
        <v>0</v>
      </c>
      <c r="N1629" s="131">
        <f t="shared" si="89"/>
        <v>0</v>
      </c>
      <c r="O1629" s="128" t="s">
        <v>2313</v>
      </c>
      <c r="P1629" s="144">
        <v>23779</v>
      </c>
      <c r="Q1629" s="133">
        <v>0</v>
      </c>
      <c r="R1629" s="144">
        <v>2643</v>
      </c>
      <c r="S1629" s="134">
        <f t="shared" si="90"/>
        <v>26422</v>
      </c>
      <c r="T1629" s="132">
        <v>23779</v>
      </c>
      <c r="U1629" s="135">
        <v>0</v>
      </c>
      <c r="V1629" s="135"/>
      <c r="W1629" s="136">
        <f t="shared" si="91"/>
        <v>23779</v>
      </c>
      <c r="X1629" s="145" t="s">
        <v>1709</v>
      </c>
      <c r="Y1629" s="138"/>
      <c r="Z1629" s="138"/>
      <c r="AA1629" s="138"/>
      <c r="AB1629" s="139"/>
      <c r="AC1629" s="147"/>
      <c r="AE1629" s="147"/>
      <c r="AG1629" s="147"/>
      <c r="AH1629" s="92"/>
    </row>
    <row r="1630" spans="2:34" ht="40.5" customHeight="1">
      <c r="B1630" s="127">
        <v>1619</v>
      </c>
      <c r="C1630" s="128" t="s">
        <v>1161</v>
      </c>
      <c r="D1630" s="129" t="s">
        <v>1186</v>
      </c>
      <c r="E1630" s="129" t="s">
        <v>1382</v>
      </c>
      <c r="F1630" s="129" t="s">
        <v>1010</v>
      </c>
      <c r="G1630" s="128" t="s">
        <v>1677</v>
      </c>
      <c r="H1630" s="128"/>
      <c r="I1630" s="128" t="s">
        <v>1161</v>
      </c>
      <c r="J1630" s="128" t="s">
        <v>288</v>
      </c>
      <c r="K1630" s="128" t="s">
        <v>2265</v>
      </c>
      <c r="L1630" s="130">
        <v>5</v>
      </c>
      <c r="M1630" s="130">
        <v>2</v>
      </c>
      <c r="N1630" s="131">
        <f t="shared" si="89"/>
        <v>7</v>
      </c>
      <c r="O1630" s="128" t="s">
        <v>2313</v>
      </c>
      <c r="P1630" s="144">
        <v>65395</v>
      </c>
      <c r="Q1630" s="133">
        <v>0</v>
      </c>
      <c r="R1630" s="144">
        <v>7267</v>
      </c>
      <c r="S1630" s="134">
        <f t="shared" si="90"/>
        <v>72662</v>
      </c>
      <c r="T1630" s="132">
        <v>65395</v>
      </c>
      <c r="U1630" s="135">
        <v>0</v>
      </c>
      <c r="V1630" s="135"/>
      <c r="W1630" s="136">
        <f t="shared" si="91"/>
        <v>65395</v>
      </c>
      <c r="X1630" s="145" t="s">
        <v>1710</v>
      </c>
      <c r="Y1630" s="138"/>
      <c r="Z1630" s="138"/>
      <c r="AA1630" s="138"/>
      <c r="AB1630" s="139"/>
      <c r="AC1630" s="147"/>
      <c r="AE1630" s="147"/>
      <c r="AG1630" s="147"/>
      <c r="AH1630" s="92"/>
    </row>
    <row r="1631" spans="2:34" ht="40.5" customHeight="1">
      <c r="B1631" s="127">
        <v>1620</v>
      </c>
      <c r="C1631" s="128" t="s">
        <v>1711</v>
      </c>
      <c r="D1631" s="129" t="s">
        <v>1712</v>
      </c>
      <c r="E1631" s="129" t="s">
        <v>262</v>
      </c>
      <c r="F1631" s="129" t="s">
        <v>1207</v>
      </c>
      <c r="G1631" s="128" t="s">
        <v>1677</v>
      </c>
      <c r="H1631" s="128"/>
      <c r="I1631" s="128" t="s">
        <v>1711</v>
      </c>
      <c r="J1631" s="128" t="s">
        <v>152</v>
      </c>
      <c r="K1631" s="128" t="s">
        <v>2265</v>
      </c>
      <c r="L1631" s="130">
        <v>8</v>
      </c>
      <c r="M1631" s="130">
        <v>1</v>
      </c>
      <c r="N1631" s="131">
        <f t="shared" si="89"/>
        <v>9</v>
      </c>
      <c r="O1631" s="128" t="s">
        <v>2313</v>
      </c>
      <c r="P1631" s="144">
        <v>33201</v>
      </c>
      <c r="Q1631" s="133">
        <v>0</v>
      </c>
      <c r="R1631" s="144">
        <v>3690</v>
      </c>
      <c r="S1631" s="134">
        <f t="shared" si="90"/>
        <v>36891</v>
      </c>
      <c r="T1631" s="132">
        <v>33201</v>
      </c>
      <c r="U1631" s="135">
        <v>0</v>
      </c>
      <c r="V1631" s="135"/>
      <c r="W1631" s="136">
        <f t="shared" si="91"/>
        <v>33201</v>
      </c>
      <c r="X1631" s="145" t="s">
        <v>1713</v>
      </c>
      <c r="Y1631" s="138"/>
      <c r="Z1631" s="138"/>
      <c r="AA1631" s="138"/>
      <c r="AB1631" s="139"/>
      <c r="AC1631" s="147"/>
      <c r="AE1631" s="147"/>
      <c r="AG1631" s="147"/>
      <c r="AH1631" s="92"/>
    </row>
    <row r="1632" spans="2:34" ht="40.5" customHeight="1">
      <c r="B1632" s="127">
        <v>1621</v>
      </c>
      <c r="C1632" s="128" t="s">
        <v>1711</v>
      </c>
      <c r="D1632" s="129" t="s">
        <v>1712</v>
      </c>
      <c r="E1632" s="129" t="s">
        <v>262</v>
      </c>
      <c r="F1632" s="129" t="s">
        <v>1207</v>
      </c>
      <c r="G1632" s="128" t="s">
        <v>1677</v>
      </c>
      <c r="H1632" s="128"/>
      <c r="I1632" s="128" t="s">
        <v>1711</v>
      </c>
      <c r="J1632" s="128" t="s">
        <v>156</v>
      </c>
      <c r="K1632" s="128" t="s">
        <v>2264</v>
      </c>
      <c r="L1632" s="130">
        <v>0</v>
      </c>
      <c r="M1632" s="130">
        <v>0</v>
      </c>
      <c r="N1632" s="131">
        <f t="shared" si="89"/>
        <v>0</v>
      </c>
      <c r="O1632" s="128" t="s">
        <v>2313</v>
      </c>
      <c r="P1632" s="144">
        <v>39361</v>
      </c>
      <c r="Q1632" s="133">
        <v>0</v>
      </c>
      <c r="R1632" s="144">
        <v>4374</v>
      </c>
      <c r="S1632" s="134">
        <f t="shared" si="90"/>
        <v>43735</v>
      </c>
      <c r="T1632" s="132">
        <v>39361</v>
      </c>
      <c r="U1632" s="135">
        <v>0</v>
      </c>
      <c r="V1632" s="135"/>
      <c r="W1632" s="136">
        <f t="shared" si="91"/>
        <v>39361</v>
      </c>
      <c r="X1632" s="145" t="s">
        <v>1713</v>
      </c>
      <c r="Y1632" s="138"/>
      <c r="Z1632" s="138"/>
      <c r="AA1632" s="138"/>
      <c r="AB1632" s="139"/>
      <c r="AC1632" s="147"/>
      <c r="AE1632" s="147"/>
      <c r="AG1632" s="147"/>
      <c r="AH1632" s="92"/>
    </row>
    <row r="1633" spans="2:34" ht="40.5" customHeight="1">
      <c r="B1633" s="127">
        <v>1622</v>
      </c>
      <c r="C1633" s="128" t="s">
        <v>1714</v>
      </c>
      <c r="D1633" s="129" t="s">
        <v>1382</v>
      </c>
      <c r="E1633" s="129" t="s">
        <v>324</v>
      </c>
      <c r="F1633" s="129" t="s">
        <v>1715</v>
      </c>
      <c r="G1633" s="128" t="s">
        <v>1677</v>
      </c>
      <c r="H1633" s="128"/>
      <c r="I1633" s="128" t="s">
        <v>1716</v>
      </c>
      <c r="J1633" s="128" t="s">
        <v>156</v>
      </c>
      <c r="K1633" s="128" t="s">
        <v>2264</v>
      </c>
      <c r="L1633" s="130">
        <v>6</v>
      </c>
      <c r="M1633" s="130">
        <v>0</v>
      </c>
      <c r="N1633" s="131">
        <f t="shared" si="89"/>
        <v>6</v>
      </c>
      <c r="O1633" s="128" t="s">
        <v>2313</v>
      </c>
      <c r="P1633" s="144">
        <v>47233</v>
      </c>
      <c r="Q1633" s="133">
        <v>0</v>
      </c>
      <c r="R1633" s="144">
        <v>5249</v>
      </c>
      <c r="S1633" s="134">
        <f t="shared" si="90"/>
        <v>52482</v>
      </c>
      <c r="T1633" s="132">
        <v>47233</v>
      </c>
      <c r="U1633" s="135">
        <v>0</v>
      </c>
      <c r="V1633" s="135"/>
      <c r="W1633" s="136">
        <f t="shared" si="91"/>
        <v>47233</v>
      </c>
      <c r="X1633" s="145" t="s">
        <v>1717</v>
      </c>
      <c r="Y1633" s="138"/>
      <c r="Z1633" s="138"/>
      <c r="AA1633" s="138"/>
      <c r="AB1633" s="139"/>
      <c r="AC1633" s="147"/>
      <c r="AE1633" s="147"/>
      <c r="AG1633" s="147"/>
      <c r="AH1633" s="92"/>
    </row>
    <row r="1634" spans="2:34" ht="40.5" customHeight="1">
      <c r="B1634" s="127">
        <v>1623</v>
      </c>
      <c r="C1634" s="128" t="s">
        <v>1718</v>
      </c>
      <c r="D1634" s="129" t="s">
        <v>324</v>
      </c>
      <c r="E1634" s="129" t="s">
        <v>1185</v>
      </c>
      <c r="F1634" s="129" t="s">
        <v>591</v>
      </c>
      <c r="G1634" s="128" t="s">
        <v>1677</v>
      </c>
      <c r="H1634" s="128"/>
      <c r="I1634" s="128" t="s">
        <v>1719</v>
      </c>
      <c r="J1634" s="128" t="s">
        <v>156</v>
      </c>
      <c r="K1634" s="128" t="s">
        <v>2264</v>
      </c>
      <c r="L1634" s="130">
        <v>4</v>
      </c>
      <c r="M1634" s="130">
        <v>2</v>
      </c>
      <c r="N1634" s="131">
        <f t="shared" si="89"/>
        <v>6</v>
      </c>
      <c r="O1634" s="128" t="s">
        <v>2313</v>
      </c>
      <c r="P1634" s="144">
        <v>47233</v>
      </c>
      <c r="Q1634" s="133">
        <v>0</v>
      </c>
      <c r="R1634" s="144">
        <v>5249</v>
      </c>
      <c r="S1634" s="134">
        <f t="shared" si="90"/>
        <v>52482</v>
      </c>
      <c r="T1634" s="132">
        <v>47233</v>
      </c>
      <c r="U1634" s="135">
        <v>0</v>
      </c>
      <c r="V1634" s="135"/>
      <c r="W1634" s="136">
        <f t="shared" si="91"/>
        <v>47233</v>
      </c>
      <c r="X1634" s="145" t="s">
        <v>1720</v>
      </c>
      <c r="Y1634" s="138"/>
      <c r="Z1634" s="138"/>
      <c r="AA1634" s="138"/>
      <c r="AB1634" s="139"/>
      <c r="AC1634" s="147"/>
      <c r="AE1634" s="147"/>
      <c r="AG1634" s="147"/>
      <c r="AH1634" s="92"/>
    </row>
    <row r="1635" spans="2:34" ht="40.5" customHeight="1">
      <c r="B1635" s="127">
        <v>1624</v>
      </c>
      <c r="C1635" s="128" t="s">
        <v>1721</v>
      </c>
      <c r="D1635" s="129" t="s">
        <v>1722</v>
      </c>
      <c r="E1635" s="129" t="s">
        <v>1723</v>
      </c>
      <c r="F1635" s="129" t="s">
        <v>1724</v>
      </c>
      <c r="G1635" s="128" t="s">
        <v>1677</v>
      </c>
      <c r="H1635" s="128"/>
      <c r="I1635" s="128" t="s">
        <v>1725</v>
      </c>
      <c r="J1635" s="128" t="s">
        <v>156</v>
      </c>
      <c r="K1635" s="128" t="s">
        <v>2264</v>
      </c>
      <c r="L1635" s="130">
        <v>2</v>
      </c>
      <c r="M1635" s="130">
        <v>4</v>
      </c>
      <c r="N1635" s="131">
        <f t="shared" si="89"/>
        <v>6</v>
      </c>
      <c r="O1635" s="128" t="s">
        <v>2313</v>
      </c>
      <c r="P1635" s="144">
        <v>7872</v>
      </c>
      <c r="Q1635" s="133">
        <v>0</v>
      </c>
      <c r="R1635" s="144">
        <v>875</v>
      </c>
      <c r="S1635" s="134">
        <f t="shared" si="90"/>
        <v>8747</v>
      </c>
      <c r="T1635" s="132">
        <v>7872</v>
      </c>
      <c r="U1635" s="135">
        <v>0</v>
      </c>
      <c r="V1635" s="135"/>
      <c r="W1635" s="136">
        <f t="shared" si="91"/>
        <v>7872</v>
      </c>
      <c r="X1635" s="145" t="s">
        <v>1726</v>
      </c>
      <c r="Y1635" s="138"/>
      <c r="Z1635" s="138"/>
      <c r="AA1635" s="138"/>
      <c r="AB1635" s="139"/>
      <c r="AC1635" s="147"/>
      <c r="AE1635" s="147"/>
      <c r="AG1635" s="147"/>
      <c r="AH1635" s="92"/>
    </row>
    <row r="1636" spans="2:34" ht="40.5" customHeight="1">
      <c r="B1636" s="127">
        <v>1625</v>
      </c>
      <c r="C1636" s="128" t="s">
        <v>1721</v>
      </c>
      <c r="D1636" s="129" t="s">
        <v>1722</v>
      </c>
      <c r="E1636" s="129" t="s">
        <v>1723</v>
      </c>
      <c r="F1636" s="129" t="s">
        <v>1724</v>
      </c>
      <c r="G1636" s="128" t="s">
        <v>1677</v>
      </c>
      <c r="H1636" s="128"/>
      <c r="I1636" s="128" t="s">
        <v>1725</v>
      </c>
      <c r="J1636" s="128" t="s">
        <v>1702</v>
      </c>
      <c r="K1636" s="128" t="s">
        <v>2265</v>
      </c>
      <c r="L1636" s="130">
        <v>0</v>
      </c>
      <c r="M1636" s="130">
        <v>0</v>
      </c>
      <c r="N1636" s="131">
        <f t="shared" si="89"/>
        <v>0</v>
      </c>
      <c r="O1636" s="128" t="s">
        <v>2313</v>
      </c>
      <c r="P1636" s="144">
        <v>23779</v>
      </c>
      <c r="Q1636" s="133">
        <v>0</v>
      </c>
      <c r="R1636" s="144">
        <v>2643</v>
      </c>
      <c r="S1636" s="134">
        <f t="shared" si="90"/>
        <v>26422</v>
      </c>
      <c r="T1636" s="132">
        <v>23779</v>
      </c>
      <c r="U1636" s="135">
        <v>0</v>
      </c>
      <c r="V1636" s="135"/>
      <c r="W1636" s="136">
        <f t="shared" si="91"/>
        <v>23779</v>
      </c>
      <c r="X1636" s="145" t="s">
        <v>1726</v>
      </c>
      <c r="Y1636" s="138"/>
      <c r="Z1636" s="138"/>
      <c r="AA1636" s="138"/>
      <c r="AB1636" s="139"/>
      <c r="AC1636" s="147"/>
      <c r="AE1636" s="147"/>
      <c r="AG1636" s="147"/>
      <c r="AH1636" s="92"/>
    </row>
    <row r="1637" spans="2:34" ht="40.5" customHeight="1">
      <c r="B1637" s="127">
        <v>1626</v>
      </c>
      <c r="C1637" s="128" t="s">
        <v>1727</v>
      </c>
      <c r="D1637" s="129" t="s">
        <v>1185</v>
      </c>
      <c r="E1637" s="129" t="s">
        <v>1666</v>
      </c>
      <c r="F1637" s="129" t="s">
        <v>398</v>
      </c>
      <c r="G1637" s="128" t="s">
        <v>1677</v>
      </c>
      <c r="H1637" s="128"/>
      <c r="I1637" s="128" t="s">
        <v>1728</v>
      </c>
      <c r="J1637" s="128" t="s">
        <v>156</v>
      </c>
      <c r="K1637" s="128" t="s">
        <v>2264</v>
      </c>
      <c r="L1637" s="130">
        <v>5</v>
      </c>
      <c r="M1637" s="130">
        <v>1</v>
      </c>
      <c r="N1637" s="131">
        <f t="shared" si="89"/>
        <v>6</v>
      </c>
      <c r="O1637" s="128" t="s">
        <v>2313</v>
      </c>
      <c r="P1637" s="144">
        <v>47233</v>
      </c>
      <c r="Q1637" s="133">
        <v>0</v>
      </c>
      <c r="R1637" s="144">
        <v>5249</v>
      </c>
      <c r="S1637" s="134">
        <f t="shared" si="90"/>
        <v>52482</v>
      </c>
      <c r="T1637" s="132">
        <v>47233</v>
      </c>
      <c r="U1637" s="135">
        <v>0</v>
      </c>
      <c r="V1637" s="135"/>
      <c r="W1637" s="136">
        <f t="shared" si="91"/>
        <v>47233</v>
      </c>
      <c r="X1637" s="145" t="s">
        <v>1729</v>
      </c>
      <c r="Y1637" s="138"/>
      <c r="Z1637" s="138"/>
      <c r="AA1637" s="138"/>
      <c r="AB1637" s="139"/>
      <c r="AC1637" s="147"/>
      <c r="AE1637" s="147"/>
      <c r="AG1637" s="147"/>
      <c r="AH1637" s="92"/>
    </row>
    <row r="1638" spans="2:34" ht="40.5" customHeight="1">
      <c r="B1638" s="127">
        <v>1627</v>
      </c>
      <c r="C1638" s="128" t="s">
        <v>1730</v>
      </c>
      <c r="D1638" s="129" t="s">
        <v>203</v>
      </c>
      <c r="E1638" s="129" t="s">
        <v>1731</v>
      </c>
      <c r="F1638" s="129" t="s">
        <v>1732</v>
      </c>
      <c r="G1638" s="128" t="s">
        <v>1677</v>
      </c>
      <c r="H1638" s="128"/>
      <c r="I1638" s="128" t="s">
        <v>1733</v>
      </c>
      <c r="J1638" s="128" t="s">
        <v>192</v>
      </c>
      <c r="K1638" s="128" t="s">
        <v>2265</v>
      </c>
      <c r="L1638" s="130">
        <v>4</v>
      </c>
      <c r="M1638" s="130">
        <v>2</v>
      </c>
      <c r="N1638" s="131">
        <f t="shared" si="89"/>
        <v>6</v>
      </c>
      <c r="O1638" s="128" t="s">
        <v>2312</v>
      </c>
      <c r="P1638" s="144">
        <v>22140</v>
      </c>
      <c r="Q1638" s="133">
        <v>0</v>
      </c>
      <c r="R1638" s="144">
        <v>2460</v>
      </c>
      <c r="S1638" s="134">
        <f t="shared" si="90"/>
        <v>24600</v>
      </c>
      <c r="T1638" s="132">
        <v>22140</v>
      </c>
      <c r="U1638" s="135">
        <v>0</v>
      </c>
      <c r="V1638" s="135"/>
      <c r="W1638" s="136">
        <f t="shared" si="91"/>
        <v>22140</v>
      </c>
      <c r="X1638" s="145" t="s">
        <v>1734</v>
      </c>
      <c r="Y1638" s="138"/>
      <c r="Z1638" s="138"/>
      <c r="AA1638" s="138"/>
      <c r="AB1638" s="139"/>
      <c r="AC1638" s="147"/>
      <c r="AE1638" s="147"/>
      <c r="AG1638" s="147"/>
      <c r="AH1638" s="92"/>
    </row>
    <row r="1639" spans="2:34" ht="40.5" customHeight="1">
      <c r="B1639" s="127">
        <v>1628</v>
      </c>
      <c r="C1639" s="128" t="s">
        <v>1730</v>
      </c>
      <c r="D1639" s="129" t="s">
        <v>203</v>
      </c>
      <c r="E1639" s="129" t="s">
        <v>1731</v>
      </c>
      <c r="F1639" s="129" t="s">
        <v>1732</v>
      </c>
      <c r="G1639" s="128" t="s">
        <v>1677</v>
      </c>
      <c r="H1639" s="128"/>
      <c r="I1639" s="128" t="s">
        <v>1733</v>
      </c>
      <c r="J1639" s="128" t="s">
        <v>1684</v>
      </c>
      <c r="K1639" s="128" t="s">
        <v>2265</v>
      </c>
      <c r="L1639" s="130">
        <v>0</v>
      </c>
      <c r="M1639" s="130">
        <v>0</v>
      </c>
      <c r="N1639" s="131">
        <f t="shared" si="89"/>
        <v>0</v>
      </c>
      <c r="O1639" s="128" t="s">
        <v>2312</v>
      </c>
      <c r="P1639" s="144">
        <v>14400</v>
      </c>
      <c r="Q1639" s="133">
        <v>0</v>
      </c>
      <c r="R1639" s="144">
        <v>1600</v>
      </c>
      <c r="S1639" s="134">
        <f t="shared" si="90"/>
        <v>16000</v>
      </c>
      <c r="T1639" s="132">
        <v>14400</v>
      </c>
      <c r="U1639" s="135">
        <v>0</v>
      </c>
      <c r="V1639" s="135"/>
      <c r="W1639" s="136">
        <f t="shared" si="91"/>
        <v>14400</v>
      </c>
      <c r="X1639" s="145" t="s">
        <v>1734</v>
      </c>
      <c r="Y1639" s="138"/>
      <c r="Z1639" s="138"/>
      <c r="AA1639" s="138"/>
      <c r="AB1639" s="139"/>
      <c r="AC1639" s="147"/>
      <c r="AE1639" s="147"/>
      <c r="AG1639" s="147"/>
      <c r="AH1639" s="92"/>
    </row>
    <row r="1640" spans="2:34" ht="40.5" customHeight="1">
      <c r="B1640" s="127">
        <v>1629</v>
      </c>
      <c r="C1640" s="128" t="s">
        <v>1730</v>
      </c>
      <c r="D1640" s="129" t="s">
        <v>203</v>
      </c>
      <c r="E1640" s="129" t="s">
        <v>1731</v>
      </c>
      <c r="F1640" s="129" t="s">
        <v>1732</v>
      </c>
      <c r="G1640" s="128" t="s">
        <v>1677</v>
      </c>
      <c r="H1640" s="128"/>
      <c r="I1640" s="128" t="s">
        <v>1733</v>
      </c>
      <c r="J1640" s="128" t="s">
        <v>156</v>
      </c>
      <c r="K1640" s="128" t="s">
        <v>2264</v>
      </c>
      <c r="L1640" s="130">
        <v>0</v>
      </c>
      <c r="M1640" s="130">
        <v>0</v>
      </c>
      <c r="N1640" s="131">
        <f t="shared" si="89"/>
        <v>0</v>
      </c>
      <c r="O1640" s="128" t="s">
        <v>2312</v>
      </c>
      <c r="P1640" s="144">
        <v>31489</v>
      </c>
      <c r="Q1640" s="133">
        <v>0</v>
      </c>
      <c r="R1640" s="144">
        <v>3499</v>
      </c>
      <c r="S1640" s="134">
        <f t="shared" si="90"/>
        <v>34988</v>
      </c>
      <c r="T1640" s="132">
        <v>31489</v>
      </c>
      <c r="U1640" s="135">
        <v>0</v>
      </c>
      <c r="V1640" s="135"/>
      <c r="W1640" s="136">
        <f t="shared" si="91"/>
        <v>31489</v>
      </c>
      <c r="X1640" s="145" t="s">
        <v>1734</v>
      </c>
      <c r="Y1640" s="138"/>
      <c r="Z1640" s="138"/>
      <c r="AA1640" s="138"/>
      <c r="AB1640" s="139"/>
      <c r="AC1640" s="147"/>
      <c r="AE1640" s="147"/>
      <c r="AG1640" s="147"/>
      <c r="AH1640" s="92"/>
    </row>
    <row r="1641" spans="2:34" ht="40.5" customHeight="1">
      <c r="B1641" s="127">
        <v>1630</v>
      </c>
      <c r="C1641" s="128" t="s">
        <v>1735</v>
      </c>
      <c r="D1641" s="129" t="s">
        <v>285</v>
      </c>
      <c r="E1641" s="129" t="s">
        <v>203</v>
      </c>
      <c r="F1641" s="129" t="s">
        <v>1736</v>
      </c>
      <c r="G1641" s="128" t="s">
        <v>1677</v>
      </c>
      <c r="H1641" s="128"/>
      <c r="I1641" s="128" t="s">
        <v>1737</v>
      </c>
      <c r="J1641" s="128" t="s">
        <v>169</v>
      </c>
      <c r="K1641" s="128" t="s">
        <v>2265</v>
      </c>
      <c r="L1641" s="130">
        <v>9</v>
      </c>
      <c r="M1641" s="130">
        <v>2</v>
      </c>
      <c r="N1641" s="131">
        <f t="shared" si="89"/>
        <v>11</v>
      </c>
      <c r="O1641" s="128" t="s">
        <v>2312</v>
      </c>
      <c r="P1641" s="144">
        <v>62321</v>
      </c>
      <c r="Q1641" s="133">
        <v>0</v>
      </c>
      <c r="R1641" s="144">
        <v>6925</v>
      </c>
      <c r="S1641" s="134">
        <f t="shared" si="90"/>
        <v>69246</v>
      </c>
      <c r="T1641" s="132">
        <v>62321</v>
      </c>
      <c r="U1641" s="135">
        <v>0</v>
      </c>
      <c r="V1641" s="135"/>
      <c r="W1641" s="136">
        <f t="shared" si="91"/>
        <v>62321</v>
      </c>
      <c r="X1641" s="145" t="s">
        <v>1738</v>
      </c>
      <c r="Y1641" s="138"/>
      <c r="Z1641" s="138"/>
      <c r="AA1641" s="138"/>
      <c r="AB1641" s="139"/>
      <c r="AC1641" s="147"/>
      <c r="AE1641" s="147"/>
      <c r="AG1641" s="147"/>
      <c r="AH1641" s="92"/>
    </row>
    <row r="1642" spans="2:34" ht="40.5" customHeight="1">
      <c r="B1642" s="127">
        <v>1631</v>
      </c>
      <c r="C1642" s="128" t="s">
        <v>1735</v>
      </c>
      <c r="D1642" s="129" t="s">
        <v>285</v>
      </c>
      <c r="E1642" s="129" t="s">
        <v>203</v>
      </c>
      <c r="F1642" s="129" t="s">
        <v>1736</v>
      </c>
      <c r="G1642" s="128" t="s">
        <v>1677</v>
      </c>
      <c r="H1642" s="128"/>
      <c r="I1642" s="128" t="s">
        <v>1737</v>
      </c>
      <c r="J1642" s="128" t="s">
        <v>288</v>
      </c>
      <c r="K1642" s="128" t="s">
        <v>2265</v>
      </c>
      <c r="L1642" s="130">
        <v>0</v>
      </c>
      <c r="M1642" s="130">
        <v>0</v>
      </c>
      <c r="N1642" s="131">
        <f t="shared" si="89"/>
        <v>0</v>
      </c>
      <c r="O1642" s="128" t="s">
        <v>2312</v>
      </c>
      <c r="P1642" s="144">
        <v>65395</v>
      </c>
      <c r="Q1642" s="133">
        <v>0</v>
      </c>
      <c r="R1642" s="144">
        <v>7267</v>
      </c>
      <c r="S1642" s="134">
        <f t="shared" si="90"/>
        <v>72662</v>
      </c>
      <c r="T1642" s="132">
        <v>65395</v>
      </c>
      <c r="U1642" s="135">
        <v>0</v>
      </c>
      <c r="V1642" s="135"/>
      <c r="W1642" s="136">
        <f t="shared" si="91"/>
        <v>65395</v>
      </c>
      <c r="X1642" s="145" t="s">
        <v>1738</v>
      </c>
      <c r="Y1642" s="138"/>
      <c r="Z1642" s="138"/>
      <c r="AA1642" s="138"/>
      <c r="AB1642" s="139"/>
      <c r="AC1642" s="147"/>
      <c r="AE1642" s="147"/>
      <c r="AG1642" s="147"/>
      <c r="AH1642" s="92"/>
    </row>
    <row r="1643" spans="2:34" ht="40.5" customHeight="1">
      <c r="B1643" s="127">
        <v>1632</v>
      </c>
      <c r="C1643" s="128" t="s">
        <v>1739</v>
      </c>
      <c r="D1643" s="129" t="s">
        <v>253</v>
      </c>
      <c r="E1643" s="129"/>
      <c r="F1643" s="129" t="s">
        <v>221</v>
      </c>
      <c r="G1643" s="128" t="s">
        <v>1677</v>
      </c>
      <c r="H1643" s="128"/>
      <c r="I1643" s="128" t="s">
        <v>1740</v>
      </c>
      <c r="J1643" s="128" t="s">
        <v>192</v>
      </c>
      <c r="K1643" s="128" t="s">
        <v>2265</v>
      </c>
      <c r="L1643" s="130">
        <v>10</v>
      </c>
      <c r="M1643" s="130">
        <v>2</v>
      </c>
      <c r="N1643" s="131">
        <f t="shared" si="89"/>
        <v>12</v>
      </c>
      <c r="O1643" s="128" t="s">
        <v>2312</v>
      </c>
      <c r="P1643" s="144">
        <v>44280</v>
      </c>
      <c r="Q1643" s="133">
        <v>0</v>
      </c>
      <c r="R1643" s="144">
        <v>4920</v>
      </c>
      <c r="S1643" s="134">
        <f t="shared" si="90"/>
        <v>49200</v>
      </c>
      <c r="T1643" s="132">
        <v>44280</v>
      </c>
      <c r="U1643" s="135">
        <v>0</v>
      </c>
      <c r="V1643" s="135"/>
      <c r="W1643" s="136">
        <f t="shared" si="91"/>
        <v>44280</v>
      </c>
      <c r="X1643" s="145" t="s">
        <v>1741</v>
      </c>
      <c r="Y1643" s="138"/>
      <c r="Z1643" s="138"/>
      <c r="AA1643" s="138"/>
      <c r="AB1643" s="139"/>
      <c r="AC1643" s="147"/>
      <c r="AE1643" s="147"/>
      <c r="AG1643" s="147"/>
      <c r="AH1643" s="92"/>
    </row>
    <row r="1644" spans="2:34" ht="40.5" customHeight="1">
      <c r="B1644" s="127">
        <v>1633</v>
      </c>
      <c r="C1644" s="128" t="s">
        <v>1739</v>
      </c>
      <c r="D1644" s="129" t="s">
        <v>253</v>
      </c>
      <c r="E1644" s="129"/>
      <c r="F1644" s="129" t="s">
        <v>221</v>
      </c>
      <c r="G1644" s="128" t="s">
        <v>1677</v>
      </c>
      <c r="H1644" s="128"/>
      <c r="I1644" s="128" t="s">
        <v>1740</v>
      </c>
      <c r="J1644" s="128" t="s">
        <v>152</v>
      </c>
      <c r="K1644" s="128" t="s">
        <v>2265</v>
      </c>
      <c r="L1644" s="130">
        <v>0</v>
      </c>
      <c r="M1644" s="130">
        <v>0</v>
      </c>
      <c r="N1644" s="131">
        <f t="shared" si="89"/>
        <v>0</v>
      </c>
      <c r="O1644" s="128" t="s">
        <v>2312</v>
      </c>
      <c r="P1644" s="144">
        <v>66403</v>
      </c>
      <c r="Q1644" s="133">
        <v>0</v>
      </c>
      <c r="R1644" s="144">
        <v>7379</v>
      </c>
      <c r="S1644" s="134">
        <f t="shared" si="90"/>
        <v>73782</v>
      </c>
      <c r="T1644" s="132">
        <v>66403</v>
      </c>
      <c r="U1644" s="135">
        <v>0</v>
      </c>
      <c r="V1644" s="135"/>
      <c r="W1644" s="136">
        <f t="shared" si="91"/>
        <v>66403</v>
      </c>
      <c r="X1644" s="145" t="s">
        <v>1741</v>
      </c>
      <c r="Y1644" s="138"/>
      <c r="Z1644" s="138"/>
      <c r="AA1644" s="138"/>
      <c r="AB1644" s="139"/>
      <c r="AC1644" s="147"/>
      <c r="AE1644" s="147"/>
      <c r="AG1644" s="147"/>
      <c r="AH1644" s="92"/>
    </row>
    <row r="1645" spans="2:34" ht="40.5" customHeight="1">
      <c r="B1645" s="127">
        <v>1634</v>
      </c>
      <c r="C1645" s="128" t="s">
        <v>1739</v>
      </c>
      <c r="D1645" s="129" t="s">
        <v>253</v>
      </c>
      <c r="E1645" s="129"/>
      <c r="F1645" s="129" t="s">
        <v>221</v>
      </c>
      <c r="G1645" s="128" t="s">
        <v>1677</v>
      </c>
      <c r="H1645" s="128"/>
      <c r="I1645" s="128" t="s">
        <v>1740</v>
      </c>
      <c r="J1645" s="128" t="s">
        <v>288</v>
      </c>
      <c r="K1645" s="128" t="s">
        <v>2265</v>
      </c>
      <c r="L1645" s="130">
        <v>0</v>
      </c>
      <c r="M1645" s="130">
        <v>0</v>
      </c>
      <c r="N1645" s="131">
        <f t="shared" si="89"/>
        <v>0</v>
      </c>
      <c r="O1645" s="128" t="s">
        <v>2312</v>
      </c>
      <c r="P1645" s="144">
        <v>65395</v>
      </c>
      <c r="Q1645" s="133">
        <v>0</v>
      </c>
      <c r="R1645" s="144">
        <v>7267</v>
      </c>
      <c r="S1645" s="134">
        <f t="shared" si="90"/>
        <v>72662</v>
      </c>
      <c r="T1645" s="132">
        <v>65395</v>
      </c>
      <c r="U1645" s="135">
        <v>0</v>
      </c>
      <c r="V1645" s="135"/>
      <c r="W1645" s="136">
        <f t="shared" si="91"/>
        <v>65395</v>
      </c>
      <c r="X1645" s="145" t="s">
        <v>1741</v>
      </c>
      <c r="Y1645" s="138"/>
      <c r="Z1645" s="138"/>
      <c r="AA1645" s="138"/>
      <c r="AB1645" s="139"/>
      <c r="AC1645" s="147"/>
      <c r="AE1645" s="147"/>
      <c r="AG1645" s="147"/>
      <c r="AH1645" s="92"/>
    </row>
    <row r="1646" spans="2:34" ht="40.5" customHeight="1">
      <c r="B1646" s="127">
        <v>1635</v>
      </c>
      <c r="C1646" s="128" t="s">
        <v>1739</v>
      </c>
      <c r="D1646" s="129" t="s">
        <v>253</v>
      </c>
      <c r="E1646" s="129"/>
      <c r="F1646" s="129" t="s">
        <v>221</v>
      </c>
      <c r="G1646" s="128" t="s">
        <v>1677</v>
      </c>
      <c r="H1646" s="128"/>
      <c r="I1646" s="128" t="s">
        <v>1740</v>
      </c>
      <c r="J1646" s="128" t="s">
        <v>875</v>
      </c>
      <c r="K1646" s="128" t="s">
        <v>2265</v>
      </c>
      <c r="L1646" s="130">
        <v>0</v>
      </c>
      <c r="M1646" s="130">
        <v>0</v>
      </c>
      <c r="N1646" s="131">
        <f t="shared" si="89"/>
        <v>0</v>
      </c>
      <c r="O1646" s="128" t="s">
        <v>2312</v>
      </c>
      <c r="P1646" s="144">
        <v>55721</v>
      </c>
      <c r="Q1646" s="133">
        <v>0</v>
      </c>
      <c r="R1646" s="144">
        <v>6192</v>
      </c>
      <c r="S1646" s="134">
        <f t="shared" si="90"/>
        <v>61913</v>
      </c>
      <c r="T1646" s="132">
        <v>55721</v>
      </c>
      <c r="U1646" s="135">
        <v>0</v>
      </c>
      <c r="V1646" s="135"/>
      <c r="W1646" s="136">
        <f t="shared" si="91"/>
        <v>55721</v>
      </c>
      <c r="X1646" s="145" t="s">
        <v>1741</v>
      </c>
      <c r="Y1646" s="138"/>
      <c r="Z1646" s="138"/>
      <c r="AA1646" s="138"/>
      <c r="AB1646" s="139"/>
      <c r="AC1646" s="147"/>
      <c r="AE1646" s="147"/>
      <c r="AG1646" s="147"/>
      <c r="AH1646" s="92"/>
    </row>
    <row r="1647" spans="2:34" ht="40.5" customHeight="1">
      <c r="B1647" s="127">
        <v>1636</v>
      </c>
      <c r="C1647" s="128" t="s">
        <v>1739</v>
      </c>
      <c r="D1647" s="129" t="s">
        <v>253</v>
      </c>
      <c r="E1647" s="129"/>
      <c r="F1647" s="129" t="s">
        <v>221</v>
      </c>
      <c r="G1647" s="128" t="s">
        <v>1677</v>
      </c>
      <c r="H1647" s="128"/>
      <c r="I1647" s="128" t="s">
        <v>1740</v>
      </c>
      <c r="J1647" s="128" t="s">
        <v>156</v>
      </c>
      <c r="K1647" s="128" t="s">
        <v>2264</v>
      </c>
      <c r="L1647" s="130">
        <v>0</v>
      </c>
      <c r="M1647" s="130">
        <v>0</v>
      </c>
      <c r="N1647" s="131">
        <f t="shared" si="89"/>
        <v>0</v>
      </c>
      <c r="O1647" s="128" t="s">
        <v>2312</v>
      </c>
      <c r="P1647" s="144">
        <v>7872</v>
      </c>
      <c r="Q1647" s="133">
        <v>0</v>
      </c>
      <c r="R1647" s="144">
        <v>875</v>
      </c>
      <c r="S1647" s="134">
        <f t="shared" si="90"/>
        <v>8747</v>
      </c>
      <c r="T1647" s="132">
        <v>7872</v>
      </c>
      <c r="U1647" s="135">
        <v>0</v>
      </c>
      <c r="V1647" s="135"/>
      <c r="W1647" s="136">
        <f t="shared" si="91"/>
        <v>7872</v>
      </c>
      <c r="X1647" s="145" t="s">
        <v>1741</v>
      </c>
      <c r="Y1647" s="138"/>
      <c r="Z1647" s="138"/>
      <c r="AA1647" s="138"/>
      <c r="AB1647" s="139"/>
      <c r="AC1647" s="147"/>
      <c r="AE1647" s="147"/>
      <c r="AG1647" s="147"/>
      <c r="AH1647" s="92"/>
    </row>
    <row r="1648" spans="2:34" ht="40.5" customHeight="1">
      <c r="B1648" s="127">
        <v>1637</v>
      </c>
      <c r="C1648" s="128" t="s">
        <v>1742</v>
      </c>
      <c r="D1648" s="129" t="s">
        <v>215</v>
      </c>
      <c r="E1648" s="129" t="s">
        <v>352</v>
      </c>
      <c r="F1648" s="129" t="s">
        <v>385</v>
      </c>
      <c r="G1648" s="128" t="s">
        <v>1677</v>
      </c>
      <c r="H1648" s="128"/>
      <c r="I1648" s="128" t="s">
        <v>1742</v>
      </c>
      <c r="J1648" s="128" t="s">
        <v>875</v>
      </c>
      <c r="K1648" s="128" t="s">
        <v>2265</v>
      </c>
      <c r="L1648" s="130">
        <v>5</v>
      </c>
      <c r="M1648" s="130">
        <v>1</v>
      </c>
      <c r="N1648" s="131">
        <f t="shared" si="89"/>
        <v>6</v>
      </c>
      <c r="O1648" s="128" t="s">
        <v>2312</v>
      </c>
      <c r="P1648" s="144">
        <v>55721</v>
      </c>
      <c r="Q1648" s="133">
        <v>0</v>
      </c>
      <c r="R1648" s="144">
        <v>6192</v>
      </c>
      <c r="S1648" s="134">
        <f t="shared" si="90"/>
        <v>61913</v>
      </c>
      <c r="T1648" s="132">
        <v>55721</v>
      </c>
      <c r="U1648" s="135">
        <v>0</v>
      </c>
      <c r="V1648" s="135"/>
      <c r="W1648" s="136">
        <f t="shared" si="91"/>
        <v>55721</v>
      </c>
      <c r="X1648" s="145" t="s">
        <v>1743</v>
      </c>
      <c r="Y1648" s="138"/>
      <c r="Z1648" s="138"/>
      <c r="AA1648" s="138"/>
      <c r="AB1648" s="139"/>
      <c r="AC1648" s="147"/>
      <c r="AE1648" s="147"/>
      <c r="AG1648" s="147"/>
      <c r="AH1648" s="92"/>
    </row>
    <row r="1649" spans="2:34" ht="40.5" customHeight="1">
      <c r="B1649" s="127">
        <v>1638</v>
      </c>
      <c r="C1649" s="128" t="s">
        <v>1742</v>
      </c>
      <c r="D1649" s="129" t="s">
        <v>215</v>
      </c>
      <c r="E1649" s="129" t="s">
        <v>352</v>
      </c>
      <c r="F1649" s="129" t="s">
        <v>385</v>
      </c>
      <c r="G1649" s="128" t="s">
        <v>1677</v>
      </c>
      <c r="H1649" s="128"/>
      <c r="I1649" s="128" t="s">
        <v>1742</v>
      </c>
      <c r="J1649" s="128" t="s">
        <v>156</v>
      </c>
      <c r="K1649" s="128" t="s">
        <v>2264</v>
      </c>
      <c r="L1649" s="130">
        <v>0</v>
      </c>
      <c r="M1649" s="130">
        <v>0</v>
      </c>
      <c r="N1649" s="131">
        <f t="shared" si="89"/>
        <v>0</v>
      </c>
      <c r="O1649" s="128" t="s">
        <v>2312</v>
      </c>
      <c r="P1649" s="144">
        <v>31489</v>
      </c>
      <c r="Q1649" s="133">
        <v>0</v>
      </c>
      <c r="R1649" s="144">
        <v>3499</v>
      </c>
      <c r="S1649" s="134">
        <f t="shared" si="90"/>
        <v>34988</v>
      </c>
      <c r="T1649" s="132">
        <v>31489</v>
      </c>
      <c r="U1649" s="135">
        <v>0</v>
      </c>
      <c r="V1649" s="135"/>
      <c r="W1649" s="136">
        <f t="shared" si="91"/>
        <v>31489</v>
      </c>
      <c r="X1649" s="145" t="s">
        <v>1743</v>
      </c>
      <c r="Y1649" s="138"/>
      <c r="Z1649" s="138"/>
      <c r="AA1649" s="138"/>
      <c r="AB1649" s="139"/>
      <c r="AC1649" s="147"/>
      <c r="AE1649" s="147"/>
      <c r="AG1649" s="147"/>
      <c r="AH1649" s="92"/>
    </row>
    <row r="1650" spans="2:34" ht="40.5" customHeight="1">
      <c r="B1650" s="127">
        <v>1639</v>
      </c>
      <c r="C1650" s="128" t="s">
        <v>1742</v>
      </c>
      <c r="D1650" s="129" t="s">
        <v>215</v>
      </c>
      <c r="E1650" s="129" t="s">
        <v>352</v>
      </c>
      <c r="F1650" s="129" t="s">
        <v>385</v>
      </c>
      <c r="G1650" s="128" t="s">
        <v>1677</v>
      </c>
      <c r="H1650" s="128"/>
      <c r="I1650" s="128" t="s">
        <v>1742</v>
      </c>
      <c r="J1650" s="128" t="s">
        <v>192</v>
      </c>
      <c r="K1650" s="128" t="s">
        <v>2265</v>
      </c>
      <c r="L1650" s="130">
        <v>0</v>
      </c>
      <c r="M1650" s="130">
        <v>0</v>
      </c>
      <c r="N1650" s="131">
        <f t="shared" si="89"/>
        <v>0</v>
      </c>
      <c r="O1650" s="128" t="s">
        <v>2312</v>
      </c>
      <c r="P1650" s="144">
        <v>22140</v>
      </c>
      <c r="Q1650" s="133">
        <v>0</v>
      </c>
      <c r="R1650" s="144">
        <v>2460</v>
      </c>
      <c r="S1650" s="134">
        <f t="shared" si="90"/>
        <v>24600</v>
      </c>
      <c r="T1650" s="132">
        <v>22140</v>
      </c>
      <c r="U1650" s="135">
        <v>0</v>
      </c>
      <c r="V1650" s="135"/>
      <c r="W1650" s="136">
        <f t="shared" si="91"/>
        <v>22140</v>
      </c>
      <c r="X1650" s="145" t="s">
        <v>1743</v>
      </c>
      <c r="Y1650" s="138"/>
      <c r="Z1650" s="138"/>
      <c r="AA1650" s="138"/>
      <c r="AB1650" s="139"/>
      <c r="AC1650" s="147"/>
      <c r="AE1650" s="147"/>
      <c r="AG1650" s="147"/>
      <c r="AH1650" s="92"/>
    </row>
    <row r="1651" spans="2:34" ht="40.5" customHeight="1">
      <c r="B1651" s="127">
        <v>1640</v>
      </c>
      <c r="C1651" s="128" t="s">
        <v>1744</v>
      </c>
      <c r="D1651" s="129" t="s">
        <v>1397</v>
      </c>
      <c r="E1651" s="129" t="s">
        <v>1745</v>
      </c>
      <c r="F1651" s="129" t="s">
        <v>1746</v>
      </c>
      <c r="G1651" s="128" t="s">
        <v>1677</v>
      </c>
      <c r="H1651" s="128"/>
      <c r="I1651" s="128" t="s">
        <v>1677</v>
      </c>
      <c r="J1651" s="128" t="s">
        <v>1747</v>
      </c>
      <c r="K1651" s="128" t="s">
        <v>2265</v>
      </c>
      <c r="L1651" s="130">
        <v>6</v>
      </c>
      <c r="M1651" s="130">
        <v>2</v>
      </c>
      <c r="N1651" s="131">
        <f t="shared" si="89"/>
        <v>8</v>
      </c>
      <c r="O1651" s="128" t="s">
        <v>2312</v>
      </c>
      <c r="P1651" s="144">
        <v>5452</v>
      </c>
      <c r="Q1651" s="133">
        <v>0</v>
      </c>
      <c r="R1651" s="144">
        <v>606</v>
      </c>
      <c r="S1651" s="134">
        <f t="shared" si="90"/>
        <v>6058</v>
      </c>
      <c r="T1651" s="132">
        <v>5452</v>
      </c>
      <c r="U1651" s="135">
        <v>0</v>
      </c>
      <c r="V1651" s="135"/>
      <c r="W1651" s="136">
        <f t="shared" si="91"/>
        <v>5452</v>
      </c>
      <c r="X1651" s="145" t="s">
        <v>1748</v>
      </c>
      <c r="Y1651" s="138"/>
      <c r="Z1651" s="138"/>
      <c r="AA1651" s="138"/>
      <c r="AB1651" s="139"/>
      <c r="AC1651" s="147"/>
      <c r="AE1651" s="147"/>
      <c r="AG1651" s="147"/>
      <c r="AH1651" s="92"/>
    </row>
    <row r="1652" spans="2:34" ht="40.5" customHeight="1">
      <c r="B1652" s="127">
        <v>1641</v>
      </c>
      <c r="C1652" s="128" t="s">
        <v>1744</v>
      </c>
      <c r="D1652" s="129" t="s">
        <v>1397</v>
      </c>
      <c r="E1652" s="129" t="s">
        <v>1745</v>
      </c>
      <c r="F1652" s="129" t="s">
        <v>1746</v>
      </c>
      <c r="G1652" s="128" t="s">
        <v>1677</v>
      </c>
      <c r="H1652" s="128"/>
      <c r="I1652" s="128" t="s">
        <v>1677</v>
      </c>
      <c r="J1652" s="128" t="s">
        <v>875</v>
      </c>
      <c r="K1652" s="128" t="s">
        <v>2265</v>
      </c>
      <c r="L1652" s="130">
        <v>0</v>
      </c>
      <c r="M1652" s="130">
        <v>0</v>
      </c>
      <c r="N1652" s="131">
        <f t="shared" si="89"/>
        <v>0</v>
      </c>
      <c r="O1652" s="128" t="s">
        <v>2312</v>
      </c>
      <c r="P1652" s="144">
        <v>55721</v>
      </c>
      <c r="Q1652" s="133">
        <v>0</v>
      </c>
      <c r="R1652" s="144">
        <v>6192</v>
      </c>
      <c r="S1652" s="134">
        <f t="shared" si="90"/>
        <v>61913</v>
      </c>
      <c r="T1652" s="132">
        <v>55721</v>
      </c>
      <c r="U1652" s="135">
        <v>0</v>
      </c>
      <c r="V1652" s="135"/>
      <c r="W1652" s="136">
        <f t="shared" si="91"/>
        <v>55721</v>
      </c>
      <c r="X1652" s="145" t="s">
        <v>1748</v>
      </c>
      <c r="Y1652" s="138"/>
      <c r="Z1652" s="138"/>
      <c r="AA1652" s="138"/>
      <c r="AB1652" s="139"/>
      <c r="AC1652" s="147"/>
      <c r="AE1652" s="147"/>
      <c r="AG1652" s="147"/>
      <c r="AH1652" s="92"/>
    </row>
    <row r="1653" spans="2:34" ht="40.5" customHeight="1">
      <c r="B1653" s="127">
        <v>1642</v>
      </c>
      <c r="C1653" s="128" t="s">
        <v>1744</v>
      </c>
      <c r="D1653" s="129" t="s">
        <v>1397</v>
      </c>
      <c r="E1653" s="129" t="s">
        <v>1745</v>
      </c>
      <c r="F1653" s="129" t="s">
        <v>1746</v>
      </c>
      <c r="G1653" s="128" t="s">
        <v>1677</v>
      </c>
      <c r="H1653" s="128"/>
      <c r="I1653" s="128" t="s">
        <v>1677</v>
      </c>
      <c r="J1653" s="128" t="s">
        <v>288</v>
      </c>
      <c r="K1653" s="128" t="s">
        <v>2265</v>
      </c>
      <c r="L1653" s="130">
        <v>0</v>
      </c>
      <c r="M1653" s="130">
        <v>0</v>
      </c>
      <c r="N1653" s="131">
        <f t="shared" si="89"/>
        <v>0</v>
      </c>
      <c r="O1653" s="128" t="s">
        <v>2312</v>
      </c>
      <c r="P1653" s="144">
        <v>65395</v>
      </c>
      <c r="Q1653" s="133">
        <v>0</v>
      </c>
      <c r="R1653" s="144">
        <v>7267</v>
      </c>
      <c r="S1653" s="134">
        <f t="shared" si="90"/>
        <v>72662</v>
      </c>
      <c r="T1653" s="132">
        <v>65395</v>
      </c>
      <c r="U1653" s="135">
        <v>0</v>
      </c>
      <c r="V1653" s="135"/>
      <c r="W1653" s="136">
        <f t="shared" si="91"/>
        <v>65395</v>
      </c>
      <c r="X1653" s="145" t="s">
        <v>1748</v>
      </c>
      <c r="Y1653" s="138"/>
      <c r="Z1653" s="138"/>
      <c r="AA1653" s="138"/>
      <c r="AB1653" s="139"/>
      <c r="AC1653" s="147"/>
      <c r="AE1653" s="147"/>
      <c r="AG1653" s="147"/>
      <c r="AH1653" s="92"/>
    </row>
    <row r="1654" spans="2:34" ht="40.5" customHeight="1">
      <c r="B1654" s="127">
        <v>1643</v>
      </c>
      <c r="C1654" s="128" t="s">
        <v>1749</v>
      </c>
      <c r="D1654" s="129" t="s">
        <v>732</v>
      </c>
      <c r="E1654" s="129" t="s">
        <v>253</v>
      </c>
      <c r="F1654" s="129" t="s">
        <v>1411</v>
      </c>
      <c r="G1654" s="128" t="s">
        <v>1677</v>
      </c>
      <c r="H1654" s="128"/>
      <c r="I1654" s="128" t="s">
        <v>1750</v>
      </c>
      <c r="J1654" s="128" t="s">
        <v>1702</v>
      </c>
      <c r="K1654" s="128" t="s">
        <v>2265</v>
      </c>
      <c r="L1654" s="130">
        <v>17</v>
      </c>
      <c r="M1654" s="130">
        <v>3</v>
      </c>
      <c r="N1654" s="131">
        <f t="shared" si="89"/>
        <v>20</v>
      </c>
      <c r="O1654" s="128" t="s">
        <v>2313</v>
      </c>
      <c r="P1654" s="144">
        <v>23779</v>
      </c>
      <c r="Q1654" s="133">
        <v>0</v>
      </c>
      <c r="R1654" s="144">
        <v>2643</v>
      </c>
      <c r="S1654" s="134">
        <f t="shared" si="90"/>
        <v>26422</v>
      </c>
      <c r="T1654" s="132">
        <v>23779</v>
      </c>
      <c r="U1654" s="135">
        <v>0</v>
      </c>
      <c r="V1654" s="135"/>
      <c r="W1654" s="136">
        <f t="shared" si="91"/>
        <v>23779</v>
      </c>
      <c r="X1654" s="145" t="s">
        <v>1751</v>
      </c>
      <c r="Y1654" s="138"/>
      <c r="Z1654" s="138"/>
      <c r="AA1654" s="138"/>
      <c r="AB1654" s="139"/>
      <c r="AC1654" s="147"/>
      <c r="AE1654" s="147"/>
      <c r="AG1654" s="147"/>
      <c r="AH1654" s="92"/>
    </row>
    <row r="1655" spans="2:34" ht="40.5" customHeight="1">
      <c r="B1655" s="127">
        <v>1644</v>
      </c>
      <c r="C1655" s="128" t="s">
        <v>1749</v>
      </c>
      <c r="D1655" s="129" t="s">
        <v>732</v>
      </c>
      <c r="E1655" s="129" t="s">
        <v>253</v>
      </c>
      <c r="F1655" s="129" t="s">
        <v>1411</v>
      </c>
      <c r="G1655" s="128" t="s">
        <v>1677</v>
      </c>
      <c r="H1655" s="128"/>
      <c r="I1655" s="128" t="s">
        <v>1750</v>
      </c>
      <c r="J1655" s="128" t="s">
        <v>288</v>
      </c>
      <c r="K1655" s="128" t="s">
        <v>2265</v>
      </c>
      <c r="L1655" s="130">
        <v>0</v>
      </c>
      <c r="M1655" s="130">
        <v>0</v>
      </c>
      <c r="N1655" s="131">
        <f t="shared" si="89"/>
        <v>0</v>
      </c>
      <c r="O1655" s="128" t="s">
        <v>2313</v>
      </c>
      <c r="P1655" s="144">
        <v>130791</v>
      </c>
      <c r="Q1655" s="133">
        <v>0</v>
      </c>
      <c r="R1655" s="144">
        <v>14533</v>
      </c>
      <c r="S1655" s="134">
        <f t="shared" si="90"/>
        <v>145324</v>
      </c>
      <c r="T1655" s="132">
        <v>130791</v>
      </c>
      <c r="U1655" s="135">
        <v>0</v>
      </c>
      <c r="V1655" s="135"/>
      <c r="W1655" s="136">
        <f t="shared" si="91"/>
        <v>130791</v>
      </c>
      <c r="X1655" s="145" t="s">
        <v>1751</v>
      </c>
      <c r="Y1655" s="138"/>
      <c r="Z1655" s="138"/>
      <c r="AA1655" s="138"/>
      <c r="AB1655" s="139"/>
      <c r="AC1655" s="147"/>
      <c r="AE1655" s="147"/>
      <c r="AG1655" s="147"/>
      <c r="AH1655" s="92"/>
    </row>
    <row r="1656" spans="2:34" ht="40.5" customHeight="1">
      <c r="B1656" s="127">
        <v>1645</v>
      </c>
      <c r="C1656" s="128" t="s">
        <v>1752</v>
      </c>
      <c r="D1656" s="129" t="s">
        <v>1753</v>
      </c>
      <c r="E1656" s="129" t="s">
        <v>161</v>
      </c>
      <c r="F1656" s="129" t="s">
        <v>349</v>
      </c>
      <c r="G1656" s="128" t="s">
        <v>1677</v>
      </c>
      <c r="H1656" s="128"/>
      <c r="I1656" s="128" t="s">
        <v>1754</v>
      </c>
      <c r="J1656" s="128" t="s">
        <v>288</v>
      </c>
      <c r="K1656" s="128" t="s">
        <v>2265</v>
      </c>
      <c r="L1656" s="130">
        <v>8</v>
      </c>
      <c r="M1656" s="130">
        <v>2</v>
      </c>
      <c r="N1656" s="131">
        <f t="shared" si="89"/>
        <v>10</v>
      </c>
      <c r="O1656" s="128" t="s">
        <v>2312</v>
      </c>
      <c r="P1656" s="144">
        <v>65395</v>
      </c>
      <c r="Q1656" s="133">
        <v>0</v>
      </c>
      <c r="R1656" s="144">
        <v>7267</v>
      </c>
      <c r="S1656" s="134">
        <f t="shared" si="90"/>
        <v>72662</v>
      </c>
      <c r="T1656" s="132">
        <v>65395</v>
      </c>
      <c r="U1656" s="135">
        <v>0</v>
      </c>
      <c r="V1656" s="135"/>
      <c r="W1656" s="136">
        <f t="shared" si="91"/>
        <v>65395</v>
      </c>
      <c r="X1656" s="145" t="s">
        <v>1755</v>
      </c>
      <c r="Y1656" s="138"/>
      <c r="Z1656" s="138"/>
      <c r="AA1656" s="138"/>
      <c r="AB1656" s="139"/>
      <c r="AC1656" s="147"/>
      <c r="AE1656" s="147"/>
      <c r="AG1656" s="147"/>
      <c r="AH1656" s="92"/>
    </row>
    <row r="1657" spans="2:34" ht="40.5" customHeight="1">
      <c r="B1657" s="127">
        <v>1646</v>
      </c>
      <c r="C1657" s="128" t="s">
        <v>1752</v>
      </c>
      <c r="D1657" s="129" t="s">
        <v>1753</v>
      </c>
      <c r="E1657" s="129" t="s">
        <v>161</v>
      </c>
      <c r="F1657" s="129" t="s">
        <v>349</v>
      </c>
      <c r="G1657" s="128" t="s">
        <v>1677</v>
      </c>
      <c r="H1657" s="128"/>
      <c r="I1657" s="128" t="s">
        <v>1754</v>
      </c>
      <c r="J1657" s="128" t="s">
        <v>875</v>
      </c>
      <c r="K1657" s="128" t="s">
        <v>2265</v>
      </c>
      <c r="L1657" s="130">
        <v>0</v>
      </c>
      <c r="M1657" s="130">
        <v>0</v>
      </c>
      <c r="N1657" s="131">
        <f t="shared" si="89"/>
        <v>0</v>
      </c>
      <c r="O1657" s="128" t="s">
        <v>2312</v>
      </c>
      <c r="P1657" s="144">
        <v>41395</v>
      </c>
      <c r="Q1657" s="133">
        <v>0</v>
      </c>
      <c r="R1657" s="144">
        <v>4600</v>
      </c>
      <c r="S1657" s="134">
        <f t="shared" si="90"/>
        <v>45995</v>
      </c>
      <c r="T1657" s="132">
        <v>41395</v>
      </c>
      <c r="U1657" s="135">
        <v>0</v>
      </c>
      <c r="V1657" s="135"/>
      <c r="W1657" s="136">
        <f t="shared" si="91"/>
        <v>41395</v>
      </c>
      <c r="X1657" s="145" t="s">
        <v>1755</v>
      </c>
      <c r="Y1657" s="138"/>
      <c r="Z1657" s="138"/>
      <c r="AA1657" s="138"/>
      <c r="AB1657" s="139"/>
      <c r="AC1657" s="147"/>
      <c r="AE1657" s="147"/>
      <c r="AG1657" s="147"/>
      <c r="AH1657" s="92"/>
    </row>
    <row r="1658" spans="2:34" ht="40.5" customHeight="1">
      <c r="B1658" s="127">
        <v>1647</v>
      </c>
      <c r="C1658" s="128" t="s">
        <v>1752</v>
      </c>
      <c r="D1658" s="129" t="s">
        <v>1753</v>
      </c>
      <c r="E1658" s="129" t="s">
        <v>161</v>
      </c>
      <c r="F1658" s="129" t="s">
        <v>349</v>
      </c>
      <c r="G1658" s="128" t="s">
        <v>1677</v>
      </c>
      <c r="H1658" s="128"/>
      <c r="I1658" s="128" t="s">
        <v>1754</v>
      </c>
      <c r="J1658" s="128" t="s">
        <v>192</v>
      </c>
      <c r="K1658" s="128" t="s">
        <v>2265</v>
      </c>
      <c r="L1658" s="130">
        <v>0</v>
      </c>
      <c r="M1658" s="130">
        <v>0</v>
      </c>
      <c r="N1658" s="131">
        <f t="shared" si="89"/>
        <v>0</v>
      </c>
      <c r="O1658" s="128" t="s">
        <v>2312</v>
      </c>
      <c r="P1658" s="144">
        <v>22140</v>
      </c>
      <c r="Q1658" s="133">
        <v>0</v>
      </c>
      <c r="R1658" s="144">
        <v>2460</v>
      </c>
      <c r="S1658" s="134">
        <f t="shared" si="90"/>
        <v>24600</v>
      </c>
      <c r="T1658" s="132">
        <v>22140</v>
      </c>
      <c r="U1658" s="135">
        <v>0</v>
      </c>
      <c r="V1658" s="135"/>
      <c r="W1658" s="136">
        <f t="shared" si="91"/>
        <v>22140</v>
      </c>
      <c r="X1658" s="145" t="s">
        <v>1755</v>
      </c>
      <c r="Y1658" s="138"/>
      <c r="Z1658" s="138"/>
      <c r="AA1658" s="138"/>
      <c r="AB1658" s="139"/>
      <c r="AC1658" s="147"/>
      <c r="AE1658" s="147"/>
      <c r="AG1658" s="147"/>
      <c r="AH1658" s="92"/>
    </row>
    <row r="1659" spans="2:34" ht="40.5" customHeight="1">
      <c r="B1659" s="127">
        <v>1648</v>
      </c>
      <c r="C1659" s="128" t="s">
        <v>1752</v>
      </c>
      <c r="D1659" s="129" t="s">
        <v>1753</v>
      </c>
      <c r="E1659" s="129" t="s">
        <v>161</v>
      </c>
      <c r="F1659" s="129" t="s">
        <v>349</v>
      </c>
      <c r="G1659" s="128" t="s">
        <v>1677</v>
      </c>
      <c r="H1659" s="128"/>
      <c r="I1659" s="128" t="s">
        <v>1754</v>
      </c>
      <c r="J1659" s="128" t="s">
        <v>156</v>
      </c>
      <c r="K1659" s="128" t="s">
        <v>2264</v>
      </c>
      <c r="L1659" s="130">
        <v>0</v>
      </c>
      <c r="M1659" s="130">
        <v>0</v>
      </c>
      <c r="N1659" s="131">
        <f t="shared" si="89"/>
        <v>0</v>
      </c>
      <c r="O1659" s="128" t="s">
        <v>2312</v>
      </c>
      <c r="P1659" s="144">
        <v>23616</v>
      </c>
      <c r="Q1659" s="133">
        <v>0</v>
      </c>
      <c r="R1659" s="144">
        <v>2625</v>
      </c>
      <c r="S1659" s="134">
        <f t="shared" si="90"/>
        <v>26241</v>
      </c>
      <c r="T1659" s="132">
        <v>23616</v>
      </c>
      <c r="U1659" s="135">
        <v>0</v>
      </c>
      <c r="V1659" s="135"/>
      <c r="W1659" s="136">
        <f t="shared" si="91"/>
        <v>23616</v>
      </c>
      <c r="X1659" s="145" t="s">
        <v>1755</v>
      </c>
      <c r="Y1659" s="138"/>
      <c r="Z1659" s="138"/>
      <c r="AA1659" s="138"/>
      <c r="AB1659" s="139"/>
      <c r="AC1659" s="147"/>
      <c r="AE1659" s="147"/>
      <c r="AG1659" s="147"/>
      <c r="AH1659" s="92"/>
    </row>
    <row r="1660" spans="2:34" ht="40.5" customHeight="1">
      <c r="B1660" s="127">
        <v>1649</v>
      </c>
      <c r="C1660" s="128" t="s">
        <v>1756</v>
      </c>
      <c r="D1660" s="129" t="s">
        <v>172</v>
      </c>
      <c r="E1660" s="129" t="s">
        <v>1757</v>
      </c>
      <c r="F1660" s="129" t="s">
        <v>1758</v>
      </c>
      <c r="G1660" s="128" t="s">
        <v>1677</v>
      </c>
      <c r="H1660" s="128"/>
      <c r="I1660" s="128" t="s">
        <v>1756</v>
      </c>
      <c r="J1660" s="128" t="s">
        <v>156</v>
      </c>
      <c r="K1660" s="128" t="s">
        <v>2264</v>
      </c>
      <c r="L1660" s="130">
        <v>11</v>
      </c>
      <c r="M1660" s="130">
        <v>1</v>
      </c>
      <c r="N1660" s="131">
        <f t="shared" si="89"/>
        <v>12</v>
      </c>
      <c r="O1660" s="128" t="s">
        <v>2312</v>
      </c>
      <c r="P1660" s="144">
        <v>7872</v>
      </c>
      <c r="Q1660" s="133">
        <v>0</v>
      </c>
      <c r="R1660" s="144">
        <v>875</v>
      </c>
      <c r="S1660" s="134">
        <f t="shared" si="90"/>
        <v>8747</v>
      </c>
      <c r="T1660" s="132">
        <v>7872</v>
      </c>
      <c r="U1660" s="135">
        <v>0</v>
      </c>
      <c r="V1660" s="135"/>
      <c r="W1660" s="136">
        <f t="shared" si="91"/>
        <v>7872</v>
      </c>
      <c r="X1660" s="145" t="s">
        <v>1759</v>
      </c>
      <c r="Y1660" s="138"/>
      <c r="Z1660" s="138"/>
      <c r="AA1660" s="138"/>
      <c r="AB1660" s="139"/>
      <c r="AC1660" s="147"/>
      <c r="AE1660" s="147"/>
      <c r="AG1660" s="147"/>
      <c r="AH1660" s="92"/>
    </row>
    <row r="1661" spans="2:34" ht="40.5" customHeight="1">
      <c r="B1661" s="127">
        <v>1650</v>
      </c>
      <c r="C1661" s="128" t="s">
        <v>1756</v>
      </c>
      <c r="D1661" s="129" t="s">
        <v>172</v>
      </c>
      <c r="E1661" s="129" t="s">
        <v>1757</v>
      </c>
      <c r="F1661" s="129" t="s">
        <v>1758</v>
      </c>
      <c r="G1661" s="128" t="s">
        <v>1677</v>
      </c>
      <c r="H1661" s="128"/>
      <c r="I1661" s="128" t="s">
        <v>1756</v>
      </c>
      <c r="J1661" s="128" t="s">
        <v>169</v>
      </c>
      <c r="K1661" s="128" t="s">
        <v>2265</v>
      </c>
      <c r="L1661" s="130">
        <v>0</v>
      </c>
      <c r="M1661" s="130">
        <v>0</v>
      </c>
      <c r="N1661" s="131">
        <f t="shared" si="89"/>
        <v>0</v>
      </c>
      <c r="O1661" s="128" t="s">
        <v>2312</v>
      </c>
      <c r="P1661" s="144">
        <v>62321</v>
      </c>
      <c r="Q1661" s="133">
        <v>0</v>
      </c>
      <c r="R1661" s="144">
        <v>6925</v>
      </c>
      <c r="S1661" s="134">
        <f t="shared" si="90"/>
        <v>69246</v>
      </c>
      <c r="T1661" s="132">
        <v>62321</v>
      </c>
      <c r="U1661" s="135">
        <v>0</v>
      </c>
      <c r="V1661" s="135"/>
      <c r="W1661" s="136">
        <f t="shared" si="91"/>
        <v>62321</v>
      </c>
      <c r="X1661" s="145" t="s">
        <v>1759</v>
      </c>
      <c r="Y1661" s="138"/>
      <c r="Z1661" s="138"/>
      <c r="AA1661" s="138"/>
      <c r="AB1661" s="139"/>
      <c r="AC1661" s="147"/>
      <c r="AE1661" s="147"/>
      <c r="AG1661" s="147"/>
      <c r="AH1661" s="92"/>
    </row>
    <row r="1662" spans="2:34" ht="40.5" customHeight="1">
      <c r="B1662" s="127">
        <v>1651</v>
      </c>
      <c r="C1662" s="128" t="s">
        <v>1756</v>
      </c>
      <c r="D1662" s="129" t="s">
        <v>172</v>
      </c>
      <c r="E1662" s="129" t="s">
        <v>1757</v>
      </c>
      <c r="F1662" s="129" t="s">
        <v>1758</v>
      </c>
      <c r="G1662" s="128" t="s">
        <v>1677</v>
      </c>
      <c r="H1662" s="128"/>
      <c r="I1662" s="128" t="s">
        <v>1756</v>
      </c>
      <c r="J1662" s="128" t="s">
        <v>288</v>
      </c>
      <c r="K1662" s="128" t="s">
        <v>2265</v>
      </c>
      <c r="L1662" s="130">
        <v>0</v>
      </c>
      <c r="M1662" s="130">
        <v>0</v>
      </c>
      <c r="N1662" s="131">
        <f t="shared" si="89"/>
        <v>0</v>
      </c>
      <c r="O1662" s="128" t="s">
        <v>2312</v>
      </c>
      <c r="P1662" s="144">
        <v>65395</v>
      </c>
      <c r="Q1662" s="133">
        <v>0</v>
      </c>
      <c r="R1662" s="144">
        <v>7267</v>
      </c>
      <c r="S1662" s="134">
        <f t="shared" si="90"/>
        <v>72662</v>
      </c>
      <c r="T1662" s="132">
        <v>65395</v>
      </c>
      <c r="U1662" s="135">
        <v>0</v>
      </c>
      <c r="V1662" s="135"/>
      <c r="W1662" s="136">
        <f t="shared" si="91"/>
        <v>65395</v>
      </c>
      <c r="X1662" s="145" t="s">
        <v>1759</v>
      </c>
      <c r="Y1662" s="138"/>
      <c r="Z1662" s="138"/>
      <c r="AA1662" s="138"/>
      <c r="AB1662" s="139"/>
      <c r="AC1662" s="147"/>
      <c r="AE1662" s="147"/>
      <c r="AG1662" s="147"/>
      <c r="AH1662" s="92"/>
    </row>
    <row r="1663" spans="2:34" ht="40.5" customHeight="1">
      <c r="B1663" s="127">
        <v>1652</v>
      </c>
      <c r="C1663" s="128" t="s">
        <v>1760</v>
      </c>
      <c r="D1663" s="129" t="s">
        <v>285</v>
      </c>
      <c r="E1663" s="129" t="s">
        <v>1761</v>
      </c>
      <c r="F1663" s="129" t="s">
        <v>1108</v>
      </c>
      <c r="G1663" s="128" t="s">
        <v>1677</v>
      </c>
      <c r="H1663" s="128"/>
      <c r="I1663" s="128" t="s">
        <v>1762</v>
      </c>
      <c r="J1663" s="128" t="s">
        <v>192</v>
      </c>
      <c r="K1663" s="128" t="s">
        <v>2265</v>
      </c>
      <c r="L1663" s="130">
        <v>7</v>
      </c>
      <c r="M1663" s="130">
        <v>2</v>
      </c>
      <c r="N1663" s="131">
        <f t="shared" si="89"/>
        <v>9</v>
      </c>
      <c r="O1663" s="128" t="s">
        <v>2312</v>
      </c>
      <c r="P1663" s="144">
        <v>22140</v>
      </c>
      <c r="Q1663" s="133">
        <v>0</v>
      </c>
      <c r="R1663" s="144">
        <v>2460</v>
      </c>
      <c r="S1663" s="134">
        <f t="shared" si="90"/>
        <v>24600</v>
      </c>
      <c r="T1663" s="132">
        <v>22140</v>
      </c>
      <c r="U1663" s="135">
        <v>0</v>
      </c>
      <c r="V1663" s="135"/>
      <c r="W1663" s="136">
        <f t="shared" si="91"/>
        <v>22140</v>
      </c>
      <c r="X1663" s="145" t="s">
        <v>1763</v>
      </c>
      <c r="Y1663" s="138"/>
      <c r="Z1663" s="138"/>
      <c r="AA1663" s="138"/>
      <c r="AB1663" s="139"/>
      <c r="AC1663" s="147"/>
      <c r="AE1663" s="147"/>
      <c r="AG1663" s="147"/>
      <c r="AH1663" s="92"/>
    </row>
    <row r="1664" spans="2:34" ht="40.5" customHeight="1">
      <c r="B1664" s="127">
        <v>1653</v>
      </c>
      <c r="C1664" s="128" t="s">
        <v>1760</v>
      </c>
      <c r="D1664" s="129" t="s">
        <v>285</v>
      </c>
      <c r="E1664" s="129" t="s">
        <v>1761</v>
      </c>
      <c r="F1664" s="129" t="s">
        <v>1108</v>
      </c>
      <c r="G1664" s="128" t="s">
        <v>1677</v>
      </c>
      <c r="H1664" s="128"/>
      <c r="I1664" s="128" t="s">
        <v>1762</v>
      </c>
      <c r="J1664" s="128" t="s">
        <v>875</v>
      </c>
      <c r="K1664" s="128" t="s">
        <v>2265</v>
      </c>
      <c r="L1664" s="130">
        <v>0</v>
      </c>
      <c r="M1664" s="130">
        <v>0</v>
      </c>
      <c r="N1664" s="131">
        <f t="shared" si="89"/>
        <v>0</v>
      </c>
      <c r="O1664" s="128" t="s">
        <v>2312</v>
      </c>
      <c r="P1664" s="144">
        <v>55721</v>
      </c>
      <c r="Q1664" s="133">
        <v>0</v>
      </c>
      <c r="R1664" s="144">
        <v>6192</v>
      </c>
      <c r="S1664" s="134">
        <f t="shared" si="90"/>
        <v>61913</v>
      </c>
      <c r="T1664" s="132">
        <v>55721</v>
      </c>
      <c r="U1664" s="135">
        <v>0</v>
      </c>
      <c r="V1664" s="135"/>
      <c r="W1664" s="136">
        <f t="shared" si="91"/>
        <v>55721</v>
      </c>
      <c r="X1664" s="145" t="s">
        <v>1763</v>
      </c>
      <c r="Y1664" s="138"/>
      <c r="Z1664" s="138"/>
      <c r="AA1664" s="138"/>
      <c r="AB1664" s="139"/>
      <c r="AC1664" s="147"/>
      <c r="AE1664" s="147"/>
      <c r="AG1664" s="147"/>
      <c r="AH1664" s="92"/>
    </row>
    <row r="1665" spans="2:34" ht="40.5" customHeight="1">
      <c r="B1665" s="127">
        <v>1654</v>
      </c>
      <c r="C1665" s="128" t="s">
        <v>1760</v>
      </c>
      <c r="D1665" s="129" t="s">
        <v>285</v>
      </c>
      <c r="E1665" s="129" t="s">
        <v>1761</v>
      </c>
      <c r="F1665" s="129" t="s">
        <v>1108</v>
      </c>
      <c r="G1665" s="128" t="s">
        <v>1677</v>
      </c>
      <c r="H1665" s="128"/>
      <c r="I1665" s="128" t="s">
        <v>1762</v>
      </c>
      <c r="J1665" s="128" t="s">
        <v>156</v>
      </c>
      <c r="K1665" s="128" t="s">
        <v>2264</v>
      </c>
      <c r="L1665" s="130">
        <v>0</v>
      </c>
      <c r="M1665" s="130">
        <v>0</v>
      </c>
      <c r="N1665" s="131">
        <f t="shared" si="89"/>
        <v>0</v>
      </c>
      <c r="O1665" s="128" t="s">
        <v>2312</v>
      </c>
      <c r="P1665" s="144">
        <v>15744</v>
      </c>
      <c r="Q1665" s="133">
        <v>0</v>
      </c>
      <c r="R1665" s="144">
        <v>1750</v>
      </c>
      <c r="S1665" s="134">
        <f t="shared" si="90"/>
        <v>17494</v>
      </c>
      <c r="T1665" s="132">
        <v>15744</v>
      </c>
      <c r="U1665" s="135">
        <v>0</v>
      </c>
      <c r="V1665" s="135"/>
      <c r="W1665" s="136">
        <f t="shared" si="91"/>
        <v>15744</v>
      </c>
      <c r="X1665" s="145" t="s">
        <v>1763</v>
      </c>
      <c r="Y1665" s="138"/>
      <c r="Z1665" s="138"/>
      <c r="AA1665" s="138"/>
      <c r="AB1665" s="139"/>
      <c r="AC1665" s="147"/>
      <c r="AE1665" s="147"/>
      <c r="AG1665" s="147"/>
      <c r="AH1665" s="92"/>
    </row>
    <row r="1666" spans="2:34" ht="40.5" customHeight="1">
      <c r="B1666" s="127">
        <v>1655</v>
      </c>
      <c r="C1666" s="128" t="s">
        <v>1760</v>
      </c>
      <c r="D1666" s="129" t="s">
        <v>285</v>
      </c>
      <c r="E1666" s="129" t="s">
        <v>1761</v>
      </c>
      <c r="F1666" s="129" t="s">
        <v>1108</v>
      </c>
      <c r="G1666" s="128" t="s">
        <v>1677</v>
      </c>
      <c r="H1666" s="128"/>
      <c r="I1666" s="128" t="s">
        <v>1762</v>
      </c>
      <c r="J1666" s="128" t="s">
        <v>288</v>
      </c>
      <c r="K1666" s="128" t="s">
        <v>2265</v>
      </c>
      <c r="L1666" s="130">
        <v>0</v>
      </c>
      <c r="M1666" s="130">
        <v>0</v>
      </c>
      <c r="N1666" s="131">
        <f t="shared" si="89"/>
        <v>0</v>
      </c>
      <c r="O1666" s="128" t="s">
        <v>2312</v>
      </c>
      <c r="P1666" s="144">
        <v>65395</v>
      </c>
      <c r="Q1666" s="133">
        <v>0</v>
      </c>
      <c r="R1666" s="144">
        <v>7267</v>
      </c>
      <c r="S1666" s="134">
        <f t="shared" si="90"/>
        <v>72662</v>
      </c>
      <c r="T1666" s="132">
        <v>65395</v>
      </c>
      <c r="U1666" s="135">
        <v>0</v>
      </c>
      <c r="V1666" s="135"/>
      <c r="W1666" s="136">
        <f t="shared" si="91"/>
        <v>65395</v>
      </c>
      <c r="X1666" s="145" t="s">
        <v>1763</v>
      </c>
      <c r="Y1666" s="138"/>
      <c r="Z1666" s="138"/>
      <c r="AA1666" s="138"/>
      <c r="AB1666" s="139"/>
      <c r="AC1666" s="147"/>
      <c r="AE1666" s="147"/>
      <c r="AG1666" s="147"/>
      <c r="AH1666" s="92"/>
    </row>
    <row r="1667" spans="2:34" ht="40.5" customHeight="1">
      <c r="B1667" s="127">
        <v>1656</v>
      </c>
      <c r="C1667" s="128" t="s">
        <v>1764</v>
      </c>
      <c r="D1667" s="129" t="s">
        <v>179</v>
      </c>
      <c r="E1667" s="129" t="s">
        <v>266</v>
      </c>
      <c r="F1667" s="129" t="s">
        <v>1765</v>
      </c>
      <c r="G1667" s="128" t="s">
        <v>1677</v>
      </c>
      <c r="H1667" s="128"/>
      <c r="I1667" s="128" t="s">
        <v>1766</v>
      </c>
      <c r="J1667" s="128" t="s">
        <v>288</v>
      </c>
      <c r="K1667" s="128" t="s">
        <v>2265</v>
      </c>
      <c r="L1667" s="130">
        <v>6</v>
      </c>
      <c r="M1667" s="130">
        <v>1</v>
      </c>
      <c r="N1667" s="131">
        <f t="shared" si="89"/>
        <v>7</v>
      </c>
      <c r="O1667" s="128" t="s">
        <v>2312</v>
      </c>
      <c r="P1667" s="144">
        <v>65395</v>
      </c>
      <c r="Q1667" s="133">
        <v>0</v>
      </c>
      <c r="R1667" s="144">
        <v>7267</v>
      </c>
      <c r="S1667" s="134">
        <f t="shared" si="90"/>
        <v>72662</v>
      </c>
      <c r="T1667" s="132">
        <v>65395</v>
      </c>
      <c r="U1667" s="135">
        <v>0</v>
      </c>
      <c r="V1667" s="135"/>
      <c r="W1667" s="136">
        <f t="shared" si="91"/>
        <v>65395</v>
      </c>
      <c r="X1667" s="145" t="s">
        <v>1767</v>
      </c>
      <c r="Y1667" s="138"/>
      <c r="Z1667" s="138"/>
      <c r="AA1667" s="138"/>
      <c r="AB1667" s="139"/>
      <c r="AC1667" s="147"/>
      <c r="AE1667" s="147"/>
      <c r="AG1667" s="147"/>
      <c r="AH1667" s="92"/>
    </row>
    <row r="1668" spans="2:34" ht="40.5" customHeight="1">
      <c r="B1668" s="127">
        <v>1657</v>
      </c>
      <c r="C1668" s="128" t="s">
        <v>1764</v>
      </c>
      <c r="D1668" s="129" t="s">
        <v>179</v>
      </c>
      <c r="E1668" s="129" t="s">
        <v>266</v>
      </c>
      <c r="F1668" s="129" t="s">
        <v>1765</v>
      </c>
      <c r="G1668" s="128" t="s">
        <v>1677</v>
      </c>
      <c r="H1668" s="128"/>
      <c r="I1668" s="128" t="s">
        <v>1766</v>
      </c>
      <c r="J1668" s="128" t="s">
        <v>156</v>
      </c>
      <c r="K1668" s="128" t="s">
        <v>2264</v>
      </c>
      <c r="L1668" s="130">
        <v>0</v>
      </c>
      <c r="M1668" s="130">
        <v>0</v>
      </c>
      <c r="N1668" s="131">
        <f t="shared" si="89"/>
        <v>0</v>
      </c>
      <c r="O1668" s="128" t="s">
        <v>2312</v>
      </c>
      <c r="P1668" s="144">
        <v>15744</v>
      </c>
      <c r="Q1668" s="133">
        <v>0</v>
      </c>
      <c r="R1668" s="144">
        <v>1750</v>
      </c>
      <c r="S1668" s="134">
        <f t="shared" si="90"/>
        <v>17494</v>
      </c>
      <c r="T1668" s="132">
        <v>15744</v>
      </c>
      <c r="U1668" s="135">
        <v>0</v>
      </c>
      <c r="V1668" s="135"/>
      <c r="W1668" s="136">
        <f t="shared" si="91"/>
        <v>15744</v>
      </c>
      <c r="X1668" s="145" t="s">
        <v>1767</v>
      </c>
      <c r="Y1668" s="138"/>
      <c r="Z1668" s="138"/>
      <c r="AA1668" s="138"/>
      <c r="AB1668" s="139"/>
      <c r="AC1668" s="147"/>
      <c r="AE1668" s="147"/>
      <c r="AG1668" s="147"/>
      <c r="AH1668" s="92"/>
    </row>
    <row r="1669" spans="2:34" ht="40.5" customHeight="1">
      <c r="B1669" s="127">
        <v>1658</v>
      </c>
      <c r="C1669" s="128" t="s">
        <v>1768</v>
      </c>
      <c r="D1669" s="129" t="s">
        <v>1769</v>
      </c>
      <c r="E1669" s="129" t="s">
        <v>1185</v>
      </c>
      <c r="F1669" s="129" t="s">
        <v>318</v>
      </c>
      <c r="G1669" s="128" t="s">
        <v>1677</v>
      </c>
      <c r="H1669" s="128"/>
      <c r="I1669" s="128" t="s">
        <v>1768</v>
      </c>
      <c r="J1669" s="128" t="s">
        <v>156</v>
      </c>
      <c r="K1669" s="128" t="s">
        <v>2264</v>
      </c>
      <c r="L1669" s="130">
        <v>5</v>
      </c>
      <c r="M1669" s="130">
        <v>3</v>
      </c>
      <c r="N1669" s="131">
        <f t="shared" si="89"/>
        <v>8</v>
      </c>
      <c r="O1669" s="128" t="s">
        <v>2313</v>
      </c>
      <c r="P1669" s="144">
        <v>62978</v>
      </c>
      <c r="Q1669" s="133">
        <v>0</v>
      </c>
      <c r="R1669" s="144">
        <v>6998</v>
      </c>
      <c r="S1669" s="134">
        <f t="shared" si="90"/>
        <v>69976</v>
      </c>
      <c r="T1669" s="132">
        <v>62978</v>
      </c>
      <c r="U1669" s="135">
        <v>0</v>
      </c>
      <c r="V1669" s="135"/>
      <c r="W1669" s="136">
        <f t="shared" si="91"/>
        <v>62978</v>
      </c>
      <c r="X1669" s="145" t="s">
        <v>1770</v>
      </c>
      <c r="Y1669" s="138"/>
      <c r="Z1669" s="138"/>
      <c r="AA1669" s="138"/>
      <c r="AB1669" s="139"/>
      <c r="AC1669" s="147"/>
      <c r="AE1669" s="147"/>
      <c r="AG1669" s="147"/>
      <c r="AH1669" s="92"/>
    </row>
    <row r="1670" spans="2:34" ht="40.5" customHeight="1">
      <c r="B1670" s="127">
        <v>1659</v>
      </c>
      <c r="C1670" s="128" t="s">
        <v>1771</v>
      </c>
      <c r="D1670" s="129" t="s">
        <v>247</v>
      </c>
      <c r="E1670" s="129" t="s">
        <v>1772</v>
      </c>
      <c r="F1670" s="129" t="s">
        <v>1773</v>
      </c>
      <c r="G1670" s="128" t="s">
        <v>1677</v>
      </c>
      <c r="H1670" s="128"/>
      <c r="I1670" s="128" t="s">
        <v>1696</v>
      </c>
      <c r="J1670" s="128" t="s">
        <v>1702</v>
      </c>
      <c r="K1670" s="128" t="s">
        <v>2265</v>
      </c>
      <c r="L1670" s="130">
        <v>6</v>
      </c>
      <c r="M1670" s="130">
        <v>9</v>
      </c>
      <c r="N1670" s="131">
        <f t="shared" si="89"/>
        <v>15</v>
      </c>
      <c r="O1670" s="128" t="s">
        <v>2313</v>
      </c>
      <c r="P1670" s="144">
        <v>162950</v>
      </c>
      <c r="Q1670" s="133">
        <v>0</v>
      </c>
      <c r="R1670" s="144">
        <v>18106</v>
      </c>
      <c r="S1670" s="134">
        <f t="shared" si="90"/>
        <v>181056</v>
      </c>
      <c r="T1670" s="144">
        <v>162950</v>
      </c>
      <c r="U1670" s="135">
        <v>0</v>
      </c>
      <c r="V1670" s="135"/>
      <c r="W1670" s="136">
        <f t="shared" si="91"/>
        <v>162950</v>
      </c>
      <c r="X1670" s="145" t="s">
        <v>1774</v>
      </c>
      <c r="Y1670" s="138"/>
      <c r="Z1670" s="138"/>
      <c r="AA1670" s="138"/>
      <c r="AB1670" s="139"/>
      <c r="AC1670" s="147"/>
      <c r="AE1670" s="147"/>
      <c r="AG1670" s="147"/>
      <c r="AH1670" s="92"/>
    </row>
    <row r="1671" spans="2:34" ht="40.5" customHeight="1">
      <c r="B1671" s="127">
        <v>1660</v>
      </c>
      <c r="C1671" s="128" t="s">
        <v>1775</v>
      </c>
      <c r="D1671" s="129" t="s">
        <v>856</v>
      </c>
      <c r="E1671" s="129" t="s">
        <v>1382</v>
      </c>
      <c r="F1671" s="129" t="s">
        <v>1776</v>
      </c>
      <c r="G1671" s="128" t="s">
        <v>1677</v>
      </c>
      <c r="H1671" s="128"/>
      <c r="I1671" s="128" t="s">
        <v>1696</v>
      </c>
      <c r="J1671" s="128" t="s">
        <v>1702</v>
      </c>
      <c r="K1671" s="128" t="s">
        <v>2265</v>
      </c>
      <c r="L1671" s="130">
        <v>0</v>
      </c>
      <c r="M1671" s="130">
        <v>15</v>
      </c>
      <c r="N1671" s="131">
        <f t="shared" si="89"/>
        <v>15</v>
      </c>
      <c r="O1671" s="128" t="s">
        <v>2313</v>
      </c>
      <c r="P1671" s="144">
        <v>700000</v>
      </c>
      <c r="Q1671" s="133">
        <v>0</v>
      </c>
      <c r="R1671" s="144">
        <v>77778</v>
      </c>
      <c r="S1671" s="134">
        <f t="shared" si="90"/>
        <v>777778</v>
      </c>
      <c r="T1671" s="132">
        <v>700000</v>
      </c>
      <c r="U1671" s="135">
        <v>0</v>
      </c>
      <c r="V1671" s="135"/>
      <c r="W1671" s="136">
        <f t="shared" si="91"/>
        <v>700000</v>
      </c>
      <c r="X1671" s="145" t="s">
        <v>1777</v>
      </c>
      <c r="Y1671" s="138"/>
      <c r="Z1671" s="138"/>
      <c r="AA1671" s="138"/>
      <c r="AB1671" s="139"/>
      <c r="AC1671" s="147"/>
      <c r="AE1671" s="147"/>
      <c r="AG1671" s="147"/>
      <c r="AH1671" s="92"/>
    </row>
    <row r="1672" spans="2:34" ht="40.5" customHeight="1">
      <c r="B1672" s="127">
        <v>1661</v>
      </c>
      <c r="C1672" s="128" t="s">
        <v>1778</v>
      </c>
      <c r="D1672" s="129" t="s">
        <v>337</v>
      </c>
      <c r="E1672" s="129" t="s">
        <v>606</v>
      </c>
      <c r="F1672" s="129" t="s">
        <v>966</v>
      </c>
      <c r="G1672" s="128" t="s">
        <v>1677</v>
      </c>
      <c r="H1672" s="128"/>
      <c r="I1672" s="128" t="s">
        <v>1762</v>
      </c>
      <c r="J1672" s="128" t="s">
        <v>183</v>
      </c>
      <c r="K1672" s="128" t="s">
        <v>2265</v>
      </c>
      <c r="L1672" s="130">
        <v>2</v>
      </c>
      <c r="M1672" s="130">
        <v>15</v>
      </c>
      <c r="N1672" s="131">
        <f t="shared" si="89"/>
        <v>17</v>
      </c>
      <c r="O1672" s="128" t="s">
        <v>2312</v>
      </c>
      <c r="P1672" s="144">
        <v>110259</v>
      </c>
      <c r="Q1672" s="133">
        <v>0</v>
      </c>
      <c r="R1672" s="144">
        <v>12252</v>
      </c>
      <c r="S1672" s="134">
        <f t="shared" si="90"/>
        <v>122511</v>
      </c>
      <c r="T1672" s="132">
        <v>110259</v>
      </c>
      <c r="U1672" s="135">
        <v>0</v>
      </c>
      <c r="V1672" s="135"/>
      <c r="W1672" s="136">
        <f t="shared" si="91"/>
        <v>110259</v>
      </c>
      <c r="X1672" s="145" t="s">
        <v>1779</v>
      </c>
      <c r="Y1672" s="138"/>
      <c r="Z1672" s="138"/>
      <c r="AA1672" s="138"/>
      <c r="AB1672" s="139"/>
      <c r="AC1672" s="147"/>
      <c r="AE1672" s="147"/>
      <c r="AG1672" s="147"/>
      <c r="AH1672" s="92"/>
    </row>
    <row r="1673" spans="2:34" ht="40.5" customHeight="1">
      <c r="B1673" s="127">
        <v>1662</v>
      </c>
      <c r="C1673" s="128" t="s">
        <v>1778</v>
      </c>
      <c r="D1673" s="129" t="s">
        <v>337</v>
      </c>
      <c r="E1673" s="129" t="s">
        <v>606</v>
      </c>
      <c r="F1673" s="129" t="s">
        <v>966</v>
      </c>
      <c r="G1673" s="128" t="s">
        <v>1677</v>
      </c>
      <c r="H1673" s="128"/>
      <c r="I1673" s="128" t="s">
        <v>1762</v>
      </c>
      <c r="J1673" s="128" t="s">
        <v>190</v>
      </c>
      <c r="K1673" s="128" t="s">
        <v>2265</v>
      </c>
      <c r="L1673" s="130">
        <v>0</v>
      </c>
      <c r="M1673" s="130">
        <v>0</v>
      </c>
      <c r="N1673" s="131">
        <f t="shared" si="89"/>
        <v>0</v>
      </c>
      <c r="O1673" s="128" t="s">
        <v>2312</v>
      </c>
      <c r="P1673" s="144">
        <v>61200</v>
      </c>
      <c r="Q1673" s="133">
        <v>0</v>
      </c>
      <c r="R1673" s="144">
        <v>6800</v>
      </c>
      <c r="S1673" s="134">
        <f t="shared" si="90"/>
        <v>68000</v>
      </c>
      <c r="T1673" s="132">
        <v>61200</v>
      </c>
      <c r="U1673" s="135">
        <v>0</v>
      </c>
      <c r="V1673" s="135"/>
      <c r="W1673" s="136">
        <f t="shared" si="91"/>
        <v>61200</v>
      </c>
      <c r="X1673" s="145" t="s">
        <v>1779</v>
      </c>
      <c r="Y1673" s="138"/>
      <c r="Z1673" s="138"/>
      <c r="AA1673" s="138"/>
      <c r="AB1673" s="139"/>
      <c r="AC1673" s="147"/>
      <c r="AE1673" s="147"/>
      <c r="AG1673" s="147"/>
      <c r="AH1673" s="92"/>
    </row>
    <row r="1674" spans="2:34" ht="40.5" customHeight="1">
      <c r="B1674" s="127">
        <v>1663</v>
      </c>
      <c r="C1674" s="128" t="s">
        <v>1778</v>
      </c>
      <c r="D1674" s="129" t="s">
        <v>337</v>
      </c>
      <c r="E1674" s="129" t="s">
        <v>606</v>
      </c>
      <c r="F1674" s="129" t="s">
        <v>966</v>
      </c>
      <c r="G1674" s="128" t="s">
        <v>1677</v>
      </c>
      <c r="H1674" s="128"/>
      <c r="I1674" s="128" t="s">
        <v>1762</v>
      </c>
      <c r="J1674" s="128" t="s">
        <v>158</v>
      </c>
      <c r="K1674" s="128" t="s">
        <v>2265</v>
      </c>
      <c r="L1674" s="130">
        <v>0</v>
      </c>
      <c r="M1674" s="130">
        <v>0</v>
      </c>
      <c r="N1674" s="131">
        <f t="shared" si="89"/>
        <v>0</v>
      </c>
      <c r="O1674" s="128" t="s">
        <v>2312</v>
      </c>
      <c r="P1674" s="144">
        <v>66876</v>
      </c>
      <c r="Q1674" s="133">
        <v>0</v>
      </c>
      <c r="R1674" s="144">
        <v>7431</v>
      </c>
      <c r="S1674" s="134">
        <f t="shared" si="90"/>
        <v>74307</v>
      </c>
      <c r="T1674" s="132">
        <v>66876</v>
      </c>
      <c r="U1674" s="135">
        <v>0</v>
      </c>
      <c r="V1674" s="135"/>
      <c r="W1674" s="136">
        <f t="shared" si="91"/>
        <v>66876</v>
      </c>
      <c r="X1674" s="145" t="s">
        <v>1779</v>
      </c>
      <c r="Y1674" s="138"/>
      <c r="Z1674" s="138"/>
      <c r="AA1674" s="138"/>
      <c r="AB1674" s="139">
        <f t="shared" ref="AB1674:AB1685" si="92">+P1674-T1674</f>
        <v>0</v>
      </c>
      <c r="AC1674" s="147"/>
      <c r="AE1674" s="147"/>
      <c r="AG1674" s="147"/>
      <c r="AH1674" s="92"/>
    </row>
    <row r="1675" spans="2:34" ht="40.5" customHeight="1">
      <c r="B1675" s="127">
        <v>1664</v>
      </c>
      <c r="C1675" s="128" t="s">
        <v>1778</v>
      </c>
      <c r="D1675" s="129" t="s">
        <v>337</v>
      </c>
      <c r="E1675" s="129" t="s">
        <v>606</v>
      </c>
      <c r="F1675" s="129" t="s">
        <v>966</v>
      </c>
      <c r="G1675" s="128" t="s">
        <v>1677</v>
      </c>
      <c r="H1675" s="128"/>
      <c r="I1675" s="128" t="s">
        <v>1762</v>
      </c>
      <c r="J1675" s="128" t="s">
        <v>875</v>
      </c>
      <c r="K1675" s="128" t="s">
        <v>2265</v>
      </c>
      <c r="L1675" s="130">
        <v>0</v>
      </c>
      <c r="M1675" s="130">
        <v>0</v>
      </c>
      <c r="N1675" s="131">
        <f t="shared" si="89"/>
        <v>0</v>
      </c>
      <c r="O1675" s="128" t="s">
        <v>2312</v>
      </c>
      <c r="P1675" s="144">
        <v>46125</v>
      </c>
      <c r="Q1675" s="133">
        <v>0</v>
      </c>
      <c r="R1675" s="144">
        <v>5125</v>
      </c>
      <c r="S1675" s="134">
        <f t="shared" si="90"/>
        <v>51250</v>
      </c>
      <c r="T1675" s="132">
        <v>46125</v>
      </c>
      <c r="U1675" s="135">
        <v>0</v>
      </c>
      <c r="V1675" s="135"/>
      <c r="W1675" s="136">
        <f t="shared" si="91"/>
        <v>46125</v>
      </c>
      <c r="X1675" s="145" t="s">
        <v>1779</v>
      </c>
      <c r="Y1675" s="138"/>
      <c r="Z1675" s="138"/>
      <c r="AA1675" s="138"/>
      <c r="AB1675" s="139">
        <f t="shared" si="92"/>
        <v>0</v>
      </c>
      <c r="AC1675" s="147"/>
      <c r="AE1675" s="147"/>
      <c r="AG1675" s="147"/>
      <c r="AH1675" s="92"/>
    </row>
    <row r="1676" spans="2:34" ht="40.5" customHeight="1">
      <c r="B1676" s="127">
        <v>1665</v>
      </c>
      <c r="C1676" s="128" t="s">
        <v>1778</v>
      </c>
      <c r="D1676" s="129" t="s">
        <v>337</v>
      </c>
      <c r="E1676" s="129" t="s">
        <v>606</v>
      </c>
      <c r="F1676" s="129" t="s">
        <v>966</v>
      </c>
      <c r="G1676" s="128" t="s">
        <v>1677</v>
      </c>
      <c r="H1676" s="128"/>
      <c r="I1676" s="128" t="s">
        <v>1762</v>
      </c>
      <c r="J1676" s="128" t="s">
        <v>192</v>
      </c>
      <c r="K1676" s="128" t="s">
        <v>2265</v>
      </c>
      <c r="L1676" s="130">
        <v>0</v>
      </c>
      <c r="M1676" s="130">
        <v>0</v>
      </c>
      <c r="N1676" s="131">
        <f t="shared" ref="N1676:N1739" si="93">+M1676+L1676</f>
        <v>0</v>
      </c>
      <c r="O1676" s="128" t="s">
        <v>2312</v>
      </c>
      <c r="P1676" s="144">
        <v>22140</v>
      </c>
      <c r="Q1676" s="133">
        <v>0</v>
      </c>
      <c r="R1676" s="144">
        <v>2460</v>
      </c>
      <c r="S1676" s="134">
        <f t="shared" si="90"/>
        <v>24600</v>
      </c>
      <c r="T1676" s="132">
        <v>22140</v>
      </c>
      <c r="U1676" s="135">
        <v>0</v>
      </c>
      <c r="V1676" s="135"/>
      <c r="W1676" s="136">
        <f t="shared" si="91"/>
        <v>22140</v>
      </c>
      <c r="X1676" s="145" t="s">
        <v>1779</v>
      </c>
      <c r="Y1676" s="138"/>
      <c r="Z1676" s="138"/>
      <c r="AA1676" s="138"/>
      <c r="AB1676" s="139">
        <f t="shared" si="92"/>
        <v>0</v>
      </c>
      <c r="AC1676" s="147"/>
      <c r="AD1676" s="147"/>
      <c r="AE1676" s="147"/>
      <c r="AG1676" s="147"/>
      <c r="AH1676" s="92"/>
    </row>
    <row r="1677" spans="2:34" ht="40.5" customHeight="1">
      <c r="B1677" s="127">
        <v>1666</v>
      </c>
      <c r="C1677" s="128" t="s">
        <v>600</v>
      </c>
      <c r="D1677" s="129" t="s">
        <v>253</v>
      </c>
      <c r="E1677" s="129" t="s">
        <v>253</v>
      </c>
      <c r="F1677" s="129" t="s">
        <v>601</v>
      </c>
      <c r="G1677" s="128" t="s">
        <v>405</v>
      </c>
      <c r="H1677" s="128"/>
      <c r="I1677" s="128" t="s">
        <v>602</v>
      </c>
      <c r="J1677" s="128" t="s">
        <v>609</v>
      </c>
      <c r="K1677" s="128" t="s">
        <v>2265</v>
      </c>
      <c r="L1677" s="130">
        <v>5</v>
      </c>
      <c r="M1677" s="130">
        <v>11</v>
      </c>
      <c r="N1677" s="131">
        <f t="shared" si="93"/>
        <v>16</v>
      </c>
      <c r="O1677" s="128" t="s">
        <v>2312</v>
      </c>
      <c r="P1677" s="144">
        <v>180990</v>
      </c>
      <c r="Q1677" s="133">
        <v>0</v>
      </c>
      <c r="R1677" s="144">
        <v>20110</v>
      </c>
      <c r="S1677" s="134">
        <f t="shared" ref="S1677:S1740" si="94">+P1677+R1677</f>
        <v>201100</v>
      </c>
      <c r="T1677" s="132">
        <v>180990</v>
      </c>
      <c r="U1677" s="135">
        <v>0</v>
      </c>
      <c r="V1677" s="135"/>
      <c r="W1677" s="136">
        <f t="shared" ref="W1677:W1740" si="95">+T1677+U1677+V1677</f>
        <v>180990</v>
      </c>
      <c r="X1677" s="145" t="s">
        <v>1780</v>
      </c>
      <c r="Y1677" s="138"/>
      <c r="Z1677" s="138"/>
      <c r="AA1677" s="138"/>
      <c r="AB1677" s="139">
        <f t="shared" si="92"/>
        <v>0</v>
      </c>
      <c r="AC1677" s="147"/>
      <c r="AD1677" s="147"/>
      <c r="AE1677" s="147"/>
      <c r="AG1677" s="147"/>
      <c r="AH1677" s="92"/>
    </row>
    <row r="1678" spans="2:34" ht="40.5" customHeight="1">
      <c r="B1678" s="127">
        <v>1667</v>
      </c>
      <c r="C1678" s="128" t="s">
        <v>1781</v>
      </c>
      <c r="D1678" s="129" t="s">
        <v>307</v>
      </c>
      <c r="E1678" s="129" t="s">
        <v>1035</v>
      </c>
      <c r="F1678" s="129" t="s">
        <v>894</v>
      </c>
      <c r="G1678" s="128"/>
      <c r="H1678" s="129" t="s">
        <v>197</v>
      </c>
      <c r="I1678" s="128" t="s">
        <v>796</v>
      </c>
      <c r="J1678" s="128" t="s">
        <v>609</v>
      </c>
      <c r="K1678" s="128" t="s">
        <v>2265</v>
      </c>
      <c r="L1678" s="130">
        <v>18</v>
      </c>
      <c r="M1678" s="130">
        <v>8</v>
      </c>
      <c r="N1678" s="131">
        <f t="shared" si="93"/>
        <v>26</v>
      </c>
      <c r="O1678" s="128" t="s">
        <v>2312</v>
      </c>
      <c r="P1678" s="144">
        <v>306270</v>
      </c>
      <c r="Q1678" s="133">
        <v>0</v>
      </c>
      <c r="R1678" s="144">
        <v>34030</v>
      </c>
      <c r="S1678" s="134">
        <f t="shared" si="94"/>
        <v>340300</v>
      </c>
      <c r="T1678" s="132">
        <v>306270</v>
      </c>
      <c r="U1678" s="135">
        <v>0</v>
      </c>
      <c r="V1678" s="135"/>
      <c r="W1678" s="136">
        <f t="shared" si="95"/>
        <v>306270</v>
      </c>
      <c r="X1678" s="145" t="s">
        <v>1782</v>
      </c>
      <c r="Y1678" s="138"/>
      <c r="Z1678" s="138"/>
      <c r="AA1678" s="138"/>
      <c r="AB1678" s="139">
        <f t="shared" si="92"/>
        <v>0</v>
      </c>
      <c r="AC1678" s="147"/>
      <c r="AD1678" s="147"/>
      <c r="AE1678" s="147"/>
      <c r="AG1678" s="147"/>
      <c r="AH1678" s="92"/>
    </row>
    <row r="1679" spans="2:34" ht="40.5" customHeight="1">
      <c r="B1679" s="127">
        <v>1668</v>
      </c>
      <c r="C1679" s="128" t="s">
        <v>777</v>
      </c>
      <c r="D1679" s="129" t="s">
        <v>295</v>
      </c>
      <c r="E1679" s="129" t="s">
        <v>778</v>
      </c>
      <c r="F1679" s="129" t="s">
        <v>779</v>
      </c>
      <c r="G1679" s="128" t="s">
        <v>319</v>
      </c>
      <c r="H1679" s="128"/>
      <c r="I1679" s="128" t="s">
        <v>780</v>
      </c>
      <c r="J1679" s="128" t="s">
        <v>1783</v>
      </c>
      <c r="K1679" s="128" t="s">
        <v>2265</v>
      </c>
      <c r="L1679" s="130">
        <v>10</v>
      </c>
      <c r="M1679" s="130">
        <v>9</v>
      </c>
      <c r="N1679" s="131">
        <f t="shared" si="93"/>
        <v>19</v>
      </c>
      <c r="O1679" s="128" t="s">
        <v>2312</v>
      </c>
      <c r="P1679" s="144">
        <v>81995</v>
      </c>
      <c r="Q1679" s="133">
        <v>0</v>
      </c>
      <c r="R1679" s="144">
        <v>19600</v>
      </c>
      <c r="S1679" s="134">
        <f t="shared" si="94"/>
        <v>101595</v>
      </c>
      <c r="T1679" s="144">
        <v>81995</v>
      </c>
      <c r="U1679" s="135">
        <v>0</v>
      </c>
      <c r="V1679" s="135"/>
      <c r="W1679" s="136">
        <f t="shared" si="95"/>
        <v>81995</v>
      </c>
      <c r="X1679" s="145" t="s">
        <v>1784</v>
      </c>
      <c r="Y1679" s="138"/>
      <c r="Z1679" s="138"/>
      <c r="AA1679" s="138"/>
      <c r="AB1679" s="139">
        <f t="shared" si="92"/>
        <v>0</v>
      </c>
      <c r="AC1679" s="147"/>
      <c r="AD1679" s="147"/>
      <c r="AE1679" s="147"/>
      <c r="AG1679" s="147"/>
      <c r="AH1679" s="92"/>
    </row>
    <row r="1680" spans="2:34" ht="40.5" customHeight="1">
      <c r="B1680" s="127">
        <v>1669</v>
      </c>
      <c r="C1680" s="128" t="s">
        <v>655</v>
      </c>
      <c r="D1680" s="129" t="s">
        <v>307</v>
      </c>
      <c r="E1680" s="129" t="s">
        <v>656</v>
      </c>
      <c r="F1680" s="129" t="s">
        <v>437</v>
      </c>
      <c r="G1680" s="128" t="s">
        <v>405</v>
      </c>
      <c r="H1680" s="128"/>
      <c r="I1680" s="128" t="s">
        <v>657</v>
      </c>
      <c r="J1680" s="128" t="s">
        <v>1783</v>
      </c>
      <c r="K1680" s="128" t="s">
        <v>2265</v>
      </c>
      <c r="L1680" s="130">
        <v>2</v>
      </c>
      <c r="M1680" s="130">
        <v>12</v>
      </c>
      <c r="N1680" s="131">
        <f t="shared" si="93"/>
        <v>14</v>
      </c>
      <c r="O1680" s="128" t="s">
        <v>2312</v>
      </c>
      <c r="P1680" s="144">
        <v>81995</v>
      </c>
      <c r="Q1680" s="133">
        <v>0</v>
      </c>
      <c r="R1680" s="144">
        <v>19600</v>
      </c>
      <c r="S1680" s="134">
        <f t="shared" si="94"/>
        <v>101595</v>
      </c>
      <c r="T1680" s="144">
        <v>81995</v>
      </c>
      <c r="U1680" s="135">
        <v>0</v>
      </c>
      <c r="V1680" s="135"/>
      <c r="W1680" s="136">
        <f t="shared" si="95"/>
        <v>81995</v>
      </c>
      <c r="X1680" s="145" t="s">
        <v>1785</v>
      </c>
      <c r="Y1680" s="138"/>
      <c r="Z1680" s="138"/>
      <c r="AA1680" s="138"/>
      <c r="AB1680" s="139">
        <f t="shared" si="92"/>
        <v>0</v>
      </c>
      <c r="AC1680" s="147"/>
      <c r="AD1680" s="147"/>
      <c r="AE1680" s="147"/>
      <c r="AG1680" s="147"/>
      <c r="AH1680" s="92"/>
    </row>
    <row r="1681" spans="2:34" ht="40.5" customHeight="1">
      <c r="B1681" s="127">
        <v>1670</v>
      </c>
      <c r="C1681" s="128" t="s">
        <v>1786</v>
      </c>
      <c r="D1681" s="129" t="s">
        <v>307</v>
      </c>
      <c r="E1681" s="129" t="s">
        <v>253</v>
      </c>
      <c r="F1681" s="129" t="s">
        <v>399</v>
      </c>
      <c r="G1681" s="128" t="s">
        <v>909</v>
      </c>
      <c r="H1681" s="128"/>
      <c r="I1681" s="128" t="s">
        <v>1019</v>
      </c>
      <c r="J1681" s="128" t="s">
        <v>330</v>
      </c>
      <c r="K1681" s="128" t="s">
        <v>2265</v>
      </c>
      <c r="L1681" s="130">
        <v>3</v>
      </c>
      <c r="M1681" s="130">
        <v>2</v>
      </c>
      <c r="N1681" s="131">
        <f t="shared" si="93"/>
        <v>5</v>
      </c>
      <c r="O1681" s="128" t="s">
        <v>2312</v>
      </c>
      <c r="P1681" s="144">
        <v>6279</v>
      </c>
      <c r="Q1681" s="133">
        <v>0</v>
      </c>
      <c r="R1681" s="144">
        <v>760</v>
      </c>
      <c r="S1681" s="134">
        <f t="shared" si="94"/>
        <v>7039</v>
      </c>
      <c r="T1681" s="132">
        <v>6279</v>
      </c>
      <c r="U1681" s="135">
        <v>0</v>
      </c>
      <c r="V1681" s="135"/>
      <c r="W1681" s="136">
        <f t="shared" si="95"/>
        <v>6279</v>
      </c>
      <c r="X1681" s="145" t="s">
        <v>1787</v>
      </c>
      <c r="Y1681" s="138"/>
      <c r="Z1681" s="138"/>
      <c r="AA1681" s="138"/>
      <c r="AB1681" s="139">
        <f t="shared" si="92"/>
        <v>0</v>
      </c>
      <c r="AC1681" s="147"/>
      <c r="AD1681" s="147"/>
      <c r="AE1681" s="147"/>
      <c r="AG1681" s="147"/>
      <c r="AH1681" s="92"/>
    </row>
    <row r="1682" spans="2:34" ht="40.5" customHeight="1">
      <c r="B1682" s="127">
        <v>1671</v>
      </c>
      <c r="C1682" s="128" t="s">
        <v>1786</v>
      </c>
      <c r="D1682" s="129" t="s">
        <v>307</v>
      </c>
      <c r="E1682" s="129" t="s">
        <v>253</v>
      </c>
      <c r="F1682" s="129" t="s">
        <v>399</v>
      </c>
      <c r="G1682" s="128" t="s">
        <v>909</v>
      </c>
      <c r="H1682" s="128"/>
      <c r="I1682" s="128" t="s">
        <v>1019</v>
      </c>
      <c r="J1682" s="128" t="s">
        <v>330</v>
      </c>
      <c r="K1682" s="128" t="s">
        <v>2265</v>
      </c>
      <c r="L1682" s="130">
        <v>0</v>
      </c>
      <c r="M1682" s="130">
        <v>0</v>
      </c>
      <c r="N1682" s="131">
        <f t="shared" si="93"/>
        <v>0</v>
      </c>
      <c r="O1682" s="128" t="s">
        <v>2312</v>
      </c>
      <c r="P1682" s="144">
        <v>5418</v>
      </c>
      <c r="Q1682" s="133">
        <v>0</v>
      </c>
      <c r="R1682" s="144">
        <v>1707</v>
      </c>
      <c r="S1682" s="134">
        <f t="shared" si="94"/>
        <v>7125</v>
      </c>
      <c r="T1682" s="132">
        <v>5418</v>
      </c>
      <c r="U1682" s="135">
        <v>0</v>
      </c>
      <c r="V1682" s="135"/>
      <c r="W1682" s="136">
        <f t="shared" si="95"/>
        <v>5418</v>
      </c>
      <c r="X1682" s="145" t="s">
        <v>1787</v>
      </c>
      <c r="Y1682" s="138"/>
      <c r="Z1682" s="138"/>
      <c r="AA1682" s="138"/>
      <c r="AB1682" s="139">
        <f t="shared" si="92"/>
        <v>0</v>
      </c>
      <c r="AC1682" s="147"/>
      <c r="AD1682" s="147"/>
      <c r="AE1682" s="147"/>
      <c r="AG1682" s="147"/>
      <c r="AH1682" s="92"/>
    </row>
    <row r="1683" spans="2:34" ht="40.5" customHeight="1">
      <c r="B1683" s="127">
        <v>1672</v>
      </c>
      <c r="C1683" s="128" t="s">
        <v>1786</v>
      </c>
      <c r="D1683" s="129" t="s">
        <v>307</v>
      </c>
      <c r="E1683" s="129" t="s">
        <v>253</v>
      </c>
      <c r="F1683" s="129" t="s">
        <v>399</v>
      </c>
      <c r="G1683" s="128" t="s">
        <v>909</v>
      </c>
      <c r="H1683" s="128"/>
      <c r="I1683" s="128" t="s">
        <v>1019</v>
      </c>
      <c r="J1683" s="128" t="s">
        <v>156</v>
      </c>
      <c r="K1683" s="128" t="s">
        <v>2264</v>
      </c>
      <c r="L1683" s="130">
        <v>0</v>
      </c>
      <c r="M1683" s="130">
        <v>0</v>
      </c>
      <c r="N1683" s="131">
        <f t="shared" si="93"/>
        <v>0</v>
      </c>
      <c r="O1683" s="128" t="s">
        <v>2312</v>
      </c>
      <c r="P1683" s="144">
        <v>12452</v>
      </c>
      <c r="Q1683" s="133">
        <v>0</v>
      </c>
      <c r="R1683" s="144">
        <v>1536.7600000000002</v>
      </c>
      <c r="S1683" s="134">
        <f t="shared" si="94"/>
        <v>13988.76</v>
      </c>
      <c r="T1683" s="132">
        <v>12452</v>
      </c>
      <c r="U1683" s="135">
        <v>0</v>
      </c>
      <c r="V1683" s="135"/>
      <c r="W1683" s="136">
        <f t="shared" si="95"/>
        <v>12452</v>
      </c>
      <c r="X1683" s="145" t="s">
        <v>1787</v>
      </c>
      <c r="Y1683" s="138"/>
      <c r="Z1683" s="138"/>
      <c r="AA1683" s="138"/>
      <c r="AB1683" s="139">
        <f t="shared" si="92"/>
        <v>0</v>
      </c>
      <c r="AD1683" s="92"/>
      <c r="AE1683" s="92"/>
      <c r="AG1683" s="147"/>
      <c r="AH1683" s="147"/>
    </row>
    <row r="1684" spans="2:34" ht="40.5" customHeight="1">
      <c r="B1684" s="127">
        <v>1673</v>
      </c>
      <c r="C1684" s="128" t="s">
        <v>1786</v>
      </c>
      <c r="D1684" s="129" t="s">
        <v>307</v>
      </c>
      <c r="E1684" s="129" t="s">
        <v>253</v>
      </c>
      <c r="F1684" s="129" t="s">
        <v>399</v>
      </c>
      <c r="G1684" s="128" t="s">
        <v>909</v>
      </c>
      <c r="H1684" s="128"/>
      <c r="I1684" s="128" t="s">
        <v>1019</v>
      </c>
      <c r="J1684" s="128" t="s">
        <v>156</v>
      </c>
      <c r="K1684" s="128" t="s">
        <v>2264</v>
      </c>
      <c r="L1684" s="130">
        <v>0</v>
      </c>
      <c r="M1684" s="130">
        <v>0</v>
      </c>
      <c r="N1684" s="131">
        <f t="shared" si="93"/>
        <v>0</v>
      </c>
      <c r="O1684" s="128" t="s">
        <v>2312</v>
      </c>
      <c r="P1684" s="144">
        <v>5600</v>
      </c>
      <c r="Q1684" s="133">
        <v>0</v>
      </c>
      <c r="R1684" s="144">
        <v>800</v>
      </c>
      <c r="S1684" s="134">
        <f t="shared" si="94"/>
        <v>6400</v>
      </c>
      <c r="T1684" s="132">
        <v>5600</v>
      </c>
      <c r="U1684" s="135">
        <v>0</v>
      </c>
      <c r="V1684" s="135"/>
      <c r="W1684" s="136">
        <f t="shared" si="95"/>
        <v>5600</v>
      </c>
      <c r="X1684" s="145" t="s">
        <v>1787</v>
      </c>
      <c r="Y1684" s="138"/>
      <c r="Z1684" s="138"/>
      <c r="AA1684" s="138"/>
      <c r="AB1684" s="139">
        <f t="shared" si="92"/>
        <v>0</v>
      </c>
      <c r="AC1684" s="147"/>
      <c r="AD1684" s="147"/>
      <c r="AE1684" s="147"/>
      <c r="AG1684" s="92"/>
      <c r="AH1684" s="147"/>
    </row>
    <row r="1685" spans="2:34" ht="40.5" customHeight="1">
      <c r="B1685" s="127">
        <v>1674</v>
      </c>
      <c r="C1685" s="128" t="s">
        <v>1786</v>
      </c>
      <c r="D1685" s="129" t="s">
        <v>307</v>
      </c>
      <c r="E1685" s="129" t="s">
        <v>253</v>
      </c>
      <c r="F1685" s="129" t="s">
        <v>399</v>
      </c>
      <c r="G1685" s="128" t="s">
        <v>909</v>
      </c>
      <c r="H1685" s="128"/>
      <c r="I1685" s="128" t="s">
        <v>1019</v>
      </c>
      <c r="J1685" s="128" t="s">
        <v>1007</v>
      </c>
      <c r="K1685" s="128" t="s">
        <v>2264</v>
      </c>
      <c r="L1685" s="130">
        <v>0</v>
      </c>
      <c r="M1685" s="130">
        <v>0</v>
      </c>
      <c r="N1685" s="131">
        <f t="shared" si="93"/>
        <v>0</v>
      </c>
      <c r="O1685" s="128" t="s">
        <v>2312</v>
      </c>
      <c r="P1685" s="144">
        <v>5092</v>
      </c>
      <c r="Q1685" s="133">
        <v>0</v>
      </c>
      <c r="R1685" s="144">
        <v>2277.3999999999996</v>
      </c>
      <c r="S1685" s="134">
        <f t="shared" si="94"/>
        <v>7369.4</v>
      </c>
      <c r="T1685" s="132">
        <v>5092</v>
      </c>
      <c r="U1685" s="135">
        <v>0</v>
      </c>
      <c r="V1685" s="135"/>
      <c r="W1685" s="136">
        <f t="shared" si="95"/>
        <v>5092</v>
      </c>
      <c r="X1685" s="145" t="s">
        <v>1787</v>
      </c>
      <c r="Y1685" s="138"/>
      <c r="Z1685" s="138"/>
      <c r="AA1685" s="138"/>
      <c r="AB1685" s="139">
        <f t="shared" si="92"/>
        <v>0</v>
      </c>
      <c r="AC1685" s="147"/>
      <c r="AD1685" s="147"/>
      <c r="AE1685" s="147"/>
      <c r="AG1685" s="92"/>
      <c r="AH1685" s="147"/>
    </row>
    <row r="1686" spans="2:34" ht="40.5" customHeight="1">
      <c r="B1686" s="127">
        <v>1675</v>
      </c>
      <c r="C1686" s="128" t="s">
        <v>1790</v>
      </c>
      <c r="D1686" s="129" t="s">
        <v>220</v>
      </c>
      <c r="E1686" s="129" t="s">
        <v>668</v>
      </c>
      <c r="F1686" s="129" t="s">
        <v>1791</v>
      </c>
      <c r="G1686" s="128" t="s">
        <v>872</v>
      </c>
      <c r="H1686" s="128"/>
      <c r="I1686" s="128" t="s">
        <v>949</v>
      </c>
      <c r="J1686" s="128" t="s">
        <v>155</v>
      </c>
      <c r="K1686" s="128" t="s">
        <v>2265</v>
      </c>
      <c r="L1686" s="130">
        <v>2</v>
      </c>
      <c r="M1686" s="130">
        <v>4</v>
      </c>
      <c r="N1686" s="131">
        <f t="shared" si="93"/>
        <v>6</v>
      </c>
      <c r="O1686" s="128" t="s">
        <v>2312</v>
      </c>
      <c r="P1686" s="144">
        <v>4230</v>
      </c>
      <c r="Q1686" s="133">
        <v>0</v>
      </c>
      <c r="R1686" s="144">
        <v>470</v>
      </c>
      <c r="S1686" s="134">
        <f t="shared" si="94"/>
        <v>4700</v>
      </c>
      <c r="T1686" s="132">
        <v>4230</v>
      </c>
      <c r="U1686" s="135">
        <v>0</v>
      </c>
      <c r="V1686" s="135"/>
      <c r="W1686" s="136">
        <f t="shared" si="95"/>
        <v>4230</v>
      </c>
      <c r="X1686" s="145" t="s">
        <v>1792</v>
      </c>
      <c r="Y1686" s="138"/>
      <c r="Z1686" s="138"/>
      <c r="AA1686" s="138"/>
      <c r="AB1686" s="139" t="e">
        <f>+P1686-#REF!</f>
        <v>#REF!</v>
      </c>
      <c r="AC1686" s="147"/>
      <c r="AD1686" s="147"/>
      <c r="AE1686" s="147"/>
      <c r="AG1686" s="92"/>
      <c r="AH1686" s="147"/>
    </row>
    <row r="1687" spans="2:34" ht="40.5" customHeight="1">
      <c r="B1687" s="127">
        <v>1676</v>
      </c>
      <c r="C1687" s="128" t="s">
        <v>1790</v>
      </c>
      <c r="D1687" s="129" t="s">
        <v>220</v>
      </c>
      <c r="E1687" s="129" t="s">
        <v>668</v>
      </c>
      <c r="F1687" s="129" t="s">
        <v>1791</v>
      </c>
      <c r="G1687" s="128" t="s">
        <v>872</v>
      </c>
      <c r="H1687" s="128"/>
      <c r="I1687" s="128" t="s">
        <v>949</v>
      </c>
      <c r="J1687" s="128" t="s">
        <v>904</v>
      </c>
      <c r="K1687" s="128" t="s">
        <v>2265</v>
      </c>
      <c r="L1687" s="130">
        <v>0</v>
      </c>
      <c r="M1687" s="130">
        <v>0</v>
      </c>
      <c r="N1687" s="131">
        <f t="shared" si="93"/>
        <v>0</v>
      </c>
      <c r="O1687" s="128" t="s">
        <v>2312</v>
      </c>
      <c r="P1687" s="144">
        <v>22496</v>
      </c>
      <c r="Q1687" s="133">
        <v>0</v>
      </c>
      <c r="R1687" s="144">
        <v>2500</v>
      </c>
      <c r="S1687" s="134">
        <f t="shared" si="94"/>
        <v>24996</v>
      </c>
      <c r="T1687" s="132">
        <v>22496</v>
      </c>
      <c r="U1687" s="135">
        <v>0</v>
      </c>
      <c r="V1687" s="135"/>
      <c r="W1687" s="136">
        <f t="shared" si="95"/>
        <v>22496</v>
      </c>
      <c r="X1687" s="145" t="s">
        <v>1792</v>
      </c>
      <c r="Y1687" s="138"/>
      <c r="Z1687" s="138"/>
      <c r="AA1687" s="138"/>
      <c r="AB1687" s="139">
        <f>+P1687-T1686</f>
        <v>18266</v>
      </c>
      <c r="AC1687" s="147"/>
      <c r="AD1687" s="147"/>
      <c r="AE1687" s="147"/>
      <c r="AG1687" s="92"/>
      <c r="AH1687" s="147"/>
    </row>
    <row r="1688" spans="2:34" ht="40.5" customHeight="1">
      <c r="B1688" s="127">
        <v>1677</v>
      </c>
      <c r="C1688" s="128" t="s">
        <v>1790</v>
      </c>
      <c r="D1688" s="129" t="s">
        <v>220</v>
      </c>
      <c r="E1688" s="129" t="s">
        <v>668</v>
      </c>
      <c r="F1688" s="129" t="s">
        <v>1791</v>
      </c>
      <c r="G1688" s="128" t="s">
        <v>872</v>
      </c>
      <c r="H1688" s="128"/>
      <c r="I1688" s="128" t="s">
        <v>949</v>
      </c>
      <c r="J1688" s="128" t="s">
        <v>157</v>
      </c>
      <c r="K1688" s="128" t="s">
        <v>2264</v>
      </c>
      <c r="L1688" s="130">
        <v>0</v>
      </c>
      <c r="M1688" s="130">
        <v>0</v>
      </c>
      <c r="N1688" s="131">
        <f t="shared" si="93"/>
        <v>0</v>
      </c>
      <c r="O1688" s="128" t="s">
        <v>2312</v>
      </c>
      <c r="P1688" s="144">
        <v>15697</v>
      </c>
      <c r="Q1688" s="133">
        <v>0</v>
      </c>
      <c r="R1688" s="144">
        <v>1745</v>
      </c>
      <c r="S1688" s="134">
        <f t="shared" si="94"/>
        <v>17442</v>
      </c>
      <c r="T1688" s="134">
        <v>15697</v>
      </c>
      <c r="U1688" s="135">
        <v>0</v>
      </c>
      <c r="V1688" s="135"/>
      <c r="W1688" s="136">
        <f t="shared" si="95"/>
        <v>15697</v>
      </c>
      <c r="X1688" s="145" t="s">
        <v>1792</v>
      </c>
      <c r="Y1688" s="138"/>
      <c r="Z1688" s="138"/>
      <c r="AA1688" s="138"/>
      <c r="AB1688" s="139">
        <f t="shared" ref="AB1688:AB1699" si="96">+P1688-T1688</f>
        <v>0</v>
      </c>
      <c r="AC1688" s="147"/>
      <c r="AD1688" s="147"/>
      <c r="AE1688" s="147"/>
      <c r="AG1688" s="92"/>
      <c r="AH1688" s="147"/>
    </row>
    <row r="1689" spans="2:34" ht="40.5" customHeight="1">
      <c r="B1689" s="127">
        <v>1678</v>
      </c>
      <c r="C1689" s="128" t="s">
        <v>1793</v>
      </c>
      <c r="D1689" s="129" t="s">
        <v>596</v>
      </c>
      <c r="E1689" s="129" t="s">
        <v>1794</v>
      </c>
      <c r="F1689" s="129" t="s">
        <v>1795</v>
      </c>
      <c r="G1689" s="128" t="s">
        <v>151</v>
      </c>
      <c r="H1689" s="128"/>
      <c r="I1689" s="128" t="s">
        <v>1588</v>
      </c>
      <c r="J1689" s="128" t="s">
        <v>169</v>
      </c>
      <c r="K1689" s="128" t="s">
        <v>2265</v>
      </c>
      <c r="L1689" s="130">
        <v>3</v>
      </c>
      <c r="M1689" s="130">
        <v>2</v>
      </c>
      <c r="N1689" s="131">
        <f t="shared" si="93"/>
        <v>5</v>
      </c>
      <c r="O1689" s="128" t="s">
        <v>2312</v>
      </c>
      <c r="P1689" s="144">
        <v>63000</v>
      </c>
      <c r="Q1689" s="133">
        <v>0</v>
      </c>
      <c r="R1689" s="144">
        <v>7000</v>
      </c>
      <c r="S1689" s="134">
        <f t="shared" si="94"/>
        <v>70000</v>
      </c>
      <c r="T1689" s="132">
        <v>63000</v>
      </c>
      <c r="U1689" s="135">
        <v>0</v>
      </c>
      <c r="V1689" s="135"/>
      <c r="W1689" s="136">
        <f t="shared" si="95"/>
        <v>63000</v>
      </c>
      <c r="X1689" s="145" t="s">
        <v>1796</v>
      </c>
      <c r="Y1689" s="138"/>
      <c r="Z1689" s="138"/>
      <c r="AA1689" s="138"/>
      <c r="AB1689" s="139">
        <f t="shared" si="96"/>
        <v>0</v>
      </c>
      <c r="AD1689" s="92"/>
      <c r="AE1689" s="92"/>
      <c r="AG1689" s="92"/>
      <c r="AH1689" s="147"/>
    </row>
    <row r="1690" spans="2:34" ht="40.5" customHeight="1">
      <c r="B1690" s="127">
        <v>1679</v>
      </c>
      <c r="C1690" s="128" t="s">
        <v>1797</v>
      </c>
      <c r="D1690" s="129" t="s">
        <v>1798</v>
      </c>
      <c r="E1690" s="129" t="s">
        <v>668</v>
      </c>
      <c r="F1690" s="129" t="s">
        <v>1799</v>
      </c>
      <c r="G1690" s="128" t="s">
        <v>151</v>
      </c>
      <c r="H1690" s="128"/>
      <c r="I1690" s="128" t="s">
        <v>588</v>
      </c>
      <c r="J1690" s="128" t="s">
        <v>904</v>
      </c>
      <c r="K1690" s="128" t="s">
        <v>2265</v>
      </c>
      <c r="L1690" s="130">
        <v>6</v>
      </c>
      <c r="M1690" s="130">
        <v>3</v>
      </c>
      <c r="N1690" s="131">
        <f t="shared" si="93"/>
        <v>9</v>
      </c>
      <c r="O1690" s="128" t="s">
        <v>2312</v>
      </c>
      <c r="P1690" s="144">
        <v>104736</v>
      </c>
      <c r="Q1690" s="133">
        <v>0</v>
      </c>
      <c r="R1690" s="144">
        <v>11638</v>
      </c>
      <c r="S1690" s="134">
        <f t="shared" si="94"/>
        <v>116374</v>
      </c>
      <c r="T1690" s="132">
        <v>104736</v>
      </c>
      <c r="U1690" s="135">
        <v>0</v>
      </c>
      <c r="V1690" s="135"/>
      <c r="W1690" s="136">
        <f t="shared" si="95"/>
        <v>104736</v>
      </c>
      <c r="X1690" s="145" t="s">
        <v>1800</v>
      </c>
      <c r="Y1690" s="138"/>
      <c r="Z1690" s="138"/>
      <c r="AA1690" s="138"/>
      <c r="AB1690" s="139">
        <f t="shared" si="96"/>
        <v>0</v>
      </c>
      <c r="AC1690" s="147"/>
      <c r="AD1690" s="147"/>
      <c r="AE1690" s="147"/>
      <c r="AG1690" s="92"/>
      <c r="AH1690" s="147"/>
    </row>
    <row r="1691" spans="2:34" ht="40.5" customHeight="1">
      <c r="B1691" s="127">
        <v>1680</v>
      </c>
      <c r="C1691" s="128" t="s">
        <v>1801</v>
      </c>
      <c r="D1691" s="129" t="s">
        <v>179</v>
      </c>
      <c r="E1691" s="129" t="s">
        <v>1802</v>
      </c>
      <c r="F1691" s="129" t="s">
        <v>1803</v>
      </c>
      <c r="G1691" s="128" t="s">
        <v>151</v>
      </c>
      <c r="H1691" s="128"/>
      <c r="I1691" s="128" t="s">
        <v>1438</v>
      </c>
      <c r="J1691" s="128" t="s">
        <v>904</v>
      </c>
      <c r="K1691" s="128" t="s">
        <v>2265</v>
      </c>
      <c r="L1691" s="130">
        <v>12</v>
      </c>
      <c r="M1691" s="130">
        <v>6</v>
      </c>
      <c r="N1691" s="131">
        <f t="shared" si="93"/>
        <v>18</v>
      </c>
      <c r="O1691" s="128" t="s">
        <v>2312</v>
      </c>
      <c r="P1691" s="144">
        <v>104736</v>
      </c>
      <c r="Q1691" s="133">
        <v>0</v>
      </c>
      <c r="R1691" s="144">
        <v>11638</v>
      </c>
      <c r="S1691" s="134">
        <f t="shared" si="94"/>
        <v>116374</v>
      </c>
      <c r="T1691" s="132">
        <v>104736</v>
      </c>
      <c r="U1691" s="135">
        <v>0</v>
      </c>
      <c r="V1691" s="135"/>
      <c r="W1691" s="136">
        <f t="shared" si="95"/>
        <v>104736</v>
      </c>
      <c r="X1691" s="145" t="s">
        <v>1804</v>
      </c>
      <c r="Y1691" s="138"/>
      <c r="Z1691" s="138"/>
      <c r="AA1691" s="138"/>
      <c r="AB1691" s="139">
        <f t="shared" si="96"/>
        <v>0</v>
      </c>
      <c r="AC1691" s="147"/>
      <c r="AD1691" s="147"/>
      <c r="AE1691" s="147"/>
      <c r="AG1691" s="92"/>
      <c r="AH1691" s="147"/>
    </row>
    <row r="1692" spans="2:34" ht="40.5" customHeight="1">
      <c r="B1692" s="127">
        <v>1681</v>
      </c>
      <c r="C1692" s="128" t="s">
        <v>1805</v>
      </c>
      <c r="D1692" s="129" t="s">
        <v>1806</v>
      </c>
      <c r="E1692" s="129"/>
      <c r="F1692" s="129" t="s">
        <v>1807</v>
      </c>
      <c r="G1692" s="128" t="s">
        <v>151</v>
      </c>
      <c r="H1692" s="128"/>
      <c r="I1692" s="128" t="s">
        <v>1438</v>
      </c>
      <c r="J1692" s="128" t="s">
        <v>158</v>
      </c>
      <c r="K1692" s="128" t="s">
        <v>2265</v>
      </c>
      <c r="L1692" s="130">
        <v>2</v>
      </c>
      <c r="M1692" s="130">
        <v>11</v>
      </c>
      <c r="N1692" s="131">
        <f t="shared" si="93"/>
        <v>13</v>
      </c>
      <c r="O1692" s="128" t="s">
        <v>2312</v>
      </c>
      <c r="P1692" s="144">
        <v>103806</v>
      </c>
      <c r="Q1692" s="133">
        <v>0</v>
      </c>
      <c r="R1692" s="144">
        <v>11534</v>
      </c>
      <c r="S1692" s="134">
        <f t="shared" si="94"/>
        <v>115340</v>
      </c>
      <c r="T1692" s="132">
        <v>103806</v>
      </c>
      <c r="U1692" s="135">
        <v>0</v>
      </c>
      <c r="V1692" s="135"/>
      <c r="W1692" s="136">
        <f t="shared" si="95"/>
        <v>103806</v>
      </c>
      <c r="X1692" s="145" t="s">
        <v>1808</v>
      </c>
      <c r="Y1692" s="138"/>
      <c r="Z1692" s="138"/>
      <c r="AA1692" s="138"/>
      <c r="AB1692" s="139">
        <f t="shared" si="96"/>
        <v>0</v>
      </c>
      <c r="AC1692" s="147"/>
      <c r="AD1692" s="147"/>
      <c r="AE1692" s="147"/>
      <c r="AG1692" s="92"/>
      <c r="AH1692" s="147"/>
    </row>
    <row r="1693" spans="2:34" ht="40.5" customHeight="1">
      <c r="B1693" s="127">
        <v>1682</v>
      </c>
      <c r="C1693" s="128" t="s">
        <v>1809</v>
      </c>
      <c r="D1693" s="129" t="s">
        <v>1810</v>
      </c>
      <c r="E1693" s="129" t="s">
        <v>285</v>
      </c>
      <c r="F1693" s="129" t="s">
        <v>538</v>
      </c>
      <c r="G1693" s="128" t="s">
        <v>138</v>
      </c>
      <c r="H1693" s="128"/>
      <c r="I1693" s="128" t="s">
        <v>1364</v>
      </c>
      <c r="J1693" s="128" t="s">
        <v>875</v>
      </c>
      <c r="K1693" s="128" t="s">
        <v>2265</v>
      </c>
      <c r="L1693" s="130">
        <v>3</v>
      </c>
      <c r="M1693" s="130">
        <v>3</v>
      </c>
      <c r="N1693" s="131">
        <f t="shared" si="93"/>
        <v>6</v>
      </c>
      <c r="O1693" s="128" t="s">
        <v>2312</v>
      </c>
      <c r="P1693" s="144">
        <v>88679</v>
      </c>
      <c r="Q1693" s="133">
        <v>0</v>
      </c>
      <c r="R1693" s="144">
        <v>9853.9199999999983</v>
      </c>
      <c r="S1693" s="134">
        <f t="shared" si="94"/>
        <v>98532.92</v>
      </c>
      <c r="T1693" s="132">
        <v>88679</v>
      </c>
      <c r="U1693" s="135">
        <v>0</v>
      </c>
      <c r="V1693" s="135"/>
      <c r="W1693" s="136">
        <f t="shared" si="95"/>
        <v>88679</v>
      </c>
      <c r="X1693" s="145" t="s">
        <v>1811</v>
      </c>
      <c r="Y1693" s="138"/>
      <c r="Z1693" s="138"/>
      <c r="AA1693" s="138"/>
      <c r="AB1693" s="139">
        <f t="shared" si="96"/>
        <v>0</v>
      </c>
      <c r="AC1693" s="147"/>
      <c r="AD1693" s="147"/>
      <c r="AE1693" s="147"/>
      <c r="AG1693" s="92"/>
      <c r="AH1693" s="147"/>
    </row>
    <row r="1694" spans="2:34" ht="40.5" customHeight="1">
      <c r="B1694" s="127">
        <v>1683</v>
      </c>
      <c r="C1694" s="128" t="s">
        <v>1809</v>
      </c>
      <c r="D1694" s="129" t="s">
        <v>1810</v>
      </c>
      <c r="E1694" s="129" t="s">
        <v>285</v>
      </c>
      <c r="F1694" s="129" t="s">
        <v>538</v>
      </c>
      <c r="G1694" s="128" t="s">
        <v>138</v>
      </c>
      <c r="H1694" s="128"/>
      <c r="I1694" s="128" t="s">
        <v>1364</v>
      </c>
      <c r="J1694" s="128" t="s">
        <v>156</v>
      </c>
      <c r="K1694" s="128" t="s">
        <v>2264</v>
      </c>
      <c r="L1694" s="130">
        <v>0</v>
      </c>
      <c r="M1694" s="130">
        <v>0</v>
      </c>
      <c r="N1694" s="131">
        <f t="shared" si="93"/>
        <v>0</v>
      </c>
      <c r="O1694" s="128" t="s">
        <v>2312</v>
      </c>
      <c r="P1694" s="144">
        <v>15703</v>
      </c>
      <c r="Q1694" s="133">
        <v>0</v>
      </c>
      <c r="R1694" s="144">
        <v>1744.7999999999993</v>
      </c>
      <c r="S1694" s="134">
        <f t="shared" si="94"/>
        <v>17447.8</v>
      </c>
      <c r="T1694" s="132">
        <v>15703</v>
      </c>
      <c r="U1694" s="135">
        <v>0</v>
      </c>
      <c r="V1694" s="135"/>
      <c r="W1694" s="136">
        <f t="shared" si="95"/>
        <v>15703</v>
      </c>
      <c r="X1694" s="145" t="s">
        <v>1811</v>
      </c>
      <c r="Y1694" s="138"/>
      <c r="Z1694" s="138"/>
      <c r="AA1694" s="138"/>
      <c r="AB1694" s="139">
        <f t="shared" si="96"/>
        <v>0</v>
      </c>
      <c r="AC1694" s="147"/>
      <c r="AD1694" s="147"/>
      <c r="AE1694" s="147"/>
      <c r="AG1694" s="92"/>
      <c r="AH1694" s="147"/>
    </row>
    <row r="1695" spans="2:34" ht="40.5" customHeight="1">
      <c r="B1695" s="127">
        <v>1684</v>
      </c>
      <c r="C1695" s="128" t="s">
        <v>1812</v>
      </c>
      <c r="D1695" s="129" t="s">
        <v>253</v>
      </c>
      <c r="E1695" s="129" t="s">
        <v>247</v>
      </c>
      <c r="F1695" s="129" t="s">
        <v>1813</v>
      </c>
      <c r="G1695" s="128" t="s">
        <v>163</v>
      </c>
      <c r="H1695" s="128"/>
      <c r="I1695" s="128" t="s">
        <v>256</v>
      </c>
      <c r="J1695" s="128" t="s">
        <v>168</v>
      </c>
      <c r="K1695" s="128" t="s">
        <v>2265</v>
      </c>
      <c r="L1695" s="130">
        <v>5</v>
      </c>
      <c r="M1695" s="130">
        <v>1</v>
      </c>
      <c r="N1695" s="131">
        <f t="shared" si="93"/>
        <v>6</v>
      </c>
      <c r="O1695" s="128" t="s">
        <v>2312</v>
      </c>
      <c r="P1695" s="144">
        <v>17640</v>
      </c>
      <c r="Q1695" s="133">
        <v>0</v>
      </c>
      <c r="R1695" s="144">
        <v>1960</v>
      </c>
      <c r="S1695" s="134">
        <f t="shared" si="94"/>
        <v>19600</v>
      </c>
      <c r="T1695" s="132">
        <v>17640</v>
      </c>
      <c r="U1695" s="135">
        <v>0</v>
      </c>
      <c r="V1695" s="135"/>
      <c r="W1695" s="136">
        <f t="shared" si="95"/>
        <v>17640</v>
      </c>
      <c r="X1695" s="145" t="s">
        <v>1814</v>
      </c>
      <c r="Y1695" s="138"/>
      <c r="Z1695" s="138"/>
      <c r="AA1695" s="138"/>
      <c r="AB1695" s="139">
        <f t="shared" si="96"/>
        <v>0</v>
      </c>
      <c r="AC1695" s="147"/>
      <c r="AD1695" s="147"/>
      <c r="AE1695" s="147"/>
      <c r="AG1695" s="92"/>
      <c r="AH1695" s="147"/>
    </row>
    <row r="1696" spans="2:34" ht="40.5" customHeight="1">
      <c r="B1696" s="127">
        <v>1685</v>
      </c>
      <c r="C1696" s="128" t="s">
        <v>1812</v>
      </c>
      <c r="D1696" s="129" t="s">
        <v>253</v>
      </c>
      <c r="E1696" s="129" t="s">
        <v>247</v>
      </c>
      <c r="F1696" s="129" t="s">
        <v>1813</v>
      </c>
      <c r="G1696" s="128" t="s">
        <v>163</v>
      </c>
      <c r="H1696" s="128"/>
      <c r="I1696" s="128" t="s">
        <v>256</v>
      </c>
      <c r="J1696" s="128" t="s">
        <v>212</v>
      </c>
      <c r="K1696" s="128" t="s">
        <v>2265</v>
      </c>
      <c r="L1696" s="130">
        <v>0</v>
      </c>
      <c r="M1696" s="130">
        <v>0</v>
      </c>
      <c r="N1696" s="131">
        <f t="shared" si="93"/>
        <v>0</v>
      </c>
      <c r="O1696" s="128" t="s">
        <v>2312</v>
      </c>
      <c r="P1696" s="144">
        <v>13653</v>
      </c>
      <c r="Q1696" s="133">
        <v>0</v>
      </c>
      <c r="R1696" s="144">
        <v>1517.0599999999995</v>
      </c>
      <c r="S1696" s="134">
        <f t="shared" si="94"/>
        <v>15170.06</v>
      </c>
      <c r="T1696" s="132">
        <v>13653</v>
      </c>
      <c r="U1696" s="135">
        <v>0</v>
      </c>
      <c r="V1696" s="135"/>
      <c r="W1696" s="136">
        <f t="shared" si="95"/>
        <v>13653</v>
      </c>
      <c r="X1696" s="145" t="s">
        <v>1814</v>
      </c>
      <c r="Y1696" s="138"/>
      <c r="Z1696" s="138"/>
      <c r="AA1696" s="138"/>
      <c r="AB1696" s="139">
        <f t="shared" si="96"/>
        <v>0</v>
      </c>
      <c r="AD1696" s="92"/>
      <c r="AE1696" s="92"/>
      <c r="AG1696" s="92"/>
      <c r="AH1696" s="147"/>
    </row>
    <row r="1697" spans="2:34" ht="40.5" customHeight="1">
      <c r="B1697" s="127">
        <v>1686</v>
      </c>
      <c r="C1697" s="128" t="s">
        <v>1812</v>
      </c>
      <c r="D1697" s="129" t="s">
        <v>253</v>
      </c>
      <c r="E1697" s="129" t="s">
        <v>247</v>
      </c>
      <c r="F1697" s="129" t="s">
        <v>1813</v>
      </c>
      <c r="G1697" s="128" t="s">
        <v>163</v>
      </c>
      <c r="H1697" s="128"/>
      <c r="I1697" s="128" t="s">
        <v>256</v>
      </c>
      <c r="J1697" s="128" t="s">
        <v>184</v>
      </c>
      <c r="K1697" s="128" t="s">
        <v>2265</v>
      </c>
      <c r="L1697" s="130">
        <v>0</v>
      </c>
      <c r="M1697" s="130">
        <v>0</v>
      </c>
      <c r="N1697" s="131">
        <f t="shared" si="93"/>
        <v>0</v>
      </c>
      <c r="O1697" s="128" t="s">
        <v>2312</v>
      </c>
      <c r="P1697" s="144">
        <v>11700</v>
      </c>
      <c r="Q1697" s="133">
        <v>0</v>
      </c>
      <c r="R1697" s="144">
        <v>1300</v>
      </c>
      <c r="S1697" s="134">
        <f t="shared" si="94"/>
        <v>13000</v>
      </c>
      <c r="T1697" s="132">
        <v>11700</v>
      </c>
      <c r="U1697" s="135">
        <v>0</v>
      </c>
      <c r="V1697" s="135"/>
      <c r="W1697" s="136">
        <f t="shared" si="95"/>
        <v>11700</v>
      </c>
      <c r="X1697" s="145" t="s">
        <v>1814</v>
      </c>
      <c r="Y1697" s="138"/>
      <c r="Z1697" s="138"/>
      <c r="AA1697" s="138"/>
      <c r="AB1697" s="139">
        <f t="shared" si="96"/>
        <v>0</v>
      </c>
      <c r="AD1697" s="92"/>
      <c r="AE1697" s="92"/>
      <c r="AG1697" s="92"/>
      <c r="AH1697" s="147"/>
    </row>
    <row r="1698" spans="2:34" ht="40.5" customHeight="1">
      <c r="B1698" s="127">
        <v>1687</v>
      </c>
      <c r="C1698" s="128" t="s">
        <v>1812</v>
      </c>
      <c r="D1698" s="129" t="s">
        <v>253</v>
      </c>
      <c r="E1698" s="129" t="s">
        <v>247</v>
      </c>
      <c r="F1698" s="129" t="s">
        <v>1813</v>
      </c>
      <c r="G1698" s="128" t="s">
        <v>163</v>
      </c>
      <c r="H1698" s="128"/>
      <c r="I1698" s="128" t="s">
        <v>256</v>
      </c>
      <c r="J1698" s="128" t="s">
        <v>152</v>
      </c>
      <c r="K1698" s="128" t="s">
        <v>2265</v>
      </c>
      <c r="L1698" s="130">
        <v>0</v>
      </c>
      <c r="M1698" s="130">
        <v>0</v>
      </c>
      <c r="N1698" s="131">
        <f t="shared" si="93"/>
        <v>0</v>
      </c>
      <c r="O1698" s="128" t="s">
        <v>2312</v>
      </c>
      <c r="P1698" s="144">
        <v>17752</v>
      </c>
      <c r="Q1698" s="133">
        <v>0</v>
      </c>
      <c r="R1698" s="144">
        <v>1973.1100000000006</v>
      </c>
      <c r="S1698" s="134">
        <f t="shared" si="94"/>
        <v>19725.11</v>
      </c>
      <c r="T1698" s="132">
        <v>17752</v>
      </c>
      <c r="U1698" s="135">
        <v>0</v>
      </c>
      <c r="V1698" s="135"/>
      <c r="W1698" s="136">
        <f t="shared" si="95"/>
        <v>17752</v>
      </c>
      <c r="X1698" s="145" t="s">
        <v>1814</v>
      </c>
      <c r="Y1698" s="138"/>
      <c r="Z1698" s="138"/>
      <c r="AA1698" s="138"/>
      <c r="AB1698" s="139">
        <f t="shared" si="96"/>
        <v>0</v>
      </c>
      <c r="AD1698" s="92"/>
      <c r="AE1698" s="92"/>
      <c r="AG1698" s="92"/>
      <c r="AH1698" s="147"/>
    </row>
    <row r="1699" spans="2:34" ht="40.5" customHeight="1">
      <c r="B1699" s="127">
        <v>1688</v>
      </c>
      <c r="C1699" s="128" t="s">
        <v>1812</v>
      </c>
      <c r="D1699" s="129" t="s">
        <v>253</v>
      </c>
      <c r="E1699" s="129" t="s">
        <v>247</v>
      </c>
      <c r="F1699" s="129" t="s">
        <v>1813</v>
      </c>
      <c r="G1699" s="128" t="s">
        <v>163</v>
      </c>
      <c r="H1699" s="128"/>
      <c r="I1699" s="128" t="s">
        <v>256</v>
      </c>
      <c r="J1699" s="128" t="s">
        <v>156</v>
      </c>
      <c r="K1699" s="128" t="s">
        <v>2264</v>
      </c>
      <c r="L1699" s="129">
        <v>0</v>
      </c>
      <c r="M1699" s="129">
        <v>0</v>
      </c>
      <c r="N1699" s="131">
        <f t="shared" si="93"/>
        <v>0</v>
      </c>
      <c r="O1699" s="128" t="s">
        <v>2312</v>
      </c>
      <c r="P1699" s="144">
        <v>15703</v>
      </c>
      <c r="Q1699" s="133">
        <v>0</v>
      </c>
      <c r="R1699" s="144">
        <v>1744.7999999999993</v>
      </c>
      <c r="S1699" s="134">
        <f t="shared" si="94"/>
        <v>17447.8</v>
      </c>
      <c r="T1699" s="132">
        <v>15703</v>
      </c>
      <c r="U1699" s="135">
        <v>0</v>
      </c>
      <c r="V1699" s="135"/>
      <c r="W1699" s="136">
        <f t="shared" si="95"/>
        <v>15703</v>
      </c>
      <c r="X1699" s="145" t="s">
        <v>1814</v>
      </c>
      <c r="Y1699" s="138"/>
      <c r="Z1699" s="138"/>
      <c r="AA1699" s="138"/>
      <c r="AB1699" s="139">
        <f t="shared" si="96"/>
        <v>0</v>
      </c>
      <c r="AD1699" s="92"/>
      <c r="AE1699" s="92"/>
      <c r="AG1699" s="92"/>
      <c r="AH1699" s="147"/>
    </row>
    <row r="1700" spans="2:34" ht="40.5" customHeight="1">
      <c r="B1700" s="127">
        <v>1689</v>
      </c>
      <c r="C1700" s="128" t="s">
        <v>1826</v>
      </c>
      <c r="D1700" s="128" t="s">
        <v>179</v>
      </c>
      <c r="E1700" s="128" t="s">
        <v>1827</v>
      </c>
      <c r="F1700" s="128" t="s">
        <v>1828</v>
      </c>
      <c r="G1700" s="128" t="s">
        <v>163</v>
      </c>
      <c r="H1700" s="128"/>
      <c r="I1700" s="128" t="s">
        <v>213</v>
      </c>
      <c r="J1700" s="128" t="s">
        <v>168</v>
      </c>
      <c r="K1700" s="128" t="s">
        <v>2265</v>
      </c>
      <c r="L1700" s="130">
        <v>3</v>
      </c>
      <c r="M1700" s="130">
        <v>3</v>
      </c>
      <c r="N1700" s="131">
        <f t="shared" si="93"/>
        <v>6</v>
      </c>
      <c r="O1700" s="128" t="s">
        <v>2312</v>
      </c>
      <c r="P1700" s="144">
        <v>8820</v>
      </c>
      <c r="Q1700" s="133">
        <v>0</v>
      </c>
      <c r="R1700" s="144">
        <v>980</v>
      </c>
      <c r="S1700" s="134">
        <f t="shared" si="94"/>
        <v>9800</v>
      </c>
      <c r="T1700" s="132">
        <v>8820</v>
      </c>
      <c r="U1700" s="135">
        <v>0</v>
      </c>
      <c r="V1700" s="135"/>
      <c r="W1700" s="136">
        <f t="shared" si="95"/>
        <v>8820</v>
      </c>
      <c r="X1700" s="145" t="s">
        <v>1829</v>
      </c>
      <c r="Y1700" s="138"/>
      <c r="Z1700" s="138"/>
      <c r="AA1700" s="138"/>
      <c r="AB1700" s="139"/>
      <c r="AG1700" s="92"/>
      <c r="AH1700" s="147"/>
    </row>
    <row r="1701" spans="2:34" ht="40.5" customHeight="1">
      <c r="B1701" s="127">
        <v>1690</v>
      </c>
      <c r="C1701" s="128" t="s">
        <v>1826</v>
      </c>
      <c r="D1701" s="128" t="s">
        <v>179</v>
      </c>
      <c r="E1701" s="128" t="s">
        <v>1827</v>
      </c>
      <c r="F1701" s="128" t="s">
        <v>1828</v>
      </c>
      <c r="G1701" s="128" t="s">
        <v>163</v>
      </c>
      <c r="H1701" s="128"/>
      <c r="I1701" s="128" t="s">
        <v>213</v>
      </c>
      <c r="J1701" s="128" t="s">
        <v>156</v>
      </c>
      <c r="K1701" s="128" t="s">
        <v>2264</v>
      </c>
      <c r="L1701" s="130">
        <v>0</v>
      </c>
      <c r="M1701" s="130">
        <v>0</v>
      </c>
      <c r="N1701" s="131">
        <f t="shared" si="93"/>
        <v>0</v>
      </c>
      <c r="O1701" s="128" t="s">
        <v>2312</v>
      </c>
      <c r="P1701" s="144">
        <v>15703</v>
      </c>
      <c r="Q1701" s="133">
        <v>0</v>
      </c>
      <c r="R1701" s="144">
        <v>1744.7999999999993</v>
      </c>
      <c r="S1701" s="134">
        <f t="shared" si="94"/>
        <v>17447.8</v>
      </c>
      <c r="T1701" s="132">
        <v>15703</v>
      </c>
      <c r="U1701" s="135">
        <v>0</v>
      </c>
      <c r="V1701" s="135"/>
      <c r="W1701" s="136">
        <f t="shared" si="95"/>
        <v>15703</v>
      </c>
      <c r="X1701" s="145" t="s">
        <v>1829</v>
      </c>
      <c r="Y1701" s="138"/>
      <c r="Z1701" s="138"/>
      <c r="AA1701" s="138"/>
      <c r="AB1701" s="139"/>
      <c r="AG1701" s="92"/>
      <c r="AH1701" s="147"/>
    </row>
    <row r="1702" spans="2:34" ht="40.5" customHeight="1">
      <c r="B1702" s="127">
        <v>1691</v>
      </c>
      <c r="C1702" s="128" t="s">
        <v>1826</v>
      </c>
      <c r="D1702" s="128" t="s">
        <v>179</v>
      </c>
      <c r="E1702" s="128" t="s">
        <v>1827</v>
      </c>
      <c r="F1702" s="128" t="s">
        <v>1828</v>
      </c>
      <c r="G1702" s="128" t="s">
        <v>163</v>
      </c>
      <c r="H1702" s="128"/>
      <c r="I1702" s="128" t="s">
        <v>213</v>
      </c>
      <c r="J1702" s="128" t="s">
        <v>192</v>
      </c>
      <c r="K1702" s="128" t="s">
        <v>2265</v>
      </c>
      <c r="L1702" s="130">
        <v>0</v>
      </c>
      <c r="M1702" s="130">
        <v>0</v>
      </c>
      <c r="N1702" s="131">
        <f t="shared" si="93"/>
        <v>0</v>
      </c>
      <c r="O1702" s="128" t="s">
        <v>2312</v>
      </c>
      <c r="P1702" s="144">
        <v>32400</v>
      </c>
      <c r="Q1702" s="133">
        <v>0</v>
      </c>
      <c r="R1702" s="144">
        <v>3600</v>
      </c>
      <c r="S1702" s="134">
        <f t="shared" si="94"/>
        <v>36000</v>
      </c>
      <c r="T1702" s="132">
        <v>32400</v>
      </c>
      <c r="U1702" s="135">
        <v>0</v>
      </c>
      <c r="V1702" s="135"/>
      <c r="W1702" s="136">
        <f t="shared" si="95"/>
        <v>32400</v>
      </c>
      <c r="X1702" s="145" t="s">
        <v>1829</v>
      </c>
      <c r="Y1702" s="138"/>
      <c r="Z1702" s="138"/>
      <c r="AA1702" s="138"/>
      <c r="AB1702" s="139"/>
      <c r="AG1702" s="92"/>
      <c r="AH1702" s="147"/>
    </row>
    <row r="1703" spans="2:34" ht="40.5" customHeight="1">
      <c r="B1703" s="127">
        <v>1692</v>
      </c>
      <c r="C1703" s="128" t="s">
        <v>1830</v>
      </c>
      <c r="D1703" s="128" t="s">
        <v>1831</v>
      </c>
      <c r="E1703" s="128" t="s">
        <v>161</v>
      </c>
      <c r="F1703" s="128" t="s">
        <v>1511</v>
      </c>
      <c r="G1703" s="128" t="s">
        <v>163</v>
      </c>
      <c r="H1703" s="128"/>
      <c r="I1703" s="128" t="s">
        <v>223</v>
      </c>
      <c r="J1703" s="128" t="s">
        <v>212</v>
      </c>
      <c r="K1703" s="128" t="s">
        <v>2265</v>
      </c>
      <c r="L1703" s="130">
        <v>5</v>
      </c>
      <c r="M1703" s="130">
        <v>1</v>
      </c>
      <c r="N1703" s="131">
        <f t="shared" si="93"/>
        <v>6</v>
      </c>
      <c r="O1703" s="128" t="s">
        <v>2312</v>
      </c>
      <c r="P1703" s="144">
        <v>13653</v>
      </c>
      <c r="Q1703" s="133">
        <v>0</v>
      </c>
      <c r="R1703" s="144">
        <v>1517.0599999999995</v>
      </c>
      <c r="S1703" s="134">
        <f t="shared" si="94"/>
        <v>15170.06</v>
      </c>
      <c r="T1703" s="132">
        <v>13653</v>
      </c>
      <c r="U1703" s="135">
        <v>0</v>
      </c>
      <c r="V1703" s="135"/>
      <c r="W1703" s="136">
        <f t="shared" si="95"/>
        <v>13653</v>
      </c>
      <c r="X1703" s="145" t="s">
        <v>1832</v>
      </c>
      <c r="Y1703" s="138"/>
      <c r="Z1703" s="138"/>
      <c r="AA1703" s="138"/>
      <c r="AB1703" s="139"/>
      <c r="AG1703" s="92"/>
      <c r="AH1703" s="147"/>
    </row>
    <row r="1704" spans="2:34" ht="40.5" customHeight="1">
      <c r="B1704" s="127">
        <v>1693</v>
      </c>
      <c r="C1704" s="128" t="s">
        <v>1830</v>
      </c>
      <c r="D1704" s="128" t="s">
        <v>1831</v>
      </c>
      <c r="E1704" s="128" t="s">
        <v>161</v>
      </c>
      <c r="F1704" s="128" t="s">
        <v>1511</v>
      </c>
      <c r="G1704" s="128" t="s">
        <v>163</v>
      </c>
      <c r="H1704" s="128"/>
      <c r="I1704" s="128" t="s">
        <v>223</v>
      </c>
      <c r="J1704" s="128" t="s">
        <v>167</v>
      </c>
      <c r="K1704" s="128" t="s">
        <v>2264</v>
      </c>
      <c r="L1704" s="130">
        <v>0</v>
      </c>
      <c r="M1704" s="130">
        <v>0</v>
      </c>
      <c r="N1704" s="131">
        <f t="shared" si="93"/>
        <v>0</v>
      </c>
      <c r="O1704" s="128" t="s">
        <v>2312</v>
      </c>
      <c r="P1704" s="144">
        <v>30240</v>
      </c>
      <c r="Q1704" s="133">
        <v>0</v>
      </c>
      <c r="R1704" s="144">
        <v>3360</v>
      </c>
      <c r="S1704" s="134">
        <f t="shared" si="94"/>
        <v>33600</v>
      </c>
      <c r="T1704" s="132">
        <v>30240</v>
      </c>
      <c r="U1704" s="135">
        <v>0</v>
      </c>
      <c r="V1704" s="135"/>
      <c r="W1704" s="136">
        <f t="shared" si="95"/>
        <v>30240</v>
      </c>
      <c r="X1704" s="145" t="s">
        <v>1832</v>
      </c>
      <c r="Y1704" s="138"/>
      <c r="Z1704" s="138"/>
      <c r="AA1704" s="138"/>
      <c r="AB1704" s="139">
        <f t="shared" ref="AB1704:AB1753" si="97">+P1704-T1704</f>
        <v>0</v>
      </c>
      <c r="AG1704" s="92"/>
      <c r="AH1704" s="147"/>
    </row>
    <row r="1705" spans="2:34" ht="40.5" customHeight="1">
      <c r="B1705" s="127">
        <v>1694</v>
      </c>
      <c r="C1705" s="128" t="s">
        <v>1830</v>
      </c>
      <c r="D1705" s="128" t="s">
        <v>1831</v>
      </c>
      <c r="E1705" s="128" t="s">
        <v>161</v>
      </c>
      <c r="F1705" s="128" t="s">
        <v>1511</v>
      </c>
      <c r="G1705" s="128" t="s">
        <v>163</v>
      </c>
      <c r="H1705" s="128"/>
      <c r="I1705" s="128" t="s">
        <v>223</v>
      </c>
      <c r="J1705" s="128" t="s">
        <v>183</v>
      </c>
      <c r="K1705" s="128" t="s">
        <v>2265</v>
      </c>
      <c r="L1705" s="130">
        <v>0</v>
      </c>
      <c r="M1705" s="130">
        <v>0</v>
      </c>
      <c r="N1705" s="131">
        <f t="shared" si="93"/>
        <v>0</v>
      </c>
      <c r="O1705" s="128" t="s">
        <v>2312</v>
      </c>
      <c r="P1705" s="144">
        <v>22169</v>
      </c>
      <c r="Q1705" s="133">
        <v>0</v>
      </c>
      <c r="R1705" s="144">
        <v>2464.2299999999996</v>
      </c>
      <c r="S1705" s="134">
        <f t="shared" si="94"/>
        <v>24633.23</v>
      </c>
      <c r="T1705" s="132">
        <v>22169</v>
      </c>
      <c r="U1705" s="135">
        <v>0</v>
      </c>
      <c r="V1705" s="135"/>
      <c r="W1705" s="136">
        <f t="shared" si="95"/>
        <v>22169</v>
      </c>
      <c r="X1705" s="145" t="s">
        <v>1832</v>
      </c>
      <c r="Y1705" s="138"/>
      <c r="Z1705" s="138"/>
      <c r="AA1705" s="138"/>
      <c r="AB1705" s="139">
        <f t="shared" si="97"/>
        <v>0</v>
      </c>
      <c r="AG1705" s="92"/>
      <c r="AH1705" s="92"/>
    </row>
    <row r="1706" spans="2:34" ht="40.5" customHeight="1">
      <c r="B1706" s="127">
        <v>1695</v>
      </c>
      <c r="C1706" s="128" t="s">
        <v>1830</v>
      </c>
      <c r="D1706" s="128" t="s">
        <v>1831</v>
      </c>
      <c r="E1706" s="128" t="s">
        <v>161</v>
      </c>
      <c r="F1706" s="128" t="s">
        <v>1511</v>
      </c>
      <c r="G1706" s="128" t="s">
        <v>163</v>
      </c>
      <c r="H1706" s="128"/>
      <c r="I1706" s="128" t="s">
        <v>223</v>
      </c>
      <c r="J1706" s="128" t="s">
        <v>1833</v>
      </c>
      <c r="K1706" s="128" t="s">
        <v>2264</v>
      </c>
      <c r="L1706" s="130">
        <v>0</v>
      </c>
      <c r="M1706" s="130">
        <v>0</v>
      </c>
      <c r="N1706" s="131">
        <f t="shared" si="93"/>
        <v>0</v>
      </c>
      <c r="O1706" s="128" t="s">
        <v>2312</v>
      </c>
      <c r="P1706" s="144">
        <v>19614</v>
      </c>
      <c r="Q1706" s="133">
        <v>0</v>
      </c>
      <c r="R1706" s="144">
        <v>2180.0999999999985</v>
      </c>
      <c r="S1706" s="134">
        <f t="shared" si="94"/>
        <v>21794.1</v>
      </c>
      <c r="T1706" s="132">
        <v>19614</v>
      </c>
      <c r="U1706" s="135">
        <v>0</v>
      </c>
      <c r="V1706" s="135"/>
      <c r="W1706" s="136">
        <f t="shared" si="95"/>
        <v>19614</v>
      </c>
      <c r="X1706" s="145" t="s">
        <v>1832</v>
      </c>
      <c r="Y1706" s="138"/>
      <c r="Z1706" s="138"/>
      <c r="AA1706" s="138"/>
      <c r="AB1706" s="139">
        <f t="shared" si="97"/>
        <v>0</v>
      </c>
    </row>
    <row r="1707" spans="2:34" ht="40.5" customHeight="1">
      <c r="B1707" s="127">
        <v>1696</v>
      </c>
      <c r="C1707" s="128" t="s">
        <v>1830</v>
      </c>
      <c r="D1707" s="128" t="s">
        <v>1831</v>
      </c>
      <c r="E1707" s="128" t="s">
        <v>161</v>
      </c>
      <c r="F1707" s="128" t="s">
        <v>1511</v>
      </c>
      <c r="G1707" s="128" t="s">
        <v>163</v>
      </c>
      <c r="H1707" s="128"/>
      <c r="I1707" s="128" t="s">
        <v>223</v>
      </c>
      <c r="J1707" s="128" t="s">
        <v>176</v>
      </c>
      <c r="K1707" s="128" t="s">
        <v>2265</v>
      </c>
      <c r="L1707" s="130">
        <v>0</v>
      </c>
      <c r="M1707" s="130">
        <v>0</v>
      </c>
      <c r="N1707" s="131">
        <f t="shared" si="93"/>
        <v>0</v>
      </c>
      <c r="O1707" s="128" t="s">
        <v>2312</v>
      </c>
      <c r="P1707" s="144">
        <v>47703</v>
      </c>
      <c r="Q1707" s="133">
        <v>0</v>
      </c>
      <c r="R1707" s="144">
        <v>5300.8899999999994</v>
      </c>
      <c r="S1707" s="134">
        <f t="shared" si="94"/>
        <v>53003.89</v>
      </c>
      <c r="T1707" s="132">
        <v>47703</v>
      </c>
      <c r="U1707" s="135">
        <v>0</v>
      </c>
      <c r="V1707" s="135"/>
      <c r="W1707" s="136">
        <f t="shared" si="95"/>
        <v>47703</v>
      </c>
      <c r="X1707" s="145" t="s">
        <v>1832</v>
      </c>
      <c r="Y1707" s="138"/>
      <c r="Z1707" s="138"/>
      <c r="AA1707" s="138"/>
      <c r="AB1707" s="139">
        <f t="shared" si="97"/>
        <v>0</v>
      </c>
    </row>
    <row r="1708" spans="2:34" ht="40.5" customHeight="1">
      <c r="B1708" s="127">
        <v>1697</v>
      </c>
      <c r="C1708" s="128" t="s">
        <v>1834</v>
      </c>
      <c r="D1708" s="128" t="s">
        <v>1335</v>
      </c>
      <c r="E1708" s="128" t="s">
        <v>285</v>
      </c>
      <c r="F1708" s="128" t="s">
        <v>1835</v>
      </c>
      <c r="G1708" s="128" t="s">
        <v>163</v>
      </c>
      <c r="H1708" s="128"/>
      <c r="I1708" s="128" t="s">
        <v>858</v>
      </c>
      <c r="J1708" s="128" t="s">
        <v>182</v>
      </c>
      <c r="K1708" s="128" t="s">
        <v>2265</v>
      </c>
      <c r="L1708" s="130">
        <v>4</v>
      </c>
      <c r="M1708" s="130">
        <v>2</v>
      </c>
      <c r="N1708" s="131">
        <f t="shared" si="93"/>
        <v>6</v>
      </c>
      <c r="O1708" s="128" t="s">
        <v>2312</v>
      </c>
      <c r="P1708" s="144">
        <v>8086</v>
      </c>
      <c r="Q1708" s="133">
        <v>0</v>
      </c>
      <c r="R1708" s="144">
        <v>899.53000000000065</v>
      </c>
      <c r="S1708" s="134">
        <f t="shared" si="94"/>
        <v>8985.5300000000007</v>
      </c>
      <c r="T1708" s="132">
        <v>8086</v>
      </c>
      <c r="U1708" s="135">
        <v>0</v>
      </c>
      <c r="V1708" s="135"/>
      <c r="W1708" s="136">
        <f t="shared" si="95"/>
        <v>8086</v>
      </c>
      <c r="X1708" s="145" t="s">
        <v>1836</v>
      </c>
      <c r="Y1708" s="138"/>
      <c r="Z1708" s="138"/>
      <c r="AA1708" s="138"/>
      <c r="AB1708" s="139">
        <f t="shared" si="97"/>
        <v>0</v>
      </c>
    </row>
    <row r="1709" spans="2:34" ht="40.5" customHeight="1">
      <c r="B1709" s="127">
        <v>1698</v>
      </c>
      <c r="C1709" s="128" t="s">
        <v>1834</v>
      </c>
      <c r="D1709" s="128" t="s">
        <v>1335</v>
      </c>
      <c r="E1709" s="128" t="s">
        <v>285</v>
      </c>
      <c r="F1709" s="128" t="s">
        <v>1835</v>
      </c>
      <c r="G1709" s="128" t="s">
        <v>163</v>
      </c>
      <c r="H1709" s="128"/>
      <c r="I1709" s="128" t="s">
        <v>858</v>
      </c>
      <c r="J1709" s="128" t="s">
        <v>1833</v>
      </c>
      <c r="K1709" s="128" t="s">
        <v>2264</v>
      </c>
      <c r="L1709" s="130">
        <v>0</v>
      </c>
      <c r="M1709" s="130">
        <v>0</v>
      </c>
      <c r="N1709" s="131">
        <f t="shared" si="93"/>
        <v>0</v>
      </c>
      <c r="O1709" s="128" t="s">
        <v>2312</v>
      </c>
      <c r="P1709" s="144">
        <v>6538</v>
      </c>
      <c r="Q1709" s="133">
        <v>0</v>
      </c>
      <c r="R1709" s="144">
        <v>726.69999999999982</v>
      </c>
      <c r="S1709" s="134">
        <f t="shared" si="94"/>
        <v>7264.7</v>
      </c>
      <c r="T1709" s="132">
        <v>6538</v>
      </c>
      <c r="U1709" s="135">
        <v>0</v>
      </c>
      <c r="V1709" s="135"/>
      <c r="W1709" s="136">
        <f t="shared" si="95"/>
        <v>6538</v>
      </c>
      <c r="X1709" s="145" t="s">
        <v>1836</v>
      </c>
      <c r="Y1709" s="138"/>
      <c r="Z1709" s="138"/>
      <c r="AA1709" s="138"/>
      <c r="AB1709" s="139">
        <f t="shared" si="97"/>
        <v>0</v>
      </c>
    </row>
    <row r="1710" spans="2:34" ht="40.5" customHeight="1">
      <c r="B1710" s="127">
        <v>1699</v>
      </c>
      <c r="C1710" s="128" t="s">
        <v>1834</v>
      </c>
      <c r="D1710" s="128" t="s">
        <v>1335</v>
      </c>
      <c r="E1710" s="128" t="s">
        <v>285</v>
      </c>
      <c r="F1710" s="128" t="s">
        <v>1835</v>
      </c>
      <c r="G1710" s="128" t="s">
        <v>163</v>
      </c>
      <c r="H1710" s="128"/>
      <c r="I1710" s="128" t="s">
        <v>858</v>
      </c>
      <c r="J1710" s="128" t="s">
        <v>156</v>
      </c>
      <c r="K1710" s="128" t="s">
        <v>2264</v>
      </c>
      <c r="L1710" s="130">
        <v>0</v>
      </c>
      <c r="M1710" s="130">
        <v>0</v>
      </c>
      <c r="N1710" s="131">
        <f t="shared" si="93"/>
        <v>0</v>
      </c>
      <c r="O1710" s="128" t="s">
        <v>2312</v>
      </c>
      <c r="P1710" s="144">
        <v>7851</v>
      </c>
      <c r="Q1710" s="133">
        <v>0</v>
      </c>
      <c r="R1710" s="144">
        <v>872.89999999999964</v>
      </c>
      <c r="S1710" s="134">
        <f t="shared" si="94"/>
        <v>8723.9</v>
      </c>
      <c r="T1710" s="132">
        <v>7851</v>
      </c>
      <c r="U1710" s="135">
        <v>0</v>
      </c>
      <c r="V1710" s="135"/>
      <c r="W1710" s="136">
        <f t="shared" si="95"/>
        <v>7851</v>
      </c>
      <c r="X1710" s="145" t="s">
        <v>1836</v>
      </c>
      <c r="Y1710" s="138"/>
      <c r="Z1710" s="138"/>
      <c r="AA1710" s="138"/>
      <c r="AB1710" s="139">
        <f t="shared" si="97"/>
        <v>0</v>
      </c>
    </row>
    <row r="1711" spans="2:34" ht="40.5" customHeight="1">
      <c r="B1711" s="127">
        <v>1700</v>
      </c>
      <c r="C1711" s="128" t="s">
        <v>1834</v>
      </c>
      <c r="D1711" s="128" t="s">
        <v>1335</v>
      </c>
      <c r="E1711" s="128" t="s">
        <v>285</v>
      </c>
      <c r="F1711" s="128" t="s">
        <v>1835</v>
      </c>
      <c r="G1711" s="128" t="s">
        <v>163</v>
      </c>
      <c r="H1711" s="128"/>
      <c r="I1711" s="128" t="s">
        <v>858</v>
      </c>
      <c r="J1711" s="128" t="s">
        <v>156</v>
      </c>
      <c r="K1711" s="128" t="s">
        <v>2264</v>
      </c>
      <c r="L1711" s="130">
        <v>0</v>
      </c>
      <c r="M1711" s="130">
        <v>0</v>
      </c>
      <c r="N1711" s="131">
        <f t="shared" si="93"/>
        <v>0</v>
      </c>
      <c r="O1711" s="128" t="s">
        <v>2312</v>
      </c>
      <c r="P1711" s="144">
        <v>9181</v>
      </c>
      <c r="Q1711" s="133">
        <v>0</v>
      </c>
      <c r="R1711" s="144">
        <v>1020.6000000000004</v>
      </c>
      <c r="S1711" s="134">
        <f t="shared" si="94"/>
        <v>10201.6</v>
      </c>
      <c r="T1711" s="132">
        <v>9181</v>
      </c>
      <c r="U1711" s="135">
        <v>0</v>
      </c>
      <c r="V1711" s="135"/>
      <c r="W1711" s="136">
        <f t="shared" si="95"/>
        <v>9181</v>
      </c>
      <c r="X1711" s="145" t="s">
        <v>1836</v>
      </c>
      <c r="Y1711" s="138"/>
      <c r="Z1711" s="138"/>
      <c r="AA1711" s="138"/>
      <c r="AB1711" s="139">
        <f t="shared" si="97"/>
        <v>0</v>
      </c>
    </row>
    <row r="1712" spans="2:34" ht="40.5" customHeight="1">
      <c r="B1712" s="127">
        <v>1701</v>
      </c>
      <c r="C1712" s="128" t="s">
        <v>1834</v>
      </c>
      <c r="D1712" s="128" t="s">
        <v>1335</v>
      </c>
      <c r="E1712" s="128" t="s">
        <v>285</v>
      </c>
      <c r="F1712" s="128" t="s">
        <v>1835</v>
      </c>
      <c r="G1712" s="128" t="s">
        <v>163</v>
      </c>
      <c r="H1712" s="128"/>
      <c r="I1712" s="128" t="s">
        <v>858</v>
      </c>
      <c r="J1712" s="128" t="s">
        <v>152</v>
      </c>
      <c r="K1712" s="128" t="s">
        <v>2265</v>
      </c>
      <c r="L1712" s="130">
        <v>0</v>
      </c>
      <c r="M1712" s="130">
        <v>0</v>
      </c>
      <c r="N1712" s="131">
        <f t="shared" si="93"/>
        <v>0</v>
      </c>
      <c r="O1712" s="128" t="s">
        <v>2312</v>
      </c>
      <c r="P1712" s="144">
        <v>17752</v>
      </c>
      <c r="Q1712" s="133">
        <v>0</v>
      </c>
      <c r="R1712" s="144">
        <v>1973.1100000000006</v>
      </c>
      <c r="S1712" s="134">
        <f t="shared" si="94"/>
        <v>19725.11</v>
      </c>
      <c r="T1712" s="132">
        <v>17752</v>
      </c>
      <c r="U1712" s="135">
        <v>0</v>
      </c>
      <c r="V1712" s="135"/>
      <c r="W1712" s="136">
        <f t="shared" si="95"/>
        <v>17752</v>
      </c>
      <c r="X1712" s="145" t="s">
        <v>1836</v>
      </c>
      <c r="Y1712" s="138"/>
      <c r="Z1712" s="138"/>
      <c r="AA1712" s="138"/>
      <c r="AB1712" s="139">
        <f t="shared" si="97"/>
        <v>0</v>
      </c>
    </row>
    <row r="1713" spans="2:28" ht="40.5" customHeight="1">
      <c r="B1713" s="127">
        <v>1702</v>
      </c>
      <c r="C1713" s="128" t="s">
        <v>1834</v>
      </c>
      <c r="D1713" s="128" t="s">
        <v>1335</v>
      </c>
      <c r="E1713" s="128" t="s">
        <v>285</v>
      </c>
      <c r="F1713" s="128" t="s">
        <v>1835</v>
      </c>
      <c r="G1713" s="128" t="s">
        <v>163</v>
      </c>
      <c r="H1713" s="128"/>
      <c r="I1713" s="128" t="s">
        <v>858</v>
      </c>
      <c r="J1713" s="128" t="s">
        <v>167</v>
      </c>
      <c r="K1713" s="128" t="s">
        <v>2264</v>
      </c>
      <c r="L1713" s="130">
        <v>0</v>
      </c>
      <c r="M1713" s="130">
        <v>0</v>
      </c>
      <c r="N1713" s="131">
        <f t="shared" si="93"/>
        <v>0</v>
      </c>
      <c r="O1713" s="128" t="s">
        <v>2312</v>
      </c>
      <c r="P1713" s="144">
        <v>10080</v>
      </c>
      <c r="Q1713" s="133">
        <v>0</v>
      </c>
      <c r="R1713" s="144">
        <v>1120</v>
      </c>
      <c r="S1713" s="134">
        <f t="shared" si="94"/>
        <v>11200</v>
      </c>
      <c r="T1713" s="132">
        <v>10080</v>
      </c>
      <c r="U1713" s="135">
        <v>0</v>
      </c>
      <c r="V1713" s="135"/>
      <c r="W1713" s="136">
        <f t="shared" si="95"/>
        <v>10080</v>
      </c>
      <c r="X1713" s="145" t="s">
        <v>1836</v>
      </c>
      <c r="Y1713" s="138"/>
      <c r="Z1713" s="138"/>
      <c r="AA1713" s="138"/>
      <c r="AB1713" s="139">
        <f t="shared" si="97"/>
        <v>0</v>
      </c>
    </row>
    <row r="1714" spans="2:28" ht="40.5" customHeight="1">
      <c r="B1714" s="127">
        <v>1703</v>
      </c>
      <c r="C1714" s="128" t="s">
        <v>1837</v>
      </c>
      <c r="D1714" s="128" t="s">
        <v>285</v>
      </c>
      <c r="E1714" s="128" t="s">
        <v>253</v>
      </c>
      <c r="F1714" s="128" t="s">
        <v>1838</v>
      </c>
      <c r="G1714" s="128" t="s">
        <v>163</v>
      </c>
      <c r="H1714" s="128"/>
      <c r="I1714" s="128" t="s">
        <v>236</v>
      </c>
      <c r="J1714" s="128" t="s">
        <v>167</v>
      </c>
      <c r="K1714" s="128" t="s">
        <v>2264</v>
      </c>
      <c r="L1714" s="130">
        <v>4</v>
      </c>
      <c r="M1714" s="130">
        <v>1</v>
      </c>
      <c r="N1714" s="131">
        <f t="shared" si="93"/>
        <v>5</v>
      </c>
      <c r="O1714" s="128" t="s">
        <v>2312</v>
      </c>
      <c r="P1714" s="144">
        <v>10080</v>
      </c>
      <c r="Q1714" s="133">
        <v>0</v>
      </c>
      <c r="R1714" s="144">
        <v>1120</v>
      </c>
      <c r="S1714" s="134">
        <f t="shared" si="94"/>
        <v>11200</v>
      </c>
      <c r="T1714" s="132">
        <v>10080</v>
      </c>
      <c r="U1714" s="135">
        <v>0</v>
      </c>
      <c r="V1714" s="135"/>
      <c r="W1714" s="136">
        <f t="shared" si="95"/>
        <v>10080</v>
      </c>
      <c r="X1714" s="145" t="s">
        <v>1839</v>
      </c>
      <c r="Y1714" s="138"/>
      <c r="Z1714" s="138"/>
      <c r="AA1714" s="138"/>
      <c r="AB1714" s="139">
        <f t="shared" si="97"/>
        <v>0</v>
      </c>
    </row>
    <row r="1715" spans="2:28" ht="40.5" customHeight="1">
      <c r="B1715" s="127">
        <v>1704</v>
      </c>
      <c r="C1715" s="128" t="s">
        <v>1837</v>
      </c>
      <c r="D1715" s="128" t="s">
        <v>285</v>
      </c>
      <c r="E1715" s="128" t="s">
        <v>253</v>
      </c>
      <c r="F1715" s="128" t="s">
        <v>1838</v>
      </c>
      <c r="G1715" s="128" t="s">
        <v>163</v>
      </c>
      <c r="H1715" s="128"/>
      <c r="I1715" s="128" t="s">
        <v>236</v>
      </c>
      <c r="J1715" s="128" t="s">
        <v>182</v>
      </c>
      <c r="K1715" s="128" t="s">
        <v>2265</v>
      </c>
      <c r="L1715" s="130">
        <v>0</v>
      </c>
      <c r="M1715" s="130">
        <v>0</v>
      </c>
      <c r="N1715" s="131">
        <f t="shared" si="93"/>
        <v>0</v>
      </c>
      <c r="O1715" s="128" t="s">
        <v>2312</v>
      </c>
      <c r="P1715" s="144">
        <v>8086</v>
      </c>
      <c r="Q1715" s="133">
        <v>0</v>
      </c>
      <c r="R1715" s="144">
        <v>899.53000000000065</v>
      </c>
      <c r="S1715" s="134">
        <f t="shared" si="94"/>
        <v>8985.5300000000007</v>
      </c>
      <c r="T1715" s="132">
        <v>8086</v>
      </c>
      <c r="U1715" s="135">
        <v>0</v>
      </c>
      <c r="V1715" s="135"/>
      <c r="W1715" s="136">
        <f t="shared" si="95"/>
        <v>8086</v>
      </c>
      <c r="X1715" s="145" t="s">
        <v>1839</v>
      </c>
      <c r="Y1715" s="138"/>
      <c r="Z1715" s="138"/>
      <c r="AA1715" s="138"/>
      <c r="AB1715" s="139">
        <f t="shared" si="97"/>
        <v>0</v>
      </c>
    </row>
    <row r="1716" spans="2:28" ht="40.5" customHeight="1">
      <c r="B1716" s="127">
        <v>1705</v>
      </c>
      <c r="C1716" s="128" t="s">
        <v>1837</v>
      </c>
      <c r="D1716" s="128" t="s">
        <v>285</v>
      </c>
      <c r="E1716" s="128" t="s">
        <v>253</v>
      </c>
      <c r="F1716" s="128" t="s">
        <v>1838</v>
      </c>
      <c r="G1716" s="128" t="s">
        <v>163</v>
      </c>
      <c r="H1716" s="128"/>
      <c r="I1716" s="128" t="s">
        <v>236</v>
      </c>
      <c r="J1716" s="128" t="s">
        <v>192</v>
      </c>
      <c r="K1716" s="128" t="s">
        <v>2265</v>
      </c>
      <c r="L1716" s="130">
        <v>0</v>
      </c>
      <c r="M1716" s="130">
        <v>0</v>
      </c>
      <c r="N1716" s="131">
        <f t="shared" si="93"/>
        <v>0</v>
      </c>
      <c r="O1716" s="128" t="s">
        <v>2312</v>
      </c>
      <c r="P1716" s="144">
        <v>10800</v>
      </c>
      <c r="Q1716" s="133">
        <v>0</v>
      </c>
      <c r="R1716" s="144">
        <v>1200</v>
      </c>
      <c r="S1716" s="134">
        <f t="shared" si="94"/>
        <v>12000</v>
      </c>
      <c r="T1716" s="132">
        <v>10800</v>
      </c>
      <c r="U1716" s="135">
        <v>0</v>
      </c>
      <c r="V1716" s="135"/>
      <c r="W1716" s="136">
        <f t="shared" si="95"/>
        <v>10800</v>
      </c>
      <c r="X1716" s="145" t="s">
        <v>1839</v>
      </c>
      <c r="Y1716" s="138"/>
      <c r="Z1716" s="138"/>
      <c r="AA1716" s="138"/>
      <c r="AB1716" s="139">
        <f t="shared" si="97"/>
        <v>0</v>
      </c>
    </row>
    <row r="1717" spans="2:28" ht="40.5" customHeight="1">
      <c r="B1717" s="127">
        <v>1706</v>
      </c>
      <c r="C1717" s="128" t="s">
        <v>1837</v>
      </c>
      <c r="D1717" s="128" t="s">
        <v>285</v>
      </c>
      <c r="E1717" s="128" t="s">
        <v>253</v>
      </c>
      <c r="F1717" s="128" t="s">
        <v>1838</v>
      </c>
      <c r="G1717" s="128" t="s">
        <v>163</v>
      </c>
      <c r="H1717" s="128"/>
      <c r="I1717" s="128" t="s">
        <v>236</v>
      </c>
      <c r="J1717" s="128" t="s">
        <v>1833</v>
      </c>
      <c r="K1717" s="128" t="s">
        <v>2264</v>
      </c>
      <c r="L1717" s="130">
        <v>0</v>
      </c>
      <c r="M1717" s="130">
        <v>0</v>
      </c>
      <c r="N1717" s="131">
        <f t="shared" si="93"/>
        <v>0</v>
      </c>
      <c r="O1717" s="128" t="s">
        <v>2312</v>
      </c>
      <c r="P1717" s="144">
        <v>6538</v>
      </c>
      <c r="Q1717" s="133">
        <v>0</v>
      </c>
      <c r="R1717" s="144">
        <v>726.69999999999982</v>
      </c>
      <c r="S1717" s="134">
        <f t="shared" si="94"/>
        <v>7264.7</v>
      </c>
      <c r="T1717" s="132">
        <v>6538</v>
      </c>
      <c r="U1717" s="135">
        <v>0</v>
      </c>
      <c r="V1717" s="135"/>
      <c r="W1717" s="136">
        <f t="shared" si="95"/>
        <v>6538</v>
      </c>
      <c r="X1717" s="145" t="s">
        <v>1839</v>
      </c>
      <c r="Y1717" s="138"/>
      <c r="Z1717" s="138"/>
      <c r="AA1717" s="138"/>
      <c r="AB1717" s="139">
        <f t="shared" si="97"/>
        <v>0</v>
      </c>
    </row>
    <row r="1718" spans="2:28" ht="40.5" customHeight="1">
      <c r="B1718" s="127">
        <v>1707</v>
      </c>
      <c r="C1718" s="128" t="s">
        <v>1837</v>
      </c>
      <c r="D1718" s="128" t="s">
        <v>285</v>
      </c>
      <c r="E1718" s="128" t="s">
        <v>253</v>
      </c>
      <c r="F1718" s="128" t="s">
        <v>1838</v>
      </c>
      <c r="G1718" s="128" t="s">
        <v>163</v>
      </c>
      <c r="H1718" s="128"/>
      <c r="I1718" s="128" t="s">
        <v>236</v>
      </c>
      <c r="J1718" s="128" t="s">
        <v>156</v>
      </c>
      <c r="K1718" s="128" t="s">
        <v>2264</v>
      </c>
      <c r="L1718" s="130">
        <v>0</v>
      </c>
      <c r="M1718" s="130">
        <v>0</v>
      </c>
      <c r="N1718" s="131">
        <f t="shared" si="93"/>
        <v>0</v>
      </c>
      <c r="O1718" s="128" t="s">
        <v>2312</v>
      </c>
      <c r="P1718" s="144">
        <v>4590</v>
      </c>
      <c r="Q1718" s="133">
        <v>0</v>
      </c>
      <c r="R1718" s="144">
        <v>510.80000000000018</v>
      </c>
      <c r="S1718" s="134">
        <f t="shared" si="94"/>
        <v>5100.8</v>
      </c>
      <c r="T1718" s="132">
        <v>4590</v>
      </c>
      <c r="U1718" s="135">
        <v>0</v>
      </c>
      <c r="V1718" s="135"/>
      <c r="W1718" s="136">
        <f t="shared" si="95"/>
        <v>4590</v>
      </c>
      <c r="X1718" s="145" t="s">
        <v>1839</v>
      </c>
      <c r="Y1718" s="138"/>
      <c r="Z1718" s="138"/>
      <c r="AA1718" s="138"/>
      <c r="AB1718" s="139">
        <f t="shared" si="97"/>
        <v>0</v>
      </c>
    </row>
    <row r="1719" spans="2:28" ht="40.5" customHeight="1">
      <c r="B1719" s="127">
        <v>1708</v>
      </c>
      <c r="C1719" s="128" t="s">
        <v>1837</v>
      </c>
      <c r="D1719" s="128" t="s">
        <v>285</v>
      </c>
      <c r="E1719" s="128" t="s">
        <v>253</v>
      </c>
      <c r="F1719" s="128" t="s">
        <v>1838</v>
      </c>
      <c r="G1719" s="128" t="s">
        <v>163</v>
      </c>
      <c r="H1719" s="128"/>
      <c r="I1719" s="128" t="s">
        <v>236</v>
      </c>
      <c r="J1719" s="128" t="s">
        <v>200</v>
      </c>
      <c r="K1719" s="128" t="s">
        <v>2265</v>
      </c>
      <c r="L1719" s="130">
        <v>0</v>
      </c>
      <c r="M1719" s="130">
        <v>0</v>
      </c>
      <c r="N1719" s="131">
        <f t="shared" si="93"/>
        <v>0</v>
      </c>
      <c r="O1719" s="128" t="s">
        <v>2312</v>
      </c>
      <c r="P1719" s="144">
        <v>35583</v>
      </c>
      <c r="Q1719" s="133">
        <v>0</v>
      </c>
      <c r="R1719" s="144">
        <v>3954</v>
      </c>
      <c r="S1719" s="134">
        <f t="shared" si="94"/>
        <v>39537</v>
      </c>
      <c r="T1719" s="132">
        <v>35583</v>
      </c>
      <c r="U1719" s="135">
        <v>0</v>
      </c>
      <c r="V1719" s="135"/>
      <c r="W1719" s="136">
        <f t="shared" si="95"/>
        <v>35583</v>
      </c>
      <c r="X1719" s="145" t="s">
        <v>1839</v>
      </c>
      <c r="Y1719" s="138"/>
      <c r="Z1719" s="138"/>
      <c r="AA1719" s="138"/>
      <c r="AB1719" s="139">
        <f t="shared" si="97"/>
        <v>0</v>
      </c>
    </row>
    <row r="1720" spans="2:28" ht="40.5" customHeight="1">
      <c r="B1720" s="127">
        <v>1709</v>
      </c>
      <c r="C1720" s="128" t="s">
        <v>1859</v>
      </c>
      <c r="D1720" s="128" t="s">
        <v>253</v>
      </c>
      <c r="E1720" s="128" t="s">
        <v>398</v>
      </c>
      <c r="F1720" s="128" t="s">
        <v>1860</v>
      </c>
      <c r="G1720" s="128" t="s">
        <v>339</v>
      </c>
      <c r="H1720" s="128"/>
      <c r="I1720" s="128" t="s">
        <v>346</v>
      </c>
      <c r="J1720" s="128" t="s">
        <v>156</v>
      </c>
      <c r="K1720" s="128" t="s">
        <v>2264</v>
      </c>
      <c r="L1720" s="130">
        <v>2</v>
      </c>
      <c r="M1720" s="130">
        <v>4</v>
      </c>
      <c r="N1720" s="131">
        <f t="shared" si="93"/>
        <v>6</v>
      </c>
      <c r="O1720" s="128" t="s">
        <v>2312</v>
      </c>
      <c r="P1720" s="144">
        <v>59672</v>
      </c>
      <c r="Q1720" s="133">
        <v>0</v>
      </c>
      <c r="R1720" s="144">
        <v>10836</v>
      </c>
      <c r="S1720" s="134">
        <f t="shared" si="94"/>
        <v>70508</v>
      </c>
      <c r="T1720" s="132">
        <v>59672</v>
      </c>
      <c r="U1720" s="135">
        <v>0</v>
      </c>
      <c r="V1720" s="135"/>
      <c r="W1720" s="136">
        <f t="shared" si="95"/>
        <v>59672</v>
      </c>
      <c r="X1720" s="145" t="s">
        <v>1861</v>
      </c>
      <c r="Y1720" s="138"/>
      <c r="Z1720" s="138"/>
      <c r="AA1720" s="138"/>
      <c r="AB1720" s="139">
        <f t="shared" si="97"/>
        <v>0</v>
      </c>
    </row>
    <row r="1721" spans="2:28" ht="40.5" customHeight="1">
      <c r="B1721" s="127">
        <v>1710</v>
      </c>
      <c r="C1721" s="128" t="s">
        <v>1859</v>
      </c>
      <c r="D1721" s="128" t="s">
        <v>253</v>
      </c>
      <c r="E1721" s="128" t="s">
        <v>398</v>
      </c>
      <c r="F1721" s="128" t="s">
        <v>1860</v>
      </c>
      <c r="G1721" s="128" t="s">
        <v>339</v>
      </c>
      <c r="H1721" s="128"/>
      <c r="I1721" s="128" t="s">
        <v>346</v>
      </c>
      <c r="J1721" s="128" t="s">
        <v>176</v>
      </c>
      <c r="K1721" s="128" t="s">
        <v>2265</v>
      </c>
      <c r="L1721" s="130">
        <v>0</v>
      </c>
      <c r="M1721" s="130">
        <v>0</v>
      </c>
      <c r="N1721" s="131">
        <f t="shared" si="93"/>
        <v>0</v>
      </c>
      <c r="O1721" s="128" t="s">
        <v>2312</v>
      </c>
      <c r="P1721" s="144">
        <v>49500</v>
      </c>
      <c r="Q1721" s="133">
        <v>0</v>
      </c>
      <c r="R1721" s="144">
        <v>5500</v>
      </c>
      <c r="S1721" s="134">
        <f t="shared" si="94"/>
        <v>55000</v>
      </c>
      <c r="T1721" s="132">
        <v>49500</v>
      </c>
      <c r="U1721" s="135">
        <v>0</v>
      </c>
      <c r="V1721" s="135"/>
      <c r="W1721" s="136">
        <f t="shared" si="95"/>
        <v>49500</v>
      </c>
      <c r="X1721" s="145" t="s">
        <v>1861</v>
      </c>
      <c r="Y1721" s="138"/>
      <c r="Z1721" s="138"/>
      <c r="AA1721" s="138"/>
      <c r="AB1721" s="139">
        <f t="shared" si="97"/>
        <v>0</v>
      </c>
    </row>
    <row r="1722" spans="2:28" ht="40.5" customHeight="1">
      <c r="B1722" s="127">
        <v>1711</v>
      </c>
      <c r="C1722" s="128" t="s">
        <v>1859</v>
      </c>
      <c r="D1722" s="128" t="s">
        <v>253</v>
      </c>
      <c r="E1722" s="128" t="s">
        <v>398</v>
      </c>
      <c r="F1722" s="128" t="s">
        <v>1860</v>
      </c>
      <c r="G1722" s="128" t="s">
        <v>339</v>
      </c>
      <c r="H1722" s="128"/>
      <c r="I1722" s="128" t="s">
        <v>346</v>
      </c>
      <c r="J1722" s="128" t="s">
        <v>1857</v>
      </c>
      <c r="K1722" s="128" t="s">
        <v>2265</v>
      </c>
      <c r="L1722" s="130">
        <v>0</v>
      </c>
      <c r="M1722" s="130">
        <v>0</v>
      </c>
      <c r="N1722" s="131">
        <f t="shared" si="93"/>
        <v>0</v>
      </c>
      <c r="O1722" s="128" t="s">
        <v>2312</v>
      </c>
      <c r="P1722" s="144">
        <v>188695</v>
      </c>
      <c r="Q1722" s="133">
        <v>0</v>
      </c>
      <c r="R1722" s="144">
        <v>56000</v>
      </c>
      <c r="S1722" s="134">
        <f t="shared" si="94"/>
        <v>244695</v>
      </c>
      <c r="T1722" s="144">
        <v>188695</v>
      </c>
      <c r="U1722" s="135">
        <v>0</v>
      </c>
      <c r="V1722" s="135"/>
      <c r="W1722" s="136">
        <f t="shared" si="95"/>
        <v>188695</v>
      </c>
      <c r="X1722" s="145" t="s">
        <v>1861</v>
      </c>
      <c r="Y1722" s="138"/>
      <c r="Z1722" s="138"/>
      <c r="AA1722" s="138"/>
      <c r="AB1722" s="139">
        <f t="shared" si="97"/>
        <v>0</v>
      </c>
    </row>
    <row r="1723" spans="2:28" ht="40.5" customHeight="1">
      <c r="B1723" s="127">
        <v>1712</v>
      </c>
      <c r="C1723" s="128" t="s">
        <v>1862</v>
      </c>
      <c r="D1723" s="129" t="s">
        <v>285</v>
      </c>
      <c r="E1723" s="129" t="s">
        <v>1863</v>
      </c>
      <c r="F1723" s="129" t="s">
        <v>1864</v>
      </c>
      <c r="G1723" s="129" t="s">
        <v>339</v>
      </c>
      <c r="H1723" s="129"/>
      <c r="I1723" s="129" t="s">
        <v>488</v>
      </c>
      <c r="J1723" s="128" t="s">
        <v>152</v>
      </c>
      <c r="K1723" s="128" t="s">
        <v>2265</v>
      </c>
      <c r="L1723" s="130">
        <v>1</v>
      </c>
      <c r="M1723" s="130">
        <v>4</v>
      </c>
      <c r="N1723" s="131">
        <f t="shared" si="93"/>
        <v>5</v>
      </c>
      <c r="O1723" s="128" t="s">
        <v>2312</v>
      </c>
      <c r="P1723" s="144">
        <v>14944</v>
      </c>
      <c r="Q1723" s="133">
        <v>0</v>
      </c>
      <c r="R1723" s="144">
        <v>2560</v>
      </c>
      <c r="S1723" s="134">
        <f t="shared" si="94"/>
        <v>17504</v>
      </c>
      <c r="T1723" s="132">
        <v>14944</v>
      </c>
      <c r="U1723" s="135">
        <v>0</v>
      </c>
      <c r="V1723" s="135"/>
      <c r="W1723" s="136">
        <f t="shared" si="95"/>
        <v>14944</v>
      </c>
      <c r="X1723" s="145" t="s">
        <v>1865</v>
      </c>
      <c r="Y1723" s="138"/>
      <c r="Z1723" s="138"/>
      <c r="AA1723" s="138"/>
      <c r="AB1723" s="139">
        <f t="shared" si="97"/>
        <v>0</v>
      </c>
    </row>
    <row r="1724" spans="2:28" ht="40.5" customHeight="1">
      <c r="B1724" s="127">
        <v>1713</v>
      </c>
      <c r="C1724" s="128" t="s">
        <v>1862</v>
      </c>
      <c r="D1724" s="129" t="s">
        <v>285</v>
      </c>
      <c r="E1724" s="129" t="s">
        <v>1863</v>
      </c>
      <c r="F1724" s="129" t="s">
        <v>1864</v>
      </c>
      <c r="G1724" s="129" t="s">
        <v>339</v>
      </c>
      <c r="H1724" s="129"/>
      <c r="I1724" s="129" t="s">
        <v>488</v>
      </c>
      <c r="J1724" s="128" t="s">
        <v>176</v>
      </c>
      <c r="K1724" s="128" t="s">
        <v>2265</v>
      </c>
      <c r="L1724" s="130">
        <v>0</v>
      </c>
      <c r="M1724" s="130">
        <v>0</v>
      </c>
      <c r="N1724" s="131">
        <f t="shared" si="93"/>
        <v>0</v>
      </c>
      <c r="O1724" s="128" t="s">
        <v>2312</v>
      </c>
      <c r="P1724" s="144">
        <v>198000</v>
      </c>
      <c r="Q1724" s="133">
        <v>0</v>
      </c>
      <c r="R1724" s="144">
        <v>22000</v>
      </c>
      <c r="S1724" s="134">
        <f t="shared" si="94"/>
        <v>220000</v>
      </c>
      <c r="T1724" s="132">
        <v>198000</v>
      </c>
      <c r="U1724" s="135">
        <v>0</v>
      </c>
      <c r="V1724" s="135"/>
      <c r="W1724" s="136">
        <f t="shared" si="95"/>
        <v>198000</v>
      </c>
      <c r="X1724" s="145" t="s">
        <v>1865</v>
      </c>
      <c r="Y1724" s="138"/>
      <c r="Z1724" s="138"/>
      <c r="AA1724" s="138"/>
      <c r="AB1724" s="139">
        <f t="shared" si="97"/>
        <v>0</v>
      </c>
    </row>
    <row r="1725" spans="2:28" ht="40.5" customHeight="1">
      <c r="B1725" s="127">
        <v>1714</v>
      </c>
      <c r="C1725" s="128" t="s">
        <v>1866</v>
      </c>
      <c r="D1725" s="129" t="s">
        <v>1867</v>
      </c>
      <c r="E1725" s="129" t="s">
        <v>490</v>
      </c>
      <c r="F1725" s="129" t="s">
        <v>1794</v>
      </c>
      <c r="G1725" s="129" t="s">
        <v>339</v>
      </c>
      <c r="H1725" s="129"/>
      <c r="I1725" s="129" t="s">
        <v>340</v>
      </c>
      <c r="J1725" s="128" t="s">
        <v>152</v>
      </c>
      <c r="K1725" s="128" t="s">
        <v>2265</v>
      </c>
      <c r="L1725" s="130">
        <v>5</v>
      </c>
      <c r="M1725" s="130">
        <v>0</v>
      </c>
      <c r="N1725" s="131">
        <f t="shared" si="93"/>
        <v>5</v>
      </c>
      <c r="O1725" s="128" t="s">
        <v>2312</v>
      </c>
      <c r="P1725" s="144">
        <v>6787</v>
      </c>
      <c r="Q1725" s="133">
        <v>0</v>
      </c>
      <c r="R1725" s="144">
        <v>1537</v>
      </c>
      <c r="S1725" s="134">
        <f t="shared" si="94"/>
        <v>8324</v>
      </c>
      <c r="T1725" s="132">
        <v>6787</v>
      </c>
      <c r="U1725" s="135">
        <v>0</v>
      </c>
      <c r="V1725" s="135"/>
      <c r="W1725" s="136">
        <f t="shared" si="95"/>
        <v>6787</v>
      </c>
      <c r="X1725" s="145" t="s">
        <v>1868</v>
      </c>
      <c r="Y1725" s="138"/>
      <c r="Z1725" s="138"/>
      <c r="AA1725" s="138"/>
      <c r="AB1725" s="139">
        <f t="shared" si="97"/>
        <v>0</v>
      </c>
    </row>
    <row r="1726" spans="2:28" ht="40.5" customHeight="1">
      <c r="B1726" s="127">
        <v>1715</v>
      </c>
      <c r="C1726" s="128" t="s">
        <v>1866</v>
      </c>
      <c r="D1726" s="129" t="s">
        <v>1867</v>
      </c>
      <c r="E1726" s="129" t="s">
        <v>490</v>
      </c>
      <c r="F1726" s="129" t="s">
        <v>1794</v>
      </c>
      <c r="G1726" s="129" t="s">
        <v>339</v>
      </c>
      <c r="H1726" s="129"/>
      <c r="I1726" s="129" t="s">
        <v>340</v>
      </c>
      <c r="J1726" s="128" t="s">
        <v>176</v>
      </c>
      <c r="K1726" s="128" t="s">
        <v>2265</v>
      </c>
      <c r="L1726" s="130">
        <v>0</v>
      </c>
      <c r="M1726" s="130">
        <v>0</v>
      </c>
      <c r="N1726" s="131">
        <f t="shared" si="93"/>
        <v>0</v>
      </c>
      <c r="O1726" s="128" t="s">
        <v>2312</v>
      </c>
      <c r="P1726" s="144">
        <v>49500</v>
      </c>
      <c r="Q1726" s="133">
        <v>0</v>
      </c>
      <c r="R1726" s="144">
        <v>5500</v>
      </c>
      <c r="S1726" s="134">
        <f t="shared" si="94"/>
        <v>55000</v>
      </c>
      <c r="T1726" s="132">
        <v>49500</v>
      </c>
      <c r="U1726" s="135">
        <v>0</v>
      </c>
      <c r="V1726" s="135"/>
      <c r="W1726" s="136">
        <f t="shared" si="95"/>
        <v>49500</v>
      </c>
      <c r="X1726" s="145" t="s">
        <v>1868</v>
      </c>
      <c r="Y1726" s="138"/>
      <c r="Z1726" s="138"/>
      <c r="AA1726" s="138"/>
      <c r="AB1726" s="139">
        <f t="shared" si="97"/>
        <v>0</v>
      </c>
    </row>
    <row r="1727" spans="2:28" ht="40.5" customHeight="1">
      <c r="B1727" s="127">
        <v>1716</v>
      </c>
      <c r="C1727" s="128" t="s">
        <v>1866</v>
      </c>
      <c r="D1727" s="129" t="s">
        <v>1867</v>
      </c>
      <c r="E1727" s="129" t="s">
        <v>490</v>
      </c>
      <c r="F1727" s="129" t="s">
        <v>1794</v>
      </c>
      <c r="G1727" s="129" t="s">
        <v>339</v>
      </c>
      <c r="H1727" s="129"/>
      <c r="I1727" s="129" t="s">
        <v>340</v>
      </c>
      <c r="J1727" s="128" t="s">
        <v>156</v>
      </c>
      <c r="K1727" s="128" t="s">
        <v>2264</v>
      </c>
      <c r="L1727" s="130">
        <v>0</v>
      </c>
      <c r="M1727" s="130">
        <v>0</v>
      </c>
      <c r="N1727" s="131">
        <f t="shared" si="93"/>
        <v>0</v>
      </c>
      <c r="O1727" s="128" t="s">
        <v>2312</v>
      </c>
      <c r="P1727" s="144">
        <v>29836</v>
      </c>
      <c r="Q1727" s="133">
        <v>0</v>
      </c>
      <c r="R1727" s="144">
        <v>5418</v>
      </c>
      <c r="S1727" s="134">
        <f t="shared" si="94"/>
        <v>35254</v>
      </c>
      <c r="T1727" s="132">
        <v>29836</v>
      </c>
      <c r="U1727" s="135">
        <v>0</v>
      </c>
      <c r="V1727" s="135"/>
      <c r="W1727" s="136">
        <f t="shared" si="95"/>
        <v>29836</v>
      </c>
      <c r="X1727" s="145" t="s">
        <v>1868</v>
      </c>
      <c r="Y1727" s="138"/>
      <c r="Z1727" s="138"/>
      <c r="AA1727" s="138"/>
      <c r="AB1727" s="139">
        <f t="shared" si="97"/>
        <v>0</v>
      </c>
    </row>
    <row r="1728" spans="2:28" ht="40.5" customHeight="1">
      <c r="B1728" s="127">
        <v>1717</v>
      </c>
      <c r="C1728" s="128" t="s">
        <v>1866</v>
      </c>
      <c r="D1728" s="129" t="s">
        <v>1867</v>
      </c>
      <c r="E1728" s="129" t="s">
        <v>490</v>
      </c>
      <c r="F1728" s="129" t="s">
        <v>1794</v>
      </c>
      <c r="G1728" s="129" t="s">
        <v>339</v>
      </c>
      <c r="H1728" s="129"/>
      <c r="I1728" s="129" t="s">
        <v>340</v>
      </c>
      <c r="J1728" s="128" t="s">
        <v>152</v>
      </c>
      <c r="K1728" s="128" t="s">
        <v>2265</v>
      </c>
      <c r="L1728" s="130">
        <v>0</v>
      </c>
      <c r="M1728" s="130">
        <v>0</v>
      </c>
      <c r="N1728" s="131">
        <f t="shared" si="93"/>
        <v>0</v>
      </c>
      <c r="O1728" s="128" t="s">
        <v>2312</v>
      </c>
      <c r="P1728" s="144">
        <v>48880</v>
      </c>
      <c r="Q1728" s="133">
        <v>0</v>
      </c>
      <c r="R1728" s="144">
        <v>5432</v>
      </c>
      <c r="S1728" s="134">
        <f t="shared" si="94"/>
        <v>54312</v>
      </c>
      <c r="T1728" s="132">
        <v>48880</v>
      </c>
      <c r="U1728" s="135">
        <v>0</v>
      </c>
      <c r="V1728" s="135"/>
      <c r="W1728" s="136">
        <f t="shared" si="95"/>
        <v>48880</v>
      </c>
      <c r="X1728" s="145" t="s">
        <v>1868</v>
      </c>
      <c r="Y1728" s="138"/>
      <c r="Z1728" s="138"/>
      <c r="AA1728" s="138"/>
      <c r="AB1728" s="139">
        <f t="shared" si="97"/>
        <v>0</v>
      </c>
    </row>
    <row r="1729" spans="2:28" ht="40.5" customHeight="1">
      <c r="B1729" s="127">
        <v>1718</v>
      </c>
      <c r="C1729" s="128" t="s">
        <v>1869</v>
      </c>
      <c r="D1729" s="129" t="s">
        <v>285</v>
      </c>
      <c r="E1729" s="129" t="s">
        <v>285</v>
      </c>
      <c r="F1729" s="129" t="s">
        <v>1870</v>
      </c>
      <c r="G1729" s="129" t="s">
        <v>339</v>
      </c>
      <c r="H1729" s="129"/>
      <c r="I1729" s="129" t="s">
        <v>1871</v>
      </c>
      <c r="J1729" s="128" t="s">
        <v>152</v>
      </c>
      <c r="K1729" s="128" t="s">
        <v>2265</v>
      </c>
      <c r="L1729" s="130">
        <v>4</v>
      </c>
      <c r="M1729" s="130">
        <v>4</v>
      </c>
      <c r="N1729" s="131">
        <f t="shared" si="93"/>
        <v>8</v>
      </c>
      <c r="O1729" s="128" t="s">
        <v>2312</v>
      </c>
      <c r="P1729" s="144">
        <v>52026</v>
      </c>
      <c r="Q1729" s="133">
        <v>0</v>
      </c>
      <c r="R1729" s="144">
        <v>8130</v>
      </c>
      <c r="S1729" s="134">
        <f t="shared" si="94"/>
        <v>60156</v>
      </c>
      <c r="T1729" s="132">
        <v>52026</v>
      </c>
      <c r="U1729" s="135">
        <v>0</v>
      </c>
      <c r="V1729" s="135"/>
      <c r="W1729" s="136">
        <f t="shared" si="95"/>
        <v>52026</v>
      </c>
      <c r="X1729" s="145" t="s">
        <v>1872</v>
      </c>
      <c r="Y1729" s="138"/>
      <c r="Z1729" s="138"/>
      <c r="AA1729" s="138"/>
      <c r="AB1729" s="139">
        <f t="shared" si="97"/>
        <v>0</v>
      </c>
    </row>
    <row r="1730" spans="2:28" ht="40.5" customHeight="1">
      <c r="B1730" s="127">
        <v>1719</v>
      </c>
      <c r="C1730" s="128" t="s">
        <v>1869</v>
      </c>
      <c r="D1730" s="129" t="s">
        <v>285</v>
      </c>
      <c r="E1730" s="129" t="s">
        <v>285</v>
      </c>
      <c r="F1730" s="129" t="s">
        <v>1870</v>
      </c>
      <c r="G1730" s="129" t="s">
        <v>339</v>
      </c>
      <c r="H1730" s="129"/>
      <c r="I1730" s="129" t="s">
        <v>1871</v>
      </c>
      <c r="J1730" s="128" t="s">
        <v>152</v>
      </c>
      <c r="K1730" s="128" t="s">
        <v>2265</v>
      </c>
      <c r="L1730" s="130">
        <v>0</v>
      </c>
      <c r="M1730" s="130">
        <v>0</v>
      </c>
      <c r="N1730" s="131">
        <f t="shared" si="93"/>
        <v>0</v>
      </c>
      <c r="O1730" s="128" t="s">
        <v>2312</v>
      </c>
      <c r="P1730" s="144">
        <v>97760</v>
      </c>
      <c r="Q1730" s="133">
        <v>0</v>
      </c>
      <c r="R1730" s="144">
        <v>10864</v>
      </c>
      <c r="S1730" s="134">
        <f t="shared" si="94"/>
        <v>108624</v>
      </c>
      <c r="T1730" s="132">
        <v>97760</v>
      </c>
      <c r="U1730" s="135">
        <v>0</v>
      </c>
      <c r="V1730" s="135"/>
      <c r="W1730" s="136">
        <f t="shared" si="95"/>
        <v>97760</v>
      </c>
      <c r="X1730" s="145" t="s">
        <v>1872</v>
      </c>
      <c r="Y1730" s="138"/>
      <c r="Z1730" s="138"/>
      <c r="AA1730" s="138"/>
      <c r="AB1730" s="139">
        <f t="shared" si="97"/>
        <v>0</v>
      </c>
    </row>
    <row r="1731" spans="2:28" ht="40.5" customHeight="1">
      <c r="B1731" s="127">
        <v>1720</v>
      </c>
      <c r="C1731" s="128" t="s">
        <v>1869</v>
      </c>
      <c r="D1731" s="129" t="s">
        <v>285</v>
      </c>
      <c r="E1731" s="129" t="s">
        <v>285</v>
      </c>
      <c r="F1731" s="129" t="s">
        <v>1870</v>
      </c>
      <c r="G1731" s="129" t="s">
        <v>339</v>
      </c>
      <c r="H1731" s="129"/>
      <c r="I1731" s="129" t="s">
        <v>1871</v>
      </c>
      <c r="J1731" s="128" t="s">
        <v>176</v>
      </c>
      <c r="K1731" s="128" t="s">
        <v>2265</v>
      </c>
      <c r="L1731" s="130">
        <v>0</v>
      </c>
      <c r="M1731" s="130">
        <v>0</v>
      </c>
      <c r="N1731" s="131">
        <f t="shared" si="93"/>
        <v>0</v>
      </c>
      <c r="O1731" s="128" t="s">
        <v>2312</v>
      </c>
      <c r="P1731" s="144">
        <v>148500</v>
      </c>
      <c r="Q1731" s="133">
        <v>0</v>
      </c>
      <c r="R1731" s="144">
        <v>16500</v>
      </c>
      <c r="S1731" s="134">
        <f t="shared" si="94"/>
        <v>165000</v>
      </c>
      <c r="T1731" s="132">
        <v>148500</v>
      </c>
      <c r="U1731" s="135">
        <v>0</v>
      </c>
      <c r="V1731" s="135"/>
      <c r="W1731" s="136">
        <f t="shared" si="95"/>
        <v>148500</v>
      </c>
      <c r="X1731" s="145" t="s">
        <v>1872</v>
      </c>
      <c r="Y1731" s="138"/>
      <c r="Z1731" s="138"/>
      <c r="AA1731" s="138"/>
      <c r="AB1731" s="139">
        <f t="shared" si="97"/>
        <v>0</v>
      </c>
    </row>
    <row r="1732" spans="2:28" ht="40.5" customHeight="1">
      <c r="B1732" s="127">
        <v>1721</v>
      </c>
      <c r="C1732" s="128" t="s">
        <v>1873</v>
      </c>
      <c r="D1732" s="129" t="s">
        <v>307</v>
      </c>
      <c r="E1732" s="129" t="s">
        <v>538</v>
      </c>
      <c r="F1732" s="129" t="s">
        <v>1874</v>
      </c>
      <c r="G1732" s="129" t="s">
        <v>339</v>
      </c>
      <c r="H1732" s="129"/>
      <c r="I1732" s="129" t="s">
        <v>377</v>
      </c>
      <c r="J1732" s="128" t="s">
        <v>156</v>
      </c>
      <c r="K1732" s="128" t="s">
        <v>2264</v>
      </c>
      <c r="L1732" s="130">
        <v>2</v>
      </c>
      <c r="M1732" s="130">
        <v>7</v>
      </c>
      <c r="N1732" s="131">
        <f t="shared" si="93"/>
        <v>9</v>
      </c>
      <c r="O1732" s="128" t="s">
        <v>2313</v>
      </c>
      <c r="P1732" s="144">
        <v>44754</v>
      </c>
      <c r="Q1732" s="133">
        <v>0</v>
      </c>
      <c r="R1732" s="144">
        <v>8127</v>
      </c>
      <c r="S1732" s="134">
        <f t="shared" si="94"/>
        <v>52881</v>
      </c>
      <c r="T1732" s="132">
        <v>44754</v>
      </c>
      <c r="U1732" s="135">
        <v>0</v>
      </c>
      <c r="V1732" s="135"/>
      <c r="W1732" s="136">
        <f t="shared" si="95"/>
        <v>44754</v>
      </c>
      <c r="X1732" s="145" t="s">
        <v>1875</v>
      </c>
      <c r="Y1732" s="138"/>
      <c r="Z1732" s="138"/>
      <c r="AA1732" s="138"/>
      <c r="AB1732" s="139">
        <f t="shared" si="97"/>
        <v>0</v>
      </c>
    </row>
    <row r="1733" spans="2:28" ht="40.5" customHeight="1">
      <c r="B1733" s="127">
        <v>1722</v>
      </c>
      <c r="C1733" s="128" t="s">
        <v>1873</v>
      </c>
      <c r="D1733" s="129" t="s">
        <v>307</v>
      </c>
      <c r="E1733" s="129" t="s">
        <v>538</v>
      </c>
      <c r="F1733" s="129" t="s">
        <v>1874</v>
      </c>
      <c r="G1733" s="129" t="s">
        <v>339</v>
      </c>
      <c r="H1733" s="129"/>
      <c r="I1733" s="129" t="s">
        <v>377</v>
      </c>
      <c r="J1733" s="128" t="s">
        <v>152</v>
      </c>
      <c r="K1733" s="128" t="s">
        <v>2265</v>
      </c>
      <c r="L1733" s="129">
        <v>0</v>
      </c>
      <c r="M1733" s="129">
        <v>0</v>
      </c>
      <c r="N1733" s="131">
        <f t="shared" si="93"/>
        <v>0</v>
      </c>
      <c r="O1733" s="128" t="s">
        <v>2313</v>
      </c>
      <c r="P1733" s="144">
        <v>27148</v>
      </c>
      <c r="Q1733" s="133">
        <v>0</v>
      </c>
      <c r="R1733" s="144">
        <v>6148</v>
      </c>
      <c r="S1733" s="134">
        <f t="shared" si="94"/>
        <v>33296</v>
      </c>
      <c r="T1733" s="132">
        <v>27148</v>
      </c>
      <c r="U1733" s="135">
        <v>0</v>
      </c>
      <c r="V1733" s="135"/>
      <c r="W1733" s="136">
        <f t="shared" si="95"/>
        <v>27148</v>
      </c>
      <c r="X1733" s="145" t="s">
        <v>1875</v>
      </c>
      <c r="Y1733" s="138"/>
      <c r="Z1733" s="138"/>
      <c r="AA1733" s="138"/>
      <c r="AB1733" s="139">
        <f t="shared" si="97"/>
        <v>0</v>
      </c>
    </row>
    <row r="1734" spans="2:28" ht="40.5" customHeight="1">
      <c r="B1734" s="127">
        <v>1723</v>
      </c>
      <c r="C1734" s="128" t="s">
        <v>1873</v>
      </c>
      <c r="D1734" s="129" t="s">
        <v>307</v>
      </c>
      <c r="E1734" s="129" t="s">
        <v>538</v>
      </c>
      <c r="F1734" s="129" t="s">
        <v>1874</v>
      </c>
      <c r="G1734" s="129" t="s">
        <v>339</v>
      </c>
      <c r="H1734" s="129"/>
      <c r="I1734" s="129" t="s">
        <v>377</v>
      </c>
      <c r="J1734" s="128" t="s">
        <v>152</v>
      </c>
      <c r="K1734" s="128" t="s">
        <v>2265</v>
      </c>
      <c r="L1734" s="130">
        <v>0</v>
      </c>
      <c r="M1734" s="130">
        <v>0</v>
      </c>
      <c r="N1734" s="131">
        <f t="shared" si="93"/>
        <v>0</v>
      </c>
      <c r="O1734" s="128" t="s">
        <v>2313</v>
      </c>
      <c r="P1734" s="144">
        <v>17342</v>
      </c>
      <c r="Q1734" s="133">
        <v>0</v>
      </c>
      <c r="R1734" s="144">
        <v>2710</v>
      </c>
      <c r="S1734" s="134">
        <f t="shared" si="94"/>
        <v>20052</v>
      </c>
      <c r="T1734" s="132">
        <v>17342</v>
      </c>
      <c r="U1734" s="135">
        <v>0</v>
      </c>
      <c r="V1734" s="135"/>
      <c r="W1734" s="136">
        <f t="shared" si="95"/>
        <v>17342</v>
      </c>
      <c r="X1734" s="145" t="s">
        <v>1875</v>
      </c>
      <c r="Y1734" s="138"/>
      <c r="Z1734" s="138"/>
      <c r="AA1734" s="138"/>
      <c r="AB1734" s="139">
        <f t="shared" si="97"/>
        <v>0</v>
      </c>
    </row>
    <row r="1735" spans="2:28" ht="40.5" customHeight="1">
      <c r="B1735" s="127">
        <v>1724</v>
      </c>
      <c r="C1735" s="128" t="s">
        <v>1873</v>
      </c>
      <c r="D1735" s="129" t="s">
        <v>307</v>
      </c>
      <c r="E1735" s="129" t="s">
        <v>538</v>
      </c>
      <c r="F1735" s="129" t="s">
        <v>1874</v>
      </c>
      <c r="G1735" s="129" t="s">
        <v>339</v>
      </c>
      <c r="H1735" s="129"/>
      <c r="I1735" s="129" t="s">
        <v>377</v>
      </c>
      <c r="J1735" s="128" t="s">
        <v>176</v>
      </c>
      <c r="K1735" s="128" t="s">
        <v>2265</v>
      </c>
      <c r="L1735" s="130">
        <v>0</v>
      </c>
      <c r="M1735" s="130">
        <v>0</v>
      </c>
      <c r="N1735" s="131">
        <f t="shared" si="93"/>
        <v>0</v>
      </c>
      <c r="O1735" s="128" t="s">
        <v>2313</v>
      </c>
      <c r="P1735" s="144">
        <v>26530</v>
      </c>
      <c r="Q1735" s="133">
        <v>0</v>
      </c>
      <c r="R1735" s="144">
        <v>2948</v>
      </c>
      <c r="S1735" s="134">
        <f t="shared" si="94"/>
        <v>29478</v>
      </c>
      <c r="T1735" s="132">
        <v>26530</v>
      </c>
      <c r="U1735" s="135">
        <v>0</v>
      </c>
      <c r="V1735" s="135"/>
      <c r="W1735" s="136">
        <f t="shared" si="95"/>
        <v>26530</v>
      </c>
      <c r="X1735" s="145" t="s">
        <v>1875</v>
      </c>
      <c r="Y1735" s="138"/>
      <c r="Z1735" s="138"/>
      <c r="AA1735" s="138"/>
      <c r="AB1735" s="139">
        <f t="shared" si="97"/>
        <v>0</v>
      </c>
    </row>
    <row r="1736" spans="2:28" ht="40.5" customHeight="1">
      <c r="B1736" s="127">
        <v>1725</v>
      </c>
      <c r="C1736" s="128" t="s">
        <v>1878</v>
      </c>
      <c r="D1736" s="129" t="s">
        <v>447</v>
      </c>
      <c r="E1736" s="129" t="s">
        <v>285</v>
      </c>
      <c r="F1736" s="129" t="s">
        <v>1879</v>
      </c>
      <c r="G1736" s="129" t="s">
        <v>339</v>
      </c>
      <c r="H1736" s="129"/>
      <c r="I1736" s="129" t="s">
        <v>483</v>
      </c>
      <c r="J1736" s="128" t="s">
        <v>156</v>
      </c>
      <c r="K1736" s="128" t="s">
        <v>2264</v>
      </c>
      <c r="L1736" s="130">
        <v>9</v>
      </c>
      <c r="M1736" s="130">
        <v>3</v>
      </c>
      <c r="N1736" s="131">
        <f t="shared" si="93"/>
        <v>12</v>
      </c>
      <c r="O1736" s="128" t="s">
        <v>2312</v>
      </c>
      <c r="P1736" s="144">
        <v>119344</v>
      </c>
      <c r="Q1736" s="133">
        <v>0</v>
      </c>
      <c r="R1736" s="144">
        <v>21672</v>
      </c>
      <c r="S1736" s="134">
        <f t="shared" si="94"/>
        <v>141016</v>
      </c>
      <c r="T1736" s="132">
        <v>119344</v>
      </c>
      <c r="U1736" s="135">
        <v>0</v>
      </c>
      <c r="V1736" s="135"/>
      <c r="W1736" s="136">
        <f t="shared" si="95"/>
        <v>119344</v>
      </c>
      <c r="X1736" s="145" t="s">
        <v>1880</v>
      </c>
      <c r="Y1736" s="138"/>
      <c r="Z1736" s="138"/>
      <c r="AA1736" s="138"/>
      <c r="AB1736" s="139">
        <f t="shared" si="97"/>
        <v>0</v>
      </c>
    </row>
    <row r="1737" spans="2:28" ht="40.5" customHeight="1">
      <c r="B1737" s="127">
        <v>1726</v>
      </c>
      <c r="C1737" s="128" t="s">
        <v>1878</v>
      </c>
      <c r="D1737" s="129" t="s">
        <v>447</v>
      </c>
      <c r="E1737" s="129" t="s">
        <v>285</v>
      </c>
      <c r="F1737" s="129" t="s">
        <v>1879</v>
      </c>
      <c r="G1737" s="129" t="s">
        <v>339</v>
      </c>
      <c r="H1737" s="129"/>
      <c r="I1737" s="129" t="s">
        <v>483</v>
      </c>
      <c r="J1737" s="128" t="s">
        <v>176</v>
      </c>
      <c r="K1737" s="128" t="s">
        <v>2265</v>
      </c>
      <c r="L1737" s="130">
        <v>0</v>
      </c>
      <c r="M1737" s="130">
        <v>0</v>
      </c>
      <c r="N1737" s="131">
        <f t="shared" si="93"/>
        <v>0</v>
      </c>
      <c r="O1737" s="128" t="s">
        <v>2312</v>
      </c>
      <c r="P1737" s="144">
        <v>198000</v>
      </c>
      <c r="Q1737" s="133">
        <v>0</v>
      </c>
      <c r="R1737" s="144">
        <v>22000</v>
      </c>
      <c r="S1737" s="134">
        <f t="shared" si="94"/>
        <v>220000</v>
      </c>
      <c r="T1737" s="132">
        <v>198000</v>
      </c>
      <c r="U1737" s="135">
        <v>0</v>
      </c>
      <c r="V1737" s="135"/>
      <c r="W1737" s="136">
        <f t="shared" si="95"/>
        <v>198000</v>
      </c>
      <c r="X1737" s="145" t="s">
        <v>1880</v>
      </c>
      <c r="Y1737" s="138"/>
      <c r="Z1737" s="138"/>
      <c r="AA1737" s="138"/>
      <c r="AB1737" s="139">
        <f t="shared" si="97"/>
        <v>0</v>
      </c>
    </row>
    <row r="1738" spans="2:28" ht="40.5" customHeight="1">
      <c r="B1738" s="127">
        <v>1727</v>
      </c>
      <c r="C1738" s="128" t="s">
        <v>1881</v>
      </c>
      <c r="D1738" s="129" t="s">
        <v>253</v>
      </c>
      <c r="E1738" s="129" t="s">
        <v>1882</v>
      </c>
      <c r="F1738" s="129" t="s">
        <v>1883</v>
      </c>
      <c r="G1738" s="129" t="s">
        <v>909</v>
      </c>
      <c r="H1738" s="129"/>
      <c r="I1738" s="128" t="s">
        <v>1343</v>
      </c>
      <c r="J1738" s="128" t="s">
        <v>1007</v>
      </c>
      <c r="K1738" s="128" t="s">
        <v>2264</v>
      </c>
      <c r="L1738" s="130">
        <v>6</v>
      </c>
      <c r="M1738" s="130">
        <v>0</v>
      </c>
      <c r="N1738" s="131">
        <f t="shared" si="93"/>
        <v>6</v>
      </c>
      <c r="O1738" s="128" t="s">
        <v>2312</v>
      </c>
      <c r="P1738" s="144">
        <v>15278</v>
      </c>
      <c r="Q1738" s="133">
        <v>0</v>
      </c>
      <c r="R1738" s="144">
        <v>6830.2000000000007</v>
      </c>
      <c r="S1738" s="134">
        <f t="shared" si="94"/>
        <v>22108.2</v>
      </c>
      <c r="T1738" s="132">
        <v>15278</v>
      </c>
      <c r="U1738" s="135">
        <v>0</v>
      </c>
      <c r="V1738" s="135"/>
      <c r="W1738" s="136">
        <f t="shared" si="95"/>
        <v>15278</v>
      </c>
      <c r="X1738" s="145" t="s">
        <v>1884</v>
      </c>
      <c r="Y1738" s="138"/>
      <c r="Z1738" s="138"/>
      <c r="AA1738" s="138"/>
      <c r="AB1738" s="139">
        <f t="shared" si="97"/>
        <v>0</v>
      </c>
    </row>
    <row r="1739" spans="2:28" ht="40.5" customHeight="1">
      <c r="B1739" s="127">
        <v>1728</v>
      </c>
      <c r="C1739" s="128" t="s">
        <v>1881</v>
      </c>
      <c r="D1739" s="129" t="s">
        <v>253</v>
      </c>
      <c r="E1739" s="129" t="s">
        <v>1882</v>
      </c>
      <c r="F1739" s="129" t="s">
        <v>1883</v>
      </c>
      <c r="G1739" s="129" t="s">
        <v>909</v>
      </c>
      <c r="H1739" s="129"/>
      <c r="I1739" s="129" t="s">
        <v>1343</v>
      </c>
      <c r="J1739" s="128" t="s">
        <v>200</v>
      </c>
      <c r="K1739" s="128" t="s">
        <v>2265</v>
      </c>
      <c r="L1739" s="130">
        <v>0</v>
      </c>
      <c r="M1739" s="130">
        <v>0</v>
      </c>
      <c r="N1739" s="131">
        <f t="shared" si="93"/>
        <v>0</v>
      </c>
      <c r="O1739" s="128" t="s">
        <v>2312</v>
      </c>
      <c r="P1739" s="144">
        <v>7100</v>
      </c>
      <c r="Q1739" s="133">
        <v>0</v>
      </c>
      <c r="R1739" s="144">
        <v>2498</v>
      </c>
      <c r="S1739" s="134">
        <f t="shared" si="94"/>
        <v>9598</v>
      </c>
      <c r="T1739" s="132">
        <v>7100</v>
      </c>
      <c r="U1739" s="135">
        <v>0</v>
      </c>
      <c r="V1739" s="135"/>
      <c r="W1739" s="136">
        <f t="shared" si="95"/>
        <v>7100</v>
      </c>
      <c r="X1739" s="145" t="s">
        <v>1884</v>
      </c>
      <c r="Y1739" s="138"/>
      <c r="Z1739" s="138"/>
      <c r="AA1739" s="138"/>
      <c r="AB1739" s="139">
        <f t="shared" si="97"/>
        <v>0</v>
      </c>
    </row>
    <row r="1740" spans="2:28" ht="40.5" customHeight="1">
      <c r="B1740" s="127">
        <v>1729</v>
      </c>
      <c r="C1740" s="128" t="s">
        <v>1881</v>
      </c>
      <c r="D1740" s="129" t="s">
        <v>253</v>
      </c>
      <c r="E1740" s="129" t="s">
        <v>1882</v>
      </c>
      <c r="F1740" s="129" t="s">
        <v>1883</v>
      </c>
      <c r="G1740" s="129" t="s">
        <v>909</v>
      </c>
      <c r="H1740" s="129"/>
      <c r="I1740" s="129" t="s">
        <v>1343</v>
      </c>
      <c r="J1740" s="128" t="s">
        <v>455</v>
      </c>
      <c r="K1740" s="128" t="s">
        <v>2265</v>
      </c>
      <c r="L1740" s="130">
        <v>0</v>
      </c>
      <c r="M1740" s="130">
        <v>0</v>
      </c>
      <c r="N1740" s="131">
        <f t="shared" ref="N1740:N1803" si="98">+M1740+L1740</f>
        <v>0</v>
      </c>
      <c r="O1740" s="128" t="s">
        <v>2312</v>
      </c>
      <c r="P1740" s="144">
        <v>6591</v>
      </c>
      <c r="Q1740" s="133">
        <v>0</v>
      </c>
      <c r="R1740" s="144">
        <v>770</v>
      </c>
      <c r="S1740" s="134">
        <f t="shared" si="94"/>
        <v>7361</v>
      </c>
      <c r="T1740" s="132">
        <v>6591</v>
      </c>
      <c r="U1740" s="135">
        <v>0</v>
      </c>
      <c r="V1740" s="135"/>
      <c r="W1740" s="136">
        <f t="shared" si="95"/>
        <v>6591</v>
      </c>
      <c r="X1740" s="145" t="s">
        <v>1884</v>
      </c>
      <c r="Y1740" s="138"/>
      <c r="Z1740" s="138"/>
      <c r="AA1740" s="138"/>
      <c r="AB1740" s="139">
        <f t="shared" si="97"/>
        <v>0</v>
      </c>
    </row>
    <row r="1741" spans="2:28" ht="40.5" customHeight="1">
      <c r="B1741" s="127">
        <v>1730</v>
      </c>
      <c r="C1741" s="152" t="s">
        <v>1885</v>
      </c>
      <c r="D1741" s="129" t="s">
        <v>247</v>
      </c>
      <c r="E1741" s="129" t="s">
        <v>360</v>
      </c>
      <c r="F1741" s="129" t="s">
        <v>1160</v>
      </c>
      <c r="G1741" s="152"/>
      <c r="H1741" s="128" t="s">
        <v>895</v>
      </c>
      <c r="I1741" s="152" t="s">
        <v>1340</v>
      </c>
      <c r="J1741" s="128" t="s">
        <v>169</v>
      </c>
      <c r="K1741" s="128" t="s">
        <v>2264</v>
      </c>
      <c r="L1741" s="130">
        <v>5</v>
      </c>
      <c r="M1741" s="130">
        <v>0</v>
      </c>
      <c r="N1741" s="131">
        <f t="shared" si="98"/>
        <v>5</v>
      </c>
      <c r="O1741" s="128" t="s">
        <v>2312</v>
      </c>
      <c r="P1741" s="144">
        <v>73983</v>
      </c>
      <c r="Q1741" s="133">
        <v>0</v>
      </c>
      <c r="R1741" s="144">
        <v>8220.5</v>
      </c>
      <c r="S1741" s="134">
        <f t="shared" ref="S1741:S1804" si="99">+P1741+R1741</f>
        <v>82203.5</v>
      </c>
      <c r="T1741" s="132">
        <v>68545</v>
      </c>
      <c r="U1741" s="135">
        <v>0</v>
      </c>
      <c r="V1741" s="135"/>
      <c r="W1741" s="136">
        <f t="shared" ref="W1741:W1804" si="100">+T1741+U1741+V1741</f>
        <v>68545</v>
      </c>
      <c r="X1741" s="145" t="s">
        <v>1886</v>
      </c>
      <c r="Y1741" s="138"/>
      <c r="Z1741" s="138"/>
      <c r="AA1741" s="138"/>
      <c r="AB1741" s="139">
        <f t="shared" si="97"/>
        <v>5438</v>
      </c>
    </row>
    <row r="1742" spans="2:28" ht="40.5" customHeight="1">
      <c r="B1742" s="127">
        <v>1731</v>
      </c>
      <c r="C1742" s="152" t="s">
        <v>1887</v>
      </c>
      <c r="D1742" s="129" t="s">
        <v>907</v>
      </c>
      <c r="E1742" s="129" t="s">
        <v>907</v>
      </c>
      <c r="F1742" s="129" t="s">
        <v>656</v>
      </c>
      <c r="G1742" s="152" t="s">
        <v>909</v>
      </c>
      <c r="H1742" s="152"/>
      <c r="I1742" s="152" t="s">
        <v>1426</v>
      </c>
      <c r="J1742" s="128" t="s">
        <v>156</v>
      </c>
      <c r="K1742" s="128" t="s">
        <v>2264</v>
      </c>
      <c r="L1742" s="130">
        <v>4</v>
      </c>
      <c r="M1742" s="130">
        <v>2</v>
      </c>
      <c r="N1742" s="131">
        <f t="shared" si="98"/>
        <v>6</v>
      </c>
      <c r="O1742" s="128" t="s">
        <v>2313</v>
      </c>
      <c r="P1742" s="144">
        <v>5600</v>
      </c>
      <c r="Q1742" s="133">
        <v>0</v>
      </c>
      <c r="R1742" s="144">
        <v>800</v>
      </c>
      <c r="S1742" s="134">
        <f t="shared" si="99"/>
        <v>6400</v>
      </c>
      <c r="T1742" s="132">
        <v>5600</v>
      </c>
      <c r="U1742" s="135">
        <v>0</v>
      </c>
      <c r="V1742" s="135"/>
      <c r="W1742" s="136">
        <f t="shared" si="100"/>
        <v>5600</v>
      </c>
      <c r="X1742" s="145" t="s">
        <v>1888</v>
      </c>
      <c r="Y1742" s="138"/>
      <c r="Z1742" s="138"/>
      <c r="AA1742" s="138"/>
      <c r="AB1742" s="139">
        <f t="shared" si="97"/>
        <v>0</v>
      </c>
    </row>
    <row r="1743" spans="2:28" ht="40.5" customHeight="1">
      <c r="B1743" s="127">
        <v>1732</v>
      </c>
      <c r="C1743" s="152" t="s">
        <v>1893</v>
      </c>
      <c r="D1743" s="129" t="s">
        <v>285</v>
      </c>
      <c r="E1743" s="129" t="s">
        <v>380</v>
      </c>
      <c r="F1743" s="129" t="s">
        <v>1894</v>
      </c>
      <c r="G1743" s="152" t="s">
        <v>872</v>
      </c>
      <c r="H1743" s="152"/>
      <c r="I1743" s="152" t="s">
        <v>989</v>
      </c>
      <c r="J1743" s="128" t="s">
        <v>157</v>
      </c>
      <c r="K1743" s="128" t="s">
        <v>2264</v>
      </c>
      <c r="L1743" s="130">
        <v>2</v>
      </c>
      <c r="M1743" s="130">
        <v>4</v>
      </c>
      <c r="N1743" s="131">
        <f t="shared" si="98"/>
        <v>6</v>
      </c>
      <c r="O1743" s="128" t="s">
        <v>2312</v>
      </c>
      <c r="P1743" s="144">
        <v>5232</v>
      </c>
      <c r="Q1743" s="133">
        <v>0</v>
      </c>
      <c r="R1743" s="144">
        <v>582</v>
      </c>
      <c r="S1743" s="134">
        <f t="shared" si="99"/>
        <v>5814</v>
      </c>
      <c r="T1743" s="132">
        <v>5232</v>
      </c>
      <c r="U1743" s="135">
        <v>0</v>
      </c>
      <c r="V1743" s="135"/>
      <c r="W1743" s="136">
        <f t="shared" si="100"/>
        <v>5232</v>
      </c>
      <c r="X1743" s="145" t="s">
        <v>1895</v>
      </c>
      <c r="Y1743" s="138"/>
      <c r="Z1743" s="138"/>
      <c r="AA1743" s="138"/>
      <c r="AB1743" s="139">
        <f t="shared" si="97"/>
        <v>0</v>
      </c>
    </row>
    <row r="1744" spans="2:28" ht="40.5" customHeight="1">
      <c r="B1744" s="127">
        <v>1733</v>
      </c>
      <c r="C1744" s="152" t="s">
        <v>1893</v>
      </c>
      <c r="D1744" s="129" t="s">
        <v>285</v>
      </c>
      <c r="E1744" s="129" t="s">
        <v>380</v>
      </c>
      <c r="F1744" s="129" t="s">
        <v>1894</v>
      </c>
      <c r="G1744" s="152" t="s">
        <v>872</v>
      </c>
      <c r="H1744" s="152"/>
      <c r="I1744" s="152" t="s">
        <v>989</v>
      </c>
      <c r="J1744" s="128" t="s">
        <v>169</v>
      </c>
      <c r="K1744" s="128" t="s">
        <v>2264</v>
      </c>
      <c r="L1744" s="130">
        <v>0</v>
      </c>
      <c r="M1744" s="130">
        <v>0</v>
      </c>
      <c r="N1744" s="131">
        <f t="shared" si="98"/>
        <v>0</v>
      </c>
      <c r="O1744" s="128" t="s">
        <v>2312</v>
      </c>
      <c r="P1744" s="144">
        <v>59142</v>
      </c>
      <c r="Q1744" s="133">
        <v>0</v>
      </c>
      <c r="R1744" s="144">
        <v>6572</v>
      </c>
      <c r="S1744" s="134">
        <f t="shared" si="99"/>
        <v>65714</v>
      </c>
      <c r="T1744" s="132">
        <v>59142</v>
      </c>
      <c r="U1744" s="135">
        <v>0</v>
      </c>
      <c r="V1744" s="135"/>
      <c r="W1744" s="136">
        <f t="shared" si="100"/>
        <v>59142</v>
      </c>
      <c r="X1744" s="145" t="s">
        <v>1895</v>
      </c>
      <c r="Y1744" s="138"/>
      <c r="Z1744" s="138"/>
      <c r="AA1744" s="138"/>
      <c r="AB1744" s="139">
        <f t="shared" si="97"/>
        <v>0</v>
      </c>
    </row>
    <row r="1745" spans="2:28" ht="40.5" customHeight="1">
      <c r="B1745" s="127">
        <v>1734</v>
      </c>
      <c r="C1745" s="152" t="s">
        <v>1896</v>
      </c>
      <c r="D1745" s="129" t="s">
        <v>1475</v>
      </c>
      <c r="E1745" s="129" t="s">
        <v>1897</v>
      </c>
      <c r="F1745" s="129" t="s">
        <v>1898</v>
      </c>
      <c r="G1745" s="152" t="s">
        <v>872</v>
      </c>
      <c r="H1745" s="152"/>
      <c r="I1745" s="146" t="s">
        <v>1001</v>
      </c>
      <c r="J1745" s="128" t="s">
        <v>938</v>
      </c>
      <c r="K1745" s="128" t="s">
        <v>2265</v>
      </c>
      <c r="L1745" s="130">
        <v>0</v>
      </c>
      <c r="M1745" s="130">
        <v>6</v>
      </c>
      <c r="N1745" s="131">
        <f t="shared" si="98"/>
        <v>6</v>
      </c>
      <c r="O1745" s="128" t="s">
        <v>2312</v>
      </c>
      <c r="P1745" s="144">
        <v>33474</v>
      </c>
      <c r="Q1745" s="133">
        <v>0</v>
      </c>
      <c r="R1745" s="144">
        <v>3720</v>
      </c>
      <c r="S1745" s="134">
        <f t="shared" si="99"/>
        <v>37194</v>
      </c>
      <c r="T1745" s="132">
        <v>33474</v>
      </c>
      <c r="U1745" s="135">
        <v>0</v>
      </c>
      <c r="V1745" s="135"/>
      <c r="W1745" s="136">
        <f t="shared" si="100"/>
        <v>33474</v>
      </c>
      <c r="X1745" s="145" t="s">
        <v>1899</v>
      </c>
      <c r="Y1745" s="138"/>
      <c r="Z1745" s="138"/>
      <c r="AA1745" s="138"/>
      <c r="AB1745" s="139">
        <f t="shared" si="97"/>
        <v>0</v>
      </c>
    </row>
    <row r="1746" spans="2:28" ht="40.5" customHeight="1">
      <c r="B1746" s="127">
        <v>1735</v>
      </c>
      <c r="C1746" s="152" t="s">
        <v>1900</v>
      </c>
      <c r="D1746" s="129" t="s">
        <v>1901</v>
      </c>
      <c r="E1746" s="129" t="s">
        <v>934</v>
      </c>
      <c r="F1746" s="129" t="s">
        <v>705</v>
      </c>
      <c r="G1746" s="152" t="s">
        <v>872</v>
      </c>
      <c r="H1746" s="152"/>
      <c r="I1746" s="146" t="s">
        <v>855</v>
      </c>
      <c r="J1746" s="128" t="s">
        <v>157</v>
      </c>
      <c r="K1746" s="128" t="s">
        <v>2264</v>
      </c>
      <c r="L1746" s="130">
        <v>2</v>
      </c>
      <c r="M1746" s="130">
        <v>4</v>
      </c>
      <c r="N1746" s="131">
        <f t="shared" si="98"/>
        <v>6</v>
      </c>
      <c r="O1746" s="128" t="s">
        <v>2312</v>
      </c>
      <c r="P1746" s="144">
        <v>10465</v>
      </c>
      <c r="Q1746" s="133">
        <v>0</v>
      </c>
      <c r="R1746" s="144">
        <v>1163</v>
      </c>
      <c r="S1746" s="134">
        <f t="shared" si="99"/>
        <v>11628</v>
      </c>
      <c r="T1746" s="132">
        <v>10465</v>
      </c>
      <c r="U1746" s="135">
        <v>0</v>
      </c>
      <c r="V1746" s="135"/>
      <c r="W1746" s="136">
        <f t="shared" si="100"/>
        <v>10465</v>
      </c>
      <c r="X1746" s="145" t="s">
        <v>1902</v>
      </c>
      <c r="Y1746" s="138"/>
      <c r="Z1746" s="138"/>
      <c r="AA1746" s="138"/>
      <c r="AB1746" s="139">
        <f t="shared" si="97"/>
        <v>0</v>
      </c>
    </row>
    <row r="1747" spans="2:28" ht="40.5" customHeight="1">
      <c r="B1747" s="127">
        <v>1736</v>
      </c>
      <c r="C1747" s="152" t="s">
        <v>1905</v>
      </c>
      <c r="D1747" s="129" t="s">
        <v>414</v>
      </c>
      <c r="E1747" s="129" t="s">
        <v>219</v>
      </c>
      <c r="F1747" s="129" t="s">
        <v>520</v>
      </c>
      <c r="G1747" s="152" t="s">
        <v>872</v>
      </c>
      <c r="H1747" s="152"/>
      <c r="I1747" s="152" t="s">
        <v>992</v>
      </c>
      <c r="J1747" s="128" t="s">
        <v>192</v>
      </c>
      <c r="K1747" s="128" t="s">
        <v>2265</v>
      </c>
      <c r="L1747" s="130">
        <v>2</v>
      </c>
      <c r="M1747" s="130">
        <v>4</v>
      </c>
      <c r="N1747" s="131">
        <f t="shared" si="98"/>
        <v>6</v>
      </c>
      <c r="O1747" s="128" t="s">
        <v>2312</v>
      </c>
      <c r="P1747" s="144">
        <v>12600</v>
      </c>
      <c r="Q1747" s="133">
        <v>0</v>
      </c>
      <c r="R1747" s="144">
        <v>1400</v>
      </c>
      <c r="S1747" s="134">
        <f t="shared" si="99"/>
        <v>14000</v>
      </c>
      <c r="T1747" s="132">
        <v>12600</v>
      </c>
      <c r="U1747" s="135">
        <v>0</v>
      </c>
      <c r="V1747" s="135"/>
      <c r="W1747" s="136">
        <f t="shared" si="100"/>
        <v>12600</v>
      </c>
      <c r="X1747" s="145" t="s">
        <v>1906</v>
      </c>
      <c r="Y1747" s="138"/>
      <c r="Z1747" s="138"/>
      <c r="AA1747" s="138"/>
      <c r="AB1747" s="139">
        <f t="shared" si="97"/>
        <v>0</v>
      </c>
    </row>
    <row r="1748" spans="2:28" ht="40.5" customHeight="1">
      <c r="B1748" s="127">
        <v>1737</v>
      </c>
      <c r="C1748" s="152" t="s">
        <v>1905</v>
      </c>
      <c r="D1748" s="129" t="s">
        <v>414</v>
      </c>
      <c r="E1748" s="129" t="s">
        <v>219</v>
      </c>
      <c r="F1748" s="129" t="s">
        <v>520</v>
      </c>
      <c r="G1748" s="152" t="s">
        <v>872</v>
      </c>
      <c r="H1748" s="152"/>
      <c r="I1748" s="152" t="s">
        <v>992</v>
      </c>
      <c r="J1748" s="128" t="s">
        <v>157</v>
      </c>
      <c r="K1748" s="128" t="s">
        <v>2264</v>
      </c>
      <c r="L1748" s="130">
        <v>0</v>
      </c>
      <c r="M1748" s="130">
        <v>0</v>
      </c>
      <c r="N1748" s="131">
        <f t="shared" si="98"/>
        <v>0</v>
      </c>
      <c r="O1748" s="128" t="s">
        <v>2312</v>
      </c>
      <c r="P1748" s="144">
        <v>5232</v>
      </c>
      <c r="Q1748" s="133">
        <v>0</v>
      </c>
      <c r="R1748" s="144">
        <v>582</v>
      </c>
      <c r="S1748" s="134">
        <f t="shared" si="99"/>
        <v>5814</v>
      </c>
      <c r="T1748" s="132">
        <v>5232</v>
      </c>
      <c r="U1748" s="135">
        <v>0</v>
      </c>
      <c r="V1748" s="135"/>
      <c r="W1748" s="136">
        <f t="shared" si="100"/>
        <v>5232</v>
      </c>
      <c r="X1748" s="145" t="s">
        <v>1906</v>
      </c>
      <c r="Y1748" s="138"/>
      <c r="Z1748" s="138"/>
      <c r="AA1748" s="138"/>
      <c r="AB1748" s="139">
        <f t="shared" si="97"/>
        <v>0</v>
      </c>
    </row>
    <row r="1749" spans="2:28" ht="40.5" customHeight="1">
      <c r="B1749" s="127">
        <v>1738</v>
      </c>
      <c r="C1749" s="152" t="s">
        <v>1905</v>
      </c>
      <c r="D1749" s="129" t="s">
        <v>414</v>
      </c>
      <c r="E1749" s="129" t="s">
        <v>219</v>
      </c>
      <c r="F1749" s="129" t="s">
        <v>520</v>
      </c>
      <c r="G1749" s="152" t="s">
        <v>872</v>
      </c>
      <c r="H1749" s="152"/>
      <c r="I1749" s="152" t="s">
        <v>992</v>
      </c>
      <c r="J1749" s="128" t="s">
        <v>212</v>
      </c>
      <c r="K1749" s="128" t="s">
        <v>2265</v>
      </c>
      <c r="L1749" s="130">
        <v>0</v>
      </c>
      <c r="M1749" s="130">
        <v>0</v>
      </c>
      <c r="N1749" s="131">
        <f t="shared" si="98"/>
        <v>0</v>
      </c>
      <c r="O1749" s="128" t="s">
        <v>2312</v>
      </c>
      <c r="P1749" s="144">
        <v>28710</v>
      </c>
      <c r="Q1749" s="133">
        <v>0</v>
      </c>
      <c r="R1749" s="144">
        <v>3190</v>
      </c>
      <c r="S1749" s="134">
        <f t="shared" si="99"/>
        <v>31900</v>
      </c>
      <c r="T1749" s="132">
        <v>28710</v>
      </c>
      <c r="U1749" s="135">
        <v>0</v>
      </c>
      <c r="V1749" s="135"/>
      <c r="W1749" s="136">
        <f t="shared" si="100"/>
        <v>28710</v>
      </c>
      <c r="X1749" s="145" t="s">
        <v>1906</v>
      </c>
      <c r="Y1749" s="138"/>
      <c r="Z1749" s="138"/>
      <c r="AA1749" s="138"/>
      <c r="AB1749" s="139">
        <f t="shared" si="97"/>
        <v>0</v>
      </c>
    </row>
    <row r="1750" spans="2:28" ht="40.5" customHeight="1">
      <c r="B1750" s="127">
        <v>1739</v>
      </c>
      <c r="C1750" s="152" t="s">
        <v>1905</v>
      </c>
      <c r="D1750" s="129" t="s">
        <v>414</v>
      </c>
      <c r="E1750" s="129" t="s">
        <v>219</v>
      </c>
      <c r="F1750" s="129" t="s">
        <v>520</v>
      </c>
      <c r="G1750" s="152" t="s">
        <v>872</v>
      </c>
      <c r="H1750" s="152"/>
      <c r="I1750" s="152" t="s">
        <v>992</v>
      </c>
      <c r="J1750" s="128" t="s">
        <v>875</v>
      </c>
      <c r="K1750" s="128" t="s">
        <v>2265</v>
      </c>
      <c r="L1750" s="130">
        <v>0</v>
      </c>
      <c r="M1750" s="130">
        <v>0</v>
      </c>
      <c r="N1750" s="131">
        <f t="shared" si="98"/>
        <v>0</v>
      </c>
      <c r="O1750" s="128" t="s">
        <v>2312</v>
      </c>
      <c r="P1750" s="144">
        <v>70000</v>
      </c>
      <c r="Q1750" s="133">
        <v>0</v>
      </c>
      <c r="R1750" s="144">
        <v>7778</v>
      </c>
      <c r="S1750" s="134">
        <f t="shared" si="99"/>
        <v>77778</v>
      </c>
      <c r="T1750" s="132">
        <v>70000</v>
      </c>
      <c r="U1750" s="135">
        <v>0</v>
      </c>
      <c r="V1750" s="135"/>
      <c r="W1750" s="136">
        <f t="shared" si="100"/>
        <v>70000</v>
      </c>
      <c r="X1750" s="145" t="s">
        <v>1906</v>
      </c>
      <c r="Y1750" s="138"/>
      <c r="Z1750" s="138"/>
      <c r="AA1750" s="138"/>
      <c r="AB1750" s="139">
        <f t="shared" si="97"/>
        <v>0</v>
      </c>
    </row>
    <row r="1751" spans="2:28" ht="40.5" customHeight="1">
      <c r="B1751" s="127">
        <v>1740</v>
      </c>
      <c r="C1751" s="152" t="s">
        <v>891</v>
      </c>
      <c r="D1751" s="129" t="s">
        <v>285</v>
      </c>
      <c r="E1751" s="129" t="s">
        <v>398</v>
      </c>
      <c r="F1751" s="129" t="s">
        <v>1336</v>
      </c>
      <c r="G1751" s="152" t="s">
        <v>872</v>
      </c>
      <c r="H1751" s="152"/>
      <c r="I1751" s="152" t="s">
        <v>891</v>
      </c>
      <c r="J1751" s="128" t="s">
        <v>192</v>
      </c>
      <c r="K1751" s="128" t="s">
        <v>2265</v>
      </c>
      <c r="L1751" s="130">
        <v>3</v>
      </c>
      <c r="M1751" s="130">
        <v>3</v>
      </c>
      <c r="N1751" s="131">
        <f t="shared" si="98"/>
        <v>6</v>
      </c>
      <c r="O1751" s="128" t="s">
        <v>2312</v>
      </c>
      <c r="P1751" s="144">
        <v>25200</v>
      </c>
      <c r="Q1751" s="133">
        <v>0</v>
      </c>
      <c r="R1751" s="144">
        <v>2800</v>
      </c>
      <c r="S1751" s="134">
        <f t="shared" si="99"/>
        <v>28000</v>
      </c>
      <c r="T1751" s="132">
        <v>25200</v>
      </c>
      <c r="U1751" s="135">
        <v>0</v>
      </c>
      <c r="V1751" s="135"/>
      <c r="W1751" s="136">
        <f t="shared" si="100"/>
        <v>25200</v>
      </c>
      <c r="X1751" s="145" t="s">
        <v>1909</v>
      </c>
      <c r="Y1751" s="138"/>
      <c r="Z1751" s="138"/>
      <c r="AA1751" s="138"/>
      <c r="AB1751" s="139">
        <f t="shared" si="97"/>
        <v>0</v>
      </c>
    </row>
    <row r="1752" spans="2:28" ht="40.5" customHeight="1">
      <c r="B1752" s="127">
        <v>1741</v>
      </c>
      <c r="C1752" s="152" t="s">
        <v>891</v>
      </c>
      <c r="D1752" s="129" t="s">
        <v>285</v>
      </c>
      <c r="E1752" s="129" t="s">
        <v>398</v>
      </c>
      <c r="F1752" s="129" t="s">
        <v>1336</v>
      </c>
      <c r="G1752" s="152" t="s">
        <v>872</v>
      </c>
      <c r="H1752" s="152"/>
      <c r="I1752" s="152" t="s">
        <v>891</v>
      </c>
      <c r="J1752" s="128" t="s">
        <v>157</v>
      </c>
      <c r="K1752" s="128" t="s">
        <v>2264</v>
      </c>
      <c r="L1752" s="130">
        <v>0</v>
      </c>
      <c r="M1752" s="130">
        <v>0</v>
      </c>
      <c r="N1752" s="131">
        <f t="shared" si="98"/>
        <v>0</v>
      </c>
      <c r="O1752" s="128" t="s">
        <v>2312</v>
      </c>
      <c r="P1752" s="144">
        <v>10465</v>
      </c>
      <c r="Q1752" s="133">
        <v>0</v>
      </c>
      <c r="R1752" s="144">
        <v>1163</v>
      </c>
      <c r="S1752" s="134">
        <f t="shared" si="99"/>
        <v>11628</v>
      </c>
      <c r="T1752" s="132">
        <v>10465</v>
      </c>
      <c r="U1752" s="135">
        <v>0</v>
      </c>
      <c r="V1752" s="135"/>
      <c r="W1752" s="136">
        <f t="shared" si="100"/>
        <v>10465</v>
      </c>
      <c r="X1752" s="145" t="s">
        <v>1909</v>
      </c>
      <c r="Y1752" s="138"/>
      <c r="Z1752" s="138"/>
      <c r="AA1752" s="138"/>
      <c r="AB1752" s="139">
        <f t="shared" si="97"/>
        <v>0</v>
      </c>
    </row>
    <row r="1753" spans="2:28" ht="40.5" customHeight="1">
      <c r="B1753" s="127">
        <v>1742</v>
      </c>
      <c r="C1753" s="152" t="s">
        <v>1911</v>
      </c>
      <c r="D1753" s="129" t="s">
        <v>220</v>
      </c>
      <c r="E1753" s="129" t="s">
        <v>1912</v>
      </c>
      <c r="F1753" s="129" t="s">
        <v>1913</v>
      </c>
      <c r="G1753" s="152" t="s">
        <v>872</v>
      </c>
      <c r="H1753" s="152"/>
      <c r="I1753" s="152" t="s">
        <v>930</v>
      </c>
      <c r="J1753" s="128" t="s">
        <v>157</v>
      </c>
      <c r="K1753" s="128" t="s">
        <v>2264</v>
      </c>
      <c r="L1753" s="130">
        <v>4</v>
      </c>
      <c r="M1753" s="130">
        <v>4</v>
      </c>
      <c r="N1753" s="131">
        <f t="shared" si="98"/>
        <v>8</v>
      </c>
      <c r="O1753" s="128" t="s">
        <v>2312</v>
      </c>
      <c r="P1753" s="144">
        <v>41860</v>
      </c>
      <c r="Q1753" s="133">
        <v>0</v>
      </c>
      <c r="R1753" s="144">
        <v>4652</v>
      </c>
      <c r="S1753" s="134">
        <f t="shared" si="99"/>
        <v>46512</v>
      </c>
      <c r="T1753" s="132">
        <v>41860</v>
      </c>
      <c r="U1753" s="135">
        <v>0</v>
      </c>
      <c r="V1753" s="135"/>
      <c r="W1753" s="136">
        <f t="shared" si="100"/>
        <v>41860</v>
      </c>
      <c r="X1753" s="145" t="s">
        <v>1914</v>
      </c>
      <c r="Y1753" s="138"/>
      <c r="Z1753" s="138"/>
      <c r="AA1753" s="138"/>
      <c r="AB1753" s="139">
        <f t="shared" si="97"/>
        <v>0</v>
      </c>
    </row>
    <row r="1754" spans="2:28" ht="40.5" customHeight="1">
      <c r="B1754" s="127">
        <v>1743</v>
      </c>
      <c r="C1754" s="152" t="s">
        <v>873</v>
      </c>
      <c r="D1754" s="129" t="s">
        <v>285</v>
      </c>
      <c r="E1754" s="129" t="s">
        <v>530</v>
      </c>
      <c r="F1754" s="129" t="s">
        <v>1915</v>
      </c>
      <c r="G1754" s="152" t="s">
        <v>872</v>
      </c>
      <c r="H1754" s="152"/>
      <c r="I1754" s="152" t="s">
        <v>873</v>
      </c>
      <c r="J1754" s="128" t="s">
        <v>938</v>
      </c>
      <c r="K1754" s="128" t="s">
        <v>2265</v>
      </c>
      <c r="L1754" s="130">
        <v>1</v>
      </c>
      <c r="M1754" s="130">
        <v>5</v>
      </c>
      <c r="N1754" s="131">
        <f t="shared" si="98"/>
        <v>6</v>
      </c>
      <c r="O1754" s="128" t="s">
        <v>2312</v>
      </c>
      <c r="P1754" s="144">
        <v>5579</v>
      </c>
      <c r="Q1754" s="133">
        <v>0</v>
      </c>
      <c r="R1754" s="144">
        <v>620</v>
      </c>
      <c r="S1754" s="134">
        <f t="shared" si="99"/>
        <v>6199</v>
      </c>
      <c r="T1754" s="132">
        <v>5579</v>
      </c>
      <c r="U1754" s="135">
        <v>0</v>
      </c>
      <c r="V1754" s="135"/>
      <c r="W1754" s="136">
        <f t="shared" si="100"/>
        <v>5579</v>
      </c>
      <c r="X1754" s="145" t="s">
        <v>1916</v>
      </c>
      <c r="Y1754" s="138"/>
      <c r="Z1754" s="138"/>
      <c r="AA1754" s="138"/>
      <c r="AB1754" s="139" t="e">
        <f>+P1754-#REF!</f>
        <v>#REF!</v>
      </c>
    </row>
    <row r="1755" spans="2:28" ht="40.5" customHeight="1">
      <c r="B1755" s="127">
        <v>1744</v>
      </c>
      <c r="C1755" s="152" t="s">
        <v>873</v>
      </c>
      <c r="D1755" s="129" t="s">
        <v>285</v>
      </c>
      <c r="E1755" s="129" t="s">
        <v>530</v>
      </c>
      <c r="F1755" s="129" t="s">
        <v>1915</v>
      </c>
      <c r="G1755" s="152" t="s">
        <v>872</v>
      </c>
      <c r="H1755" s="152"/>
      <c r="I1755" s="152" t="s">
        <v>873</v>
      </c>
      <c r="J1755" s="128" t="s">
        <v>875</v>
      </c>
      <c r="K1755" s="128" t="s">
        <v>2265</v>
      </c>
      <c r="L1755" s="130">
        <v>0</v>
      </c>
      <c r="M1755" s="130">
        <v>0</v>
      </c>
      <c r="N1755" s="131">
        <f t="shared" si="98"/>
        <v>0</v>
      </c>
      <c r="O1755" s="128" t="s">
        <v>2312</v>
      </c>
      <c r="P1755" s="144">
        <v>70000</v>
      </c>
      <c r="Q1755" s="133">
        <v>0</v>
      </c>
      <c r="R1755" s="144">
        <v>7778</v>
      </c>
      <c r="S1755" s="134">
        <f t="shared" si="99"/>
        <v>77778</v>
      </c>
      <c r="T1755" s="132">
        <v>70000</v>
      </c>
      <c r="U1755" s="135">
        <v>0</v>
      </c>
      <c r="V1755" s="135"/>
      <c r="W1755" s="136">
        <f t="shared" si="100"/>
        <v>70000</v>
      </c>
      <c r="X1755" s="145" t="s">
        <v>1916</v>
      </c>
      <c r="Y1755" s="138"/>
      <c r="Z1755" s="138"/>
      <c r="AA1755" s="138"/>
      <c r="AB1755" s="139">
        <f>+P1755-T1755</f>
        <v>0</v>
      </c>
    </row>
    <row r="1756" spans="2:28" ht="40.5" customHeight="1">
      <c r="B1756" s="127">
        <v>1745</v>
      </c>
      <c r="C1756" s="152" t="s">
        <v>873</v>
      </c>
      <c r="D1756" s="129" t="s">
        <v>285</v>
      </c>
      <c r="E1756" s="129" t="s">
        <v>530</v>
      </c>
      <c r="F1756" s="129" t="s">
        <v>1915</v>
      </c>
      <c r="G1756" s="152" t="s">
        <v>872</v>
      </c>
      <c r="H1756" s="152"/>
      <c r="I1756" s="152" t="s">
        <v>873</v>
      </c>
      <c r="J1756" s="128" t="s">
        <v>212</v>
      </c>
      <c r="K1756" s="128" t="s">
        <v>2265</v>
      </c>
      <c r="L1756" s="130">
        <v>0</v>
      </c>
      <c r="M1756" s="130">
        <v>0</v>
      </c>
      <c r="N1756" s="131">
        <f t="shared" si="98"/>
        <v>0</v>
      </c>
      <c r="O1756" s="128" t="s">
        <v>2312</v>
      </c>
      <c r="P1756" s="144">
        <v>14355</v>
      </c>
      <c r="Q1756" s="133">
        <v>0</v>
      </c>
      <c r="R1756" s="144">
        <v>1595</v>
      </c>
      <c r="S1756" s="134">
        <f t="shared" si="99"/>
        <v>15950</v>
      </c>
      <c r="T1756" s="132">
        <v>14355</v>
      </c>
      <c r="U1756" s="135">
        <v>0</v>
      </c>
      <c r="V1756" s="135"/>
      <c r="W1756" s="136">
        <f t="shared" si="100"/>
        <v>14355</v>
      </c>
      <c r="X1756" s="145" t="s">
        <v>1916</v>
      </c>
      <c r="Y1756" s="138"/>
      <c r="Z1756" s="138"/>
      <c r="AA1756" s="138"/>
      <c r="AB1756" s="139">
        <f>+P1756-T1756</f>
        <v>0</v>
      </c>
    </row>
    <row r="1757" spans="2:28" ht="40.5" customHeight="1">
      <c r="B1757" s="127">
        <v>1746</v>
      </c>
      <c r="C1757" s="152" t="s">
        <v>873</v>
      </c>
      <c r="D1757" s="129" t="s">
        <v>285</v>
      </c>
      <c r="E1757" s="129" t="s">
        <v>530</v>
      </c>
      <c r="F1757" s="129" t="s">
        <v>1915</v>
      </c>
      <c r="G1757" s="152" t="s">
        <v>872</v>
      </c>
      <c r="H1757" s="152"/>
      <c r="I1757" s="152" t="s">
        <v>873</v>
      </c>
      <c r="J1757" s="128" t="s">
        <v>192</v>
      </c>
      <c r="K1757" s="128" t="s">
        <v>2265</v>
      </c>
      <c r="L1757" s="130">
        <v>0</v>
      </c>
      <c r="M1757" s="130">
        <v>0</v>
      </c>
      <c r="N1757" s="131">
        <f t="shared" si="98"/>
        <v>0</v>
      </c>
      <c r="O1757" s="128" t="s">
        <v>2312</v>
      </c>
      <c r="P1757" s="144">
        <v>12600</v>
      </c>
      <c r="Q1757" s="133">
        <v>0</v>
      </c>
      <c r="R1757" s="144">
        <v>1400</v>
      </c>
      <c r="S1757" s="134">
        <f t="shared" si="99"/>
        <v>14000</v>
      </c>
      <c r="T1757" s="132">
        <v>12600</v>
      </c>
      <c r="U1757" s="135">
        <v>0</v>
      </c>
      <c r="V1757" s="135"/>
      <c r="W1757" s="136">
        <f t="shared" si="100"/>
        <v>12600</v>
      </c>
      <c r="X1757" s="145" t="s">
        <v>1916</v>
      </c>
      <c r="Y1757" s="138"/>
      <c r="Z1757" s="138"/>
      <c r="AA1757" s="138"/>
      <c r="AB1757" s="139">
        <f>+P1757-T1757</f>
        <v>0</v>
      </c>
    </row>
    <row r="1758" spans="2:28" ht="40.5" customHeight="1">
      <c r="B1758" s="127">
        <v>1747</v>
      </c>
      <c r="C1758" s="152" t="s">
        <v>873</v>
      </c>
      <c r="D1758" s="129" t="s">
        <v>285</v>
      </c>
      <c r="E1758" s="129" t="s">
        <v>530</v>
      </c>
      <c r="F1758" s="129" t="s">
        <v>1915</v>
      </c>
      <c r="G1758" s="152" t="s">
        <v>872</v>
      </c>
      <c r="H1758" s="152"/>
      <c r="I1758" s="152" t="s">
        <v>873</v>
      </c>
      <c r="J1758" s="128" t="s">
        <v>157</v>
      </c>
      <c r="K1758" s="128" t="s">
        <v>2264</v>
      </c>
      <c r="L1758" s="130">
        <v>0</v>
      </c>
      <c r="M1758" s="130">
        <v>0</v>
      </c>
      <c r="N1758" s="131">
        <f t="shared" si="98"/>
        <v>0</v>
      </c>
      <c r="O1758" s="128" t="s">
        <v>2312</v>
      </c>
      <c r="P1758" s="144">
        <v>10465</v>
      </c>
      <c r="Q1758" s="133">
        <v>0</v>
      </c>
      <c r="R1758" s="144">
        <v>1163</v>
      </c>
      <c r="S1758" s="134">
        <f t="shared" si="99"/>
        <v>11628</v>
      </c>
      <c r="T1758" s="132">
        <v>10465</v>
      </c>
      <c r="U1758" s="135">
        <v>0</v>
      </c>
      <c r="V1758" s="135"/>
      <c r="W1758" s="136">
        <f t="shared" si="100"/>
        <v>10465</v>
      </c>
      <c r="X1758" s="145" t="s">
        <v>1916</v>
      </c>
      <c r="Y1758" s="138"/>
      <c r="Z1758" s="138"/>
      <c r="AA1758" s="138"/>
      <c r="AB1758" s="139">
        <f>+P1758-T1754</f>
        <v>4886</v>
      </c>
    </row>
    <row r="1759" spans="2:28" ht="40.5" customHeight="1">
      <c r="B1759" s="127">
        <v>1748</v>
      </c>
      <c r="C1759" s="152" t="s">
        <v>1920</v>
      </c>
      <c r="D1759" s="129" t="s">
        <v>762</v>
      </c>
      <c r="E1759" s="129" t="s">
        <v>312</v>
      </c>
      <c r="F1759" s="129" t="s">
        <v>1921</v>
      </c>
      <c r="G1759" s="152" t="s">
        <v>909</v>
      </c>
      <c r="H1759" s="152"/>
      <c r="I1759" s="152" t="s">
        <v>428</v>
      </c>
      <c r="J1759" s="128" t="s">
        <v>455</v>
      </c>
      <c r="K1759" s="128" t="s">
        <v>2265</v>
      </c>
      <c r="L1759" s="130">
        <v>4</v>
      </c>
      <c r="M1759" s="130">
        <v>1</v>
      </c>
      <c r="N1759" s="131">
        <f t="shared" si="98"/>
        <v>5</v>
      </c>
      <c r="O1759" s="128" t="s">
        <v>2313</v>
      </c>
      <c r="P1759" s="144">
        <v>6591</v>
      </c>
      <c r="Q1759" s="133">
        <v>0</v>
      </c>
      <c r="R1759" s="144">
        <v>770</v>
      </c>
      <c r="S1759" s="134">
        <f t="shared" si="99"/>
        <v>7361</v>
      </c>
      <c r="T1759" s="132">
        <v>6591</v>
      </c>
      <c r="U1759" s="135">
        <v>0</v>
      </c>
      <c r="V1759" s="135"/>
      <c r="W1759" s="136">
        <f t="shared" si="100"/>
        <v>6591</v>
      </c>
      <c r="X1759" s="145" t="s">
        <v>1922</v>
      </c>
      <c r="Y1759" s="138"/>
      <c r="Z1759" s="138"/>
      <c r="AA1759" s="138"/>
      <c r="AB1759" s="139">
        <f t="shared" ref="AB1759:AB1778" si="101">+P1759-T1759</f>
        <v>0</v>
      </c>
    </row>
    <row r="1760" spans="2:28" ht="40.5" customHeight="1">
      <c r="B1760" s="127">
        <v>1749</v>
      </c>
      <c r="C1760" s="152" t="s">
        <v>1920</v>
      </c>
      <c r="D1760" s="129" t="s">
        <v>762</v>
      </c>
      <c r="E1760" s="129" t="s">
        <v>312</v>
      </c>
      <c r="F1760" s="129" t="s">
        <v>1921</v>
      </c>
      <c r="G1760" s="152" t="s">
        <v>909</v>
      </c>
      <c r="H1760" s="152"/>
      <c r="I1760" s="152" t="s">
        <v>428</v>
      </c>
      <c r="J1760" s="128" t="s">
        <v>1007</v>
      </c>
      <c r="K1760" s="128" t="s">
        <v>2264</v>
      </c>
      <c r="L1760" s="130">
        <v>0</v>
      </c>
      <c r="M1760" s="130">
        <v>0</v>
      </c>
      <c r="N1760" s="131">
        <f t="shared" si="98"/>
        <v>0</v>
      </c>
      <c r="O1760" s="128" t="s">
        <v>2313</v>
      </c>
      <c r="P1760" s="144">
        <v>10185</v>
      </c>
      <c r="Q1760" s="133">
        <v>0</v>
      </c>
      <c r="R1760" s="144">
        <v>4553.7999999999993</v>
      </c>
      <c r="S1760" s="134">
        <f t="shared" si="99"/>
        <v>14738.8</v>
      </c>
      <c r="T1760" s="144">
        <v>10185</v>
      </c>
      <c r="U1760" s="135">
        <v>0</v>
      </c>
      <c r="V1760" s="135"/>
      <c r="W1760" s="136">
        <f t="shared" si="100"/>
        <v>10185</v>
      </c>
      <c r="X1760" s="145" t="s">
        <v>1922</v>
      </c>
      <c r="Y1760" s="138"/>
      <c r="Z1760" s="138"/>
      <c r="AA1760" s="138"/>
      <c r="AB1760" s="139">
        <f t="shared" si="101"/>
        <v>0</v>
      </c>
    </row>
    <row r="1761" spans="2:28" ht="40.5" customHeight="1">
      <c r="B1761" s="127">
        <v>1750</v>
      </c>
      <c r="C1761" s="152" t="s">
        <v>1920</v>
      </c>
      <c r="D1761" s="129" t="s">
        <v>762</v>
      </c>
      <c r="E1761" s="129" t="s">
        <v>312</v>
      </c>
      <c r="F1761" s="129" t="s">
        <v>1921</v>
      </c>
      <c r="G1761" s="152" t="s">
        <v>909</v>
      </c>
      <c r="H1761" s="152"/>
      <c r="I1761" s="152" t="s">
        <v>428</v>
      </c>
      <c r="J1761" s="128" t="s">
        <v>200</v>
      </c>
      <c r="K1761" s="128" t="s">
        <v>2265</v>
      </c>
      <c r="L1761" s="130">
        <v>0</v>
      </c>
      <c r="M1761" s="130">
        <v>0</v>
      </c>
      <c r="N1761" s="131">
        <f t="shared" si="98"/>
        <v>0</v>
      </c>
      <c r="O1761" s="128" t="s">
        <v>2313</v>
      </c>
      <c r="P1761" s="144">
        <v>7100</v>
      </c>
      <c r="Q1761" s="133">
        <v>0</v>
      </c>
      <c r="R1761" s="144">
        <v>2498</v>
      </c>
      <c r="S1761" s="134">
        <f t="shared" si="99"/>
        <v>9598</v>
      </c>
      <c r="T1761" s="132">
        <v>7100</v>
      </c>
      <c r="U1761" s="135">
        <v>0</v>
      </c>
      <c r="V1761" s="135"/>
      <c r="W1761" s="136">
        <f t="shared" si="100"/>
        <v>7100</v>
      </c>
      <c r="X1761" s="145" t="s">
        <v>1922</v>
      </c>
      <c r="Y1761" s="138"/>
      <c r="Z1761" s="138"/>
      <c r="AA1761" s="138"/>
      <c r="AB1761" s="139">
        <f t="shared" si="101"/>
        <v>0</v>
      </c>
    </row>
    <row r="1762" spans="2:28" ht="40.5" customHeight="1">
      <c r="B1762" s="127">
        <v>1751</v>
      </c>
      <c r="C1762" s="128" t="s">
        <v>1927</v>
      </c>
      <c r="D1762" s="129" t="s">
        <v>215</v>
      </c>
      <c r="E1762" s="129" t="s">
        <v>1712</v>
      </c>
      <c r="F1762" s="128" t="s">
        <v>1928</v>
      </c>
      <c r="G1762" s="128" t="s">
        <v>1677</v>
      </c>
      <c r="H1762" s="128"/>
      <c r="I1762" s="128" t="s">
        <v>1762</v>
      </c>
      <c r="J1762" s="128" t="s">
        <v>192</v>
      </c>
      <c r="K1762" s="128" t="s">
        <v>2265</v>
      </c>
      <c r="L1762" s="130">
        <v>4</v>
      </c>
      <c r="M1762" s="130">
        <v>1</v>
      </c>
      <c r="N1762" s="131">
        <f t="shared" si="98"/>
        <v>5</v>
      </c>
      <c r="O1762" s="128" t="s">
        <v>2312</v>
      </c>
      <c r="P1762" s="144">
        <v>22140</v>
      </c>
      <c r="Q1762" s="133">
        <v>0</v>
      </c>
      <c r="R1762" s="144">
        <v>2460</v>
      </c>
      <c r="S1762" s="134">
        <f t="shared" si="99"/>
        <v>24600</v>
      </c>
      <c r="T1762" s="132">
        <v>22140</v>
      </c>
      <c r="U1762" s="135">
        <v>0</v>
      </c>
      <c r="V1762" s="135"/>
      <c r="W1762" s="136">
        <f t="shared" si="100"/>
        <v>22140</v>
      </c>
      <c r="X1762" s="145" t="s">
        <v>1929</v>
      </c>
      <c r="Y1762" s="138"/>
      <c r="Z1762" s="138"/>
      <c r="AA1762" s="138"/>
      <c r="AB1762" s="139">
        <f t="shared" si="101"/>
        <v>0</v>
      </c>
    </row>
    <row r="1763" spans="2:28" ht="40.5" customHeight="1">
      <c r="B1763" s="127">
        <v>1752</v>
      </c>
      <c r="C1763" s="128" t="s">
        <v>1927</v>
      </c>
      <c r="D1763" s="129" t="s">
        <v>215</v>
      </c>
      <c r="E1763" s="129" t="s">
        <v>1712</v>
      </c>
      <c r="F1763" s="128" t="s">
        <v>1928</v>
      </c>
      <c r="G1763" s="128" t="s">
        <v>1677</v>
      </c>
      <c r="H1763" s="128"/>
      <c r="I1763" s="128" t="s">
        <v>1762</v>
      </c>
      <c r="J1763" s="128" t="s">
        <v>156</v>
      </c>
      <c r="K1763" s="128" t="s">
        <v>2264</v>
      </c>
      <c r="L1763" s="130">
        <v>0</v>
      </c>
      <c r="M1763" s="130">
        <v>0</v>
      </c>
      <c r="N1763" s="131">
        <f t="shared" si="98"/>
        <v>0</v>
      </c>
      <c r="O1763" s="128" t="s">
        <v>2312</v>
      </c>
      <c r="P1763" s="144">
        <v>23616</v>
      </c>
      <c r="Q1763" s="133">
        <v>0</v>
      </c>
      <c r="R1763" s="144">
        <v>2625</v>
      </c>
      <c r="S1763" s="134">
        <f t="shared" si="99"/>
        <v>26241</v>
      </c>
      <c r="T1763" s="132">
        <v>23616</v>
      </c>
      <c r="U1763" s="135">
        <v>0</v>
      </c>
      <c r="V1763" s="135"/>
      <c r="W1763" s="136">
        <f t="shared" si="100"/>
        <v>23616</v>
      </c>
      <c r="X1763" s="145" t="s">
        <v>1929</v>
      </c>
      <c r="Y1763" s="138"/>
      <c r="Z1763" s="138"/>
      <c r="AA1763" s="138"/>
      <c r="AB1763" s="139">
        <f t="shared" si="101"/>
        <v>0</v>
      </c>
    </row>
    <row r="1764" spans="2:28" ht="40.5" customHeight="1">
      <c r="B1764" s="127">
        <v>1753</v>
      </c>
      <c r="C1764" s="128" t="s">
        <v>1927</v>
      </c>
      <c r="D1764" s="129" t="s">
        <v>215</v>
      </c>
      <c r="E1764" s="129" t="s">
        <v>1712</v>
      </c>
      <c r="F1764" s="128" t="s">
        <v>1928</v>
      </c>
      <c r="G1764" s="128" t="s">
        <v>1677</v>
      </c>
      <c r="H1764" s="128"/>
      <c r="I1764" s="128" t="s">
        <v>1762</v>
      </c>
      <c r="J1764" s="128" t="s">
        <v>875</v>
      </c>
      <c r="K1764" s="128" t="s">
        <v>2265</v>
      </c>
      <c r="L1764" s="130">
        <v>0</v>
      </c>
      <c r="M1764" s="130">
        <v>0</v>
      </c>
      <c r="N1764" s="131">
        <f t="shared" si="98"/>
        <v>0</v>
      </c>
      <c r="O1764" s="128" t="s">
        <v>2312</v>
      </c>
      <c r="P1764" s="144">
        <v>55721</v>
      </c>
      <c r="Q1764" s="133">
        <v>0</v>
      </c>
      <c r="R1764" s="144">
        <v>6192</v>
      </c>
      <c r="S1764" s="134">
        <f t="shared" si="99"/>
        <v>61913</v>
      </c>
      <c r="T1764" s="132">
        <v>55721</v>
      </c>
      <c r="U1764" s="135">
        <v>0</v>
      </c>
      <c r="V1764" s="135"/>
      <c r="W1764" s="136">
        <f t="shared" si="100"/>
        <v>55721</v>
      </c>
      <c r="X1764" s="145" t="s">
        <v>1929</v>
      </c>
      <c r="Y1764" s="138"/>
      <c r="Z1764" s="138"/>
      <c r="AA1764" s="138"/>
      <c r="AB1764" s="139">
        <f t="shared" si="101"/>
        <v>0</v>
      </c>
    </row>
    <row r="1765" spans="2:28" ht="40.5" customHeight="1">
      <c r="B1765" s="127">
        <v>1754</v>
      </c>
      <c r="C1765" s="128" t="s">
        <v>1930</v>
      </c>
      <c r="D1765" s="129" t="s">
        <v>179</v>
      </c>
      <c r="E1765" s="129" t="s">
        <v>1298</v>
      </c>
      <c r="F1765" s="128" t="s">
        <v>463</v>
      </c>
      <c r="G1765" s="128" t="s">
        <v>1677</v>
      </c>
      <c r="H1765" s="128"/>
      <c r="I1765" s="128" t="s">
        <v>1737</v>
      </c>
      <c r="J1765" s="128" t="s">
        <v>192</v>
      </c>
      <c r="K1765" s="128" t="s">
        <v>2265</v>
      </c>
      <c r="L1765" s="130">
        <v>5</v>
      </c>
      <c r="M1765" s="130">
        <v>0</v>
      </c>
      <c r="N1765" s="131">
        <f t="shared" si="98"/>
        <v>5</v>
      </c>
      <c r="O1765" s="128" t="s">
        <v>2312</v>
      </c>
      <c r="P1765" s="144">
        <v>22140</v>
      </c>
      <c r="Q1765" s="133">
        <v>0</v>
      </c>
      <c r="R1765" s="144">
        <v>2460</v>
      </c>
      <c r="S1765" s="134">
        <f t="shared" si="99"/>
        <v>24600</v>
      </c>
      <c r="T1765" s="132">
        <v>22140</v>
      </c>
      <c r="U1765" s="135">
        <v>0</v>
      </c>
      <c r="V1765" s="135"/>
      <c r="W1765" s="136">
        <f t="shared" si="100"/>
        <v>22140</v>
      </c>
      <c r="X1765" s="145" t="s">
        <v>1931</v>
      </c>
      <c r="Y1765" s="138"/>
      <c r="Z1765" s="138"/>
      <c r="AA1765" s="138"/>
      <c r="AB1765" s="139">
        <f t="shared" si="101"/>
        <v>0</v>
      </c>
    </row>
    <row r="1766" spans="2:28" ht="40.5" customHeight="1">
      <c r="B1766" s="127">
        <v>1755</v>
      </c>
      <c r="C1766" s="128" t="s">
        <v>1930</v>
      </c>
      <c r="D1766" s="129" t="s">
        <v>179</v>
      </c>
      <c r="E1766" s="129" t="s">
        <v>1298</v>
      </c>
      <c r="F1766" s="128" t="s">
        <v>463</v>
      </c>
      <c r="G1766" s="128" t="s">
        <v>1677</v>
      </c>
      <c r="H1766" s="128"/>
      <c r="I1766" s="128" t="s">
        <v>1737</v>
      </c>
      <c r="J1766" s="128" t="s">
        <v>1684</v>
      </c>
      <c r="K1766" s="128" t="s">
        <v>2265</v>
      </c>
      <c r="L1766" s="130">
        <v>0</v>
      </c>
      <c r="M1766" s="130">
        <v>0</v>
      </c>
      <c r="N1766" s="131">
        <f t="shared" si="98"/>
        <v>0</v>
      </c>
      <c r="O1766" s="128" t="s">
        <v>2312</v>
      </c>
      <c r="P1766" s="144">
        <v>14400</v>
      </c>
      <c r="Q1766" s="133">
        <v>0</v>
      </c>
      <c r="R1766" s="144">
        <v>1600</v>
      </c>
      <c r="S1766" s="134">
        <f t="shared" si="99"/>
        <v>16000</v>
      </c>
      <c r="T1766" s="132">
        <v>14400</v>
      </c>
      <c r="U1766" s="135">
        <v>0</v>
      </c>
      <c r="V1766" s="135"/>
      <c r="W1766" s="136">
        <f t="shared" si="100"/>
        <v>14400</v>
      </c>
      <c r="X1766" s="145" t="s">
        <v>1931</v>
      </c>
      <c r="Y1766" s="138"/>
      <c r="Z1766" s="138"/>
      <c r="AA1766" s="138"/>
      <c r="AB1766" s="139">
        <f t="shared" si="101"/>
        <v>0</v>
      </c>
    </row>
    <row r="1767" spans="2:28" ht="40.5" customHeight="1">
      <c r="B1767" s="127">
        <v>1756</v>
      </c>
      <c r="C1767" s="128" t="s">
        <v>1930</v>
      </c>
      <c r="D1767" s="129" t="s">
        <v>179</v>
      </c>
      <c r="E1767" s="129" t="s">
        <v>1298</v>
      </c>
      <c r="F1767" s="128" t="s">
        <v>463</v>
      </c>
      <c r="G1767" s="128" t="s">
        <v>1677</v>
      </c>
      <c r="H1767" s="128"/>
      <c r="I1767" s="128" t="s">
        <v>1737</v>
      </c>
      <c r="J1767" s="128" t="s">
        <v>875</v>
      </c>
      <c r="K1767" s="128" t="s">
        <v>2265</v>
      </c>
      <c r="L1767" s="130">
        <v>0</v>
      </c>
      <c r="M1767" s="130">
        <v>0</v>
      </c>
      <c r="N1767" s="131">
        <f t="shared" si="98"/>
        <v>0</v>
      </c>
      <c r="O1767" s="128" t="s">
        <v>2312</v>
      </c>
      <c r="P1767" s="144">
        <v>111443</v>
      </c>
      <c r="Q1767" s="133">
        <v>0</v>
      </c>
      <c r="R1767" s="144">
        <v>12383</v>
      </c>
      <c r="S1767" s="134">
        <f t="shared" si="99"/>
        <v>123826</v>
      </c>
      <c r="T1767" s="132">
        <v>111443</v>
      </c>
      <c r="U1767" s="135">
        <v>0</v>
      </c>
      <c r="V1767" s="135"/>
      <c r="W1767" s="136">
        <f t="shared" si="100"/>
        <v>111443</v>
      </c>
      <c r="X1767" s="145" t="s">
        <v>1931</v>
      </c>
      <c r="Y1767" s="138"/>
      <c r="Z1767" s="138"/>
      <c r="AA1767" s="138"/>
      <c r="AB1767" s="139">
        <f t="shared" si="101"/>
        <v>0</v>
      </c>
    </row>
    <row r="1768" spans="2:28" ht="40.5" customHeight="1">
      <c r="B1768" s="127">
        <v>1757</v>
      </c>
      <c r="C1768" s="128" t="s">
        <v>1932</v>
      </c>
      <c r="D1768" s="129" t="s">
        <v>1933</v>
      </c>
      <c r="E1768" s="129" t="s">
        <v>161</v>
      </c>
      <c r="F1768" s="128" t="s">
        <v>1934</v>
      </c>
      <c r="G1768" s="128" t="s">
        <v>1677</v>
      </c>
      <c r="H1768" s="128"/>
      <c r="I1768" s="128" t="s">
        <v>1754</v>
      </c>
      <c r="J1768" s="128" t="s">
        <v>875</v>
      </c>
      <c r="K1768" s="128" t="s">
        <v>2265</v>
      </c>
      <c r="L1768" s="130">
        <v>4</v>
      </c>
      <c r="M1768" s="130">
        <v>1</v>
      </c>
      <c r="N1768" s="131">
        <f t="shared" si="98"/>
        <v>5</v>
      </c>
      <c r="O1768" s="128" t="s">
        <v>2312</v>
      </c>
      <c r="P1768" s="144">
        <v>41395</v>
      </c>
      <c r="Q1768" s="133">
        <v>0</v>
      </c>
      <c r="R1768" s="144">
        <v>4600</v>
      </c>
      <c r="S1768" s="134">
        <f t="shared" si="99"/>
        <v>45995</v>
      </c>
      <c r="T1768" s="132">
        <v>41395</v>
      </c>
      <c r="U1768" s="135">
        <v>0</v>
      </c>
      <c r="V1768" s="135"/>
      <c r="W1768" s="136">
        <f t="shared" si="100"/>
        <v>41395</v>
      </c>
      <c r="X1768" s="145" t="s">
        <v>1935</v>
      </c>
      <c r="Y1768" s="138"/>
      <c r="Z1768" s="138"/>
      <c r="AA1768" s="138"/>
      <c r="AB1768" s="139">
        <f t="shared" si="101"/>
        <v>0</v>
      </c>
    </row>
    <row r="1769" spans="2:28" ht="40.5" customHeight="1">
      <c r="B1769" s="127">
        <v>1758</v>
      </c>
      <c r="C1769" s="128" t="s">
        <v>1932</v>
      </c>
      <c r="D1769" s="129" t="s">
        <v>1933</v>
      </c>
      <c r="E1769" s="129" t="s">
        <v>161</v>
      </c>
      <c r="F1769" s="128" t="s">
        <v>1934</v>
      </c>
      <c r="G1769" s="128" t="s">
        <v>1677</v>
      </c>
      <c r="H1769" s="128"/>
      <c r="I1769" s="128" t="s">
        <v>1754</v>
      </c>
      <c r="J1769" s="128" t="s">
        <v>156</v>
      </c>
      <c r="K1769" s="128" t="s">
        <v>2264</v>
      </c>
      <c r="L1769" s="130">
        <v>0</v>
      </c>
      <c r="M1769" s="130">
        <v>0</v>
      </c>
      <c r="N1769" s="131">
        <f t="shared" si="98"/>
        <v>0</v>
      </c>
      <c r="O1769" s="128" t="s">
        <v>2312</v>
      </c>
      <c r="P1769" s="144">
        <v>7872</v>
      </c>
      <c r="Q1769" s="133">
        <v>0</v>
      </c>
      <c r="R1769" s="144">
        <v>875</v>
      </c>
      <c r="S1769" s="134">
        <f t="shared" si="99"/>
        <v>8747</v>
      </c>
      <c r="T1769" s="132">
        <v>7872</v>
      </c>
      <c r="U1769" s="135">
        <v>0</v>
      </c>
      <c r="V1769" s="135"/>
      <c r="W1769" s="136">
        <f t="shared" si="100"/>
        <v>7872</v>
      </c>
      <c r="X1769" s="145" t="s">
        <v>1935</v>
      </c>
      <c r="Y1769" s="138"/>
      <c r="Z1769" s="138"/>
      <c r="AA1769" s="138"/>
      <c r="AB1769" s="139">
        <f t="shared" si="101"/>
        <v>0</v>
      </c>
    </row>
    <row r="1770" spans="2:28" ht="40.5" customHeight="1">
      <c r="B1770" s="127">
        <v>1759</v>
      </c>
      <c r="C1770" s="128" t="s">
        <v>1932</v>
      </c>
      <c r="D1770" s="129" t="s">
        <v>1933</v>
      </c>
      <c r="E1770" s="129" t="s">
        <v>161</v>
      </c>
      <c r="F1770" s="128" t="s">
        <v>1934</v>
      </c>
      <c r="G1770" s="128" t="s">
        <v>1677</v>
      </c>
      <c r="H1770" s="128"/>
      <c r="I1770" s="128" t="s">
        <v>1754</v>
      </c>
      <c r="J1770" s="128" t="s">
        <v>1684</v>
      </c>
      <c r="K1770" s="128" t="s">
        <v>2265</v>
      </c>
      <c r="L1770" s="130">
        <v>0</v>
      </c>
      <c r="M1770" s="130">
        <v>0</v>
      </c>
      <c r="N1770" s="131">
        <f t="shared" si="98"/>
        <v>0</v>
      </c>
      <c r="O1770" s="128" t="s">
        <v>2312</v>
      </c>
      <c r="P1770" s="144">
        <v>14400</v>
      </c>
      <c r="Q1770" s="133">
        <v>0</v>
      </c>
      <c r="R1770" s="144">
        <v>1600</v>
      </c>
      <c r="S1770" s="134">
        <f t="shared" si="99"/>
        <v>16000</v>
      </c>
      <c r="T1770" s="132">
        <v>14400</v>
      </c>
      <c r="U1770" s="135">
        <v>0</v>
      </c>
      <c r="V1770" s="135"/>
      <c r="W1770" s="136">
        <f t="shared" si="100"/>
        <v>14400</v>
      </c>
      <c r="X1770" s="145" t="s">
        <v>1935</v>
      </c>
      <c r="Y1770" s="138"/>
      <c r="Z1770" s="138"/>
      <c r="AA1770" s="138"/>
      <c r="AB1770" s="139">
        <f t="shared" si="101"/>
        <v>0</v>
      </c>
    </row>
    <row r="1771" spans="2:28" ht="40.5" customHeight="1">
      <c r="B1771" s="127">
        <v>1760</v>
      </c>
      <c r="C1771" s="128" t="s">
        <v>1936</v>
      </c>
      <c r="D1771" s="129" t="s">
        <v>380</v>
      </c>
      <c r="E1771" s="129" t="s">
        <v>179</v>
      </c>
      <c r="F1771" s="128" t="s">
        <v>149</v>
      </c>
      <c r="G1771" s="128" t="s">
        <v>1677</v>
      </c>
      <c r="H1771" s="128"/>
      <c r="I1771" s="128" t="s">
        <v>1742</v>
      </c>
      <c r="J1771" s="128" t="s">
        <v>156</v>
      </c>
      <c r="K1771" s="128" t="s">
        <v>2264</v>
      </c>
      <c r="L1771" s="130">
        <v>5</v>
      </c>
      <c r="M1771" s="130">
        <v>0</v>
      </c>
      <c r="N1771" s="131">
        <f t="shared" si="98"/>
        <v>5</v>
      </c>
      <c r="O1771" s="128" t="s">
        <v>2312</v>
      </c>
      <c r="P1771" s="144">
        <v>15744</v>
      </c>
      <c r="Q1771" s="133">
        <v>0</v>
      </c>
      <c r="R1771" s="144">
        <v>1750</v>
      </c>
      <c r="S1771" s="134">
        <f t="shared" si="99"/>
        <v>17494</v>
      </c>
      <c r="T1771" s="132">
        <v>15744</v>
      </c>
      <c r="U1771" s="135">
        <v>0</v>
      </c>
      <c r="V1771" s="135"/>
      <c r="W1771" s="136">
        <f t="shared" si="100"/>
        <v>15744</v>
      </c>
      <c r="X1771" s="145" t="s">
        <v>1937</v>
      </c>
      <c r="Y1771" s="138"/>
      <c r="Z1771" s="138"/>
      <c r="AA1771" s="138"/>
      <c r="AB1771" s="139">
        <f t="shared" si="101"/>
        <v>0</v>
      </c>
    </row>
    <row r="1772" spans="2:28" ht="40.5" customHeight="1">
      <c r="B1772" s="127">
        <v>1761</v>
      </c>
      <c r="C1772" s="128" t="s">
        <v>1938</v>
      </c>
      <c r="D1772" s="129" t="s">
        <v>307</v>
      </c>
      <c r="E1772" s="129"/>
      <c r="F1772" s="128" t="s">
        <v>1939</v>
      </c>
      <c r="G1772" s="128" t="s">
        <v>909</v>
      </c>
      <c r="H1772" s="128"/>
      <c r="I1772" s="128" t="s">
        <v>1016</v>
      </c>
      <c r="J1772" s="128" t="s">
        <v>157</v>
      </c>
      <c r="K1772" s="128" t="s">
        <v>2264</v>
      </c>
      <c r="L1772" s="129">
        <v>8</v>
      </c>
      <c r="M1772" s="129">
        <v>2</v>
      </c>
      <c r="N1772" s="131">
        <f t="shared" si="98"/>
        <v>10</v>
      </c>
      <c r="O1772" s="128" t="s">
        <v>2312</v>
      </c>
      <c r="P1772" s="144">
        <v>15020</v>
      </c>
      <c r="Q1772" s="133">
        <v>0</v>
      </c>
      <c r="R1772" s="144">
        <v>3414</v>
      </c>
      <c r="S1772" s="134">
        <f t="shared" si="99"/>
        <v>18434</v>
      </c>
      <c r="T1772" s="132">
        <v>15020</v>
      </c>
      <c r="U1772" s="135">
        <v>0</v>
      </c>
      <c r="V1772" s="135"/>
      <c r="W1772" s="136">
        <f t="shared" si="100"/>
        <v>15020</v>
      </c>
      <c r="X1772" s="145" t="s">
        <v>1940</v>
      </c>
      <c r="Y1772" s="138"/>
      <c r="Z1772" s="138"/>
      <c r="AA1772" s="138"/>
      <c r="AB1772" s="139">
        <f t="shared" si="101"/>
        <v>0</v>
      </c>
    </row>
    <row r="1773" spans="2:28" ht="40.5" customHeight="1">
      <c r="B1773" s="127">
        <v>1762</v>
      </c>
      <c r="C1773" s="128" t="s">
        <v>1938</v>
      </c>
      <c r="D1773" s="129" t="s">
        <v>307</v>
      </c>
      <c r="E1773" s="129"/>
      <c r="F1773" s="128" t="s">
        <v>1939</v>
      </c>
      <c r="G1773" s="128" t="s">
        <v>909</v>
      </c>
      <c r="H1773" s="128"/>
      <c r="I1773" s="128" t="s">
        <v>1016</v>
      </c>
      <c r="J1773" s="128" t="s">
        <v>156</v>
      </c>
      <c r="K1773" s="128" t="s">
        <v>2264</v>
      </c>
      <c r="L1773" s="130">
        <v>0</v>
      </c>
      <c r="M1773" s="130">
        <v>0</v>
      </c>
      <c r="N1773" s="131">
        <f t="shared" si="98"/>
        <v>0</v>
      </c>
      <c r="O1773" s="128" t="s">
        <v>2312</v>
      </c>
      <c r="P1773" s="144">
        <v>12452</v>
      </c>
      <c r="Q1773" s="133">
        <v>0</v>
      </c>
      <c r="R1773" s="144">
        <v>1536.7600000000002</v>
      </c>
      <c r="S1773" s="134">
        <f t="shared" si="99"/>
        <v>13988.76</v>
      </c>
      <c r="T1773" s="132">
        <v>12452</v>
      </c>
      <c r="U1773" s="135">
        <v>0</v>
      </c>
      <c r="V1773" s="135"/>
      <c r="W1773" s="136">
        <f t="shared" si="100"/>
        <v>12452</v>
      </c>
      <c r="X1773" s="145" t="s">
        <v>1940</v>
      </c>
      <c r="Y1773" s="138"/>
      <c r="Z1773" s="138"/>
      <c r="AA1773" s="138"/>
      <c r="AB1773" s="139">
        <f t="shared" si="101"/>
        <v>0</v>
      </c>
    </row>
    <row r="1774" spans="2:28" ht="40.5" customHeight="1">
      <c r="B1774" s="127">
        <v>1763</v>
      </c>
      <c r="C1774" s="128" t="s">
        <v>1942</v>
      </c>
      <c r="D1774" s="129" t="s">
        <v>452</v>
      </c>
      <c r="E1774" s="129" t="s">
        <v>253</v>
      </c>
      <c r="F1774" s="128" t="s">
        <v>1943</v>
      </c>
      <c r="G1774" s="128" t="s">
        <v>909</v>
      </c>
      <c r="H1774" s="128"/>
      <c r="I1774" s="128" t="s">
        <v>1154</v>
      </c>
      <c r="J1774" s="128" t="s">
        <v>288</v>
      </c>
      <c r="K1774" s="128" t="s">
        <v>2265</v>
      </c>
      <c r="L1774" s="130">
        <v>5</v>
      </c>
      <c r="M1774" s="130">
        <v>0</v>
      </c>
      <c r="N1774" s="131">
        <f t="shared" si="98"/>
        <v>5</v>
      </c>
      <c r="O1774" s="128" t="s">
        <v>2312</v>
      </c>
      <c r="P1774" s="144">
        <v>11322</v>
      </c>
      <c r="Q1774" s="133">
        <v>0</v>
      </c>
      <c r="R1774" s="144">
        <v>1258</v>
      </c>
      <c r="S1774" s="134">
        <f t="shared" si="99"/>
        <v>12580</v>
      </c>
      <c r="T1774" s="132">
        <v>11322</v>
      </c>
      <c r="U1774" s="135">
        <v>0</v>
      </c>
      <c r="V1774" s="135"/>
      <c r="W1774" s="136">
        <f t="shared" si="100"/>
        <v>11322</v>
      </c>
      <c r="X1774" s="145" t="s">
        <v>1944</v>
      </c>
      <c r="Y1774" s="138"/>
      <c r="Z1774" s="138"/>
      <c r="AA1774" s="138"/>
      <c r="AB1774" s="139">
        <f t="shared" si="101"/>
        <v>0</v>
      </c>
    </row>
    <row r="1775" spans="2:28" ht="40.5" customHeight="1">
      <c r="B1775" s="127">
        <v>1764</v>
      </c>
      <c r="C1775" s="128" t="s">
        <v>1945</v>
      </c>
      <c r="D1775" s="129" t="s">
        <v>285</v>
      </c>
      <c r="E1775" s="129" t="s">
        <v>247</v>
      </c>
      <c r="F1775" s="128" t="s">
        <v>525</v>
      </c>
      <c r="G1775" s="128" t="s">
        <v>706</v>
      </c>
      <c r="H1775" s="128"/>
      <c r="I1775" s="128" t="s">
        <v>748</v>
      </c>
      <c r="J1775" s="128" t="s">
        <v>169</v>
      </c>
      <c r="K1775" s="128" t="s">
        <v>2264</v>
      </c>
      <c r="L1775" s="130">
        <v>4</v>
      </c>
      <c r="M1775" s="130">
        <v>2</v>
      </c>
      <c r="N1775" s="131">
        <f t="shared" si="98"/>
        <v>6</v>
      </c>
      <c r="O1775" s="128" t="s">
        <v>2312</v>
      </c>
      <c r="P1775" s="144">
        <v>18247</v>
      </c>
      <c r="Q1775" s="133">
        <v>0</v>
      </c>
      <c r="R1775" s="144">
        <v>2028</v>
      </c>
      <c r="S1775" s="134">
        <f t="shared" si="99"/>
        <v>20275</v>
      </c>
      <c r="T1775" s="132">
        <v>18247</v>
      </c>
      <c r="U1775" s="135">
        <v>0</v>
      </c>
      <c r="V1775" s="135"/>
      <c r="W1775" s="136">
        <f t="shared" si="100"/>
        <v>18247</v>
      </c>
      <c r="X1775" s="145" t="s">
        <v>1946</v>
      </c>
      <c r="Y1775" s="138"/>
      <c r="Z1775" s="138"/>
      <c r="AA1775" s="138"/>
      <c r="AB1775" s="139">
        <f t="shared" si="101"/>
        <v>0</v>
      </c>
    </row>
    <row r="1776" spans="2:28" ht="40.5" customHeight="1">
      <c r="B1776" s="127">
        <v>1765</v>
      </c>
      <c r="C1776" s="128" t="s">
        <v>1947</v>
      </c>
      <c r="D1776" s="129" t="s">
        <v>219</v>
      </c>
      <c r="E1776" s="129" t="s">
        <v>285</v>
      </c>
      <c r="F1776" s="128" t="s">
        <v>1948</v>
      </c>
      <c r="G1776" s="128" t="s">
        <v>706</v>
      </c>
      <c r="H1776" s="128"/>
      <c r="I1776" s="128" t="s">
        <v>850</v>
      </c>
      <c r="J1776" s="128" t="s">
        <v>176</v>
      </c>
      <c r="K1776" s="128" t="s">
        <v>2265</v>
      </c>
      <c r="L1776" s="130">
        <v>4</v>
      </c>
      <c r="M1776" s="130">
        <v>2</v>
      </c>
      <c r="N1776" s="131">
        <f t="shared" si="98"/>
        <v>6</v>
      </c>
      <c r="O1776" s="128" t="s">
        <v>2312</v>
      </c>
      <c r="P1776" s="144">
        <v>27180</v>
      </c>
      <c r="Q1776" s="133">
        <v>0</v>
      </c>
      <c r="R1776" s="144">
        <v>3020</v>
      </c>
      <c r="S1776" s="134">
        <f t="shared" si="99"/>
        <v>30200</v>
      </c>
      <c r="T1776" s="132">
        <v>27180</v>
      </c>
      <c r="U1776" s="135">
        <v>0</v>
      </c>
      <c r="V1776" s="135"/>
      <c r="W1776" s="136">
        <f t="shared" si="100"/>
        <v>27180</v>
      </c>
      <c r="X1776" s="145" t="s">
        <v>1949</v>
      </c>
      <c r="Y1776" s="138"/>
      <c r="Z1776" s="138"/>
      <c r="AA1776" s="138"/>
      <c r="AB1776" s="139">
        <f t="shared" si="101"/>
        <v>0</v>
      </c>
    </row>
    <row r="1777" spans="2:28" ht="40.5" customHeight="1">
      <c r="B1777" s="127">
        <v>1766</v>
      </c>
      <c r="C1777" s="128" t="s">
        <v>1950</v>
      </c>
      <c r="D1777" s="129" t="s">
        <v>285</v>
      </c>
      <c r="E1777" s="129" t="s">
        <v>1951</v>
      </c>
      <c r="F1777" s="128" t="s">
        <v>1952</v>
      </c>
      <c r="G1777" s="128" t="s">
        <v>706</v>
      </c>
      <c r="H1777" s="128"/>
      <c r="I1777" s="128" t="s">
        <v>855</v>
      </c>
      <c r="J1777" s="128" t="s">
        <v>176</v>
      </c>
      <c r="K1777" s="128" t="s">
        <v>2265</v>
      </c>
      <c r="L1777" s="130">
        <v>3</v>
      </c>
      <c r="M1777" s="130">
        <v>2</v>
      </c>
      <c r="N1777" s="131">
        <f t="shared" si="98"/>
        <v>5</v>
      </c>
      <c r="O1777" s="128" t="s">
        <v>2312</v>
      </c>
      <c r="P1777" s="144">
        <v>27180</v>
      </c>
      <c r="Q1777" s="133">
        <v>0</v>
      </c>
      <c r="R1777" s="144">
        <v>3020</v>
      </c>
      <c r="S1777" s="134">
        <f t="shared" si="99"/>
        <v>30200</v>
      </c>
      <c r="T1777" s="132">
        <v>27180</v>
      </c>
      <c r="U1777" s="135">
        <v>0</v>
      </c>
      <c r="V1777" s="135"/>
      <c r="W1777" s="136">
        <f t="shared" si="100"/>
        <v>27180</v>
      </c>
      <c r="X1777" s="145" t="s">
        <v>1953</v>
      </c>
      <c r="Y1777" s="138"/>
      <c r="Z1777" s="138"/>
      <c r="AA1777" s="138"/>
      <c r="AB1777" s="139">
        <f t="shared" si="101"/>
        <v>0</v>
      </c>
    </row>
    <row r="1778" spans="2:28" ht="40.5" customHeight="1">
      <c r="B1778" s="127">
        <v>1767</v>
      </c>
      <c r="C1778" s="128" t="s">
        <v>1950</v>
      </c>
      <c r="D1778" s="129" t="s">
        <v>285</v>
      </c>
      <c r="E1778" s="129" t="s">
        <v>1951</v>
      </c>
      <c r="F1778" s="128" t="s">
        <v>1952</v>
      </c>
      <c r="G1778" s="128" t="s">
        <v>706</v>
      </c>
      <c r="H1778" s="128"/>
      <c r="I1778" s="128" t="s">
        <v>855</v>
      </c>
      <c r="J1778" s="128" t="s">
        <v>169</v>
      </c>
      <c r="K1778" s="128" t="s">
        <v>2264</v>
      </c>
      <c r="L1778" s="130">
        <v>0</v>
      </c>
      <c r="M1778" s="130">
        <v>0</v>
      </c>
      <c r="N1778" s="131">
        <f t="shared" si="98"/>
        <v>0</v>
      </c>
      <c r="O1778" s="128" t="s">
        <v>2312</v>
      </c>
      <c r="P1778" s="144">
        <v>18247</v>
      </c>
      <c r="Q1778" s="133">
        <v>0</v>
      </c>
      <c r="R1778" s="144">
        <v>2028</v>
      </c>
      <c r="S1778" s="134">
        <f t="shared" si="99"/>
        <v>20275</v>
      </c>
      <c r="T1778" s="132">
        <v>18247</v>
      </c>
      <c r="U1778" s="135">
        <v>0</v>
      </c>
      <c r="V1778" s="135"/>
      <c r="W1778" s="136">
        <f t="shared" si="100"/>
        <v>18247</v>
      </c>
      <c r="X1778" s="145" t="s">
        <v>1953</v>
      </c>
      <c r="Y1778" s="138"/>
      <c r="Z1778" s="138"/>
      <c r="AA1778" s="138"/>
      <c r="AB1778" s="139">
        <f t="shared" si="101"/>
        <v>0</v>
      </c>
    </row>
    <row r="1779" spans="2:28" ht="40.5" customHeight="1">
      <c r="B1779" s="127">
        <v>1768</v>
      </c>
      <c r="C1779" s="128" t="s">
        <v>1966</v>
      </c>
      <c r="D1779" s="129" t="s">
        <v>247</v>
      </c>
      <c r="E1779" s="129" t="s">
        <v>247</v>
      </c>
      <c r="F1779" s="128" t="s">
        <v>512</v>
      </c>
      <c r="G1779" s="128" t="s">
        <v>1550</v>
      </c>
      <c r="H1779" s="128"/>
      <c r="I1779" s="128" t="s">
        <v>1656</v>
      </c>
      <c r="J1779" s="128" t="s">
        <v>156</v>
      </c>
      <c r="K1779" s="128" t="s">
        <v>2264</v>
      </c>
      <c r="L1779" s="130">
        <v>5</v>
      </c>
      <c r="M1779" s="130">
        <v>1</v>
      </c>
      <c r="N1779" s="131">
        <f t="shared" si="98"/>
        <v>6</v>
      </c>
      <c r="O1779" s="128" t="s">
        <v>2312</v>
      </c>
      <c r="P1779" s="144">
        <v>23007</v>
      </c>
      <c r="Q1779" s="133">
        <v>0</v>
      </c>
      <c r="R1779" s="144">
        <v>2709</v>
      </c>
      <c r="S1779" s="134">
        <f t="shared" si="99"/>
        <v>25716</v>
      </c>
      <c r="T1779" s="132">
        <v>23007</v>
      </c>
      <c r="U1779" s="135">
        <v>0</v>
      </c>
      <c r="V1779" s="135"/>
      <c r="W1779" s="136">
        <f t="shared" si="100"/>
        <v>23007</v>
      </c>
      <c r="X1779" s="145" t="s">
        <v>1967</v>
      </c>
      <c r="Y1779" s="138"/>
      <c r="Z1779" s="138"/>
      <c r="AA1779" s="138"/>
      <c r="AB1779" s="139"/>
    </row>
    <row r="1780" spans="2:28" ht="40.5" customHeight="1">
      <c r="B1780" s="127">
        <v>1769</v>
      </c>
      <c r="C1780" s="128" t="s">
        <v>1966</v>
      </c>
      <c r="D1780" s="129" t="s">
        <v>247</v>
      </c>
      <c r="E1780" s="129" t="s">
        <v>247</v>
      </c>
      <c r="F1780" s="128" t="s">
        <v>512</v>
      </c>
      <c r="G1780" s="128" t="s">
        <v>1550</v>
      </c>
      <c r="H1780" s="128"/>
      <c r="I1780" s="128" t="s">
        <v>1656</v>
      </c>
      <c r="J1780" s="128" t="s">
        <v>1968</v>
      </c>
      <c r="K1780" s="128" t="s">
        <v>2265</v>
      </c>
      <c r="L1780" s="130">
        <v>0</v>
      </c>
      <c r="M1780" s="130">
        <v>0</v>
      </c>
      <c r="N1780" s="131">
        <f t="shared" si="98"/>
        <v>0</v>
      </c>
      <c r="O1780" s="128" t="s">
        <v>2312</v>
      </c>
      <c r="P1780" s="144">
        <v>25000</v>
      </c>
      <c r="Q1780" s="133">
        <v>0</v>
      </c>
      <c r="R1780" s="144">
        <v>2778</v>
      </c>
      <c r="S1780" s="134">
        <f t="shared" si="99"/>
        <v>27778</v>
      </c>
      <c r="T1780" s="132">
        <v>25000</v>
      </c>
      <c r="U1780" s="135">
        <v>0</v>
      </c>
      <c r="V1780" s="135"/>
      <c r="W1780" s="136">
        <f t="shared" si="100"/>
        <v>25000</v>
      </c>
      <c r="X1780" s="145" t="s">
        <v>1967</v>
      </c>
      <c r="Y1780" s="138"/>
      <c r="Z1780" s="138"/>
      <c r="AA1780" s="138"/>
      <c r="AB1780" s="139"/>
    </row>
    <row r="1781" spans="2:28" ht="40.5" customHeight="1">
      <c r="B1781" s="127">
        <v>1770</v>
      </c>
      <c r="C1781" s="128" t="s">
        <v>1966</v>
      </c>
      <c r="D1781" s="129" t="s">
        <v>247</v>
      </c>
      <c r="E1781" s="129" t="s">
        <v>247</v>
      </c>
      <c r="F1781" s="128" t="s">
        <v>512</v>
      </c>
      <c r="G1781" s="128" t="s">
        <v>1550</v>
      </c>
      <c r="H1781" s="128"/>
      <c r="I1781" s="128" t="s">
        <v>1656</v>
      </c>
      <c r="J1781" s="128" t="s">
        <v>156</v>
      </c>
      <c r="K1781" s="128" t="s">
        <v>2264</v>
      </c>
      <c r="L1781" s="130">
        <v>0</v>
      </c>
      <c r="M1781" s="130">
        <v>0</v>
      </c>
      <c r="N1781" s="131">
        <f t="shared" si="98"/>
        <v>0</v>
      </c>
      <c r="O1781" s="128" t="s">
        <v>2312</v>
      </c>
      <c r="P1781" s="144">
        <v>11200</v>
      </c>
      <c r="Q1781" s="133">
        <v>0</v>
      </c>
      <c r="R1781" s="144">
        <v>1600</v>
      </c>
      <c r="S1781" s="134">
        <f t="shared" si="99"/>
        <v>12800</v>
      </c>
      <c r="T1781" s="132">
        <v>11200</v>
      </c>
      <c r="U1781" s="135">
        <v>0</v>
      </c>
      <c r="V1781" s="135"/>
      <c r="W1781" s="136">
        <f t="shared" si="100"/>
        <v>11200</v>
      </c>
      <c r="X1781" s="145" t="s">
        <v>1967</v>
      </c>
      <c r="Y1781" s="138"/>
      <c r="Z1781" s="138"/>
      <c r="AA1781" s="138"/>
      <c r="AB1781" s="139"/>
    </row>
    <row r="1782" spans="2:28" ht="40.5" customHeight="1">
      <c r="B1782" s="127">
        <v>1771</v>
      </c>
      <c r="C1782" s="128" t="s">
        <v>1966</v>
      </c>
      <c r="D1782" s="129" t="s">
        <v>247</v>
      </c>
      <c r="E1782" s="129" t="s">
        <v>247</v>
      </c>
      <c r="F1782" s="128" t="s">
        <v>512</v>
      </c>
      <c r="G1782" s="128" t="s">
        <v>1550</v>
      </c>
      <c r="H1782" s="128"/>
      <c r="I1782" s="128" t="s">
        <v>1656</v>
      </c>
      <c r="J1782" s="128" t="s">
        <v>157</v>
      </c>
      <c r="K1782" s="128" t="s">
        <v>2264</v>
      </c>
      <c r="L1782" s="130">
        <v>0</v>
      </c>
      <c r="M1782" s="130">
        <v>0</v>
      </c>
      <c r="N1782" s="131">
        <f t="shared" si="98"/>
        <v>0</v>
      </c>
      <c r="O1782" s="128" t="s">
        <v>2312</v>
      </c>
      <c r="P1782" s="144">
        <v>7510</v>
      </c>
      <c r="Q1782" s="133">
        <v>0</v>
      </c>
      <c r="R1782" s="144">
        <v>1707</v>
      </c>
      <c r="S1782" s="134">
        <f t="shared" si="99"/>
        <v>9217</v>
      </c>
      <c r="T1782" s="132">
        <v>7510</v>
      </c>
      <c r="U1782" s="135">
        <v>0</v>
      </c>
      <c r="V1782" s="135"/>
      <c r="W1782" s="136">
        <f t="shared" si="100"/>
        <v>7510</v>
      </c>
      <c r="X1782" s="145" t="s">
        <v>1967</v>
      </c>
      <c r="Y1782" s="138"/>
      <c r="Z1782" s="138"/>
      <c r="AA1782" s="138"/>
      <c r="AB1782" s="139"/>
    </row>
    <row r="1783" spans="2:28" ht="40.5" customHeight="1">
      <c r="B1783" s="127">
        <v>1772</v>
      </c>
      <c r="C1783" s="128" t="s">
        <v>1966</v>
      </c>
      <c r="D1783" s="129" t="s">
        <v>247</v>
      </c>
      <c r="E1783" s="129" t="s">
        <v>247</v>
      </c>
      <c r="F1783" s="128" t="s">
        <v>512</v>
      </c>
      <c r="G1783" s="128" t="s">
        <v>1550</v>
      </c>
      <c r="H1783" s="128"/>
      <c r="I1783" s="128" t="s">
        <v>1656</v>
      </c>
      <c r="J1783" s="128" t="s">
        <v>604</v>
      </c>
      <c r="K1783" s="128" t="s">
        <v>2265</v>
      </c>
      <c r="L1783" s="130">
        <v>0</v>
      </c>
      <c r="M1783" s="130">
        <v>0</v>
      </c>
      <c r="N1783" s="131">
        <f t="shared" si="98"/>
        <v>0</v>
      </c>
      <c r="O1783" s="128" t="s">
        <v>2312</v>
      </c>
      <c r="P1783" s="144">
        <v>7100</v>
      </c>
      <c r="Q1783" s="133">
        <v>0</v>
      </c>
      <c r="R1783" s="144">
        <v>2498</v>
      </c>
      <c r="S1783" s="134">
        <f t="shared" si="99"/>
        <v>9598</v>
      </c>
      <c r="T1783" s="132">
        <v>7100</v>
      </c>
      <c r="U1783" s="135">
        <v>0</v>
      </c>
      <c r="V1783" s="135"/>
      <c r="W1783" s="136">
        <f t="shared" si="100"/>
        <v>7100</v>
      </c>
      <c r="X1783" s="145" t="s">
        <v>1967</v>
      </c>
      <c r="Y1783" s="138"/>
      <c r="Z1783" s="138"/>
      <c r="AA1783" s="138"/>
      <c r="AB1783" s="139"/>
    </row>
    <row r="1784" spans="2:28" ht="40.5" customHeight="1">
      <c r="B1784" s="127">
        <v>1773</v>
      </c>
      <c r="C1784" s="128" t="s">
        <v>1969</v>
      </c>
      <c r="D1784" s="129" t="s">
        <v>966</v>
      </c>
      <c r="E1784" s="129" t="s">
        <v>285</v>
      </c>
      <c r="F1784" s="128" t="s">
        <v>1579</v>
      </c>
      <c r="G1784" s="128" t="s">
        <v>1550</v>
      </c>
      <c r="H1784" s="128"/>
      <c r="I1784" s="128" t="s">
        <v>1631</v>
      </c>
      <c r="J1784" s="128" t="s">
        <v>604</v>
      </c>
      <c r="K1784" s="128" t="s">
        <v>2265</v>
      </c>
      <c r="L1784" s="130">
        <v>4</v>
      </c>
      <c r="M1784" s="130">
        <v>1</v>
      </c>
      <c r="N1784" s="131">
        <f t="shared" si="98"/>
        <v>5</v>
      </c>
      <c r="O1784" s="128" t="s">
        <v>2312</v>
      </c>
      <c r="P1784" s="144">
        <v>52965</v>
      </c>
      <c r="Q1784" s="133">
        <v>0</v>
      </c>
      <c r="R1784" s="144">
        <v>11013</v>
      </c>
      <c r="S1784" s="134">
        <f t="shared" si="99"/>
        <v>63978</v>
      </c>
      <c r="T1784" s="132">
        <v>52965</v>
      </c>
      <c r="U1784" s="135">
        <v>0</v>
      </c>
      <c r="V1784" s="135"/>
      <c r="W1784" s="136">
        <f t="shared" si="100"/>
        <v>52965</v>
      </c>
      <c r="X1784" s="145" t="s">
        <v>1970</v>
      </c>
      <c r="Y1784" s="138"/>
      <c r="Z1784" s="138"/>
      <c r="AA1784" s="138"/>
      <c r="AB1784" s="139"/>
    </row>
    <row r="1785" spans="2:28" ht="40.5" customHeight="1">
      <c r="B1785" s="127">
        <v>1774</v>
      </c>
      <c r="C1785" s="128" t="s">
        <v>1969</v>
      </c>
      <c r="D1785" s="129" t="s">
        <v>966</v>
      </c>
      <c r="E1785" s="129" t="s">
        <v>285</v>
      </c>
      <c r="F1785" s="128" t="s">
        <v>1579</v>
      </c>
      <c r="G1785" s="128" t="s">
        <v>1550</v>
      </c>
      <c r="H1785" s="128"/>
      <c r="I1785" s="128" t="s">
        <v>1631</v>
      </c>
      <c r="J1785" s="128" t="s">
        <v>604</v>
      </c>
      <c r="K1785" s="128" t="s">
        <v>2265</v>
      </c>
      <c r="L1785" s="130">
        <v>0</v>
      </c>
      <c r="M1785" s="130">
        <v>0</v>
      </c>
      <c r="N1785" s="131">
        <f t="shared" si="98"/>
        <v>0</v>
      </c>
      <c r="O1785" s="128" t="s">
        <v>2312</v>
      </c>
      <c r="P1785" s="144">
        <v>14200</v>
      </c>
      <c r="Q1785" s="133">
        <v>0</v>
      </c>
      <c r="R1785" s="144">
        <v>4996</v>
      </c>
      <c r="S1785" s="134">
        <f t="shared" si="99"/>
        <v>19196</v>
      </c>
      <c r="T1785" s="132">
        <v>14200</v>
      </c>
      <c r="U1785" s="135">
        <v>0</v>
      </c>
      <c r="V1785" s="135"/>
      <c r="W1785" s="136">
        <f t="shared" si="100"/>
        <v>14200</v>
      </c>
      <c r="X1785" s="145" t="s">
        <v>1970</v>
      </c>
      <c r="Y1785" s="138"/>
      <c r="Z1785" s="138"/>
      <c r="AA1785" s="138"/>
      <c r="AB1785" s="139"/>
    </row>
    <row r="1786" spans="2:28" ht="40.5" customHeight="1">
      <c r="B1786" s="127">
        <v>1775</v>
      </c>
      <c r="C1786" s="128" t="s">
        <v>1971</v>
      </c>
      <c r="D1786" s="129" t="s">
        <v>380</v>
      </c>
      <c r="E1786" s="129" t="s">
        <v>285</v>
      </c>
      <c r="F1786" s="128" t="s">
        <v>1972</v>
      </c>
      <c r="G1786" s="128" t="s">
        <v>1550</v>
      </c>
      <c r="H1786" s="128"/>
      <c r="I1786" s="128" t="s">
        <v>1628</v>
      </c>
      <c r="J1786" s="128" t="s">
        <v>156</v>
      </c>
      <c r="K1786" s="128" t="s">
        <v>2264</v>
      </c>
      <c r="L1786" s="130">
        <v>10</v>
      </c>
      <c r="M1786" s="130">
        <v>1</v>
      </c>
      <c r="N1786" s="131">
        <f t="shared" si="98"/>
        <v>11</v>
      </c>
      <c r="O1786" s="128" t="s">
        <v>2312</v>
      </c>
      <c r="P1786" s="144">
        <v>32310</v>
      </c>
      <c r="Q1786" s="133">
        <v>0</v>
      </c>
      <c r="R1786" s="144">
        <v>3946</v>
      </c>
      <c r="S1786" s="134">
        <f t="shared" si="99"/>
        <v>36256</v>
      </c>
      <c r="T1786" s="132">
        <v>32310</v>
      </c>
      <c r="U1786" s="135">
        <v>0</v>
      </c>
      <c r="V1786" s="135"/>
      <c r="W1786" s="136">
        <f t="shared" si="100"/>
        <v>32310</v>
      </c>
      <c r="X1786" s="145" t="s">
        <v>1973</v>
      </c>
      <c r="Y1786" s="138"/>
      <c r="Z1786" s="138"/>
      <c r="AA1786" s="138"/>
      <c r="AB1786" s="139"/>
    </row>
    <row r="1787" spans="2:28" ht="40.5" customHeight="1">
      <c r="B1787" s="127">
        <v>1776</v>
      </c>
      <c r="C1787" s="128" t="s">
        <v>1971</v>
      </c>
      <c r="D1787" s="129" t="s">
        <v>380</v>
      </c>
      <c r="E1787" s="129" t="s">
        <v>285</v>
      </c>
      <c r="F1787" s="128" t="s">
        <v>1972</v>
      </c>
      <c r="G1787" s="128" t="s">
        <v>1550</v>
      </c>
      <c r="H1787" s="128"/>
      <c r="I1787" s="128" t="s">
        <v>1628</v>
      </c>
      <c r="J1787" s="128" t="s">
        <v>156</v>
      </c>
      <c r="K1787" s="128" t="s">
        <v>2264</v>
      </c>
      <c r="L1787" s="130">
        <v>0</v>
      </c>
      <c r="M1787" s="130">
        <v>0</v>
      </c>
      <c r="N1787" s="131">
        <f t="shared" si="98"/>
        <v>0</v>
      </c>
      <c r="O1787" s="128" t="s">
        <v>2312</v>
      </c>
      <c r="P1787" s="144">
        <v>16800</v>
      </c>
      <c r="Q1787" s="133">
        <v>0</v>
      </c>
      <c r="R1787" s="144">
        <v>2400</v>
      </c>
      <c r="S1787" s="134">
        <f t="shared" si="99"/>
        <v>19200</v>
      </c>
      <c r="T1787" s="132">
        <v>16800</v>
      </c>
      <c r="U1787" s="135">
        <v>0</v>
      </c>
      <c r="V1787" s="135"/>
      <c r="W1787" s="136">
        <f t="shared" si="100"/>
        <v>16800</v>
      </c>
      <c r="X1787" s="145" t="s">
        <v>1973</v>
      </c>
      <c r="Y1787" s="138"/>
      <c r="Z1787" s="138"/>
      <c r="AA1787" s="138"/>
      <c r="AB1787" s="139"/>
    </row>
    <row r="1788" spans="2:28" ht="40.5" customHeight="1">
      <c r="B1788" s="127">
        <v>1777</v>
      </c>
      <c r="C1788" s="128" t="s">
        <v>1980</v>
      </c>
      <c r="D1788" s="129" t="s">
        <v>285</v>
      </c>
      <c r="E1788" s="129" t="s">
        <v>253</v>
      </c>
      <c r="F1788" s="128" t="s">
        <v>413</v>
      </c>
      <c r="G1788" s="128" t="s">
        <v>1550</v>
      </c>
      <c r="H1788" s="128"/>
      <c r="I1788" s="128" t="s">
        <v>1555</v>
      </c>
      <c r="J1788" s="128" t="s">
        <v>156</v>
      </c>
      <c r="K1788" s="128" t="s">
        <v>2264</v>
      </c>
      <c r="L1788" s="130">
        <v>4</v>
      </c>
      <c r="M1788" s="130">
        <v>5</v>
      </c>
      <c r="N1788" s="131">
        <f t="shared" si="98"/>
        <v>9</v>
      </c>
      <c r="O1788" s="128" t="s">
        <v>2313</v>
      </c>
      <c r="P1788" s="144">
        <v>23007</v>
      </c>
      <c r="Q1788" s="133">
        <v>0</v>
      </c>
      <c r="R1788" s="144">
        <v>2709</v>
      </c>
      <c r="S1788" s="134">
        <f t="shared" si="99"/>
        <v>25716</v>
      </c>
      <c r="T1788" s="132">
        <v>23007</v>
      </c>
      <c r="U1788" s="135">
        <v>0</v>
      </c>
      <c r="V1788" s="135"/>
      <c r="W1788" s="136">
        <f t="shared" si="100"/>
        <v>23007</v>
      </c>
      <c r="X1788" s="145" t="s">
        <v>1981</v>
      </c>
      <c r="Y1788" s="138"/>
      <c r="Z1788" s="138"/>
      <c r="AA1788" s="138"/>
      <c r="AB1788" s="139"/>
    </row>
    <row r="1789" spans="2:28" ht="40.5" customHeight="1">
      <c r="B1789" s="127">
        <v>1778</v>
      </c>
      <c r="C1789" s="128" t="s">
        <v>1980</v>
      </c>
      <c r="D1789" s="129" t="s">
        <v>285</v>
      </c>
      <c r="E1789" s="129" t="s">
        <v>253</v>
      </c>
      <c r="F1789" s="128" t="s">
        <v>413</v>
      </c>
      <c r="G1789" s="128" t="s">
        <v>1550</v>
      </c>
      <c r="H1789" s="128"/>
      <c r="I1789" s="128" t="s">
        <v>1555</v>
      </c>
      <c r="J1789" s="128" t="s">
        <v>156</v>
      </c>
      <c r="K1789" s="128" t="s">
        <v>2264</v>
      </c>
      <c r="L1789" s="130">
        <v>0</v>
      </c>
      <c r="M1789" s="130">
        <v>0</v>
      </c>
      <c r="N1789" s="131">
        <f t="shared" si="98"/>
        <v>0</v>
      </c>
      <c r="O1789" s="128" t="s">
        <v>2313</v>
      </c>
      <c r="P1789" s="144">
        <v>16800</v>
      </c>
      <c r="Q1789" s="133">
        <v>0</v>
      </c>
      <c r="R1789" s="144">
        <v>2400</v>
      </c>
      <c r="S1789" s="134">
        <f t="shared" si="99"/>
        <v>19200</v>
      </c>
      <c r="T1789" s="132">
        <v>16800</v>
      </c>
      <c r="U1789" s="135">
        <v>0</v>
      </c>
      <c r="V1789" s="135"/>
      <c r="W1789" s="136">
        <f t="shared" si="100"/>
        <v>16800</v>
      </c>
      <c r="X1789" s="145" t="s">
        <v>1981</v>
      </c>
      <c r="Y1789" s="138"/>
      <c r="Z1789" s="138"/>
      <c r="AA1789" s="138"/>
      <c r="AB1789" s="139"/>
    </row>
    <row r="1790" spans="2:28" ht="40.5" customHeight="1">
      <c r="B1790" s="127">
        <v>1779</v>
      </c>
      <c r="C1790" s="128" t="s">
        <v>1980</v>
      </c>
      <c r="D1790" s="129" t="s">
        <v>285</v>
      </c>
      <c r="E1790" s="129" t="s">
        <v>253</v>
      </c>
      <c r="F1790" s="128" t="s">
        <v>413</v>
      </c>
      <c r="G1790" s="128" t="s">
        <v>1550</v>
      </c>
      <c r="H1790" s="128"/>
      <c r="I1790" s="128" t="s">
        <v>1555</v>
      </c>
      <c r="J1790" s="128" t="s">
        <v>604</v>
      </c>
      <c r="K1790" s="128" t="s">
        <v>2265</v>
      </c>
      <c r="L1790" s="130">
        <v>0</v>
      </c>
      <c r="M1790" s="130">
        <v>0</v>
      </c>
      <c r="N1790" s="131">
        <f t="shared" si="98"/>
        <v>0</v>
      </c>
      <c r="O1790" s="128" t="s">
        <v>2313</v>
      </c>
      <c r="P1790" s="144">
        <v>70620</v>
      </c>
      <c r="Q1790" s="133">
        <v>0</v>
      </c>
      <c r="R1790" s="144">
        <v>14684</v>
      </c>
      <c r="S1790" s="134">
        <f t="shared" si="99"/>
        <v>85304</v>
      </c>
      <c r="T1790" s="132">
        <v>70620</v>
      </c>
      <c r="U1790" s="135">
        <v>0</v>
      </c>
      <c r="V1790" s="135"/>
      <c r="W1790" s="136">
        <f t="shared" si="100"/>
        <v>70620</v>
      </c>
      <c r="X1790" s="145" t="s">
        <v>1981</v>
      </c>
      <c r="Y1790" s="138"/>
      <c r="Z1790" s="138"/>
      <c r="AA1790" s="138"/>
      <c r="AB1790" s="139"/>
    </row>
    <row r="1791" spans="2:28" ht="40.5" customHeight="1">
      <c r="B1791" s="127">
        <v>1780</v>
      </c>
      <c r="C1791" s="128" t="s">
        <v>1980</v>
      </c>
      <c r="D1791" s="129" t="s">
        <v>285</v>
      </c>
      <c r="E1791" s="129" t="s">
        <v>253</v>
      </c>
      <c r="F1791" s="128" t="s">
        <v>413</v>
      </c>
      <c r="G1791" s="128" t="s">
        <v>1550</v>
      </c>
      <c r="H1791" s="128"/>
      <c r="I1791" s="128" t="s">
        <v>1555</v>
      </c>
      <c r="J1791" s="128" t="s">
        <v>328</v>
      </c>
      <c r="K1791" s="128" t="s">
        <v>2265</v>
      </c>
      <c r="L1791" s="130">
        <v>0</v>
      </c>
      <c r="M1791" s="130">
        <v>0</v>
      </c>
      <c r="N1791" s="131">
        <f t="shared" si="98"/>
        <v>0</v>
      </c>
      <c r="O1791" s="128" t="s">
        <v>2313</v>
      </c>
      <c r="P1791" s="144">
        <v>24777</v>
      </c>
      <c r="Q1791" s="133">
        <v>0</v>
      </c>
      <c r="R1791" s="144">
        <v>2753</v>
      </c>
      <c r="S1791" s="134">
        <f t="shared" si="99"/>
        <v>27530</v>
      </c>
      <c r="T1791" s="132">
        <v>24777</v>
      </c>
      <c r="U1791" s="135">
        <v>0</v>
      </c>
      <c r="V1791" s="135"/>
      <c r="W1791" s="136">
        <f t="shared" si="100"/>
        <v>24777</v>
      </c>
      <c r="X1791" s="145" t="s">
        <v>1981</v>
      </c>
      <c r="Y1791" s="138"/>
      <c r="Z1791" s="138"/>
      <c r="AA1791" s="138"/>
      <c r="AB1791" s="139"/>
    </row>
    <row r="1792" spans="2:28" ht="40.5" customHeight="1">
      <c r="B1792" s="127">
        <v>1781</v>
      </c>
      <c r="C1792" s="128" t="s">
        <v>1982</v>
      </c>
      <c r="D1792" s="129" t="s">
        <v>966</v>
      </c>
      <c r="E1792" s="129" t="s">
        <v>966</v>
      </c>
      <c r="F1792" s="128" t="s">
        <v>1983</v>
      </c>
      <c r="G1792" s="128" t="s">
        <v>1550</v>
      </c>
      <c r="H1792" s="128"/>
      <c r="I1792" s="128" t="s">
        <v>1616</v>
      </c>
      <c r="J1792" s="128" t="s">
        <v>157</v>
      </c>
      <c r="K1792" s="128" t="s">
        <v>2264</v>
      </c>
      <c r="L1792" s="130">
        <v>2</v>
      </c>
      <c r="M1792" s="130">
        <v>3</v>
      </c>
      <c r="N1792" s="131">
        <f t="shared" si="98"/>
        <v>5</v>
      </c>
      <c r="O1792" s="128" t="s">
        <v>2312</v>
      </c>
      <c r="P1792" s="144">
        <v>7510</v>
      </c>
      <c r="Q1792" s="133">
        <v>0</v>
      </c>
      <c r="R1792" s="144">
        <v>1707</v>
      </c>
      <c r="S1792" s="134">
        <f t="shared" si="99"/>
        <v>9217</v>
      </c>
      <c r="T1792" s="132">
        <v>7510</v>
      </c>
      <c r="U1792" s="135">
        <v>0</v>
      </c>
      <c r="V1792" s="135"/>
      <c r="W1792" s="136">
        <f t="shared" si="100"/>
        <v>7510</v>
      </c>
      <c r="X1792" s="145" t="s">
        <v>1984</v>
      </c>
      <c r="Y1792" s="138"/>
      <c r="Z1792" s="138"/>
      <c r="AA1792" s="138"/>
      <c r="AB1792" s="139"/>
    </row>
    <row r="1793" spans="2:28" ht="40.5" customHeight="1">
      <c r="B1793" s="127">
        <v>1782</v>
      </c>
      <c r="C1793" s="128" t="s">
        <v>1982</v>
      </c>
      <c r="D1793" s="129" t="s">
        <v>966</v>
      </c>
      <c r="E1793" s="129" t="s">
        <v>966</v>
      </c>
      <c r="F1793" s="128" t="s">
        <v>1983</v>
      </c>
      <c r="G1793" s="128" t="s">
        <v>1550</v>
      </c>
      <c r="H1793" s="128"/>
      <c r="I1793" s="128" t="s">
        <v>1616</v>
      </c>
      <c r="J1793" s="128" t="s">
        <v>156</v>
      </c>
      <c r="K1793" s="128" t="s">
        <v>2264</v>
      </c>
      <c r="L1793" s="130">
        <v>0</v>
      </c>
      <c r="M1793" s="130">
        <v>0</v>
      </c>
      <c r="N1793" s="131">
        <f t="shared" si="98"/>
        <v>0</v>
      </c>
      <c r="O1793" s="128" t="s">
        <v>2312</v>
      </c>
      <c r="P1793" s="144">
        <v>22400</v>
      </c>
      <c r="Q1793" s="133">
        <v>0</v>
      </c>
      <c r="R1793" s="144">
        <v>3200</v>
      </c>
      <c r="S1793" s="134">
        <f t="shared" si="99"/>
        <v>25600</v>
      </c>
      <c r="T1793" s="132">
        <v>22400</v>
      </c>
      <c r="U1793" s="135">
        <v>0</v>
      </c>
      <c r="V1793" s="135"/>
      <c r="W1793" s="136">
        <f t="shared" si="100"/>
        <v>22400</v>
      </c>
      <c r="X1793" s="145" t="s">
        <v>1984</v>
      </c>
      <c r="Y1793" s="138"/>
      <c r="Z1793" s="138"/>
      <c r="AA1793" s="138"/>
      <c r="AB1793" s="139"/>
    </row>
    <row r="1794" spans="2:28" ht="40.5" customHeight="1">
      <c r="B1794" s="127">
        <v>1783</v>
      </c>
      <c r="C1794" s="128" t="s">
        <v>1987</v>
      </c>
      <c r="D1794" s="129" t="s">
        <v>253</v>
      </c>
      <c r="E1794" s="129" t="s">
        <v>442</v>
      </c>
      <c r="F1794" s="128" t="s">
        <v>1988</v>
      </c>
      <c r="G1794" s="128" t="s">
        <v>909</v>
      </c>
      <c r="H1794" s="128"/>
      <c r="I1794" s="128" t="s">
        <v>1408</v>
      </c>
      <c r="J1794" s="128" t="s">
        <v>1954</v>
      </c>
      <c r="K1794" s="128" t="s">
        <v>2264</v>
      </c>
      <c r="L1794" s="130">
        <v>4</v>
      </c>
      <c r="M1794" s="130">
        <v>1</v>
      </c>
      <c r="N1794" s="131">
        <f t="shared" si="98"/>
        <v>5</v>
      </c>
      <c r="O1794" s="128" t="s">
        <v>2313</v>
      </c>
      <c r="P1794" s="144">
        <v>15020</v>
      </c>
      <c r="Q1794" s="133">
        <v>0</v>
      </c>
      <c r="R1794" s="144">
        <v>3414</v>
      </c>
      <c r="S1794" s="134">
        <f t="shared" si="99"/>
        <v>18434</v>
      </c>
      <c r="T1794" s="132">
        <v>15020</v>
      </c>
      <c r="U1794" s="135">
        <v>0</v>
      </c>
      <c r="V1794" s="135"/>
      <c r="W1794" s="136">
        <f t="shared" si="100"/>
        <v>15020</v>
      </c>
      <c r="X1794" s="145" t="s">
        <v>1989</v>
      </c>
      <c r="Y1794" s="138"/>
      <c r="Z1794" s="138"/>
      <c r="AA1794" s="138"/>
      <c r="AB1794" s="139"/>
    </row>
    <row r="1795" spans="2:28" ht="40.5" customHeight="1">
      <c r="B1795" s="127">
        <v>1784</v>
      </c>
      <c r="C1795" s="128" t="s">
        <v>1987</v>
      </c>
      <c r="D1795" s="129" t="s">
        <v>253</v>
      </c>
      <c r="E1795" s="129" t="s">
        <v>442</v>
      </c>
      <c r="F1795" s="128" t="s">
        <v>1988</v>
      </c>
      <c r="G1795" s="128" t="s">
        <v>909</v>
      </c>
      <c r="H1795" s="128"/>
      <c r="I1795" s="128" t="s">
        <v>1408</v>
      </c>
      <c r="J1795" s="128" t="s">
        <v>200</v>
      </c>
      <c r="K1795" s="128" t="s">
        <v>2265</v>
      </c>
      <c r="L1795" s="130">
        <v>0</v>
      </c>
      <c r="M1795" s="130">
        <v>0</v>
      </c>
      <c r="N1795" s="131">
        <f t="shared" si="98"/>
        <v>0</v>
      </c>
      <c r="O1795" s="128" t="s">
        <v>2313</v>
      </c>
      <c r="P1795" s="144">
        <v>21300</v>
      </c>
      <c r="Q1795" s="133">
        <v>0</v>
      </c>
      <c r="R1795" s="144">
        <v>7494</v>
      </c>
      <c r="S1795" s="134">
        <f t="shared" si="99"/>
        <v>28794</v>
      </c>
      <c r="T1795" s="132">
        <v>21300</v>
      </c>
      <c r="U1795" s="135">
        <v>0</v>
      </c>
      <c r="V1795" s="135"/>
      <c r="W1795" s="136">
        <f t="shared" si="100"/>
        <v>21300</v>
      </c>
      <c r="X1795" s="145" t="s">
        <v>1989</v>
      </c>
      <c r="Y1795" s="138"/>
      <c r="Z1795" s="138"/>
      <c r="AA1795" s="138"/>
      <c r="AB1795" s="139"/>
    </row>
    <row r="1796" spans="2:28" ht="40.5" customHeight="1">
      <c r="B1796" s="127">
        <v>1785</v>
      </c>
      <c r="C1796" s="128" t="s">
        <v>1993</v>
      </c>
      <c r="D1796" s="129" t="s">
        <v>705</v>
      </c>
      <c r="E1796" s="129"/>
      <c r="F1796" s="128" t="s">
        <v>1994</v>
      </c>
      <c r="G1796" s="128" t="s">
        <v>909</v>
      </c>
      <c r="H1796" s="128"/>
      <c r="I1796" s="128" t="s">
        <v>1210</v>
      </c>
      <c r="J1796" s="128" t="s">
        <v>156</v>
      </c>
      <c r="K1796" s="128" t="s">
        <v>2264</v>
      </c>
      <c r="L1796" s="130">
        <v>5</v>
      </c>
      <c r="M1796" s="130">
        <v>0</v>
      </c>
      <c r="N1796" s="131">
        <f t="shared" si="98"/>
        <v>5</v>
      </c>
      <c r="O1796" s="128" t="s">
        <v>2313</v>
      </c>
      <c r="P1796" s="144">
        <v>12452</v>
      </c>
      <c r="Q1796" s="133">
        <v>0</v>
      </c>
      <c r="R1796" s="144">
        <v>1536.7600000000002</v>
      </c>
      <c r="S1796" s="134">
        <f t="shared" si="99"/>
        <v>13988.76</v>
      </c>
      <c r="T1796" s="132">
        <v>12452</v>
      </c>
      <c r="U1796" s="135">
        <v>0</v>
      </c>
      <c r="V1796" s="135"/>
      <c r="W1796" s="136">
        <f t="shared" si="100"/>
        <v>12452</v>
      </c>
      <c r="X1796" s="145" t="s">
        <v>1995</v>
      </c>
      <c r="Y1796" s="138"/>
      <c r="Z1796" s="138"/>
      <c r="AA1796" s="138"/>
      <c r="AB1796" s="139"/>
    </row>
    <row r="1797" spans="2:28" ht="40.5" customHeight="1">
      <c r="B1797" s="127">
        <v>1786</v>
      </c>
      <c r="C1797" s="128" t="s">
        <v>1993</v>
      </c>
      <c r="D1797" s="129" t="s">
        <v>705</v>
      </c>
      <c r="E1797" s="129"/>
      <c r="F1797" s="128" t="s">
        <v>1994</v>
      </c>
      <c r="G1797" s="128" t="s">
        <v>909</v>
      </c>
      <c r="H1797" s="128"/>
      <c r="I1797" s="128" t="s">
        <v>1210</v>
      </c>
      <c r="J1797" s="128" t="s">
        <v>156</v>
      </c>
      <c r="K1797" s="128" t="s">
        <v>2264</v>
      </c>
      <c r="L1797" s="130">
        <v>0</v>
      </c>
      <c r="M1797" s="130">
        <v>0</v>
      </c>
      <c r="N1797" s="131">
        <f t="shared" si="98"/>
        <v>0</v>
      </c>
      <c r="O1797" s="128" t="s">
        <v>2313</v>
      </c>
      <c r="P1797" s="144">
        <v>5600</v>
      </c>
      <c r="Q1797" s="133">
        <v>0</v>
      </c>
      <c r="R1797" s="144">
        <v>800</v>
      </c>
      <c r="S1797" s="134">
        <f t="shared" si="99"/>
        <v>6400</v>
      </c>
      <c r="T1797" s="132">
        <v>5600</v>
      </c>
      <c r="U1797" s="135">
        <v>0</v>
      </c>
      <c r="V1797" s="135"/>
      <c r="W1797" s="136">
        <f t="shared" si="100"/>
        <v>5600</v>
      </c>
      <c r="X1797" s="145" t="s">
        <v>1995</v>
      </c>
      <c r="Y1797" s="138"/>
      <c r="Z1797" s="138"/>
      <c r="AA1797" s="138"/>
      <c r="AB1797" s="139"/>
    </row>
    <row r="1798" spans="2:28" ht="40.5" customHeight="1">
      <c r="B1798" s="127">
        <v>1787</v>
      </c>
      <c r="C1798" s="128" t="s">
        <v>2000</v>
      </c>
      <c r="D1798" s="129" t="s">
        <v>253</v>
      </c>
      <c r="E1798" s="129" t="s">
        <v>2001</v>
      </c>
      <c r="F1798" s="128" t="s">
        <v>2002</v>
      </c>
      <c r="G1798" s="128" t="s">
        <v>909</v>
      </c>
      <c r="H1798" s="128"/>
      <c r="I1798" s="128" t="s">
        <v>1081</v>
      </c>
      <c r="J1798" s="128" t="s">
        <v>1954</v>
      </c>
      <c r="K1798" s="128" t="s">
        <v>2264</v>
      </c>
      <c r="L1798" s="130">
        <v>1</v>
      </c>
      <c r="M1798" s="130">
        <v>4</v>
      </c>
      <c r="N1798" s="131">
        <f t="shared" si="98"/>
        <v>5</v>
      </c>
      <c r="O1798" s="128" t="s">
        <v>2312</v>
      </c>
      <c r="P1798" s="144">
        <v>15020</v>
      </c>
      <c r="Q1798" s="133">
        <v>0</v>
      </c>
      <c r="R1798" s="144">
        <v>3414</v>
      </c>
      <c r="S1798" s="134">
        <f t="shared" si="99"/>
        <v>18434</v>
      </c>
      <c r="T1798" s="132">
        <v>15020</v>
      </c>
      <c r="U1798" s="135">
        <v>0</v>
      </c>
      <c r="V1798" s="135"/>
      <c r="W1798" s="136">
        <f t="shared" si="100"/>
        <v>15020</v>
      </c>
      <c r="X1798" s="145" t="s">
        <v>2003</v>
      </c>
      <c r="Y1798" s="138"/>
      <c r="Z1798" s="138"/>
      <c r="AA1798" s="138"/>
      <c r="AB1798" s="139"/>
    </row>
    <row r="1799" spans="2:28" ht="40.5" customHeight="1">
      <c r="B1799" s="127">
        <v>1788</v>
      </c>
      <c r="C1799" s="128" t="s">
        <v>2000</v>
      </c>
      <c r="D1799" s="129" t="s">
        <v>253</v>
      </c>
      <c r="E1799" s="129" t="s">
        <v>2001</v>
      </c>
      <c r="F1799" s="128" t="s">
        <v>2002</v>
      </c>
      <c r="G1799" s="128" t="s">
        <v>909</v>
      </c>
      <c r="H1799" s="128"/>
      <c r="I1799" s="128" t="s">
        <v>1081</v>
      </c>
      <c r="J1799" s="128" t="s">
        <v>200</v>
      </c>
      <c r="K1799" s="128" t="s">
        <v>2265</v>
      </c>
      <c r="L1799" s="130">
        <v>0</v>
      </c>
      <c r="M1799" s="130">
        <v>0</v>
      </c>
      <c r="N1799" s="131">
        <f t="shared" si="98"/>
        <v>0</v>
      </c>
      <c r="O1799" s="128" t="s">
        <v>2312</v>
      </c>
      <c r="P1799" s="144">
        <v>7100</v>
      </c>
      <c r="Q1799" s="133">
        <v>0</v>
      </c>
      <c r="R1799" s="144">
        <v>2498</v>
      </c>
      <c r="S1799" s="134">
        <f t="shared" si="99"/>
        <v>9598</v>
      </c>
      <c r="T1799" s="132">
        <v>7100</v>
      </c>
      <c r="U1799" s="135">
        <v>0</v>
      </c>
      <c r="V1799" s="135"/>
      <c r="W1799" s="136">
        <f t="shared" si="100"/>
        <v>7100</v>
      </c>
      <c r="X1799" s="145" t="s">
        <v>2003</v>
      </c>
      <c r="Y1799" s="138"/>
      <c r="Z1799" s="138"/>
      <c r="AA1799" s="138"/>
      <c r="AB1799" s="139"/>
    </row>
    <row r="1800" spans="2:28" ht="40.5" customHeight="1">
      <c r="B1800" s="127">
        <v>1789</v>
      </c>
      <c r="C1800" s="128" t="s">
        <v>2004</v>
      </c>
      <c r="D1800" s="129" t="s">
        <v>705</v>
      </c>
      <c r="E1800" s="129" t="s">
        <v>2005</v>
      </c>
      <c r="F1800" s="128" t="s">
        <v>2006</v>
      </c>
      <c r="G1800" s="128" t="s">
        <v>909</v>
      </c>
      <c r="H1800" s="128"/>
      <c r="I1800" s="128" t="s">
        <v>1040</v>
      </c>
      <c r="J1800" s="128" t="s">
        <v>2007</v>
      </c>
      <c r="K1800" s="128" t="s">
        <v>2264</v>
      </c>
      <c r="L1800" s="130">
        <v>2</v>
      </c>
      <c r="M1800" s="130">
        <v>3</v>
      </c>
      <c r="N1800" s="131">
        <f t="shared" si="98"/>
        <v>5</v>
      </c>
      <c r="O1800" s="128" t="s">
        <v>2312</v>
      </c>
      <c r="P1800" s="144">
        <v>24904</v>
      </c>
      <c r="Q1800" s="133">
        <v>0</v>
      </c>
      <c r="R1800" s="144">
        <v>3073.5200000000004</v>
      </c>
      <c r="S1800" s="134">
        <f t="shared" si="99"/>
        <v>27977.52</v>
      </c>
      <c r="T1800" s="132">
        <v>24904</v>
      </c>
      <c r="U1800" s="135">
        <v>0</v>
      </c>
      <c r="V1800" s="135"/>
      <c r="W1800" s="136">
        <f t="shared" si="100"/>
        <v>24904</v>
      </c>
      <c r="X1800" s="145" t="s">
        <v>2008</v>
      </c>
      <c r="Y1800" s="138"/>
      <c r="Z1800" s="138"/>
      <c r="AA1800" s="138"/>
      <c r="AB1800" s="139"/>
    </row>
    <row r="1801" spans="2:28" ht="40.5" customHeight="1">
      <c r="B1801" s="127">
        <v>1790</v>
      </c>
      <c r="C1801" s="128" t="s">
        <v>2004</v>
      </c>
      <c r="D1801" s="129" t="s">
        <v>705</v>
      </c>
      <c r="E1801" s="129" t="s">
        <v>2005</v>
      </c>
      <c r="F1801" s="128" t="s">
        <v>2006</v>
      </c>
      <c r="G1801" s="128" t="s">
        <v>909</v>
      </c>
      <c r="H1801" s="128"/>
      <c r="I1801" s="128" t="s">
        <v>1040</v>
      </c>
      <c r="J1801" s="128" t="s">
        <v>455</v>
      </c>
      <c r="K1801" s="128" t="s">
        <v>2265</v>
      </c>
      <c r="L1801" s="130">
        <v>0</v>
      </c>
      <c r="M1801" s="130">
        <v>0</v>
      </c>
      <c r="N1801" s="131">
        <f t="shared" si="98"/>
        <v>0</v>
      </c>
      <c r="O1801" s="128" t="s">
        <v>2312</v>
      </c>
      <c r="P1801" s="144">
        <v>13182</v>
      </c>
      <c r="Q1801" s="133">
        <v>0</v>
      </c>
      <c r="R1801" s="144">
        <v>1540</v>
      </c>
      <c r="S1801" s="134">
        <f t="shared" si="99"/>
        <v>14722</v>
      </c>
      <c r="T1801" s="132">
        <v>13182</v>
      </c>
      <c r="U1801" s="135">
        <v>0</v>
      </c>
      <c r="V1801" s="135"/>
      <c r="W1801" s="136">
        <f t="shared" si="100"/>
        <v>13182</v>
      </c>
      <c r="X1801" s="145" t="s">
        <v>2008</v>
      </c>
      <c r="Y1801" s="138"/>
      <c r="Z1801" s="138"/>
      <c r="AA1801" s="138"/>
      <c r="AB1801" s="139"/>
    </row>
    <row r="1802" spans="2:28" ht="40.5" customHeight="1">
      <c r="B1802" s="127">
        <v>1791</v>
      </c>
      <c r="C1802" s="128" t="s">
        <v>2014</v>
      </c>
      <c r="D1802" s="129" t="s">
        <v>285</v>
      </c>
      <c r="E1802" s="129" t="s">
        <v>262</v>
      </c>
      <c r="F1802" s="128" t="s">
        <v>2015</v>
      </c>
      <c r="G1802" s="128" t="s">
        <v>326</v>
      </c>
      <c r="H1802" s="128"/>
      <c r="I1802" s="128" t="s">
        <v>633</v>
      </c>
      <c r="J1802" s="128" t="s">
        <v>330</v>
      </c>
      <c r="K1802" s="128" t="s">
        <v>2265</v>
      </c>
      <c r="L1802" s="130">
        <v>6</v>
      </c>
      <c r="M1802" s="130">
        <v>0</v>
      </c>
      <c r="N1802" s="131">
        <f t="shared" si="98"/>
        <v>6</v>
      </c>
      <c r="O1802" s="128" t="s">
        <v>2312</v>
      </c>
      <c r="P1802" s="144">
        <v>5418</v>
      </c>
      <c r="Q1802" s="133">
        <v>0</v>
      </c>
      <c r="R1802" s="144">
        <v>1707</v>
      </c>
      <c r="S1802" s="134">
        <f t="shared" si="99"/>
        <v>7125</v>
      </c>
      <c r="T1802" s="132">
        <v>5418</v>
      </c>
      <c r="U1802" s="135">
        <v>0</v>
      </c>
      <c r="V1802" s="135"/>
      <c r="W1802" s="136">
        <f t="shared" si="100"/>
        <v>5418</v>
      </c>
      <c r="X1802" s="145" t="s">
        <v>2016</v>
      </c>
      <c r="Y1802" s="138"/>
      <c r="Z1802" s="138"/>
      <c r="AA1802" s="138"/>
      <c r="AB1802" s="139"/>
    </row>
    <row r="1803" spans="2:28" ht="40.5" customHeight="1">
      <c r="B1803" s="127">
        <v>1792</v>
      </c>
      <c r="C1803" s="128" t="s">
        <v>2014</v>
      </c>
      <c r="D1803" s="129" t="s">
        <v>285</v>
      </c>
      <c r="E1803" s="129" t="s">
        <v>262</v>
      </c>
      <c r="F1803" s="128" t="s">
        <v>2015</v>
      </c>
      <c r="G1803" s="128" t="s">
        <v>326</v>
      </c>
      <c r="H1803" s="128"/>
      <c r="I1803" s="128" t="s">
        <v>633</v>
      </c>
      <c r="J1803" s="128" t="s">
        <v>331</v>
      </c>
      <c r="K1803" s="128" t="s">
        <v>2265</v>
      </c>
      <c r="L1803" s="130">
        <v>0</v>
      </c>
      <c r="M1803" s="130">
        <v>0</v>
      </c>
      <c r="N1803" s="131">
        <f t="shared" si="98"/>
        <v>0</v>
      </c>
      <c r="O1803" s="128" t="s">
        <v>2312</v>
      </c>
      <c r="P1803" s="144">
        <v>6318</v>
      </c>
      <c r="Q1803" s="133">
        <v>0</v>
      </c>
      <c r="R1803" s="144">
        <v>703</v>
      </c>
      <c r="S1803" s="134">
        <f t="shared" si="99"/>
        <v>7021</v>
      </c>
      <c r="T1803" s="132">
        <v>6318</v>
      </c>
      <c r="U1803" s="135">
        <v>0</v>
      </c>
      <c r="V1803" s="135"/>
      <c r="W1803" s="136">
        <f t="shared" si="100"/>
        <v>6318</v>
      </c>
      <c r="X1803" s="145" t="s">
        <v>2016</v>
      </c>
      <c r="Y1803" s="138"/>
      <c r="Z1803" s="138"/>
      <c r="AA1803" s="138"/>
      <c r="AB1803" s="139"/>
    </row>
    <row r="1804" spans="2:28" ht="40.5" customHeight="1">
      <c r="B1804" s="127">
        <v>1793</v>
      </c>
      <c r="C1804" s="128" t="s">
        <v>2014</v>
      </c>
      <c r="D1804" s="129" t="s">
        <v>285</v>
      </c>
      <c r="E1804" s="129" t="s">
        <v>262</v>
      </c>
      <c r="F1804" s="128" t="s">
        <v>2015</v>
      </c>
      <c r="G1804" s="128" t="s">
        <v>326</v>
      </c>
      <c r="H1804" s="128"/>
      <c r="I1804" s="128" t="s">
        <v>633</v>
      </c>
      <c r="J1804" s="128" t="s">
        <v>288</v>
      </c>
      <c r="K1804" s="128" t="s">
        <v>2265</v>
      </c>
      <c r="L1804" s="130">
        <v>0</v>
      </c>
      <c r="M1804" s="130">
        <v>0</v>
      </c>
      <c r="N1804" s="131">
        <f t="shared" ref="N1804:N1867" si="102">+M1804+L1804</f>
        <v>0</v>
      </c>
      <c r="O1804" s="128" t="s">
        <v>2312</v>
      </c>
      <c r="P1804" s="144">
        <v>8959</v>
      </c>
      <c r="Q1804" s="133">
        <v>0</v>
      </c>
      <c r="R1804" s="144">
        <v>996</v>
      </c>
      <c r="S1804" s="134">
        <f t="shared" si="99"/>
        <v>9955</v>
      </c>
      <c r="T1804" s="132">
        <v>8959</v>
      </c>
      <c r="U1804" s="135">
        <v>0</v>
      </c>
      <c r="V1804" s="135"/>
      <c r="W1804" s="136">
        <f t="shared" si="100"/>
        <v>8959</v>
      </c>
      <c r="X1804" s="145" t="s">
        <v>2016</v>
      </c>
      <c r="Y1804" s="138"/>
      <c r="Z1804" s="138"/>
      <c r="AA1804" s="138"/>
      <c r="AB1804" s="139"/>
    </row>
    <row r="1805" spans="2:28" ht="40.5" customHeight="1">
      <c r="B1805" s="127">
        <v>1794</v>
      </c>
      <c r="C1805" s="128" t="s">
        <v>2014</v>
      </c>
      <c r="D1805" s="129" t="s">
        <v>285</v>
      </c>
      <c r="E1805" s="129" t="s">
        <v>262</v>
      </c>
      <c r="F1805" s="128" t="s">
        <v>2015</v>
      </c>
      <c r="G1805" s="128" t="s">
        <v>326</v>
      </c>
      <c r="H1805" s="128"/>
      <c r="I1805" s="128" t="s">
        <v>633</v>
      </c>
      <c r="J1805" s="128" t="s">
        <v>156</v>
      </c>
      <c r="K1805" s="128" t="s">
        <v>2264</v>
      </c>
      <c r="L1805" s="130">
        <v>0</v>
      </c>
      <c r="M1805" s="130">
        <v>0</v>
      </c>
      <c r="N1805" s="131">
        <f t="shared" si="102"/>
        <v>0</v>
      </c>
      <c r="O1805" s="128" t="s">
        <v>2312</v>
      </c>
      <c r="P1805" s="144">
        <v>27222</v>
      </c>
      <c r="Q1805" s="133">
        <v>0</v>
      </c>
      <c r="R1805" s="144">
        <v>4608</v>
      </c>
      <c r="S1805" s="134">
        <f t="shared" ref="S1805:S1868" si="103">+P1805+R1805</f>
        <v>31830</v>
      </c>
      <c r="T1805" s="132">
        <v>27222</v>
      </c>
      <c r="U1805" s="135">
        <v>0</v>
      </c>
      <c r="V1805" s="135"/>
      <c r="W1805" s="136">
        <f t="shared" ref="W1805:W1868" si="104">+T1805+U1805+V1805</f>
        <v>27222</v>
      </c>
      <c r="X1805" s="145" t="s">
        <v>2016</v>
      </c>
      <c r="Y1805" s="138"/>
      <c r="Z1805" s="138"/>
      <c r="AA1805" s="138"/>
      <c r="AB1805" s="139"/>
    </row>
    <row r="1806" spans="2:28" ht="40.5" customHeight="1">
      <c r="B1806" s="127">
        <v>1795</v>
      </c>
      <c r="C1806" s="128" t="s">
        <v>2017</v>
      </c>
      <c r="D1806" s="129" t="s">
        <v>253</v>
      </c>
      <c r="E1806" s="129" t="s">
        <v>285</v>
      </c>
      <c r="F1806" s="128" t="s">
        <v>673</v>
      </c>
      <c r="G1806" s="128" t="s">
        <v>326</v>
      </c>
      <c r="H1806" s="128"/>
      <c r="I1806" s="128" t="s">
        <v>553</v>
      </c>
      <c r="J1806" s="128" t="s">
        <v>156</v>
      </c>
      <c r="K1806" s="128" t="s">
        <v>2264</v>
      </c>
      <c r="L1806" s="130">
        <v>1</v>
      </c>
      <c r="M1806" s="130">
        <v>4</v>
      </c>
      <c r="N1806" s="131">
        <f t="shared" si="102"/>
        <v>5</v>
      </c>
      <c r="O1806" s="128" t="s">
        <v>2312</v>
      </c>
      <c r="P1806" s="144">
        <v>18148</v>
      </c>
      <c r="Q1806" s="133">
        <v>0</v>
      </c>
      <c r="R1806" s="144">
        <v>3072</v>
      </c>
      <c r="S1806" s="134">
        <f t="shared" si="103"/>
        <v>21220</v>
      </c>
      <c r="T1806" s="132">
        <v>18148</v>
      </c>
      <c r="U1806" s="135">
        <v>0</v>
      </c>
      <c r="V1806" s="135"/>
      <c r="W1806" s="136">
        <f t="shared" si="104"/>
        <v>18148</v>
      </c>
      <c r="X1806" s="145" t="s">
        <v>2018</v>
      </c>
      <c r="Y1806" s="138"/>
      <c r="Z1806" s="138"/>
      <c r="AA1806" s="138"/>
      <c r="AB1806" s="139"/>
    </row>
    <row r="1807" spans="2:28" ht="40.5" customHeight="1">
      <c r="B1807" s="127">
        <v>1796</v>
      </c>
      <c r="C1807" s="128" t="s">
        <v>2017</v>
      </c>
      <c r="D1807" s="129" t="s">
        <v>253</v>
      </c>
      <c r="E1807" s="129" t="s">
        <v>285</v>
      </c>
      <c r="F1807" s="128" t="s">
        <v>673</v>
      </c>
      <c r="G1807" s="128" t="s">
        <v>326</v>
      </c>
      <c r="H1807" s="128"/>
      <c r="I1807" s="128" t="s">
        <v>553</v>
      </c>
      <c r="J1807" s="128" t="s">
        <v>288</v>
      </c>
      <c r="K1807" s="128" t="s">
        <v>2265</v>
      </c>
      <c r="L1807" s="130">
        <v>0</v>
      </c>
      <c r="M1807" s="130">
        <v>0</v>
      </c>
      <c r="N1807" s="131">
        <f t="shared" si="102"/>
        <v>0</v>
      </c>
      <c r="O1807" s="128" t="s">
        <v>2312</v>
      </c>
      <c r="P1807" s="144">
        <v>8959</v>
      </c>
      <c r="Q1807" s="133">
        <v>0</v>
      </c>
      <c r="R1807" s="144">
        <v>996</v>
      </c>
      <c r="S1807" s="134">
        <f t="shared" si="103"/>
        <v>9955</v>
      </c>
      <c r="T1807" s="132">
        <v>8959</v>
      </c>
      <c r="U1807" s="135">
        <v>0</v>
      </c>
      <c r="V1807" s="135"/>
      <c r="W1807" s="136">
        <f t="shared" si="104"/>
        <v>8959</v>
      </c>
      <c r="X1807" s="145" t="s">
        <v>2018</v>
      </c>
      <c r="Y1807" s="138"/>
      <c r="Z1807" s="138"/>
      <c r="AA1807" s="138"/>
      <c r="AB1807" s="139"/>
    </row>
    <row r="1808" spans="2:28" ht="40.5" customHeight="1">
      <c r="B1808" s="127">
        <v>1797</v>
      </c>
      <c r="C1808" s="128" t="s">
        <v>2017</v>
      </c>
      <c r="D1808" s="129" t="s">
        <v>253</v>
      </c>
      <c r="E1808" s="129" t="s">
        <v>285</v>
      </c>
      <c r="F1808" s="128" t="s">
        <v>673</v>
      </c>
      <c r="G1808" s="128" t="s">
        <v>326</v>
      </c>
      <c r="H1808" s="128"/>
      <c r="I1808" s="128" t="s">
        <v>553</v>
      </c>
      <c r="J1808" s="128" t="s">
        <v>328</v>
      </c>
      <c r="K1808" s="128" t="s">
        <v>2265</v>
      </c>
      <c r="L1808" s="130">
        <v>0</v>
      </c>
      <c r="M1808" s="130">
        <v>0</v>
      </c>
      <c r="N1808" s="131">
        <f t="shared" si="102"/>
        <v>0</v>
      </c>
      <c r="O1808" s="128" t="s">
        <v>2312</v>
      </c>
      <c r="P1808" s="144">
        <v>49554</v>
      </c>
      <c r="Q1808" s="133">
        <v>0</v>
      </c>
      <c r="R1808" s="144">
        <v>5506</v>
      </c>
      <c r="S1808" s="134">
        <f t="shared" si="103"/>
        <v>55060</v>
      </c>
      <c r="T1808" s="132">
        <v>49554</v>
      </c>
      <c r="U1808" s="135">
        <v>0</v>
      </c>
      <c r="V1808" s="135"/>
      <c r="W1808" s="136">
        <f t="shared" si="104"/>
        <v>49554</v>
      </c>
      <c r="X1808" s="145" t="s">
        <v>2018</v>
      </c>
      <c r="Y1808" s="138"/>
      <c r="Z1808" s="138"/>
      <c r="AA1808" s="138"/>
      <c r="AB1808" s="139"/>
    </row>
    <row r="1809" spans="2:28" ht="40.5" customHeight="1">
      <c r="B1809" s="127">
        <v>1798</v>
      </c>
      <c r="C1809" s="128" t="s">
        <v>2062</v>
      </c>
      <c r="D1809" s="129" t="s">
        <v>2063</v>
      </c>
      <c r="E1809" s="129" t="s">
        <v>285</v>
      </c>
      <c r="F1809" s="128" t="s">
        <v>2002</v>
      </c>
      <c r="G1809" s="128" t="s">
        <v>1550</v>
      </c>
      <c r="H1809" s="128"/>
      <c r="I1809" s="128" t="s">
        <v>1555</v>
      </c>
      <c r="J1809" s="128" t="s">
        <v>2064</v>
      </c>
      <c r="K1809" s="128" t="s">
        <v>2264</v>
      </c>
      <c r="L1809" s="130">
        <v>9</v>
      </c>
      <c r="M1809" s="130">
        <v>11</v>
      </c>
      <c r="N1809" s="131">
        <f t="shared" si="102"/>
        <v>20</v>
      </c>
      <c r="O1809" s="128" t="s">
        <v>2313</v>
      </c>
      <c r="P1809" s="144">
        <v>171000</v>
      </c>
      <c r="Q1809" s="133">
        <v>0</v>
      </c>
      <c r="R1809" s="144">
        <v>19000</v>
      </c>
      <c r="S1809" s="134">
        <f t="shared" si="103"/>
        <v>190000</v>
      </c>
      <c r="T1809" s="132">
        <v>171000</v>
      </c>
      <c r="U1809" s="135">
        <v>0</v>
      </c>
      <c r="V1809" s="135"/>
      <c r="W1809" s="136">
        <f t="shared" si="104"/>
        <v>171000</v>
      </c>
      <c r="X1809" s="145" t="s">
        <v>2065</v>
      </c>
      <c r="Y1809" s="138"/>
      <c r="Z1809" s="138"/>
      <c r="AA1809" s="138"/>
      <c r="AB1809" s="139"/>
    </row>
    <row r="1810" spans="2:28" ht="40.5" customHeight="1">
      <c r="B1810" s="127">
        <v>1799</v>
      </c>
      <c r="C1810" s="128" t="s">
        <v>1366</v>
      </c>
      <c r="D1810" s="129" t="s">
        <v>1367</v>
      </c>
      <c r="E1810" s="129" t="s">
        <v>237</v>
      </c>
      <c r="F1810" s="128" t="s">
        <v>1368</v>
      </c>
      <c r="G1810" s="128" t="s">
        <v>138</v>
      </c>
      <c r="H1810" s="128"/>
      <c r="I1810" s="128" t="s">
        <v>218</v>
      </c>
      <c r="J1810" s="128" t="s">
        <v>2066</v>
      </c>
      <c r="K1810" s="128" t="s">
        <v>2265</v>
      </c>
      <c r="L1810" s="130">
        <v>7</v>
      </c>
      <c r="M1810" s="130">
        <v>0</v>
      </c>
      <c r="N1810" s="131">
        <f t="shared" si="102"/>
        <v>7</v>
      </c>
      <c r="O1810" s="128" t="s">
        <v>2312</v>
      </c>
      <c r="P1810" s="144">
        <v>10836</v>
      </c>
      <c r="Q1810" s="133">
        <v>0</v>
      </c>
      <c r="R1810" s="144">
        <v>1204</v>
      </c>
      <c r="S1810" s="134">
        <f t="shared" si="103"/>
        <v>12040</v>
      </c>
      <c r="T1810" s="132">
        <v>10836</v>
      </c>
      <c r="U1810" s="135">
        <v>0</v>
      </c>
      <c r="V1810" s="135"/>
      <c r="W1810" s="136">
        <f t="shared" si="104"/>
        <v>10836</v>
      </c>
      <c r="X1810" s="145" t="s">
        <v>2069</v>
      </c>
      <c r="Y1810" s="138"/>
      <c r="Z1810" s="138"/>
      <c r="AA1810" s="138"/>
      <c r="AB1810" s="139">
        <f t="shared" ref="AB1810:AB1872" si="105">+P1810-T1810</f>
        <v>0</v>
      </c>
    </row>
    <row r="1811" spans="2:28" ht="40.5" customHeight="1">
      <c r="B1811" s="127">
        <v>1800</v>
      </c>
      <c r="C1811" s="128" t="s">
        <v>1200</v>
      </c>
      <c r="D1811" s="129" t="s">
        <v>1201</v>
      </c>
      <c r="E1811" s="129" t="s">
        <v>1202</v>
      </c>
      <c r="F1811" s="128" t="s">
        <v>1203</v>
      </c>
      <c r="G1811" s="128" t="s">
        <v>138</v>
      </c>
      <c r="H1811" s="128"/>
      <c r="I1811" s="128" t="s">
        <v>1204</v>
      </c>
      <c r="J1811" s="128" t="s">
        <v>2066</v>
      </c>
      <c r="K1811" s="128" t="s">
        <v>2265</v>
      </c>
      <c r="L1811" s="130">
        <v>6</v>
      </c>
      <c r="M1811" s="130">
        <v>1</v>
      </c>
      <c r="N1811" s="131">
        <f t="shared" si="102"/>
        <v>7</v>
      </c>
      <c r="O1811" s="128" t="s">
        <v>2312</v>
      </c>
      <c r="P1811" s="144">
        <v>10836</v>
      </c>
      <c r="Q1811" s="133">
        <v>0</v>
      </c>
      <c r="R1811" s="144">
        <v>1204</v>
      </c>
      <c r="S1811" s="134">
        <f t="shared" si="103"/>
        <v>12040</v>
      </c>
      <c r="T1811" s="132">
        <v>10836</v>
      </c>
      <c r="U1811" s="135">
        <v>0</v>
      </c>
      <c r="V1811" s="135"/>
      <c r="W1811" s="136">
        <f t="shared" si="104"/>
        <v>10836</v>
      </c>
      <c r="X1811" s="145" t="s">
        <v>2070</v>
      </c>
      <c r="Y1811" s="138"/>
      <c r="Z1811" s="138"/>
      <c r="AA1811" s="138"/>
      <c r="AB1811" s="139">
        <f t="shared" si="105"/>
        <v>0</v>
      </c>
    </row>
    <row r="1812" spans="2:28" ht="40.5" customHeight="1">
      <c r="B1812" s="127">
        <v>1801</v>
      </c>
      <c r="C1812" s="128" t="s">
        <v>2071</v>
      </c>
      <c r="D1812" s="129" t="s">
        <v>253</v>
      </c>
      <c r="E1812" s="129" t="s">
        <v>148</v>
      </c>
      <c r="F1812" s="128" t="s">
        <v>2072</v>
      </c>
      <c r="G1812" s="128" t="s">
        <v>909</v>
      </c>
      <c r="H1812" s="128"/>
      <c r="I1812" s="128" t="s">
        <v>1343</v>
      </c>
      <c r="J1812" s="128" t="s">
        <v>2066</v>
      </c>
      <c r="K1812" s="128" t="s">
        <v>2265</v>
      </c>
      <c r="L1812" s="130">
        <v>8</v>
      </c>
      <c r="M1812" s="130">
        <v>1</v>
      </c>
      <c r="N1812" s="131">
        <f t="shared" si="102"/>
        <v>9</v>
      </c>
      <c r="O1812" s="128" t="s">
        <v>2312</v>
      </c>
      <c r="P1812" s="144">
        <v>13932</v>
      </c>
      <c r="Q1812" s="133">
        <v>0</v>
      </c>
      <c r="R1812" s="144">
        <v>1548</v>
      </c>
      <c r="S1812" s="134">
        <f t="shared" si="103"/>
        <v>15480</v>
      </c>
      <c r="T1812" s="132">
        <v>13932</v>
      </c>
      <c r="U1812" s="135">
        <v>0</v>
      </c>
      <c r="V1812" s="135"/>
      <c r="W1812" s="136">
        <f t="shared" si="104"/>
        <v>13932</v>
      </c>
      <c r="X1812" s="145" t="s">
        <v>2073</v>
      </c>
      <c r="Y1812" s="138"/>
      <c r="Z1812" s="138"/>
      <c r="AA1812" s="138"/>
      <c r="AB1812" s="139">
        <f t="shared" si="105"/>
        <v>0</v>
      </c>
    </row>
    <row r="1813" spans="2:28" ht="40.5" customHeight="1">
      <c r="B1813" s="127">
        <v>1802</v>
      </c>
      <c r="C1813" s="128" t="s">
        <v>1401</v>
      </c>
      <c r="D1813" s="129" t="s">
        <v>285</v>
      </c>
      <c r="E1813" s="129" t="s">
        <v>380</v>
      </c>
      <c r="F1813" s="128" t="s">
        <v>1402</v>
      </c>
      <c r="G1813" s="128" t="s">
        <v>138</v>
      </c>
      <c r="H1813" s="128"/>
      <c r="I1813" s="128" t="s">
        <v>1403</v>
      </c>
      <c r="J1813" s="128" t="s">
        <v>2066</v>
      </c>
      <c r="K1813" s="128" t="s">
        <v>2265</v>
      </c>
      <c r="L1813" s="130">
        <v>6</v>
      </c>
      <c r="M1813" s="130">
        <v>0</v>
      </c>
      <c r="N1813" s="131">
        <f t="shared" si="102"/>
        <v>6</v>
      </c>
      <c r="O1813" s="128" t="s">
        <v>2312</v>
      </c>
      <c r="P1813" s="144">
        <v>9288</v>
      </c>
      <c r="Q1813" s="133">
        <v>0</v>
      </c>
      <c r="R1813" s="144">
        <v>1032</v>
      </c>
      <c r="S1813" s="134">
        <f t="shared" si="103"/>
        <v>10320</v>
      </c>
      <c r="T1813" s="132">
        <v>9288</v>
      </c>
      <c r="U1813" s="135">
        <v>0</v>
      </c>
      <c r="V1813" s="135"/>
      <c r="W1813" s="136">
        <f t="shared" si="104"/>
        <v>9288</v>
      </c>
      <c r="X1813" s="145" t="s">
        <v>2074</v>
      </c>
      <c r="Y1813" s="138"/>
      <c r="Z1813" s="138"/>
      <c r="AA1813" s="138"/>
      <c r="AB1813" s="139">
        <f t="shared" si="105"/>
        <v>0</v>
      </c>
    </row>
    <row r="1814" spans="2:28" ht="40.5" customHeight="1">
      <c r="B1814" s="127">
        <v>1803</v>
      </c>
      <c r="C1814" s="128" t="s">
        <v>1189</v>
      </c>
      <c r="D1814" s="129" t="s">
        <v>802</v>
      </c>
      <c r="E1814" s="129"/>
      <c r="F1814" s="128" t="s">
        <v>1190</v>
      </c>
      <c r="G1814" s="128" t="s">
        <v>138</v>
      </c>
      <c r="H1814" s="128"/>
      <c r="I1814" s="128" t="s">
        <v>1191</v>
      </c>
      <c r="J1814" s="128" t="s">
        <v>2066</v>
      </c>
      <c r="K1814" s="128" t="s">
        <v>2265</v>
      </c>
      <c r="L1814" s="130">
        <v>7</v>
      </c>
      <c r="M1814" s="130">
        <v>0</v>
      </c>
      <c r="N1814" s="131">
        <f t="shared" si="102"/>
        <v>7</v>
      </c>
      <c r="O1814" s="128" t="s">
        <v>2312</v>
      </c>
      <c r="P1814" s="144">
        <v>10836</v>
      </c>
      <c r="Q1814" s="133">
        <v>0</v>
      </c>
      <c r="R1814" s="144">
        <v>1204</v>
      </c>
      <c r="S1814" s="134">
        <f t="shared" si="103"/>
        <v>12040</v>
      </c>
      <c r="T1814" s="132">
        <v>10836</v>
      </c>
      <c r="U1814" s="135">
        <v>0</v>
      </c>
      <c r="V1814" s="135"/>
      <c r="W1814" s="136">
        <f t="shared" si="104"/>
        <v>10836</v>
      </c>
      <c r="X1814" s="145" t="s">
        <v>2075</v>
      </c>
      <c r="Y1814" s="138"/>
      <c r="Z1814" s="138"/>
      <c r="AA1814" s="138"/>
      <c r="AB1814" s="139">
        <f t="shared" si="105"/>
        <v>0</v>
      </c>
    </row>
    <row r="1815" spans="2:28" ht="40.5" customHeight="1">
      <c r="B1815" s="127">
        <v>1804</v>
      </c>
      <c r="C1815" s="128" t="s">
        <v>1381</v>
      </c>
      <c r="D1815" s="129" t="s">
        <v>442</v>
      </c>
      <c r="E1815" s="129" t="s">
        <v>1382</v>
      </c>
      <c r="F1815" s="128" t="s">
        <v>1383</v>
      </c>
      <c r="G1815" s="128" t="s">
        <v>138</v>
      </c>
      <c r="H1815" s="128"/>
      <c r="I1815" s="128" t="s">
        <v>1384</v>
      </c>
      <c r="J1815" s="128" t="s">
        <v>2066</v>
      </c>
      <c r="K1815" s="128" t="s">
        <v>2265</v>
      </c>
      <c r="L1815" s="130">
        <v>7</v>
      </c>
      <c r="M1815" s="130">
        <v>0</v>
      </c>
      <c r="N1815" s="131">
        <f t="shared" si="102"/>
        <v>7</v>
      </c>
      <c r="O1815" s="128" t="s">
        <v>2312</v>
      </c>
      <c r="P1815" s="144">
        <v>10836</v>
      </c>
      <c r="Q1815" s="133">
        <v>0</v>
      </c>
      <c r="R1815" s="144">
        <v>1204</v>
      </c>
      <c r="S1815" s="134">
        <f t="shared" si="103"/>
        <v>12040</v>
      </c>
      <c r="T1815" s="132">
        <v>10836</v>
      </c>
      <c r="U1815" s="135">
        <v>0</v>
      </c>
      <c r="V1815" s="135"/>
      <c r="W1815" s="136">
        <f t="shared" si="104"/>
        <v>10836</v>
      </c>
      <c r="X1815" s="145" t="s">
        <v>2076</v>
      </c>
      <c r="Y1815" s="138"/>
      <c r="Z1815" s="138"/>
      <c r="AA1815" s="138"/>
      <c r="AB1815" s="139">
        <f t="shared" si="105"/>
        <v>0</v>
      </c>
    </row>
    <row r="1816" spans="2:28" ht="40.5" customHeight="1">
      <c r="B1816" s="127">
        <v>1805</v>
      </c>
      <c r="C1816" s="128" t="s">
        <v>2077</v>
      </c>
      <c r="D1816" s="129" t="s">
        <v>1356</v>
      </c>
      <c r="E1816" s="129" t="s">
        <v>161</v>
      </c>
      <c r="F1816" s="128" t="s">
        <v>2078</v>
      </c>
      <c r="G1816" s="128" t="s">
        <v>909</v>
      </c>
      <c r="H1816" s="128"/>
      <c r="I1816" s="128" t="s">
        <v>1358</v>
      </c>
      <c r="J1816" s="128" t="s">
        <v>2066</v>
      </c>
      <c r="K1816" s="128" t="s">
        <v>2265</v>
      </c>
      <c r="L1816" s="130">
        <v>5</v>
      </c>
      <c r="M1816" s="130">
        <v>4</v>
      </c>
      <c r="N1816" s="131">
        <f t="shared" si="102"/>
        <v>9</v>
      </c>
      <c r="O1816" s="128" t="s">
        <v>2313</v>
      </c>
      <c r="P1816" s="144">
        <v>13932</v>
      </c>
      <c r="Q1816" s="133">
        <v>0</v>
      </c>
      <c r="R1816" s="144">
        <v>1548</v>
      </c>
      <c r="S1816" s="134">
        <f t="shared" si="103"/>
        <v>15480</v>
      </c>
      <c r="T1816" s="132">
        <v>13932</v>
      </c>
      <c r="U1816" s="135">
        <v>0</v>
      </c>
      <c r="V1816" s="135"/>
      <c r="W1816" s="136">
        <f t="shared" si="104"/>
        <v>13932</v>
      </c>
      <c r="X1816" s="145" t="s">
        <v>2079</v>
      </c>
      <c r="Y1816" s="138"/>
      <c r="Z1816" s="138"/>
      <c r="AA1816" s="138"/>
      <c r="AB1816" s="139">
        <f t="shared" si="105"/>
        <v>0</v>
      </c>
    </row>
    <row r="1817" spans="2:28" ht="40.5" customHeight="1">
      <c r="B1817" s="127">
        <v>1806</v>
      </c>
      <c r="C1817" s="128" t="s">
        <v>1306</v>
      </c>
      <c r="D1817" s="128" t="s">
        <v>790</v>
      </c>
      <c r="E1817" s="128" t="s">
        <v>285</v>
      </c>
      <c r="F1817" s="129" t="s">
        <v>1136</v>
      </c>
      <c r="G1817" s="128" t="s">
        <v>138</v>
      </c>
      <c r="H1817" s="128"/>
      <c r="I1817" s="128" t="s">
        <v>1307</v>
      </c>
      <c r="J1817" s="128" t="s">
        <v>2066</v>
      </c>
      <c r="K1817" s="128" t="s">
        <v>2265</v>
      </c>
      <c r="L1817" s="130">
        <v>9</v>
      </c>
      <c r="M1817" s="130">
        <v>0</v>
      </c>
      <c r="N1817" s="131">
        <f t="shared" si="102"/>
        <v>9</v>
      </c>
      <c r="O1817" s="128" t="s">
        <v>2312</v>
      </c>
      <c r="P1817" s="153">
        <v>13932</v>
      </c>
      <c r="Q1817" s="133">
        <v>0</v>
      </c>
      <c r="R1817" s="144">
        <v>1548</v>
      </c>
      <c r="S1817" s="134">
        <f t="shared" si="103"/>
        <v>15480</v>
      </c>
      <c r="T1817" s="132">
        <v>13932</v>
      </c>
      <c r="U1817" s="135">
        <v>0</v>
      </c>
      <c r="V1817" s="135"/>
      <c r="W1817" s="136">
        <f t="shared" si="104"/>
        <v>13932</v>
      </c>
      <c r="X1817" s="145" t="s">
        <v>2080</v>
      </c>
      <c r="Y1817" s="138"/>
      <c r="Z1817" s="138"/>
      <c r="AA1817" s="138"/>
      <c r="AB1817" s="139">
        <f t="shared" si="105"/>
        <v>0</v>
      </c>
    </row>
    <row r="1818" spans="2:28" ht="40.5" customHeight="1">
      <c r="B1818" s="127">
        <v>1807</v>
      </c>
      <c r="C1818" s="128" t="s">
        <v>1263</v>
      </c>
      <c r="D1818" s="128" t="s">
        <v>1264</v>
      </c>
      <c r="E1818" s="128" t="s">
        <v>1265</v>
      </c>
      <c r="F1818" s="129" t="s">
        <v>1266</v>
      </c>
      <c r="G1818" s="128" t="s">
        <v>138</v>
      </c>
      <c r="H1818" s="128"/>
      <c r="I1818" s="128" t="s">
        <v>1267</v>
      </c>
      <c r="J1818" s="128" t="s">
        <v>2066</v>
      </c>
      <c r="K1818" s="128" t="s">
        <v>2265</v>
      </c>
      <c r="L1818" s="130">
        <v>6</v>
      </c>
      <c r="M1818" s="130">
        <v>1</v>
      </c>
      <c r="N1818" s="131">
        <f t="shared" si="102"/>
        <v>7</v>
      </c>
      <c r="O1818" s="128" t="s">
        <v>2312</v>
      </c>
      <c r="P1818" s="153">
        <v>10836</v>
      </c>
      <c r="Q1818" s="133">
        <v>0</v>
      </c>
      <c r="R1818" s="144">
        <v>1204</v>
      </c>
      <c r="S1818" s="134">
        <f t="shared" si="103"/>
        <v>12040</v>
      </c>
      <c r="T1818" s="132">
        <v>10836</v>
      </c>
      <c r="U1818" s="135">
        <v>0</v>
      </c>
      <c r="V1818" s="135"/>
      <c r="W1818" s="136">
        <f t="shared" si="104"/>
        <v>10836</v>
      </c>
      <c r="X1818" s="145" t="s">
        <v>2081</v>
      </c>
      <c r="Y1818" s="138"/>
      <c r="Z1818" s="138"/>
      <c r="AA1818" s="138"/>
      <c r="AB1818" s="139">
        <f t="shared" si="105"/>
        <v>0</v>
      </c>
    </row>
    <row r="1819" spans="2:28" ht="40.5" customHeight="1">
      <c r="B1819" s="127">
        <v>1808</v>
      </c>
      <c r="C1819" s="128" t="s">
        <v>1360</v>
      </c>
      <c r="D1819" s="128" t="s">
        <v>1361</v>
      </c>
      <c r="E1819" s="128" t="s">
        <v>1362</v>
      </c>
      <c r="F1819" s="129" t="s">
        <v>1363</v>
      </c>
      <c r="G1819" s="128" t="s">
        <v>138</v>
      </c>
      <c r="H1819" s="128"/>
      <c r="I1819" s="128" t="s">
        <v>1364</v>
      </c>
      <c r="J1819" s="128" t="s">
        <v>2066</v>
      </c>
      <c r="K1819" s="128" t="s">
        <v>2265</v>
      </c>
      <c r="L1819" s="130">
        <v>12</v>
      </c>
      <c r="M1819" s="130">
        <v>0</v>
      </c>
      <c r="N1819" s="131">
        <f t="shared" si="102"/>
        <v>12</v>
      </c>
      <c r="O1819" s="128" t="s">
        <v>2312</v>
      </c>
      <c r="P1819" s="153">
        <v>18576</v>
      </c>
      <c r="Q1819" s="133">
        <v>0</v>
      </c>
      <c r="R1819" s="144">
        <v>2064</v>
      </c>
      <c r="S1819" s="134">
        <f t="shared" si="103"/>
        <v>20640</v>
      </c>
      <c r="T1819" s="132">
        <v>18576</v>
      </c>
      <c r="U1819" s="135">
        <v>0</v>
      </c>
      <c r="V1819" s="135"/>
      <c r="W1819" s="136">
        <f t="shared" si="104"/>
        <v>18576</v>
      </c>
      <c r="X1819" s="145" t="s">
        <v>2082</v>
      </c>
      <c r="Y1819" s="138"/>
      <c r="Z1819" s="138"/>
      <c r="AA1819" s="138"/>
      <c r="AB1819" s="139">
        <f t="shared" si="105"/>
        <v>0</v>
      </c>
    </row>
    <row r="1820" spans="2:28" ht="40.5" customHeight="1">
      <c r="B1820" s="127">
        <v>1809</v>
      </c>
      <c r="C1820" s="128" t="s">
        <v>1422</v>
      </c>
      <c r="D1820" s="128" t="s">
        <v>171</v>
      </c>
      <c r="E1820" s="128" t="s">
        <v>171</v>
      </c>
      <c r="F1820" s="129" t="s">
        <v>272</v>
      </c>
      <c r="G1820" s="128" t="s">
        <v>138</v>
      </c>
      <c r="H1820" s="128"/>
      <c r="I1820" s="128" t="s">
        <v>138</v>
      </c>
      <c r="J1820" s="128" t="s">
        <v>2066</v>
      </c>
      <c r="K1820" s="128" t="s">
        <v>2265</v>
      </c>
      <c r="L1820" s="130">
        <v>6</v>
      </c>
      <c r="M1820" s="130">
        <v>1</v>
      </c>
      <c r="N1820" s="131">
        <f t="shared" si="102"/>
        <v>7</v>
      </c>
      <c r="O1820" s="128" t="s">
        <v>2312</v>
      </c>
      <c r="P1820" s="153">
        <v>10836</v>
      </c>
      <c r="Q1820" s="133">
        <v>0</v>
      </c>
      <c r="R1820" s="144">
        <v>1204</v>
      </c>
      <c r="S1820" s="134">
        <f t="shared" si="103"/>
        <v>12040</v>
      </c>
      <c r="T1820" s="132">
        <v>10836</v>
      </c>
      <c r="U1820" s="135">
        <v>0</v>
      </c>
      <c r="V1820" s="135"/>
      <c r="W1820" s="136">
        <f t="shared" si="104"/>
        <v>10836</v>
      </c>
      <c r="X1820" s="145" t="s">
        <v>2083</v>
      </c>
      <c r="Y1820" s="138"/>
      <c r="Z1820" s="138"/>
      <c r="AA1820" s="138"/>
      <c r="AB1820" s="139">
        <f t="shared" si="105"/>
        <v>0</v>
      </c>
    </row>
    <row r="1821" spans="2:28" ht="40.5" customHeight="1">
      <c r="B1821" s="127">
        <v>1810</v>
      </c>
      <c r="C1821" s="128" t="s">
        <v>1302</v>
      </c>
      <c r="D1821" s="128" t="s">
        <v>1067</v>
      </c>
      <c r="E1821" s="128" t="s">
        <v>1303</v>
      </c>
      <c r="F1821" s="129" t="s">
        <v>437</v>
      </c>
      <c r="G1821" s="128" t="s">
        <v>138</v>
      </c>
      <c r="H1821" s="128"/>
      <c r="I1821" s="128" t="s">
        <v>1304</v>
      </c>
      <c r="J1821" s="128" t="s">
        <v>2066</v>
      </c>
      <c r="K1821" s="128" t="s">
        <v>2265</v>
      </c>
      <c r="L1821" s="130">
        <v>6</v>
      </c>
      <c r="M1821" s="130">
        <v>1</v>
      </c>
      <c r="N1821" s="131">
        <f t="shared" si="102"/>
        <v>7</v>
      </c>
      <c r="O1821" s="128" t="s">
        <v>2312</v>
      </c>
      <c r="P1821" s="153">
        <v>10836</v>
      </c>
      <c r="Q1821" s="133">
        <v>0</v>
      </c>
      <c r="R1821" s="144">
        <v>1204</v>
      </c>
      <c r="S1821" s="134">
        <f t="shared" si="103"/>
        <v>12040</v>
      </c>
      <c r="T1821" s="132">
        <v>10836</v>
      </c>
      <c r="U1821" s="135">
        <v>0</v>
      </c>
      <c r="V1821" s="135"/>
      <c r="W1821" s="136">
        <f t="shared" si="104"/>
        <v>10836</v>
      </c>
      <c r="X1821" s="145" t="s">
        <v>2084</v>
      </c>
      <c r="Y1821" s="138"/>
      <c r="Z1821" s="138"/>
      <c r="AA1821" s="138"/>
      <c r="AB1821" s="139">
        <f t="shared" si="105"/>
        <v>0</v>
      </c>
    </row>
    <row r="1822" spans="2:28" ht="40.5" customHeight="1">
      <c r="B1822" s="127">
        <v>1811</v>
      </c>
      <c r="C1822" s="128" t="s">
        <v>1331</v>
      </c>
      <c r="D1822" s="128" t="s">
        <v>258</v>
      </c>
      <c r="E1822" s="128" t="s">
        <v>606</v>
      </c>
      <c r="F1822" s="129" t="s">
        <v>1332</v>
      </c>
      <c r="G1822" s="128" t="s">
        <v>138</v>
      </c>
      <c r="H1822" s="128"/>
      <c r="I1822" s="128" t="s">
        <v>170</v>
      </c>
      <c r="J1822" s="128" t="s">
        <v>2066</v>
      </c>
      <c r="K1822" s="128" t="s">
        <v>2265</v>
      </c>
      <c r="L1822" s="130">
        <v>2</v>
      </c>
      <c r="M1822" s="130">
        <v>3</v>
      </c>
      <c r="N1822" s="131">
        <f t="shared" si="102"/>
        <v>5</v>
      </c>
      <c r="O1822" s="128" t="s">
        <v>2312</v>
      </c>
      <c r="P1822" s="153">
        <v>7740</v>
      </c>
      <c r="Q1822" s="133">
        <v>0</v>
      </c>
      <c r="R1822" s="144">
        <v>860</v>
      </c>
      <c r="S1822" s="134">
        <f t="shared" si="103"/>
        <v>8600</v>
      </c>
      <c r="T1822" s="132">
        <v>7740</v>
      </c>
      <c r="U1822" s="135">
        <v>0</v>
      </c>
      <c r="V1822" s="135"/>
      <c r="W1822" s="136">
        <f t="shared" si="104"/>
        <v>7740</v>
      </c>
      <c r="X1822" s="145" t="s">
        <v>2085</v>
      </c>
      <c r="Y1822" s="138"/>
      <c r="Z1822" s="138"/>
      <c r="AA1822" s="138"/>
      <c r="AB1822" s="139">
        <f t="shared" si="105"/>
        <v>0</v>
      </c>
    </row>
    <row r="1823" spans="2:28" ht="40.5" customHeight="1">
      <c r="B1823" s="127">
        <v>1812</v>
      </c>
      <c r="C1823" s="128" t="s">
        <v>1334</v>
      </c>
      <c r="D1823" s="128" t="s">
        <v>1335</v>
      </c>
      <c r="E1823" s="128" t="s">
        <v>414</v>
      </c>
      <c r="F1823" s="129" t="s">
        <v>1336</v>
      </c>
      <c r="G1823" s="128" t="s">
        <v>138</v>
      </c>
      <c r="H1823" s="128"/>
      <c r="I1823" s="128" t="s">
        <v>744</v>
      </c>
      <c r="J1823" s="128" t="s">
        <v>2066</v>
      </c>
      <c r="K1823" s="128" t="s">
        <v>2265</v>
      </c>
      <c r="L1823" s="130">
        <v>2</v>
      </c>
      <c r="M1823" s="130">
        <v>5</v>
      </c>
      <c r="N1823" s="131">
        <f t="shared" si="102"/>
        <v>7</v>
      </c>
      <c r="O1823" s="128" t="s">
        <v>2312</v>
      </c>
      <c r="P1823" s="153">
        <v>10836</v>
      </c>
      <c r="Q1823" s="133">
        <v>0</v>
      </c>
      <c r="R1823" s="144">
        <v>1204</v>
      </c>
      <c r="S1823" s="134">
        <f t="shared" si="103"/>
        <v>12040</v>
      </c>
      <c r="T1823" s="132">
        <v>10836</v>
      </c>
      <c r="U1823" s="135">
        <v>0</v>
      </c>
      <c r="V1823" s="135"/>
      <c r="W1823" s="136">
        <f t="shared" si="104"/>
        <v>10836</v>
      </c>
      <c r="X1823" s="145" t="s">
        <v>2086</v>
      </c>
      <c r="Y1823" s="138"/>
      <c r="Z1823" s="138"/>
      <c r="AA1823" s="138"/>
      <c r="AB1823" s="139">
        <f t="shared" si="105"/>
        <v>0</v>
      </c>
    </row>
    <row r="1824" spans="2:28" ht="40.5" customHeight="1">
      <c r="B1824" s="127">
        <v>1813</v>
      </c>
      <c r="C1824" s="128" t="s">
        <v>1166</v>
      </c>
      <c r="D1824" s="128" t="s">
        <v>606</v>
      </c>
      <c r="E1824" s="128" t="s">
        <v>442</v>
      </c>
      <c r="F1824" s="129" t="s">
        <v>1167</v>
      </c>
      <c r="G1824" s="128" t="s">
        <v>138</v>
      </c>
      <c r="H1824" s="128"/>
      <c r="I1824" s="128" t="s">
        <v>1168</v>
      </c>
      <c r="J1824" s="128" t="s">
        <v>2066</v>
      </c>
      <c r="K1824" s="128" t="s">
        <v>2265</v>
      </c>
      <c r="L1824" s="130">
        <v>5</v>
      </c>
      <c r="M1824" s="130">
        <v>6</v>
      </c>
      <c r="N1824" s="131">
        <f t="shared" si="102"/>
        <v>11</v>
      </c>
      <c r="O1824" s="128" t="s">
        <v>2313</v>
      </c>
      <c r="P1824" s="153">
        <v>17028</v>
      </c>
      <c r="Q1824" s="133">
        <v>0</v>
      </c>
      <c r="R1824" s="144">
        <v>1892</v>
      </c>
      <c r="S1824" s="134">
        <f t="shared" si="103"/>
        <v>18920</v>
      </c>
      <c r="T1824" s="132">
        <v>17028</v>
      </c>
      <c r="U1824" s="135">
        <v>0</v>
      </c>
      <c r="V1824" s="135"/>
      <c r="W1824" s="136">
        <f t="shared" si="104"/>
        <v>17028</v>
      </c>
      <c r="X1824" s="145" t="s">
        <v>2087</v>
      </c>
      <c r="Y1824" s="138"/>
      <c r="Z1824" s="138"/>
      <c r="AA1824" s="138"/>
      <c r="AB1824" s="139">
        <f t="shared" si="105"/>
        <v>0</v>
      </c>
    </row>
    <row r="1825" spans="2:28" ht="40.5" customHeight="1">
      <c r="B1825" s="127">
        <v>1814</v>
      </c>
      <c r="C1825" s="128" t="s">
        <v>2088</v>
      </c>
      <c r="D1825" s="128" t="s">
        <v>253</v>
      </c>
      <c r="E1825" s="128" t="s">
        <v>870</v>
      </c>
      <c r="F1825" s="129" t="s">
        <v>480</v>
      </c>
      <c r="G1825" s="128" t="s">
        <v>909</v>
      </c>
      <c r="H1825" s="128"/>
      <c r="I1825" s="128" t="s">
        <v>1006</v>
      </c>
      <c r="J1825" s="128" t="s">
        <v>2066</v>
      </c>
      <c r="K1825" s="128" t="s">
        <v>2265</v>
      </c>
      <c r="L1825" s="130">
        <v>2</v>
      </c>
      <c r="M1825" s="130">
        <v>3</v>
      </c>
      <c r="N1825" s="131">
        <f t="shared" si="102"/>
        <v>5</v>
      </c>
      <c r="O1825" s="128" t="s">
        <v>2313</v>
      </c>
      <c r="P1825" s="153">
        <v>7740</v>
      </c>
      <c r="Q1825" s="133">
        <v>0</v>
      </c>
      <c r="R1825" s="144">
        <v>860</v>
      </c>
      <c r="S1825" s="134">
        <f t="shared" si="103"/>
        <v>8600</v>
      </c>
      <c r="T1825" s="132">
        <v>7740</v>
      </c>
      <c r="U1825" s="135">
        <v>0</v>
      </c>
      <c r="V1825" s="135"/>
      <c r="W1825" s="136">
        <f t="shared" si="104"/>
        <v>7740</v>
      </c>
      <c r="X1825" s="145" t="s">
        <v>2089</v>
      </c>
      <c r="Y1825" s="138"/>
      <c r="Z1825" s="138"/>
      <c r="AA1825" s="138"/>
      <c r="AB1825" s="139">
        <f t="shared" si="105"/>
        <v>0</v>
      </c>
    </row>
    <row r="1826" spans="2:28" ht="40.5" customHeight="1">
      <c r="B1826" s="127">
        <v>1815</v>
      </c>
      <c r="C1826" s="128" t="s">
        <v>777</v>
      </c>
      <c r="D1826" s="128" t="s">
        <v>295</v>
      </c>
      <c r="E1826" s="128" t="s">
        <v>778</v>
      </c>
      <c r="F1826" s="129" t="s">
        <v>779</v>
      </c>
      <c r="G1826" s="128" t="s">
        <v>319</v>
      </c>
      <c r="H1826" s="128"/>
      <c r="I1826" s="128" t="s">
        <v>780</v>
      </c>
      <c r="J1826" s="128" t="s">
        <v>2066</v>
      </c>
      <c r="K1826" s="128" t="s">
        <v>2265</v>
      </c>
      <c r="L1826" s="130">
        <v>9</v>
      </c>
      <c r="M1826" s="130">
        <v>7</v>
      </c>
      <c r="N1826" s="131">
        <f t="shared" si="102"/>
        <v>16</v>
      </c>
      <c r="O1826" s="128" t="s">
        <v>2312</v>
      </c>
      <c r="P1826" s="153">
        <v>24768</v>
      </c>
      <c r="Q1826" s="133">
        <v>0</v>
      </c>
      <c r="R1826" s="144">
        <v>2752</v>
      </c>
      <c r="S1826" s="134">
        <f t="shared" si="103"/>
        <v>27520</v>
      </c>
      <c r="T1826" s="153">
        <v>24768</v>
      </c>
      <c r="U1826" s="135">
        <v>0</v>
      </c>
      <c r="V1826" s="135"/>
      <c r="W1826" s="136">
        <f t="shared" si="104"/>
        <v>24768</v>
      </c>
      <c r="X1826" s="145" t="s">
        <v>2090</v>
      </c>
      <c r="Y1826" s="138"/>
      <c r="Z1826" s="138"/>
      <c r="AA1826" s="138"/>
      <c r="AB1826" s="139">
        <f t="shared" si="105"/>
        <v>0</v>
      </c>
    </row>
    <row r="1827" spans="2:28" ht="40.5" customHeight="1">
      <c r="B1827" s="127">
        <v>1816</v>
      </c>
      <c r="C1827" s="128" t="s">
        <v>688</v>
      </c>
      <c r="D1827" s="128" t="s">
        <v>689</v>
      </c>
      <c r="E1827" s="128" t="s">
        <v>219</v>
      </c>
      <c r="F1827" s="129" t="s">
        <v>690</v>
      </c>
      <c r="G1827" s="128" t="s">
        <v>405</v>
      </c>
      <c r="H1827" s="128"/>
      <c r="I1827" s="128" t="s">
        <v>691</v>
      </c>
      <c r="J1827" s="128" t="s">
        <v>2066</v>
      </c>
      <c r="K1827" s="128" t="s">
        <v>2265</v>
      </c>
      <c r="L1827" s="130">
        <v>11</v>
      </c>
      <c r="M1827" s="130">
        <v>4</v>
      </c>
      <c r="N1827" s="131">
        <f t="shared" si="102"/>
        <v>15</v>
      </c>
      <c r="O1827" s="128" t="s">
        <v>2312</v>
      </c>
      <c r="P1827" s="153">
        <v>23220</v>
      </c>
      <c r="Q1827" s="133">
        <v>0</v>
      </c>
      <c r="R1827" s="144">
        <v>2580</v>
      </c>
      <c r="S1827" s="134">
        <f t="shared" si="103"/>
        <v>25800</v>
      </c>
      <c r="T1827" s="153">
        <v>23220</v>
      </c>
      <c r="U1827" s="135">
        <v>0</v>
      </c>
      <c r="V1827" s="135"/>
      <c r="W1827" s="136">
        <f t="shared" si="104"/>
        <v>23220</v>
      </c>
      <c r="X1827" s="145" t="s">
        <v>2091</v>
      </c>
      <c r="Y1827" s="138"/>
      <c r="Z1827" s="138"/>
      <c r="AA1827" s="138"/>
      <c r="AB1827" s="139">
        <f t="shared" si="105"/>
        <v>0</v>
      </c>
    </row>
    <row r="1828" spans="2:28" ht="40.5" customHeight="1">
      <c r="B1828" s="127">
        <v>1817</v>
      </c>
      <c r="C1828" s="128" t="s">
        <v>402</v>
      </c>
      <c r="D1828" s="128" t="s">
        <v>148</v>
      </c>
      <c r="E1828" s="128" t="s">
        <v>403</v>
      </c>
      <c r="F1828" s="129" t="s">
        <v>404</v>
      </c>
      <c r="G1828" s="128" t="s">
        <v>405</v>
      </c>
      <c r="H1828" s="128"/>
      <c r="I1828" s="128" t="s">
        <v>406</v>
      </c>
      <c r="J1828" s="128" t="s">
        <v>2066</v>
      </c>
      <c r="K1828" s="128" t="s">
        <v>2265</v>
      </c>
      <c r="L1828" s="130">
        <v>8</v>
      </c>
      <c r="M1828" s="130">
        <v>10</v>
      </c>
      <c r="N1828" s="131">
        <f t="shared" si="102"/>
        <v>18</v>
      </c>
      <c r="O1828" s="128" t="s">
        <v>2312</v>
      </c>
      <c r="P1828" s="153">
        <v>27864</v>
      </c>
      <c r="Q1828" s="133">
        <v>0</v>
      </c>
      <c r="R1828" s="144">
        <v>3096</v>
      </c>
      <c r="S1828" s="134">
        <f t="shared" si="103"/>
        <v>30960</v>
      </c>
      <c r="T1828" s="153">
        <v>27864</v>
      </c>
      <c r="U1828" s="135">
        <v>0</v>
      </c>
      <c r="V1828" s="135"/>
      <c r="W1828" s="136">
        <f t="shared" si="104"/>
        <v>27864</v>
      </c>
      <c r="X1828" s="145" t="s">
        <v>2092</v>
      </c>
      <c r="Y1828" s="138"/>
      <c r="Z1828" s="138"/>
      <c r="AA1828" s="138"/>
      <c r="AB1828" s="139">
        <f t="shared" si="105"/>
        <v>0</v>
      </c>
    </row>
    <row r="1829" spans="2:28" ht="40.5" customHeight="1">
      <c r="B1829" s="127">
        <v>1818</v>
      </c>
      <c r="C1829" s="128" t="s">
        <v>806</v>
      </c>
      <c r="D1829" s="128" t="s">
        <v>307</v>
      </c>
      <c r="E1829" s="128" t="s">
        <v>179</v>
      </c>
      <c r="F1829" s="129" t="s">
        <v>807</v>
      </c>
      <c r="G1829" s="128" t="s">
        <v>319</v>
      </c>
      <c r="H1829" s="128"/>
      <c r="I1829" s="128" t="s">
        <v>808</v>
      </c>
      <c r="J1829" s="128" t="s">
        <v>2066</v>
      </c>
      <c r="K1829" s="128" t="s">
        <v>2265</v>
      </c>
      <c r="L1829" s="130">
        <v>13</v>
      </c>
      <c r="M1829" s="130">
        <v>1</v>
      </c>
      <c r="N1829" s="131">
        <f t="shared" si="102"/>
        <v>14</v>
      </c>
      <c r="O1829" s="128" t="s">
        <v>2312</v>
      </c>
      <c r="P1829" s="153">
        <v>21672</v>
      </c>
      <c r="Q1829" s="133">
        <v>0</v>
      </c>
      <c r="R1829" s="144">
        <v>2408</v>
      </c>
      <c r="S1829" s="134">
        <f t="shared" si="103"/>
        <v>24080</v>
      </c>
      <c r="T1829" s="153">
        <v>21672</v>
      </c>
      <c r="U1829" s="135">
        <v>0</v>
      </c>
      <c r="V1829" s="135"/>
      <c r="W1829" s="136">
        <f t="shared" si="104"/>
        <v>21672</v>
      </c>
      <c r="X1829" s="145" t="s">
        <v>2093</v>
      </c>
      <c r="Y1829" s="138"/>
      <c r="Z1829" s="138"/>
      <c r="AA1829" s="138"/>
      <c r="AB1829" s="139">
        <f t="shared" si="105"/>
        <v>0</v>
      </c>
    </row>
    <row r="1830" spans="2:28" ht="40.5" customHeight="1">
      <c r="B1830" s="127">
        <v>1819</v>
      </c>
      <c r="C1830" s="128" t="s">
        <v>769</v>
      </c>
      <c r="D1830" s="128" t="s">
        <v>247</v>
      </c>
      <c r="E1830" s="128" t="s">
        <v>253</v>
      </c>
      <c r="F1830" s="129" t="s">
        <v>770</v>
      </c>
      <c r="G1830" s="128" t="s">
        <v>319</v>
      </c>
      <c r="H1830" s="128"/>
      <c r="I1830" s="128" t="s">
        <v>769</v>
      </c>
      <c r="J1830" s="128" t="s">
        <v>2066</v>
      </c>
      <c r="K1830" s="128" t="s">
        <v>2265</v>
      </c>
      <c r="L1830" s="130">
        <v>16</v>
      </c>
      <c r="M1830" s="130">
        <v>5</v>
      </c>
      <c r="N1830" s="131">
        <f t="shared" si="102"/>
        <v>21</v>
      </c>
      <c r="O1830" s="128" t="s">
        <v>2312</v>
      </c>
      <c r="P1830" s="153">
        <v>32508</v>
      </c>
      <c r="Q1830" s="133">
        <v>0</v>
      </c>
      <c r="R1830" s="144">
        <v>3612</v>
      </c>
      <c r="S1830" s="134">
        <f t="shared" si="103"/>
        <v>36120</v>
      </c>
      <c r="T1830" s="153">
        <v>32508</v>
      </c>
      <c r="U1830" s="135">
        <v>0</v>
      </c>
      <c r="V1830" s="135"/>
      <c r="W1830" s="136">
        <f t="shared" si="104"/>
        <v>32508</v>
      </c>
      <c r="X1830" s="145" t="s">
        <v>2094</v>
      </c>
      <c r="Y1830" s="138"/>
      <c r="Z1830" s="138"/>
      <c r="AA1830" s="138"/>
      <c r="AB1830" s="139">
        <f t="shared" si="105"/>
        <v>0</v>
      </c>
    </row>
    <row r="1831" spans="2:28" ht="40.5" customHeight="1">
      <c r="B1831" s="127">
        <v>1820</v>
      </c>
      <c r="C1831" s="128" t="s">
        <v>789</v>
      </c>
      <c r="D1831" s="128" t="s">
        <v>291</v>
      </c>
      <c r="E1831" s="128" t="s">
        <v>790</v>
      </c>
      <c r="F1831" s="129" t="s">
        <v>758</v>
      </c>
      <c r="G1831" s="128" t="s">
        <v>319</v>
      </c>
      <c r="H1831" s="128"/>
      <c r="I1831" s="128" t="s">
        <v>791</v>
      </c>
      <c r="J1831" s="128" t="s">
        <v>2066</v>
      </c>
      <c r="K1831" s="128" t="s">
        <v>2265</v>
      </c>
      <c r="L1831" s="130">
        <v>16</v>
      </c>
      <c r="M1831" s="130">
        <v>1</v>
      </c>
      <c r="N1831" s="131">
        <f t="shared" si="102"/>
        <v>17</v>
      </c>
      <c r="O1831" s="128" t="s">
        <v>2312</v>
      </c>
      <c r="P1831" s="153">
        <v>26316</v>
      </c>
      <c r="Q1831" s="133">
        <v>0</v>
      </c>
      <c r="R1831" s="144">
        <v>2924</v>
      </c>
      <c r="S1831" s="134">
        <f t="shared" si="103"/>
        <v>29240</v>
      </c>
      <c r="T1831" s="153">
        <v>26316</v>
      </c>
      <c r="U1831" s="135">
        <v>0</v>
      </c>
      <c r="V1831" s="135"/>
      <c r="W1831" s="136">
        <f t="shared" si="104"/>
        <v>26316</v>
      </c>
      <c r="X1831" s="145" t="s">
        <v>2095</v>
      </c>
      <c r="Y1831" s="138"/>
      <c r="Z1831" s="138"/>
      <c r="AA1831" s="138"/>
      <c r="AB1831" s="139">
        <f t="shared" si="105"/>
        <v>0</v>
      </c>
    </row>
    <row r="1832" spans="2:28" ht="40.5" customHeight="1">
      <c r="B1832" s="127">
        <v>1821</v>
      </c>
      <c r="C1832" s="128" t="s">
        <v>2097</v>
      </c>
      <c r="D1832" s="128" t="s">
        <v>285</v>
      </c>
      <c r="E1832" s="128" t="s">
        <v>1798</v>
      </c>
      <c r="F1832" s="129" t="s">
        <v>1915</v>
      </c>
      <c r="G1832" s="128" t="s">
        <v>909</v>
      </c>
      <c r="H1832" s="128"/>
      <c r="I1832" s="128" t="s">
        <v>940</v>
      </c>
      <c r="J1832" s="128" t="s">
        <v>2066</v>
      </c>
      <c r="K1832" s="128" t="s">
        <v>2265</v>
      </c>
      <c r="L1832" s="130">
        <v>3</v>
      </c>
      <c r="M1832" s="130">
        <v>4</v>
      </c>
      <c r="N1832" s="131">
        <f t="shared" si="102"/>
        <v>7</v>
      </c>
      <c r="O1832" s="128" t="s">
        <v>2313</v>
      </c>
      <c r="P1832" s="153">
        <v>10836</v>
      </c>
      <c r="Q1832" s="133">
        <v>0</v>
      </c>
      <c r="R1832" s="144">
        <v>1204</v>
      </c>
      <c r="S1832" s="134">
        <f t="shared" si="103"/>
        <v>12040</v>
      </c>
      <c r="T1832" s="132">
        <v>10836</v>
      </c>
      <c r="U1832" s="135">
        <v>0</v>
      </c>
      <c r="V1832" s="135"/>
      <c r="W1832" s="136">
        <f t="shared" si="104"/>
        <v>10836</v>
      </c>
      <c r="X1832" s="145" t="s">
        <v>2098</v>
      </c>
      <c r="Y1832" s="138"/>
      <c r="Z1832" s="138"/>
      <c r="AA1832" s="138"/>
      <c r="AB1832" s="139">
        <f t="shared" si="105"/>
        <v>0</v>
      </c>
    </row>
    <row r="1833" spans="2:28" ht="40.5" customHeight="1">
      <c r="B1833" s="127">
        <v>1822</v>
      </c>
      <c r="C1833" s="128" t="s">
        <v>2099</v>
      </c>
      <c r="D1833" s="128" t="s">
        <v>253</v>
      </c>
      <c r="E1833" s="128" t="s">
        <v>1392</v>
      </c>
      <c r="F1833" s="129" t="s">
        <v>1603</v>
      </c>
      <c r="G1833" s="128" t="s">
        <v>909</v>
      </c>
      <c r="H1833" s="128"/>
      <c r="I1833" s="128" t="s">
        <v>1426</v>
      </c>
      <c r="J1833" s="128" t="s">
        <v>2066</v>
      </c>
      <c r="K1833" s="128" t="s">
        <v>2265</v>
      </c>
      <c r="L1833" s="130">
        <v>3</v>
      </c>
      <c r="M1833" s="130">
        <v>2</v>
      </c>
      <c r="N1833" s="131">
        <f t="shared" si="102"/>
        <v>5</v>
      </c>
      <c r="O1833" s="128" t="s">
        <v>2313</v>
      </c>
      <c r="P1833" s="153">
        <v>6192</v>
      </c>
      <c r="Q1833" s="133">
        <v>0</v>
      </c>
      <c r="R1833" s="144">
        <v>688</v>
      </c>
      <c r="S1833" s="134">
        <f t="shared" si="103"/>
        <v>6880</v>
      </c>
      <c r="T1833" s="132">
        <v>6192</v>
      </c>
      <c r="U1833" s="135">
        <v>0</v>
      </c>
      <c r="V1833" s="135"/>
      <c r="W1833" s="136">
        <f t="shared" si="104"/>
        <v>6192</v>
      </c>
      <c r="X1833" s="145" t="s">
        <v>2100</v>
      </c>
      <c r="Y1833" s="138"/>
      <c r="Z1833" s="138"/>
      <c r="AA1833" s="138"/>
      <c r="AB1833" s="139">
        <f t="shared" si="105"/>
        <v>0</v>
      </c>
    </row>
    <row r="1834" spans="2:28" ht="40.5" customHeight="1">
      <c r="B1834" s="127">
        <v>1823</v>
      </c>
      <c r="C1834" s="128" t="s">
        <v>676</v>
      </c>
      <c r="D1834" s="128" t="s">
        <v>253</v>
      </c>
      <c r="E1834" s="128" t="s">
        <v>398</v>
      </c>
      <c r="F1834" s="129" t="s">
        <v>677</v>
      </c>
      <c r="G1834" s="128" t="s">
        <v>405</v>
      </c>
      <c r="H1834" s="128"/>
      <c r="I1834" s="128" t="s">
        <v>678</v>
      </c>
      <c r="J1834" s="128" t="s">
        <v>2066</v>
      </c>
      <c r="K1834" s="128" t="s">
        <v>2265</v>
      </c>
      <c r="L1834" s="130">
        <v>17</v>
      </c>
      <c r="M1834" s="130">
        <v>2</v>
      </c>
      <c r="N1834" s="131">
        <f t="shared" si="102"/>
        <v>19</v>
      </c>
      <c r="O1834" s="128" t="s">
        <v>2312</v>
      </c>
      <c r="P1834" s="153">
        <v>29412</v>
      </c>
      <c r="Q1834" s="133">
        <v>0</v>
      </c>
      <c r="R1834" s="144">
        <v>3268</v>
      </c>
      <c r="S1834" s="134">
        <f t="shared" si="103"/>
        <v>32680</v>
      </c>
      <c r="T1834" s="153">
        <v>29412</v>
      </c>
      <c r="U1834" s="135">
        <v>0</v>
      </c>
      <c r="V1834" s="135"/>
      <c r="W1834" s="136">
        <f t="shared" si="104"/>
        <v>29412</v>
      </c>
      <c r="X1834" s="145" t="s">
        <v>2101</v>
      </c>
      <c r="Y1834" s="138"/>
      <c r="Z1834" s="138"/>
      <c r="AA1834" s="138"/>
      <c r="AB1834" s="139">
        <f t="shared" si="105"/>
        <v>0</v>
      </c>
    </row>
    <row r="1835" spans="2:28" ht="40.5" customHeight="1">
      <c r="B1835" s="127">
        <v>1824</v>
      </c>
      <c r="C1835" s="128" t="s">
        <v>709</v>
      </c>
      <c r="D1835" s="128" t="s">
        <v>710</v>
      </c>
      <c r="E1835" s="128" t="s">
        <v>467</v>
      </c>
      <c r="F1835" s="129" t="s">
        <v>711</v>
      </c>
      <c r="G1835" s="128" t="s">
        <v>405</v>
      </c>
      <c r="H1835" s="128"/>
      <c r="I1835" s="128" t="s">
        <v>712</v>
      </c>
      <c r="J1835" s="128" t="s">
        <v>2066</v>
      </c>
      <c r="K1835" s="128" t="s">
        <v>2265</v>
      </c>
      <c r="L1835" s="130">
        <v>8</v>
      </c>
      <c r="M1835" s="130">
        <v>0</v>
      </c>
      <c r="N1835" s="131">
        <f t="shared" si="102"/>
        <v>8</v>
      </c>
      <c r="O1835" s="128" t="s">
        <v>2312</v>
      </c>
      <c r="P1835" s="153">
        <v>12384</v>
      </c>
      <c r="Q1835" s="133">
        <v>0</v>
      </c>
      <c r="R1835" s="144">
        <v>1376</v>
      </c>
      <c r="S1835" s="134">
        <f t="shared" si="103"/>
        <v>13760</v>
      </c>
      <c r="T1835" s="153">
        <v>12384</v>
      </c>
      <c r="U1835" s="135">
        <v>0</v>
      </c>
      <c r="V1835" s="135"/>
      <c r="W1835" s="136">
        <f t="shared" si="104"/>
        <v>12384</v>
      </c>
      <c r="X1835" s="145" t="s">
        <v>2102</v>
      </c>
      <c r="Y1835" s="138"/>
      <c r="Z1835" s="138"/>
      <c r="AA1835" s="138"/>
      <c r="AB1835" s="139">
        <f t="shared" si="105"/>
        <v>0</v>
      </c>
    </row>
    <row r="1836" spans="2:28" ht="40.5" customHeight="1">
      <c r="B1836" s="127">
        <v>1825</v>
      </c>
      <c r="C1836" s="128" t="s">
        <v>663</v>
      </c>
      <c r="D1836" s="128" t="s">
        <v>253</v>
      </c>
      <c r="E1836" s="128" t="s">
        <v>285</v>
      </c>
      <c r="F1836" s="129" t="s">
        <v>664</v>
      </c>
      <c r="G1836" s="128" t="s">
        <v>405</v>
      </c>
      <c r="H1836" s="128"/>
      <c r="I1836" s="128" t="s">
        <v>665</v>
      </c>
      <c r="J1836" s="128" t="s">
        <v>2066</v>
      </c>
      <c r="K1836" s="128" t="s">
        <v>2265</v>
      </c>
      <c r="L1836" s="130">
        <v>8</v>
      </c>
      <c r="M1836" s="130">
        <v>5</v>
      </c>
      <c r="N1836" s="131">
        <f t="shared" si="102"/>
        <v>13</v>
      </c>
      <c r="O1836" s="128" t="s">
        <v>2312</v>
      </c>
      <c r="P1836" s="153">
        <v>20124</v>
      </c>
      <c r="Q1836" s="133">
        <v>0</v>
      </c>
      <c r="R1836" s="144">
        <v>2236</v>
      </c>
      <c r="S1836" s="134">
        <f t="shared" si="103"/>
        <v>22360</v>
      </c>
      <c r="T1836" s="153">
        <v>20124</v>
      </c>
      <c r="U1836" s="135">
        <v>0</v>
      </c>
      <c r="V1836" s="135"/>
      <c r="W1836" s="136">
        <f t="shared" si="104"/>
        <v>20124</v>
      </c>
      <c r="X1836" s="145" t="s">
        <v>2103</v>
      </c>
      <c r="Y1836" s="138"/>
      <c r="Z1836" s="138"/>
      <c r="AA1836" s="138"/>
      <c r="AB1836" s="139">
        <f t="shared" si="105"/>
        <v>0</v>
      </c>
    </row>
    <row r="1837" spans="2:28" ht="40.5" customHeight="1">
      <c r="B1837" s="127">
        <v>1826</v>
      </c>
      <c r="C1837" s="128" t="s">
        <v>798</v>
      </c>
      <c r="D1837" s="128" t="s">
        <v>787</v>
      </c>
      <c r="E1837" s="128" t="s">
        <v>307</v>
      </c>
      <c r="F1837" s="129" t="s">
        <v>204</v>
      </c>
      <c r="G1837" s="128" t="s">
        <v>319</v>
      </c>
      <c r="H1837" s="128"/>
      <c r="I1837" s="128" t="s">
        <v>799</v>
      </c>
      <c r="J1837" s="128" t="s">
        <v>2066</v>
      </c>
      <c r="K1837" s="128" t="s">
        <v>2265</v>
      </c>
      <c r="L1837" s="130">
        <v>5</v>
      </c>
      <c r="M1837" s="130">
        <v>3</v>
      </c>
      <c r="N1837" s="131">
        <f t="shared" si="102"/>
        <v>8</v>
      </c>
      <c r="O1837" s="128" t="s">
        <v>2313</v>
      </c>
      <c r="P1837" s="153">
        <v>13932</v>
      </c>
      <c r="Q1837" s="133">
        <v>0</v>
      </c>
      <c r="R1837" s="144">
        <v>1548</v>
      </c>
      <c r="S1837" s="134">
        <f t="shared" si="103"/>
        <v>15480</v>
      </c>
      <c r="T1837" s="153">
        <v>13932</v>
      </c>
      <c r="U1837" s="135">
        <v>0</v>
      </c>
      <c r="V1837" s="135"/>
      <c r="W1837" s="136">
        <f t="shared" si="104"/>
        <v>13932</v>
      </c>
      <c r="X1837" s="145" t="s">
        <v>2104</v>
      </c>
      <c r="Y1837" s="138"/>
      <c r="Z1837" s="138"/>
      <c r="AA1837" s="138"/>
      <c r="AB1837" s="139">
        <f t="shared" si="105"/>
        <v>0</v>
      </c>
    </row>
    <row r="1838" spans="2:28" ht="40.5" customHeight="1">
      <c r="B1838" s="127">
        <v>1827</v>
      </c>
      <c r="C1838" s="128" t="s">
        <v>786</v>
      </c>
      <c r="D1838" s="128" t="s">
        <v>787</v>
      </c>
      <c r="E1838" s="128" t="s">
        <v>285</v>
      </c>
      <c r="F1838" s="129" t="s">
        <v>656</v>
      </c>
      <c r="G1838" s="128" t="s">
        <v>319</v>
      </c>
      <c r="H1838" s="128"/>
      <c r="I1838" s="128" t="s">
        <v>786</v>
      </c>
      <c r="J1838" s="128" t="s">
        <v>2066</v>
      </c>
      <c r="K1838" s="128" t="s">
        <v>2265</v>
      </c>
      <c r="L1838" s="130">
        <v>6</v>
      </c>
      <c r="M1838" s="130">
        <v>1</v>
      </c>
      <c r="N1838" s="131">
        <f t="shared" si="102"/>
        <v>7</v>
      </c>
      <c r="O1838" s="128" t="s">
        <v>2312</v>
      </c>
      <c r="P1838" s="153">
        <v>10836</v>
      </c>
      <c r="Q1838" s="133">
        <v>0</v>
      </c>
      <c r="R1838" s="144">
        <v>1204</v>
      </c>
      <c r="S1838" s="134">
        <f t="shared" si="103"/>
        <v>12040</v>
      </c>
      <c r="T1838" s="153">
        <v>10836</v>
      </c>
      <c r="U1838" s="135">
        <v>0</v>
      </c>
      <c r="V1838" s="135"/>
      <c r="W1838" s="136">
        <f t="shared" si="104"/>
        <v>10836</v>
      </c>
      <c r="X1838" s="145" t="s">
        <v>2105</v>
      </c>
      <c r="Y1838" s="138"/>
      <c r="Z1838" s="138"/>
      <c r="AA1838" s="138"/>
      <c r="AB1838" s="139">
        <f t="shared" si="105"/>
        <v>0</v>
      </c>
    </row>
    <row r="1839" spans="2:28" ht="40.5" customHeight="1">
      <c r="B1839" s="127">
        <v>1828</v>
      </c>
      <c r="C1839" s="128" t="s">
        <v>2106</v>
      </c>
      <c r="D1839" s="128" t="s">
        <v>844</v>
      </c>
      <c r="E1839" s="128" t="s">
        <v>253</v>
      </c>
      <c r="F1839" s="129" t="s">
        <v>2107</v>
      </c>
      <c r="G1839" s="128" t="s">
        <v>1550</v>
      </c>
      <c r="H1839" s="128"/>
      <c r="I1839" s="128" t="s">
        <v>1611</v>
      </c>
      <c r="J1839" s="128" t="s">
        <v>2066</v>
      </c>
      <c r="K1839" s="128" t="s">
        <v>2265</v>
      </c>
      <c r="L1839" s="130">
        <v>5</v>
      </c>
      <c r="M1839" s="130">
        <v>0</v>
      </c>
      <c r="N1839" s="131">
        <f t="shared" si="102"/>
        <v>5</v>
      </c>
      <c r="O1839" s="128" t="s">
        <v>2312</v>
      </c>
      <c r="P1839" s="153">
        <v>7740</v>
      </c>
      <c r="Q1839" s="133">
        <v>0</v>
      </c>
      <c r="R1839" s="144">
        <v>860</v>
      </c>
      <c r="S1839" s="134">
        <f t="shared" si="103"/>
        <v>8600</v>
      </c>
      <c r="T1839" s="132">
        <v>7740</v>
      </c>
      <c r="U1839" s="135">
        <v>0</v>
      </c>
      <c r="V1839" s="135"/>
      <c r="W1839" s="136">
        <f t="shared" si="104"/>
        <v>7740</v>
      </c>
      <c r="X1839" s="145" t="s">
        <v>2108</v>
      </c>
      <c r="Y1839" s="138"/>
      <c r="Z1839" s="138"/>
      <c r="AA1839" s="138"/>
      <c r="AB1839" s="139">
        <f t="shared" si="105"/>
        <v>0</v>
      </c>
    </row>
    <row r="1840" spans="2:28" ht="40.5" customHeight="1">
      <c r="B1840" s="127">
        <v>1829</v>
      </c>
      <c r="C1840" s="128" t="s">
        <v>2109</v>
      </c>
      <c r="D1840" s="128" t="s">
        <v>285</v>
      </c>
      <c r="E1840" s="128" t="s">
        <v>253</v>
      </c>
      <c r="F1840" s="129" t="s">
        <v>2110</v>
      </c>
      <c r="G1840" s="128" t="s">
        <v>1550</v>
      </c>
      <c r="H1840" s="128"/>
      <c r="I1840" s="128" t="s">
        <v>1639</v>
      </c>
      <c r="J1840" s="128" t="s">
        <v>2066</v>
      </c>
      <c r="K1840" s="128" t="s">
        <v>2265</v>
      </c>
      <c r="L1840" s="130">
        <v>4</v>
      </c>
      <c r="M1840" s="130">
        <v>1</v>
      </c>
      <c r="N1840" s="131">
        <f t="shared" si="102"/>
        <v>5</v>
      </c>
      <c r="O1840" s="128" t="s">
        <v>2312</v>
      </c>
      <c r="P1840" s="153">
        <v>7740</v>
      </c>
      <c r="Q1840" s="133">
        <v>0</v>
      </c>
      <c r="R1840" s="144">
        <v>860</v>
      </c>
      <c r="S1840" s="134">
        <f t="shared" si="103"/>
        <v>8600</v>
      </c>
      <c r="T1840" s="132">
        <v>7740</v>
      </c>
      <c r="U1840" s="135">
        <v>0</v>
      </c>
      <c r="V1840" s="135"/>
      <c r="W1840" s="136">
        <f t="shared" si="104"/>
        <v>7740</v>
      </c>
      <c r="X1840" s="145" t="s">
        <v>2111</v>
      </c>
      <c r="Y1840" s="138"/>
      <c r="Z1840" s="138"/>
      <c r="AA1840" s="138"/>
      <c r="AB1840" s="139">
        <f t="shared" si="105"/>
        <v>0</v>
      </c>
    </row>
    <row r="1841" spans="2:28" ht="40.5" customHeight="1">
      <c r="B1841" s="127">
        <v>1830</v>
      </c>
      <c r="C1841" s="128" t="s">
        <v>2112</v>
      </c>
      <c r="D1841" s="128" t="s">
        <v>826</v>
      </c>
      <c r="E1841" s="128" t="s">
        <v>148</v>
      </c>
      <c r="F1841" s="129" t="s">
        <v>710</v>
      </c>
      <c r="G1841" s="128" t="s">
        <v>1550</v>
      </c>
      <c r="H1841" s="128"/>
      <c r="I1841" s="128" t="s">
        <v>1631</v>
      </c>
      <c r="J1841" s="128" t="s">
        <v>2066</v>
      </c>
      <c r="K1841" s="128" t="s">
        <v>2265</v>
      </c>
      <c r="L1841" s="130">
        <v>2</v>
      </c>
      <c r="M1841" s="130">
        <v>3</v>
      </c>
      <c r="N1841" s="131">
        <f t="shared" si="102"/>
        <v>5</v>
      </c>
      <c r="O1841" s="128" t="s">
        <v>2312</v>
      </c>
      <c r="P1841" s="153">
        <v>7740</v>
      </c>
      <c r="Q1841" s="133">
        <v>0</v>
      </c>
      <c r="R1841" s="144">
        <v>860</v>
      </c>
      <c r="S1841" s="134">
        <f t="shared" si="103"/>
        <v>8600</v>
      </c>
      <c r="T1841" s="132">
        <v>7740</v>
      </c>
      <c r="U1841" s="135">
        <v>0</v>
      </c>
      <c r="V1841" s="135"/>
      <c r="W1841" s="136">
        <f t="shared" si="104"/>
        <v>7740</v>
      </c>
      <c r="X1841" s="145" t="s">
        <v>2113</v>
      </c>
      <c r="Y1841" s="138"/>
      <c r="Z1841" s="138"/>
      <c r="AA1841" s="138"/>
      <c r="AB1841" s="139">
        <f t="shared" si="105"/>
        <v>0</v>
      </c>
    </row>
    <row r="1842" spans="2:28" ht="40.5" customHeight="1">
      <c r="B1842" s="127">
        <v>1831</v>
      </c>
      <c r="C1842" s="128" t="s">
        <v>2114</v>
      </c>
      <c r="D1842" s="128" t="s">
        <v>295</v>
      </c>
      <c r="E1842" s="128" t="s">
        <v>179</v>
      </c>
      <c r="F1842" s="129" t="s">
        <v>2115</v>
      </c>
      <c r="G1842" s="128" t="s">
        <v>909</v>
      </c>
      <c r="H1842" s="128"/>
      <c r="I1842" s="128" t="s">
        <v>1389</v>
      </c>
      <c r="J1842" s="128" t="s">
        <v>2066</v>
      </c>
      <c r="K1842" s="128" t="s">
        <v>2265</v>
      </c>
      <c r="L1842" s="130">
        <v>5</v>
      </c>
      <c r="M1842" s="130">
        <v>0</v>
      </c>
      <c r="N1842" s="131">
        <f t="shared" si="102"/>
        <v>5</v>
      </c>
      <c r="O1842" s="128" t="s">
        <v>2312</v>
      </c>
      <c r="P1842" s="153">
        <v>7740</v>
      </c>
      <c r="Q1842" s="133">
        <v>0</v>
      </c>
      <c r="R1842" s="144">
        <v>860</v>
      </c>
      <c r="S1842" s="134">
        <f t="shared" si="103"/>
        <v>8600</v>
      </c>
      <c r="T1842" s="132">
        <v>7740</v>
      </c>
      <c r="U1842" s="135">
        <v>0</v>
      </c>
      <c r="V1842" s="135"/>
      <c r="W1842" s="136">
        <f t="shared" si="104"/>
        <v>7740</v>
      </c>
      <c r="X1842" s="145" t="s">
        <v>2116</v>
      </c>
      <c r="Y1842" s="138"/>
      <c r="Z1842" s="138"/>
      <c r="AA1842" s="138"/>
      <c r="AB1842" s="139">
        <f t="shared" si="105"/>
        <v>0</v>
      </c>
    </row>
    <row r="1843" spans="2:28" ht="40.5" customHeight="1">
      <c r="B1843" s="127">
        <v>1832</v>
      </c>
      <c r="C1843" s="128" t="s">
        <v>2117</v>
      </c>
      <c r="D1843" s="128" t="s">
        <v>2118</v>
      </c>
      <c r="E1843" s="128" t="s">
        <v>285</v>
      </c>
      <c r="F1843" s="129" t="s">
        <v>2119</v>
      </c>
      <c r="G1843" s="128" t="s">
        <v>1550</v>
      </c>
      <c r="H1843" s="128"/>
      <c r="I1843" s="128" t="s">
        <v>1635</v>
      </c>
      <c r="J1843" s="128" t="s">
        <v>2066</v>
      </c>
      <c r="K1843" s="128" t="s">
        <v>2265</v>
      </c>
      <c r="L1843" s="130">
        <v>4</v>
      </c>
      <c r="M1843" s="130">
        <v>1</v>
      </c>
      <c r="N1843" s="131">
        <f t="shared" si="102"/>
        <v>5</v>
      </c>
      <c r="O1843" s="128" t="s">
        <v>2312</v>
      </c>
      <c r="P1843" s="153">
        <v>7740</v>
      </c>
      <c r="Q1843" s="133">
        <v>0</v>
      </c>
      <c r="R1843" s="144">
        <v>860</v>
      </c>
      <c r="S1843" s="134">
        <f t="shared" si="103"/>
        <v>8600</v>
      </c>
      <c r="T1843" s="132">
        <v>7740</v>
      </c>
      <c r="U1843" s="135">
        <v>0</v>
      </c>
      <c r="V1843" s="135"/>
      <c r="W1843" s="136">
        <f t="shared" si="104"/>
        <v>7740</v>
      </c>
      <c r="X1843" s="145" t="s">
        <v>2120</v>
      </c>
      <c r="Y1843" s="138"/>
      <c r="Z1843" s="138"/>
      <c r="AA1843" s="138"/>
      <c r="AB1843" s="139">
        <f t="shared" si="105"/>
        <v>0</v>
      </c>
    </row>
    <row r="1844" spans="2:28" ht="40.5" customHeight="1">
      <c r="B1844" s="127">
        <v>1833</v>
      </c>
      <c r="C1844" s="128" t="s">
        <v>2121</v>
      </c>
      <c r="D1844" s="128" t="s">
        <v>219</v>
      </c>
      <c r="E1844" s="128" t="s">
        <v>2122</v>
      </c>
      <c r="F1844" s="129" t="s">
        <v>2123</v>
      </c>
      <c r="G1844" s="128" t="s">
        <v>909</v>
      </c>
      <c r="H1844" s="128"/>
      <c r="I1844" s="128" t="s">
        <v>1154</v>
      </c>
      <c r="J1844" s="128" t="s">
        <v>2066</v>
      </c>
      <c r="K1844" s="128" t="s">
        <v>2265</v>
      </c>
      <c r="L1844" s="130">
        <v>6</v>
      </c>
      <c r="M1844" s="130">
        <v>1</v>
      </c>
      <c r="N1844" s="131">
        <f t="shared" si="102"/>
        <v>7</v>
      </c>
      <c r="O1844" s="128" t="s">
        <v>2312</v>
      </c>
      <c r="P1844" s="153">
        <v>10836</v>
      </c>
      <c r="Q1844" s="133">
        <v>0</v>
      </c>
      <c r="R1844" s="144">
        <v>1204</v>
      </c>
      <c r="S1844" s="134">
        <f t="shared" si="103"/>
        <v>12040</v>
      </c>
      <c r="T1844" s="132">
        <v>10836</v>
      </c>
      <c r="U1844" s="135">
        <v>0</v>
      </c>
      <c r="V1844" s="135"/>
      <c r="W1844" s="136">
        <f t="shared" si="104"/>
        <v>10836</v>
      </c>
      <c r="X1844" s="145" t="s">
        <v>2124</v>
      </c>
      <c r="Y1844" s="138"/>
      <c r="Z1844" s="138"/>
      <c r="AA1844" s="138"/>
      <c r="AB1844" s="139">
        <f t="shared" si="105"/>
        <v>0</v>
      </c>
    </row>
    <row r="1845" spans="2:28" ht="40.5" customHeight="1">
      <c r="B1845" s="127">
        <v>1834</v>
      </c>
      <c r="C1845" s="128" t="s">
        <v>2125</v>
      </c>
      <c r="D1845" s="128" t="s">
        <v>307</v>
      </c>
      <c r="E1845" s="128" t="s">
        <v>606</v>
      </c>
      <c r="F1845" s="129" t="s">
        <v>2126</v>
      </c>
      <c r="G1845" s="128" t="s">
        <v>1550</v>
      </c>
      <c r="H1845" s="128"/>
      <c r="I1845" s="128" t="s">
        <v>1653</v>
      </c>
      <c r="J1845" s="128" t="s">
        <v>2066</v>
      </c>
      <c r="K1845" s="128" t="s">
        <v>2265</v>
      </c>
      <c r="L1845" s="130">
        <v>2</v>
      </c>
      <c r="M1845" s="130">
        <v>3</v>
      </c>
      <c r="N1845" s="131">
        <f t="shared" si="102"/>
        <v>5</v>
      </c>
      <c r="O1845" s="128" t="s">
        <v>2313</v>
      </c>
      <c r="P1845" s="153">
        <v>7740</v>
      </c>
      <c r="Q1845" s="133">
        <v>0</v>
      </c>
      <c r="R1845" s="144">
        <v>860</v>
      </c>
      <c r="S1845" s="134">
        <f t="shared" si="103"/>
        <v>8600</v>
      </c>
      <c r="T1845" s="132">
        <v>7740</v>
      </c>
      <c r="U1845" s="135">
        <v>0</v>
      </c>
      <c r="V1845" s="135"/>
      <c r="W1845" s="136">
        <f t="shared" si="104"/>
        <v>7740</v>
      </c>
      <c r="X1845" s="145" t="s">
        <v>2127</v>
      </c>
      <c r="Y1845" s="138"/>
      <c r="Z1845" s="138"/>
      <c r="AA1845" s="138"/>
      <c r="AB1845" s="139">
        <f t="shared" si="105"/>
        <v>0</v>
      </c>
    </row>
    <row r="1846" spans="2:28" ht="40.5" customHeight="1">
      <c r="B1846" s="127">
        <v>1835</v>
      </c>
      <c r="C1846" s="128" t="s">
        <v>2128</v>
      </c>
      <c r="D1846" s="128" t="s">
        <v>253</v>
      </c>
      <c r="E1846" s="128" t="s">
        <v>179</v>
      </c>
      <c r="F1846" s="129" t="s">
        <v>2129</v>
      </c>
      <c r="G1846" s="128" t="s">
        <v>909</v>
      </c>
      <c r="H1846" s="128"/>
      <c r="I1846" s="128" t="s">
        <v>1210</v>
      </c>
      <c r="J1846" s="128" t="s">
        <v>2066</v>
      </c>
      <c r="K1846" s="128" t="s">
        <v>2265</v>
      </c>
      <c r="L1846" s="130">
        <v>5</v>
      </c>
      <c r="M1846" s="130">
        <v>0</v>
      </c>
      <c r="N1846" s="131">
        <f t="shared" si="102"/>
        <v>5</v>
      </c>
      <c r="O1846" s="128" t="s">
        <v>2313</v>
      </c>
      <c r="P1846" s="153">
        <v>7740</v>
      </c>
      <c r="Q1846" s="133">
        <v>0</v>
      </c>
      <c r="R1846" s="144">
        <v>860</v>
      </c>
      <c r="S1846" s="134">
        <f t="shared" si="103"/>
        <v>8600</v>
      </c>
      <c r="T1846" s="132">
        <v>7740</v>
      </c>
      <c r="U1846" s="135">
        <v>0</v>
      </c>
      <c r="V1846" s="135"/>
      <c r="W1846" s="136">
        <f t="shared" si="104"/>
        <v>7740</v>
      </c>
      <c r="X1846" s="145" t="s">
        <v>2130</v>
      </c>
      <c r="Y1846" s="138"/>
      <c r="Z1846" s="138"/>
      <c r="AA1846" s="138"/>
      <c r="AB1846" s="139">
        <f t="shared" si="105"/>
        <v>0</v>
      </c>
    </row>
    <row r="1847" spans="2:28" ht="40.5" customHeight="1">
      <c r="B1847" s="127">
        <v>1836</v>
      </c>
      <c r="C1847" s="128" t="s">
        <v>2131</v>
      </c>
      <c r="D1847" s="128" t="s">
        <v>148</v>
      </c>
      <c r="E1847" s="128" t="s">
        <v>403</v>
      </c>
      <c r="F1847" s="129" t="s">
        <v>601</v>
      </c>
      <c r="G1847" s="128" t="s">
        <v>1550</v>
      </c>
      <c r="H1847" s="128"/>
      <c r="I1847" s="128" t="s">
        <v>1580</v>
      </c>
      <c r="J1847" s="128" t="s">
        <v>2066</v>
      </c>
      <c r="K1847" s="128" t="s">
        <v>2265</v>
      </c>
      <c r="L1847" s="130">
        <v>3</v>
      </c>
      <c r="M1847" s="130">
        <v>2</v>
      </c>
      <c r="N1847" s="131">
        <f t="shared" si="102"/>
        <v>5</v>
      </c>
      <c r="O1847" s="128" t="s">
        <v>2312</v>
      </c>
      <c r="P1847" s="153">
        <v>7740</v>
      </c>
      <c r="Q1847" s="133">
        <v>0</v>
      </c>
      <c r="R1847" s="144">
        <v>860</v>
      </c>
      <c r="S1847" s="134">
        <f t="shared" si="103"/>
        <v>8600</v>
      </c>
      <c r="T1847" s="132">
        <v>7740</v>
      </c>
      <c r="U1847" s="135">
        <v>0</v>
      </c>
      <c r="V1847" s="135"/>
      <c r="W1847" s="136">
        <f t="shared" si="104"/>
        <v>7740</v>
      </c>
      <c r="X1847" s="145" t="s">
        <v>2132</v>
      </c>
      <c r="Y1847" s="138"/>
      <c r="Z1847" s="138"/>
      <c r="AA1847" s="138"/>
      <c r="AB1847" s="139">
        <f t="shared" si="105"/>
        <v>0</v>
      </c>
    </row>
    <row r="1848" spans="2:28" ht="40.5" customHeight="1">
      <c r="B1848" s="127">
        <v>1837</v>
      </c>
      <c r="C1848" s="128" t="s">
        <v>2133</v>
      </c>
      <c r="D1848" s="128" t="s">
        <v>2134</v>
      </c>
      <c r="E1848" s="128" t="s">
        <v>253</v>
      </c>
      <c r="F1848" s="129" t="s">
        <v>2135</v>
      </c>
      <c r="G1848" s="128" t="s">
        <v>909</v>
      </c>
      <c r="H1848" s="128"/>
      <c r="I1848" s="128" t="s">
        <v>428</v>
      </c>
      <c r="J1848" s="128" t="s">
        <v>2066</v>
      </c>
      <c r="K1848" s="128" t="s">
        <v>2265</v>
      </c>
      <c r="L1848" s="130">
        <v>6</v>
      </c>
      <c r="M1848" s="130">
        <v>1</v>
      </c>
      <c r="N1848" s="131">
        <f t="shared" si="102"/>
        <v>7</v>
      </c>
      <c r="O1848" s="128" t="s">
        <v>2313</v>
      </c>
      <c r="P1848" s="153">
        <v>10836</v>
      </c>
      <c r="Q1848" s="133">
        <v>0</v>
      </c>
      <c r="R1848" s="144">
        <v>1204</v>
      </c>
      <c r="S1848" s="134">
        <f t="shared" si="103"/>
        <v>12040</v>
      </c>
      <c r="T1848" s="132">
        <v>10836</v>
      </c>
      <c r="U1848" s="135">
        <v>0</v>
      </c>
      <c r="V1848" s="135"/>
      <c r="W1848" s="136">
        <f t="shared" si="104"/>
        <v>10836</v>
      </c>
      <c r="X1848" s="145" t="s">
        <v>2136</v>
      </c>
      <c r="Y1848" s="138"/>
      <c r="Z1848" s="138"/>
      <c r="AA1848" s="138"/>
      <c r="AB1848" s="139">
        <f t="shared" si="105"/>
        <v>0</v>
      </c>
    </row>
    <row r="1849" spans="2:28" ht="40.5" customHeight="1">
      <c r="B1849" s="127">
        <v>1838</v>
      </c>
      <c r="C1849" s="128" t="s">
        <v>2137</v>
      </c>
      <c r="D1849" s="128" t="s">
        <v>1798</v>
      </c>
      <c r="E1849" s="128" t="s">
        <v>815</v>
      </c>
      <c r="F1849" s="129" t="s">
        <v>1108</v>
      </c>
      <c r="G1849" s="128" t="s">
        <v>1550</v>
      </c>
      <c r="H1849" s="128"/>
      <c r="I1849" s="128" t="s">
        <v>1642</v>
      </c>
      <c r="J1849" s="128" t="s">
        <v>2066</v>
      </c>
      <c r="K1849" s="128" t="s">
        <v>2265</v>
      </c>
      <c r="L1849" s="130">
        <v>6</v>
      </c>
      <c r="M1849" s="130">
        <v>0</v>
      </c>
      <c r="N1849" s="131">
        <f t="shared" si="102"/>
        <v>6</v>
      </c>
      <c r="O1849" s="128" t="s">
        <v>2312</v>
      </c>
      <c r="P1849" s="153">
        <v>9288</v>
      </c>
      <c r="Q1849" s="133">
        <v>0</v>
      </c>
      <c r="R1849" s="144">
        <v>1032</v>
      </c>
      <c r="S1849" s="134">
        <f t="shared" si="103"/>
        <v>10320</v>
      </c>
      <c r="T1849" s="132">
        <v>9288</v>
      </c>
      <c r="U1849" s="135">
        <v>0</v>
      </c>
      <c r="V1849" s="135"/>
      <c r="W1849" s="136">
        <f t="shared" si="104"/>
        <v>9288</v>
      </c>
      <c r="X1849" s="145" t="s">
        <v>2138</v>
      </c>
      <c r="Y1849" s="138"/>
      <c r="Z1849" s="138"/>
      <c r="AA1849" s="138"/>
      <c r="AB1849" s="139">
        <f t="shared" si="105"/>
        <v>0</v>
      </c>
    </row>
    <row r="1850" spans="2:28" ht="40.5" customHeight="1">
      <c r="B1850" s="127">
        <v>1839</v>
      </c>
      <c r="C1850" s="128" t="s">
        <v>2139</v>
      </c>
      <c r="D1850" s="128" t="s">
        <v>285</v>
      </c>
      <c r="E1850" s="128" t="s">
        <v>403</v>
      </c>
      <c r="F1850" s="129" t="s">
        <v>2140</v>
      </c>
      <c r="G1850" s="128" t="s">
        <v>1550</v>
      </c>
      <c r="H1850" s="128"/>
      <c r="I1850" s="128" t="s">
        <v>1551</v>
      </c>
      <c r="J1850" s="128" t="s">
        <v>2066</v>
      </c>
      <c r="K1850" s="128" t="s">
        <v>2265</v>
      </c>
      <c r="L1850" s="130">
        <v>5</v>
      </c>
      <c r="M1850" s="130">
        <v>0</v>
      </c>
      <c r="N1850" s="131">
        <f t="shared" si="102"/>
        <v>5</v>
      </c>
      <c r="O1850" s="128" t="s">
        <v>2312</v>
      </c>
      <c r="P1850" s="153">
        <v>7740</v>
      </c>
      <c r="Q1850" s="133">
        <v>0</v>
      </c>
      <c r="R1850" s="144">
        <v>860</v>
      </c>
      <c r="S1850" s="134">
        <f t="shared" si="103"/>
        <v>8600</v>
      </c>
      <c r="T1850" s="132">
        <v>7740</v>
      </c>
      <c r="U1850" s="135">
        <v>0</v>
      </c>
      <c r="V1850" s="135"/>
      <c r="W1850" s="136">
        <f t="shared" si="104"/>
        <v>7740</v>
      </c>
      <c r="X1850" s="145" t="s">
        <v>2141</v>
      </c>
      <c r="Y1850" s="138"/>
      <c r="Z1850" s="138"/>
      <c r="AA1850" s="138"/>
      <c r="AB1850" s="139">
        <f t="shared" si="105"/>
        <v>0</v>
      </c>
    </row>
    <row r="1851" spans="2:28" ht="40.5" customHeight="1">
      <c r="B1851" s="127">
        <v>1840</v>
      </c>
      <c r="C1851" s="128" t="s">
        <v>2142</v>
      </c>
      <c r="D1851" s="128" t="s">
        <v>285</v>
      </c>
      <c r="E1851" s="128"/>
      <c r="F1851" s="129" t="s">
        <v>2143</v>
      </c>
      <c r="G1851" s="128" t="s">
        <v>909</v>
      </c>
      <c r="H1851" s="128"/>
      <c r="I1851" s="128" t="s">
        <v>1329</v>
      </c>
      <c r="J1851" s="128" t="s">
        <v>2066</v>
      </c>
      <c r="K1851" s="128" t="s">
        <v>2265</v>
      </c>
      <c r="L1851" s="130">
        <v>3</v>
      </c>
      <c r="M1851" s="130">
        <v>2</v>
      </c>
      <c r="N1851" s="131">
        <f t="shared" si="102"/>
        <v>5</v>
      </c>
      <c r="O1851" s="128" t="s">
        <v>2313</v>
      </c>
      <c r="P1851" s="153">
        <v>4644</v>
      </c>
      <c r="Q1851" s="133">
        <v>0</v>
      </c>
      <c r="R1851" s="144">
        <v>516</v>
      </c>
      <c r="S1851" s="134">
        <f t="shared" si="103"/>
        <v>5160</v>
      </c>
      <c r="T1851" s="132">
        <v>4644</v>
      </c>
      <c r="U1851" s="135">
        <v>0</v>
      </c>
      <c r="V1851" s="135"/>
      <c r="W1851" s="136">
        <f t="shared" si="104"/>
        <v>4644</v>
      </c>
      <c r="X1851" s="145" t="s">
        <v>2144</v>
      </c>
      <c r="Y1851" s="138"/>
      <c r="Z1851" s="138"/>
      <c r="AA1851" s="138"/>
      <c r="AB1851" s="139">
        <f t="shared" si="105"/>
        <v>0</v>
      </c>
    </row>
    <row r="1852" spans="2:28" ht="40.5" customHeight="1">
      <c r="B1852" s="127">
        <v>1841</v>
      </c>
      <c r="C1852" s="128" t="s">
        <v>2145</v>
      </c>
      <c r="D1852" s="128" t="s">
        <v>307</v>
      </c>
      <c r="E1852" s="128" t="s">
        <v>253</v>
      </c>
      <c r="F1852" s="129" t="s">
        <v>2146</v>
      </c>
      <c r="G1852" s="128" t="s">
        <v>909</v>
      </c>
      <c r="H1852" s="128"/>
      <c r="I1852" s="128" t="s">
        <v>1019</v>
      </c>
      <c r="J1852" s="128" t="s">
        <v>2066</v>
      </c>
      <c r="K1852" s="128" t="s">
        <v>2265</v>
      </c>
      <c r="L1852" s="130">
        <v>1</v>
      </c>
      <c r="M1852" s="130">
        <v>4</v>
      </c>
      <c r="N1852" s="131">
        <f t="shared" si="102"/>
        <v>5</v>
      </c>
      <c r="O1852" s="128" t="s">
        <v>2312</v>
      </c>
      <c r="P1852" s="153">
        <v>7740</v>
      </c>
      <c r="Q1852" s="133">
        <v>0</v>
      </c>
      <c r="R1852" s="144">
        <v>860</v>
      </c>
      <c r="S1852" s="134">
        <f t="shared" si="103"/>
        <v>8600</v>
      </c>
      <c r="T1852" s="132">
        <v>7740</v>
      </c>
      <c r="U1852" s="135">
        <v>0</v>
      </c>
      <c r="V1852" s="135"/>
      <c r="W1852" s="136">
        <f t="shared" si="104"/>
        <v>7740</v>
      </c>
      <c r="X1852" s="145" t="s">
        <v>2147</v>
      </c>
      <c r="Y1852" s="138"/>
      <c r="Z1852" s="138"/>
      <c r="AA1852" s="138"/>
      <c r="AB1852" s="139">
        <f t="shared" si="105"/>
        <v>0</v>
      </c>
    </row>
    <row r="1853" spans="2:28" ht="40.5" customHeight="1">
      <c r="B1853" s="127">
        <v>1842</v>
      </c>
      <c r="C1853" s="128" t="s">
        <v>2148</v>
      </c>
      <c r="D1853" s="128" t="s">
        <v>2149</v>
      </c>
      <c r="E1853" s="128" t="s">
        <v>1699</v>
      </c>
      <c r="F1853" s="129" t="s">
        <v>2150</v>
      </c>
      <c r="G1853" s="128" t="s">
        <v>909</v>
      </c>
      <c r="H1853" s="128"/>
      <c r="I1853" s="128" t="s">
        <v>1081</v>
      </c>
      <c r="J1853" s="128" t="s">
        <v>2066</v>
      </c>
      <c r="K1853" s="128" t="s">
        <v>2265</v>
      </c>
      <c r="L1853" s="130">
        <v>1</v>
      </c>
      <c r="M1853" s="130">
        <v>5</v>
      </c>
      <c r="N1853" s="131">
        <f t="shared" si="102"/>
        <v>6</v>
      </c>
      <c r="O1853" s="128" t="s">
        <v>2312</v>
      </c>
      <c r="P1853" s="153">
        <v>9288</v>
      </c>
      <c r="Q1853" s="133">
        <v>0</v>
      </c>
      <c r="R1853" s="144">
        <v>1032</v>
      </c>
      <c r="S1853" s="134">
        <f t="shared" si="103"/>
        <v>10320</v>
      </c>
      <c r="T1853" s="132">
        <v>9288</v>
      </c>
      <c r="U1853" s="135">
        <v>0</v>
      </c>
      <c r="V1853" s="135"/>
      <c r="W1853" s="136">
        <f t="shared" si="104"/>
        <v>9288</v>
      </c>
      <c r="X1853" s="145" t="s">
        <v>2151</v>
      </c>
      <c r="Y1853" s="138"/>
      <c r="Z1853" s="138"/>
      <c r="AA1853" s="138"/>
      <c r="AB1853" s="139">
        <f t="shared" si="105"/>
        <v>0</v>
      </c>
    </row>
    <row r="1854" spans="2:28" ht="40.5" customHeight="1">
      <c r="B1854" s="127">
        <v>1843</v>
      </c>
      <c r="C1854" s="128" t="s">
        <v>2152</v>
      </c>
      <c r="D1854" s="128" t="s">
        <v>253</v>
      </c>
      <c r="E1854" s="128" t="s">
        <v>348</v>
      </c>
      <c r="F1854" s="129" t="s">
        <v>1284</v>
      </c>
      <c r="G1854" s="128" t="s">
        <v>909</v>
      </c>
      <c r="H1854" s="128"/>
      <c r="I1854" s="128" t="s">
        <v>1016</v>
      </c>
      <c r="J1854" s="128" t="s">
        <v>2066</v>
      </c>
      <c r="K1854" s="128" t="s">
        <v>2265</v>
      </c>
      <c r="L1854" s="130">
        <v>7</v>
      </c>
      <c r="M1854" s="130">
        <v>0</v>
      </c>
      <c r="N1854" s="131">
        <f t="shared" si="102"/>
        <v>7</v>
      </c>
      <c r="O1854" s="128" t="s">
        <v>2312</v>
      </c>
      <c r="P1854" s="153">
        <v>10836</v>
      </c>
      <c r="Q1854" s="133">
        <v>0</v>
      </c>
      <c r="R1854" s="144">
        <v>1204</v>
      </c>
      <c r="S1854" s="134">
        <f t="shared" si="103"/>
        <v>12040</v>
      </c>
      <c r="T1854" s="132">
        <v>10836</v>
      </c>
      <c r="U1854" s="135">
        <v>0</v>
      </c>
      <c r="V1854" s="135"/>
      <c r="W1854" s="136">
        <f t="shared" si="104"/>
        <v>10836</v>
      </c>
      <c r="X1854" s="145" t="s">
        <v>2153</v>
      </c>
      <c r="Y1854" s="138"/>
      <c r="Z1854" s="138"/>
      <c r="AA1854" s="138"/>
      <c r="AB1854" s="139">
        <f t="shared" si="105"/>
        <v>0</v>
      </c>
    </row>
    <row r="1855" spans="2:28" ht="40.5" customHeight="1">
      <c r="B1855" s="127">
        <v>1844</v>
      </c>
      <c r="C1855" s="128" t="s">
        <v>2154</v>
      </c>
      <c r="D1855" s="128" t="s">
        <v>966</v>
      </c>
      <c r="E1855" s="128" t="s">
        <v>324</v>
      </c>
      <c r="F1855" s="129" t="s">
        <v>1494</v>
      </c>
      <c r="G1855" s="128" t="s">
        <v>909</v>
      </c>
      <c r="H1855" s="128"/>
      <c r="I1855" s="128" t="s">
        <v>1430</v>
      </c>
      <c r="J1855" s="128" t="s">
        <v>2066</v>
      </c>
      <c r="K1855" s="128" t="s">
        <v>2265</v>
      </c>
      <c r="L1855" s="130">
        <v>4</v>
      </c>
      <c r="M1855" s="130">
        <v>1</v>
      </c>
      <c r="N1855" s="131">
        <f t="shared" si="102"/>
        <v>5</v>
      </c>
      <c r="O1855" s="128" t="s">
        <v>2313</v>
      </c>
      <c r="P1855" s="153">
        <v>7740</v>
      </c>
      <c r="Q1855" s="133">
        <v>0</v>
      </c>
      <c r="R1855" s="144">
        <v>860</v>
      </c>
      <c r="S1855" s="134">
        <f t="shared" si="103"/>
        <v>8600</v>
      </c>
      <c r="T1855" s="132">
        <v>7740</v>
      </c>
      <c r="U1855" s="135">
        <v>0</v>
      </c>
      <c r="V1855" s="135"/>
      <c r="W1855" s="136">
        <f t="shared" si="104"/>
        <v>7740</v>
      </c>
      <c r="X1855" s="145" t="s">
        <v>2155</v>
      </c>
      <c r="Y1855" s="138"/>
      <c r="Z1855" s="138"/>
      <c r="AA1855" s="138"/>
      <c r="AB1855" s="139">
        <f t="shared" si="105"/>
        <v>0</v>
      </c>
    </row>
    <row r="1856" spans="2:28" ht="40.5" customHeight="1">
      <c r="B1856" s="127">
        <v>1845</v>
      </c>
      <c r="C1856" s="128" t="s">
        <v>284</v>
      </c>
      <c r="D1856" s="128" t="s">
        <v>148</v>
      </c>
      <c r="E1856" s="128" t="s">
        <v>285</v>
      </c>
      <c r="F1856" s="129" t="s">
        <v>286</v>
      </c>
      <c r="G1856" s="128" t="s">
        <v>151</v>
      </c>
      <c r="H1856" s="128"/>
      <c r="I1856" s="128" t="s">
        <v>287</v>
      </c>
      <c r="J1856" s="128" t="s">
        <v>2066</v>
      </c>
      <c r="K1856" s="128" t="s">
        <v>2265</v>
      </c>
      <c r="L1856" s="130">
        <v>3</v>
      </c>
      <c r="M1856" s="130">
        <v>2</v>
      </c>
      <c r="N1856" s="131">
        <f t="shared" si="102"/>
        <v>5</v>
      </c>
      <c r="O1856" s="128" t="s">
        <v>2312</v>
      </c>
      <c r="P1856" s="153">
        <v>7740</v>
      </c>
      <c r="Q1856" s="133">
        <v>0</v>
      </c>
      <c r="R1856" s="144">
        <v>860</v>
      </c>
      <c r="S1856" s="134">
        <f t="shared" si="103"/>
        <v>8600</v>
      </c>
      <c r="T1856" s="132">
        <v>7740</v>
      </c>
      <c r="U1856" s="135">
        <v>0</v>
      </c>
      <c r="V1856" s="135"/>
      <c r="W1856" s="136">
        <f t="shared" si="104"/>
        <v>7740</v>
      </c>
      <c r="X1856" s="145" t="s">
        <v>2156</v>
      </c>
      <c r="Y1856" s="138"/>
      <c r="Z1856" s="138"/>
      <c r="AA1856" s="138"/>
      <c r="AB1856" s="139">
        <f t="shared" si="105"/>
        <v>0</v>
      </c>
    </row>
    <row r="1857" spans="2:28" ht="40.5" customHeight="1">
      <c r="B1857" s="127">
        <v>1846</v>
      </c>
      <c r="C1857" s="128" t="s">
        <v>1163</v>
      </c>
      <c r="D1857" s="128" t="s">
        <v>253</v>
      </c>
      <c r="E1857" s="128"/>
      <c r="F1857" s="129" t="s">
        <v>1164</v>
      </c>
      <c r="G1857" s="128" t="s">
        <v>151</v>
      </c>
      <c r="H1857" s="128"/>
      <c r="I1857" s="128" t="s">
        <v>1163</v>
      </c>
      <c r="J1857" s="128" t="s">
        <v>2066</v>
      </c>
      <c r="K1857" s="128" t="s">
        <v>2265</v>
      </c>
      <c r="L1857" s="130">
        <v>4</v>
      </c>
      <c r="M1857" s="130">
        <v>1</v>
      </c>
      <c r="N1857" s="131">
        <f t="shared" si="102"/>
        <v>5</v>
      </c>
      <c r="O1857" s="128" t="s">
        <v>2312</v>
      </c>
      <c r="P1857" s="153">
        <v>7740</v>
      </c>
      <c r="Q1857" s="133">
        <v>0</v>
      </c>
      <c r="R1857" s="144">
        <v>860</v>
      </c>
      <c r="S1857" s="134">
        <f t="shared" si="103"/>
        <v>8600</v>
      </c>
      <c r="T1857" s="132">
        <v>7740</v>
      </c>
      <c r="U1857" s="135">
        <v>0</v>
      </c>
      <c r="V1857" s="135"/>
      <c r="W1857" s="136">
        <f t="shared" si="104"/>
        <v>7740</v>
      </c>
      <c r="X1857" s="145" t="s">
        <v>2157</v>
      </c>
      <c r="Y1857" s="138"/>
      <c r="Z1857" s="138"/>
      <c r="AA1857" s="138"/>
      <c r="AB1857" s="139">
        <f t="shared" si="105"/>
        <v>0</v>
      </c>
    </row>
    <row r="1858" spans="2:28" ht="40.5" customHeight="1">
      <c r="B1858" s="127">
        <v>1847</v>
      </c>
      <c r="C1858" s="128" t="s">
        <v>311</v>
      </c>
      <c r="D1858" s="128" t="s">
        <v>295</v>
      </c>
      <c r="E1858" s="128" t="s">
        <v>312</v>
      </c>
      <c r="F1858" s="129" t="s">
        <v>313</v>
      </c>
      <c r="G1858" s="128" t="s">
        <v>151</v>
      </c>
      <c r="H1858" s="128"/>
      <c r="I1858" s="128" t="s">
        <v>314</v>
      </c>
      <c r="J1858" s="128" t="s">
        <v>2066</v>
      </c>
      <c r="K1858" s="128" t="s">
        <v>2265</v>
      </c>
      <c r="L1858" s="130">
        <v>0</v>
      </c>
      <c r="M1858" s="130">
        <v>5</v>
      </c>
      <c r="N1858" s="131">
        <f t="shared" si="102"/>
        <v>5</v>
      </c>
      <c r="O1858" s="128" t="s">
        <v>2312</v>
      </c>
      <c r="P1858" s="153">
        <v>7740</v>
      </c>
      <c r="Q1858" s="133">
        <v>0</v>
      </c>
      <c r="R1858" s="144">
        <v>860</v>
      </c>
      <c r="S1858" s="134">
        <f t="shared" si="103"/>
        <v>8600</v>
      </c>
      <c r="T1858" s="132">
        <v>7740</v>
      </c>
      <c r="U1858" s="135">
        <v>0</v>
      </c>
      <c r="V1858" s="135"/>
      <c r="W1858" s="136">
        <f t="shared" si="104"/>
        <v>7740</v>
      </c>
      <c r="X1858" s="145" t="s">
        <v>2158</v>
      </c>
      <c r="Y1858" s="138"/>
      <c r="Z1858" s="138"/>
      <c r="AA1858" s="138"/>
      <c r="AB1858" s="139">
        <f t="shared" si="105"/>
        <v>0</v>
      </c>
    </row>
    <row r="1859" spans="2:28" ht="40.5" customHeight="1">
      <c r="B1859" s="127">
        <v>1848</v>
      </c>
      <c r="C1859" s="128" t="s">
        <v>2159</v>
      </c>
      <c r="D1859" s="129" t="s">
        <v>597</v>
      </c>
      <c r="E1859" s="129" t="s">
        <v>285</v>
      </c>
      <c r="F1859" s="129" t="s">
        <v>2160</v>
      </c>
      <c r="G1859" s="128" t="s">
        <v>909</v>
      </c>
      <c r="H1859" s="128"/>
      <c r="I1859" s="128" t="s">
        <v>1023</v>
      </c>
      <c r="J1859" s="128" t="s">
        <v>2066</v>
      </c>
      <c r="K1859" s="128" t="s">
        <v>2265</v>
      </c>
      <c r="L1859" s="130">
        <v>3</v>
      </c>
      <c r="M1859" s="130">
        <v>2</v>
      </c>
      <c r="N1859" s="131">
        <f t="shared" si="102"/>
        <v>5</v>
      </c>
      <c r="O1859" s="128" t="s">
        <v>2312</v>
      </c>
      <c r="P1859" s="144">
        <v>7740</v>
      </c>
      <c r="Q1859" s="133">
        <v>0</v>
      </c>
      <c r="R1859" s="144">
        <v>860</v>
      </c>
      <c r="S1859" s="134">
        <f t="shared" si="103"/>
        <v>8600</v>
      </c>
      <c r="T1859" s="132">
        <v>7740</v>
      </c>
      <c r="U1859" s="135">
        <v>0</v>
      </c>
      <c r="V1859" s="135"/>
      <c r="W1859" s="136">
        <f t="shared" si="104"/>
        <v>7740</v>
      </c>
      <c r="X1859" s="145" t="s">
        <v>2161</v>
      </c>
      <c r="Y1859" s="138"/>
      <c r="Z1859" s="138"/>
      <c r="AA1859" s="138"/>
      <c r="AB1859" s="139">
        <f t="shared" si="105"/>
        <v>0</v>
      </c>
    </row>
    <row r="1860" spans="2:28" ht="40.5" customHeight="1">
      <c r="B1860" s="127">
        <v>1849</v>
      </c>
      <c r="C1860" s="128" t="s">
        <v>290</v>
      </c>
      <c r="D1860" s="129" t="s">
        <v>291</v>
      </c>
      <c r="E1860" s="129" t="s">
        <v>285</v>
      </c>
      <c r="F1860" s="129" t="s">
        <v>272</v>
      </c>
      <c r="G1860" s="128" t="s">
        <v>151</v>
      </c>
      <c r="H1860" s="128"/>
      <c r="I1860" s="128" t="s">
        <v>292</v>
      </c>
      <c r="J1860" s="128" t="s">
        <v>2066</v>
      </c>
      <c r="K1860" s="128" t="s">
        <v>2265</v>
      </c>
      <c r="L1860" s="130">
        <v>2</v>
      </c>
      <c r="M1860" s="130">
        <v>3</v>
      </c>
      <c r="N1860" s="131">
        <f t="shared" si="102"/>
        <v>5</v>
      </c>
      <c r="O1860" s="128" t="s">
        <v>2312</v>
      </c>
      <c r="P1860" s="144">
        <v>7740</v>
      </c>
      <c r="Q1860" s="133">
        <v>0</v>
      </c>
      <c r="R1860" s="144">
        <v>860</v>
      </c>
      <c r="S1860" s="134">
        <f t="shared" si="103"/>
        <v>8600</v>
      </c>
      <c r="T1860" s="132">
        <v>7740</v>
      </c>
      <c r="U1860" s="135">
        <v>0</v>
      </c>
      <c r="V1860" s="135"/>
      <c r="W1860" s="136">
        <f t="shared" si="104"/>
        <v>7740</v>
      </c>
      <c r="X1860" s="145" t="s">
        <v>2165</v>
      </c>
      <c r="Y1860" s="138"/>
      <c r="Z1860" s="138"/>
      <c r="AA1860" s="138"/>
      <c r="AB1860" s="139">
        <f t="shared" si="105"/>
        <v>0</v>
      </c>
    </row>
    <row r="1861" spans="2:28" ht="40.5" customHeight="1">
      <c r="B1861" s="127">
        <v>1850</v>
      </c>
      <c r="C1861" s="128" t="s">
        <v>170</v>
      </c>
      <c r="D1861" s="129" t="s">
        <v>171</v>
      </c>
      <c r="E1861" s="129" t="s">
        <v>172</v>
      </c>
      <c r="F1861" s="129" t="s">
        <v>173</v>
      </c>
      <c r="G1861" s="128" t="s">
        <v>151</v>
      </c>
      <c r="H1861" s="128"/>
      <c r="I1861" s="128" t="s">
        <v>174</v>
      </c>
      <c r="J1861" s="128" t="s">
        <v>2066</v>
      </c>
      <c r="K1861" s="128" t="s">
        <v>2265</v>
      </c>
      <c r="L1861" s="130">
        <v>5</v>
      </c>
      <c r="M1861" s="130">
        <v>0</v>
      </c>
      <c r="N1861" s="131">
        <f t="shared" si="102"/>
        <v>5</v>
      </c>
      <c r="O1861" s="128" t="s">
        <v>2312</v>
      </c>
      <c r="P1861" s="144">
        <v>7740</v>
      </c>
      <c r="Q1861" s="133">
        <v>0</v>
      </c>
      <c r="R1861" s="144">
        <v>860</v>
      </c>
      <c r="S1861" s="134">
        <f t="shared" si="103"/>
        <v>8600</v>
      </c>
      <c r="T1861" s="132">
        <v>7740</v>
      </c>
      <c r="U1861" s="135">
        <v>0</v>
      </c>
      <c r="V1861" s="135"/>
      <c r="W1861" s="136">
        <f t="shared" si="104"/>
        <v>7740</v>
      </c>
      <c r="X1861" s="145" t="s">
        <v>2166</v>
      </c>
      <c r="Y1861" s="138"/>
      <c r="Z1861" s="138"/>
      <c r="AA1861" s="138"/>
      <c r="AB1861" s="139">
        <f t="shared" si="105"/>
        <v>0</v>
      </c>
    </row>
    <row r="1862" spans="2:28" ht="40.5" customHeight="1">
      <c r="B1862" s="127">
        <v>1851</v>
      </c>
      <c r="C1862" s="128" t="s">
        <v>1557</v>
      </c>
      <c r="D1862" s="129" t="s">
        <v>1558</v>
      </c>
      <c r="E1862" s="129" t="s">
        <v>403</v>
      </c>
      <c r="F1862" s="129" t="s">
        <v>1559</v>
      </c>
      <c r="G1862" s="128" t="s">
        <v>151</v>
      </c>
      <c r="H1862" s="128"/>
      <c r="I1862" s="128" t="s">
        <v>1560</v>
      </c>
      <c r="J1862" s="128" t="s">
        <v>2066</v>
      </c>
      <c r="K1862" s="128" t="s">
        <v>2265</v>
      </c>
      <c r="L1862" s="130">
        <v>6</v>
      </c>
      <c r="M1862" s="130">
        <v>1</v>
      </c>
      <c r="N1862" s="131">
        <f t="shared" si="102"/>
        <v>7</v>
      </c>
      <c r="O1862" s="128" t="s">
        <v>2312</v>
      </c>
      <c r="P1862" s="144">
        <v>10836</v>
      </c>
      <c r="Q1862" s="133">
        <v>0</v>
      </c>
      <c r="R1862" s="144">
        <v>1204</v>
      </c>
      <c r="S1862" s="134">
        <f t="shared" si="103"/>
        <v>12040</v>
      </c>
      <c r="T1862" s="132">
        <v>10836</v>
      </c>
      <c r="U1862" s="135">
        <v>0</v>
      </c>
      <c r="V1862" s="135"/>
      <c r="W1862" s="136">
        <f t="shared" si="104"/>
        <v>10836</v>
      </c>
      <c r="X1862" s="145" t="s">
        <v>2167</v>
      </c>
      <c r="Y1862" s="138"/>
      <c r="Z1862" s="138"/>
      <c r="AA1862" s="138"/>
      <c r="AB1862" s="139">
        <f t="shared" si="105"/>
        <v>0</v>
      </c>
    </row>
    <row r="1863" spans="2:28" ht="40.5" customHeight="1">
      <c r="B1863" s="127">
        <v>1852</v>
      </c>
      <c r="C1863" s="128" t="s">
        <v>2168</v>
      </c>
      <c r="D1863" s="129" t="s">
        <v>1798</v>
      </c>
      <c r="E1863" s="129" t="s">
        <v>668</v>
      </c>
      <c r="F1863" s="129" t="s">
        <v>1799</v>
      </c>
      <c r="G1863" s="128" t="s">
        <v>151</v>
      </c>
      <c r="H1863" s="128"/>
      <c r="I1863" s="128" t="s">
        <v>588</v>
      </c>
      <c r="J1863" s="128" t="s">
        <v>2066</v>
      </c>
      <c r="K1863" s="128" t="s">
        <v>2265</v>
      </c>
      <c r="L1863" s="130">
        <v>9</v>
      </c>
      <c r="M1863" s="130">
        <v>4</v>
      </c>
      <c r="N1863" s="131">
        <f t="shared" si="102"/>
        <v>13</v>
      </c>
      <c r="O1863" s="128" t="s">
        <v>2312</v>
      </c>
      <c r="P1863" s="144">
        <v>20124</v>
      </c>
      <c r="Q1863" s="133">
        <v>0</v>
      </c>
      <c r="R1863" s="144">
        <v>2236</v>
      </c>
      <c r="S1863" s="134">
        <f t="shared" si="103"/>
        <v>22360</v>
      </c>
      <c r="T1863" s="132">
        <v>20124</v>
      </c>
      <c r="U1863" s="135">
        <v>0</v>
      </c>
      <c r="V1863" s="135"/>
      <c r="W1863" s="136">
        <f t="shared" si="104"/>
        <v>20124</v>
      </c>
      <c r="X1863" s="145" t="s">
        <v>2169</v>
      </c>
      <c r="Y1863" s="138"/>
      <c r="Z1863" s="138"/>
      <c r="AA1863" s="138"/>
      <c r="AB1863" s="139">
        <f t="shared" si="105"/>
        <v>0</v>
      </c>
    </row>
    <row r="1864" spans="2:28" ht="40.5" customHeight="1">
      <c r="B1864" s="127">
        <v>1853</v>
      </c>
      <c r="C1864" s="128" t="s">
        <v>147</v>
      </c>
      <c r="D1864" s="129" t="s">
        <v>148</v>
      </c>
      <c r="E1864" s="129" t="s">
        <v>149</v>
      </c>
      <c r="F1864" s="129" t="s">
        <v>150</v>
      </c>
      <c r="G1864" s="128" t="s">
        <v>151</v>
      </c>
      <c r="H1864" s="128"/>
      <c r="I1864" s="128" t="s">
        <v>147</v>
      </c>
      <c r="J1864" s="128" t="s">
        <v>2066</v>
      </c>
      <c r="K1864" s="128" t="s">
        <v>2265</v>
      </c>
      <c r="L1864" s="130">
        <v>4</v>
      </c>
      <c r="M1864" s="130">
        <v>3</v>
      </c>
      <c r="N1864" s="131">
        <f t="shared" si="102"/>
        <v>7</v>
      </c>
      <c r="O1864" s="128" t="s">
        <v>2312</v>
      </c>
      <c r="P1864" s="144">
        <v>10836</v>
      </c>
      <c r="Q1864" s="133">
        <v>0</v>
      </c>
      <c r="R1864" s="144">
        <v>1204</v>
      </c>
      <c r="S1864" s="134">
        <f t="shared" si="103"/>
        <v>12040</v>
      </c>
      <c r="T1864" s="132">
        <v>10836</v>
      </c>
      <c r="U1864" s="135">
        <v>0</v>
      </c>
      <c r="V1864" s="135"/>
      <c r="W1864" s="136">
        <f t="shared" si="104"/>
        <v>10836</v>
      </c>
      <c r="X1864" s="145" t="s">
        <v>2170</v>
      </c>
      <c r="Y1864" s="138"/>
      <c r="Z1864" s="138"/>
      <c r="AA1864" s="138"/>
      <c r="AB1864" s="139">
        <f t="shared" si="105"/>
        <v>0</v>
      </c>
    </row>
    <row r="1865" spans="2:28" ht="40.5" customHeight="1">
      <c r="B1865" s="127">
        <v>1854</v>
      </c>
      <c r="C1865" s="128" t="s">
        <v>1670</v>
      </c>
      <c r="D1865" s="129" t="s">
        <v>295</v>
      </c>
      <c r="E1865" s="129" t="s">
        <v>307</v>
      </c>
      <c r="F1865" s="129" t="s">
        <v>1671</v>
      </c>
      <c r="G1865" s="128" t="s">
        <v>151</v>
      </c>
      <c r="H1865" s="128"/>
      <c r="I1865" s="128" t="s">
        <v>1672</v>
      </c>
      <c r="J1865" s="128" t="s">
        <v>2066</v>
      </c>
      <c r="K1865" s="128" t="s">
        <v>2265</v>
      </c>
      <c r="L1865" s="130">
        <v>3</v>
      </c>
      <c r="M1865" s="130">
        <v>2</v>
      </c>
      <c r="N1865" s="131">
        <f t="shared" si="102"/>
        <v>5</v>
      </c>
      <c r="O1865" s="128" t="s">
        <v>2312</v>
      </c>
      <c r="P1865" s="144">
        <v>7740</v>
      </c>
      <c r="Q1865" s="133">
        <v>0</v>
      </c>
      <c r="R1865" s="144">
        <v>860</v>
      </c>
      <c r="S1865" s="134">
        <f t="shared" si="103"/>
        <v>8600</v>
      </c>
      <c r="T1865" s="132">
        <v>7740</v>
      </c>
      <c r="U1865" s="135">
        <v>0</v>
      </c>
      <c r="V1865" s="135"/>
      <c r="W1865" s="136">
        <f t="shared" si="104"/>
        <v>7740</v>
      </c>
      <c r="X1865" s="145" t="s">
        <v>2171</v>
      </c>
      <c r="Y1865" s="138"/>
      <c r="Z1865" s="138"/>
      <c r="AA1865" s="138"/>
      <c r="AB1865" s="139">
        <f t="shared" si="105"/>
        <v>0</v>
      </c>
    </row>
    <row r="1866" spans="2:28" ht="40.5" customHeight="1">
      <c r="B1866" s="127">
        <v>1855</v>
      </c>
      <c r="C1866" s="128" t="s">
        <v>1585</v>
      </c>
      <c r="D1866" s="129" t="s">
        <v>1586</v>
      </c>
      <c r="E1866" s="129" t="s">
        <v>285</v>
      </c>
      <c r="F1866" s="129" t="s">
        <v>1587</v>
      </c>
      <c r="G1866" s="128" t="s">
        <v>151</v>
      </c>
      <c r="H1866" s="128"/>
      <c r="I1866" s="128" t="s">
        <v>1588</v>
      </c>
      <c r="J1866" s="128" t="s">
        <v>2066</v>
      </c>
      <c r="K1866" s="128" t="s">
        <v>2265</v>
      </c>
      <c r="L1866" s="130">
        <v>4</v>
      </c>
      <c r="M1866" s="130">
        <v>2</v>
      </c>
      <c r="N1866" s="131">
        <f t="shared" si="102"/>
        <v>6</v>
      </c>
      <c r="O1866" s="128" t="s">
        <v>2312</v>
      </c>
      <c r="P1866" s="144">
        <v>9288</v>
      </c>
      <c r="Q1866" s="133">
        <v>0</v>
      </c>
      <c r="R1866" s="144">
        <v>1032</v>
      </c>
      <c r="S1866" s="134">
        <f t="shared" si="103"/>
        <v>10320</v>
      </c>
      <c r="T1866" s="132">
        <v>9288</v>
      </c>
      <c r="U1866" s="135">
        <v>0</v>
      </c>
      <c r="V1866" s="135"/>
      <c r="W1866" s="136">
        <f t="shared" si="104"/>
        <v>9288</v>
      </c>
      <c r="X1866" s="145" t="s">
        <v>2172</v>
      </c>
      <c r="Y1866" s="138"/>
      <c r="Z1866" s="138"/>
      <c r="AA1866" s="138"/>
      <c r="AB1866" s="139">
        <f t="shared" si="105"/>
        <v>0</v>
      </c>
    </row>
    <row r="1867" spans="2:28" ht="40.5" customHeight="1">
      <c r="B1867" s="127">
        <v>1856</v>
      </c>
      <c r="C1867" s="128" t="s">
        <v>207</v>
      </c>
      <c r="D1867" s="129" t="s">
        <v>1325</v>
      </c>
      <c r="E1867" s="129" t="s">
        <v>307</v>
      </c>
      <c r="F1867" s="129" t="s">
        <v>601</v>
      </c>
      <c r="G1867" s="128" t="s">
        <v>151</v>
      </c>
      <c r="H1867" s="128"/>
      <c r="I1867" s="128" t="s">
        <v>1562</v>
      </c>
      <c r="J1867" s="128" t="s">
        <v>2066</v>
      </c>
      <c r="K1867" s="128" t="s">
        <v>2265</v>
      </c>
      <c r="L1867" s="130">
        <v>5</v>
      </c>
      <c r="M1867" s="130">
        <v>1</v>
      </c>
      <c r="N1867" s="131">
        <f t="shared" si="102"/>
        <v>6</v>
      </c>
      <c r="O1867" s="128" t="s">
        <v>2312</v>
      </c>
      <c r="P1867" s="144">
        <v>9288</v>
      </c>
      <c r="Q1867" s="133">
        <v>0</v>
      </c>
      <c r="R1867" s="144">
        <v>1032</v>
      </c>
      <c r="S1867" s="134">
        <f t="shared" si="103"/>
        <v>10320</v>
      </c>
      <c r="T1867" s="132">
        <v>9288</v>
      </c>
      <c r="U1867" s="135">
        <v>0</v>
      </c>
      <c r="V1867" s="135"/>
      <c r="W1867" s="136">
        <f t="shared" si="104"/>
        <v>9288</v>
      </c>
      <c r="X1867" s="145" t="s">
        <v>2173</v>
      </c>
      <c r="Y1867" s="138"/>
      <c r="Z1867" s="138"/>
      <c r="AA1867" s="138"/>
      <c r="AB1867" s="139">
        <f t="shared" si="105"/>
        <v>0</v>
      </c>
    </row>
    <row r="1868" spans="2:28" ht="40.5" customHeight="1">
      <c r="B1868" s="127">
        <v>1857</v>
      </c>
      <c r="C1868" s="128" t="s">
        <v>2175</v>
      </c>
      <c r="D1868" s="129" t="s">
        <v>2176</v>
      </c>
      <c r="E1868" s="129" t="s">
        <v>673</v>
      </c>
      <c r="F1868" s="129" t="s">
        <v>272</v>
      </c>
      <c r="G1868" s="128" t="s">
        <v>909</v>
      </c>
      <c r="H1868" s="128"/>
      <c r="I1868" s="128" t="s">
        <v>910</v>
      </c>
      <c r="J1868" s="128" t="s">
        <v>2066</v>
      </c>
      <c r="K1868" s="128" t="s">
        <v>2265</v>
      </c>
      <c r="L1868" s="130">
        <v>5</v>
      </c>
      <c r="M1868" s="130">
        <v>0</v>
      </c>
      <c r="N1868" s="131">
        <f t="shared" ref="N1868:N1894" si="106">+M1868+L1868</f>
        <v>5</v>
      </c>
      <c r="O1868" s="128" t="s">
        <v>2312</v>
      </c>
      <c r="P1868" s="144">
        <v>7740</v>
      </c>
      <c r="Q1868" s="133">
        <v>0</v>
      </c>
      <c r="R1868" s="144">
        <v>860</v>
      </c>
      <c r="S1868" s="134">
        <f t="shared" si="103"/>
        <v>8600</v>
      </c>
      <c r="T1868" s="132">
        <v>7740</v>
      </c>
      <c r="U1868" s="135">
        <v>0</v>
      </c>
      <c r="V1868" s="135"/>
      <c r="W1868" s="136">
        <f t="shared" si="104"/>
        <v>7740</v>
      </c>
      <c r="X1868" s="145" t="s">
        <v>2177</v>
      </c>
      <c r="Y1868" s="138"/>
      <c r="Z1868" s="138"/>
      <c r="AA1868" s="138"/>
      <c r="AB1868" s="139">
        <f t="shared" si="105"/>
        <v>0</v>
      </c>
    </row>
    <row r="1869" spans="2:28" ht="40.5" customHeight="1">
      <c r="B1869" s="127">
        <v>1858</v>
      </c>
      <c r="C1869" s="128" t="s">
        <v>2178</v>
      </c>
      <c r="D1869" s="129" t="s">
        <v>285</v>
      </c>
      <c r="E1869" s="129" t="s">
        <v>295</v>
      </c>
      <c r="F1869" s="129" t="s">
        <v>2078</v>
      </c>
      <c r="G1869" s="128" t="s">
        <v>151</v>
      </c>
      <c r="H1869" s="128"/>
      <c r="I1869" s="128" t="s">
        <v>1198</v>
      </c>
      <c r="J1869" s="128" t="s">
        <v>2066</v>
      </c>
      <c r="K1869" s="128" t="s">
        <v>2265</v>
      </c>
      <c r="L1869" s="130">
        <v>2</v>
      </c>
      <c r="M1869" s="130">
        <v>3</v>
      </c>
      <c r="N1869" s="131">
        <f t="shared" si="106"/>
        <v>5</v>
      </c>
      <c r="O1869" s="128" t="s">
        <v>2312</v>
      </c>
      <c r="P1869" s="144">
        <v>7740</v>
      </c>
      <c r="Q1869" s="133">
        <v>0</v>
      </c>
      <c r="R1869" s="144">
        <v>860</v>
      </c>
      <c r="S1869" s="134">
        <f t="shared" ref="S1869:S1923" si="107">+P1869+R1869</f>
        <v>8600</v>
      </c>
      <c r="T1869" s="132">
        <v>7740</v>
      </c>
      <c r="U1869" s="135">
        <v>0</v>
      </c>
      <c r="V1869" s="135"/>
      <c r="W1869" s="136">
        <f t="shared" ref="W1869:W1922" si="108">+T1869+U1869+V1869</f>
        <v>7740</v>
      </c>
      <c r="X1869" s="145" t="s">
        <v>2179</v>
      </c>
      <c r="Y1869" s="138"/>
      <c r="Z1869" s="138"/>
      <c r="AA1869" s="138"/>
      <c r="AB1869" s="139">
        <f t="shared" si="105"/>
        <v>0</v>
      </c>
    </row>
    <row r="1870" spans="2:28" ht="40.5" customHeight="1">
      <c r="B1870" s="127">
        <v>1859</v>
      </c>
      <c r="C1870" s="128" t="s">
        <v>2180</v>
      </c>
      <c r="D1870" s="129" t="s">
        <v>2181</v>
      </c>
      <c r="E1870" s="129" t="s">
        <v>398</v>
      </c>
      <c r="F1870" s="129" t="s">
        <v>2182</v>
      </c>
      <c r="G1870" s="128" t="s">
        <v>151</v>
      </c>
      <c r="H1870" s="128"/>
      <c r="I1870" s="128" t="s">
        <v>645</v>
      </c>
      <c r="J1870" s="128" t="s">
        <v>156</v>
      </c>
      <c r="K1870" s="128" t="s">
        <v>2265</v>
      </c>
      <c r="L1870" s="130">
        <v>0</v>
      </c>
      <c r="M1870" s="130">
        <v>5</v>
      </c>
      <c r="N1870" s="131">
        <f t="shared" si="106"/>
        <v>5</v>
      </c>
      <c r="O1870" s="128" t="s">
        <v>2312</v>
      </c>
      <c r="P1870" s="144">
        <v>7740</v>
      </c>
      <c r="Q1870" s="133">
        <v>0</v>
      </c>
      <c r="R1870" s="144">
        <v>860</v>
      </c>
      <c r="S1870" s="134">
        <f t="shared" si="107"/>
        <v>8600</v>
      </c>
      <c r="T1870" s="132">
        <v>7740</v>
      </c>
      <c r="U1870" s="135">
        <v>0</v>
      </c>
      <c r="V1870" s="135"/>
      <c r="W1870" s="136">
        <f t="shared" si="108"/>
        <v>7740</v>
      </c>
      <c r="X1870" s="145" t="s">
        <v>2183</v>
      </c>
      <c r="Y1870" s="138"/>
      <c r="Z1870" s="138"/>
      <c r="AA1870" s="138"/>
      <c r="AB1870" s="139">
        <f t="shared" si="105"/>
        <v>0</v>
      </c>
    </row>
    <row r="1871" spans="2:28" ht="40.5" customHeight="1">
      <c r="B1871" s="127">
        <v>1860</v>
      </c>
      <c r="C1871" s="128" t="s">
        <v>2184</v>
      </c>
      <c r="D1871" s="129" t="s">
        <v>403</v>
      </c>
      <c r="E1871" s="129" t="s">
        <v>285</v>
      </c>
      <c r="F1871" s="129" t="s">
        <v>2185</v>
      </c>
      <c r="G1871" s="128" t="s">
        <v>151</v>
      </c>
      <c r="H1871" s="128"/>
      <c r="I1871" s="128" t="s">
        <v>1576</v>
      </c>
      <c r="J1871" s="128" t="s">
        <v>2066</v>
      </c>
      <c r="K1871" s="128" t="s">
        <v>2265</v>
      </c>
      <c r="L1871" s="130">
        <v>5</v>
      </c>
      <c r="M1871" s="130">
        <v>1</v>
      </c>
      <c r="N1871" s="131">
        <f t="shared" si="106"/>
        <v>6</v>
      </c>
      <c r="O1871" s="128" t="s">
        <v>2312</v>
      </c>
      <c r="P1871" s="144">
        <v>9288</v>
      </c>
      <c r="Q1871" s="133">
        <v>0</v>
      </c>
      <c r="R1871" s="144">
        <v>1032</v>
      </c>
      <c r="S1871" s="134">
        <f t="shared" si="107"/>
        <v>10320</v>
      </c>
      <c r="T1871" s="132">
        <v>9288</v>
      </c>
      <c r="U1871" s="135">
        <v>0</v>
      </c>
      <c r="V1871" s="135"/>
      <c r="W1871" s="136">
        <f t="shared" si="108"/>
        <v>9288</v>
      </c>
      <c r="X1871" s="145" t="s">
        <v>2186</v>
      </c>
      <c r="Y1871" s="138"/>
      <c r="Z1871" s="138"/>
      <c r="AA1871" s="138"/>
      <c r="AB1871" s="139">
        <f t="shared" si="105"/>
        <v>0</v>
      </c>
    </row>
    <row r="1872" spans="2:28" ht="40.5" customHeight="1">
      <c r="B1872" s="127">
        <v>1861</v>
      </c>
      <c r="C1872" s="128" t="s">
        <v>2187</v>
      </c>
      <c r="D1872" s="129" t="s">
        <v>307</v>
      </c>
      <c r="E1872" s="129" t="s">
        <v>285</v>
      </c>
      <c r="F1872" s="129" t="s">
        <v>587</v>
      </c>
      <c r="G1872" s="128" t="s">
        <v>151</v>
      </c>
      <c r="H1872" s="128"/>
      <c r="I1872" s="128" t="s">
        <v>1433</v>
      </c>
      <c r="J1872" s="128" t="s">
        <v>2066</v>
      </c>
      <c r="K1872" s="128" t="s">
        <v>2265</v>
      </c>
      <c r="L1872" s="130">
        <v>4</v>
      </c>
      <c r="M1872" s="130">
        <v>2</v>
      </c>
      <c r="N1872" s="131">
        <f t="shared" si="106"/>
        <v>6</v>
      </c>
      <c r="O1872" s="128" t="s">
        <v>2312</v>
      </c>
      <c r="P1872" s="144">
        <v>9288</v>
      </c>
      <c r="Q1872" s="133">
        <v>0</v>
      </c>
      <c r="R1872" s="144">
        <v>1032</v>
      </c>
      <c r="S1872" s="134">
        <f t="shared" si="107"/>
        <v>10320</v>
      </c>
      <c r="T1872" s="132">
        <v>9288</v>
      </c>
      <c r="U1872" s="135">
        <v>0</v>
      </c>
      <c r="V1872" s="135"/>
      <c r="W1872" s="136">
        <f t="shared" si="108"/>
        <v>9288</v>
      </c>
      <c r="X1872" s="145" t="s">
        <v>2188</v>
      </c>
      <c r="Y1872" s="138"/>
      <c r="Z1872" s="138"/>
      <c r="AA1872" s="138"/>
      <c r="AB1872" s="139">
        <f t="shared" si="105"/>
        <v>0</v>
      </c>
    </row>
    <row r="1873" spans="2:28" ht="40.5" customHeight="1">
      <c r="B1873" s="127">
        <v>1862</v>
      </c>
      <c r="C1873" s="128" t="s">
        <v>860</v>
      </c>
      <c r="D1873" s="129" t="s">
        <v>291</v>
      </c>
      <c r="E1873" s="129" t="s">
        <v>861</v>
      </c>
      <c r="F1873" s="129" t="s">
        <v>862</v>
      </c>
      <c r="G1873" s="128" t="s">
        <v>151</v>
      </c>
      <c r="H1873" s="128"/>
      <c r="I1873" s="128" t="s">
        <v>863</v>
      </c>
      <c r="J1873" s="128" t="s">
        <v>2066</v>
      </c>
      <c r="K1873" s="128" t="s">
        <v>2265</v>
      </c>
      <c r="L1873" s="130">
        <v>5</v>
      </c>
      <c r="M1873" s="130">
        <v>2</v>
      </c>
      <c r="N1873" s="131">
        <f t="shared" si="106"/>
        <v>7</v>
      </c>
      <c r="O1873" s="128" t="s">
        <v>2312</v>
      </c>
      <c r="P1873" s="144">
        <v>10836</v>
      </c>
      <c r="Q1873" s="133">
        <v>0</v>
      </c>
      <c r="R1873" s="144">
        <v>1204</v>
      </c>
      <c r="S1873" s="134">
        <f t="shared" si="107"/>
        <v>12040</v>
      </c>
      <c r="T1873" s="132">
        <v>10836</v>
      </c>
      <c r="U1873" s="135">
        <v>0</v>
      </c>
      <c r="V1873" s="135"/>
      <c r="W1873" s="136">
        <f t="shared" si="108"/>
        <v>10836</v>
      </c>
      <c r="X1873" s="145" t="s">
        <v>2189</v>
      </c>
      <c r="Y1873" s="138"/>
      <c r="Z1873" s="138"/>
      <c r="AA1873" s="138"/>
      <c r="AB1873" s="139"/>
    </row>
    <row r="1874" spans="2:28" ht="40.5" customHeight="1">
      <c r="B1874" s="127">
        <v>1863</v>
      </c>
      <c r="C1874" s="128" t="s">
        <v>2190</v>
      </c>
      <c r="D1874" s="129" t="s">
        <v>285</v>
      </c>
      <c r="E1874" s="129" t="s">
        <v>1951</v>
      </c>
      <c r="F1874" s="129" t="s">
        <v>2191</v>
      </c>
      <c r="G1874" s="128" t="s">
        <v>706</v>
      </c>
      <c r="H1874" s="128"/>
      <c r="I1874" s="128" t="s">
        <v>748</v>
      </c>
      <c r="J1874" s="128" t="s">
        <v>2066</v>
      </c>
      <c r="K1874" s="128" t="s">
        <v>2265</v>
      </c>
      <c r="L1874" s="130">
        <v>2</v>
      </c>
      <c r="M1874" s="130">
        <v>4</v>
      </c>
      <c r="N1874" s="131">
        <f t="shared" si="106"/>
        <v>6</v>
      </c>
      <c r="O1874" s="128" t="s">
        <v>2312</v>
      </c>
      <c r="P1874" s="144">
        <v>9288</v>
      </c>
      <c r="Q1874" s="133">
        <v>0</v>
      </c>
      <c r="R1874" s="144">
        <v>1032</v>
      </c>
      <c r="S1874" s="134">
        <f t="shared" si="107"/>
        <v>10320</v>
      </c>
      <c r="T1874" s="132">
        <v>9288</v>
      </c>
      <c r="U1874" s="135">
        <v>0</v>
      </c>
      <c r="V1874" s="135"/>
      <c r="W1874" s="136">
        <f t="shared" si="108"/>
        <v>9288</v>
      </c>
      <c r="X1874" s="145" t="s">
        <v>2192</v>
      </c>
      <c r="Y1874" s="138"/>
      <c r="Z1874" s="138"/>
      <c r="AA1874" s="138"/>
      <c r="AB1874" s="139"/>
    </row>
    <row r="1875" spans="2:28" ht="40.5" customHeight="1">
      <c r="B1875" s="127">
        <v>1864</v>
      </c>
      <c r="C1875" s="128" t="s">
        <v>2193</v>
      </c>
      <c r="D1875" s="129" t="s">
        <v>179</v>
      </c>
      <c r="E1875" s="129" t="s">
        <v>737</v>
      </c>
      <c r="F1875" s="129" t="s">
        <v>2194</v>
      </c>
      <c r="G1875" s="128" t="s">
        <v>706</v>
      </c>
      <c r="H1875" s="128"/>
      <c r="I1875" s="128" t="s">
        <v>736</v>
      </c>
      <c r="J1875" s="128" t="s">
        <v>2066</v>
      </c>
      <c r="K1875" s="128" t="s">
        <v>2265</v>
      </c>
      <c r="L1875" s="130">
        <v>5</v>
      </c>
      <c r="M1875" s="130">
        <v>2</v>
      </c>
      <c r="N1875" s="131">
        <f t="shared" si="106"/>
        <v>7</v>
      </c>
      <c r="O1875" s="128" t="s">
        <v>2312</v>
      </c>
      <c r="P1875" s="144">
        <v>10836</v>
      </c>
      <c r="Q1875" s="133">
        <v>0</v>
      </c>
      <c r="R1875" s="144">
        <v>1204</v>
      </c>
      <c r="S1875" s="134">
        <f t="shared" si="107"/>
        <v>12040</v>
      </c>
      <c r="T1875" s="132">
        <v>10836</v>
      </c>
      <c r="U1875" s="135">
        <v>0</v>
      </c>
      <c r="V1875" s="135"/>
      <c r="W1875" s="136">
        <f t="shared" si="108"/>
        <v>10836</v>
      </c>
      <c r="X1875" s="145" t="s">
        <v>2195</v>
      </c>
      <c r="Y1875" s="138"/>
      <c r="Z1875" s="138"/>
      <c r="AA1875" s="138"/>
      <c r="AB1875" s="139"/>
    </row>
    <row r="1876" spans="2:28" ht="40.5" customHeight="1">
      <c r="B1876" s="127">
        <v>1865</v>
      </c>
      <c r="C1876" s="128" t="s">
        <v>2196</v>
      </c>
      <c r="D1876" s="129" t="s">
        <v>285</v>
      </c>
      <c r="E1876" s="129" t="s">
        <v>179</v>
      </c>
      <c r="F1876" s="129" t="s">
        <v>520</v>
      </c>
      <c r="G1876" s="128" t="s">
        <v>706</v>
      </c>
      <c r="H1876" s="128"/>
      <c r="I1876" s="128" t="s">
        <v>755</v>
      </c>
      <c r="J1876" s="128" t="s">
        <v>2066</v>
      </c>
      <c r="K1876" s="128" t="s">
        <v>2265</v>
      </c>
      <c r="L1876" s="130">
        <v>6</v>
      </c>
      <c r="M1876" s="130">
        <v>2</v>
      </c>
      <c r="N1876" s="131">
        <f t="shared" si="106"/>
        <v>8</v>
      </c>
      <c r="O1876" s="128" t="s">
        <v>2312</v>
      </c>
      <c r="P1876" s="144">
        <v>12384</v>
      </c>
      <c r="Q1876" s="133">
        <v>0</v>
      </c>
      <c r="R1876" s="144">
        <v>1376</v>
      </c>
      <c r="S1876" s="134">
        <f t="shared" si="107"/>
        <v>13760</v>
      </c>
      <c r="T1876" s="132">
        <v>12384</v>
      </c>
      <c r="U1876" s="135">
        <v>0</v>
      </c>
      <c r="V1876" s="135"/>
      <c r="W1876" s="136">
        <f t="shared" si="108"/>
        <v>12384</v>
      </c>
      <c r="X1876" s="145" t="s">
        <v>2197</v>
      </c>
      <c r="Y1876" s="138"/>
      <c r="Z1876" s="138"/>
      <c r="AA1876" s="138"/>
      <c r="AB1876" s="139"/>
    </row>
    <row r="1877" spans="2:28" ht="40.5" customHeight="1">
      <c r="B1877" s="127">
        <v>1866</v>
      </c>
      <c r="C1877" s="128" t="s">
        <v>823</v>
      </c>
      <c r="D1877" s="129" t="s">
        <v>285</v>
      </c>
      <c r="E1877" s="129" t="s">
        <v>179</v>
      </c>
      <c r="F1877" s="129" t="s">
        <v>2198</v>
      </c>
      <c r="G1877" s="128" t="s">
        <v>706</v>
      </c>
      <c r="H1877" s="128"/>
      <c r="I1877" s="128" t="s">
        <v>823</v>
      </c>
      <c r="J1877" s="128" t="s">
        <v>2066</v>
      </c>
      <c r="K1877" s="128" t="s">
        <v>2265</v>
      </c>
      <c r="L1877" s="130">
        <v>4</v>
      </c>
      <c r="M1877" s="130">
        <v>3</v>
      </c>
      <c r="N1877" s="131">
        <f t="shared" si="106"/>
        <v>7</v>
      </c>
      <c r="O1877" s="128" t="s">
        <v>2312</v>
      </c>
      <c r="P1877" s="144">
        <v>4644</v>
      </c>
      <c r="Q1877" s="133">
        <v>0</v>
      </c>
      <c r="R1877" s="144">
        <v>516</v>
      </c>
      <c r="S1877" s="134">
        <f t="shared" si="107"/>
        <v>5160</v>
      </c>
      <c r="T1877" s="132">
        <v>4644</v>
      </c>
      <c r="U1877" s="135">
        <v>0</v>
      </c>
      <c r="V1877" s="135"/>
      <c r="W1877" s="136">
        <f t="shared" si="108"/>
        <v>4644</v>
      </c>
      <c r="X1877" s="145" t="s">
        <v>2199</v>
      </c>
      <c r="Y1877" s="138"/>
      <c r="Z1877" s="138"/>
      <c r="AA1877" s="138"/>
      <c r="AB1877" s="139"/>
    </row>
    <row r="1878" spans="2:28" ht="40.5" customHeight="1">
      <c r="B1878" s="127">
        <v>1867</v>
      </c>
      <c r="C1878" s="128" t="s">
        <v>2200</v>
      </c>
      <c r="D1878" s="129" t="s">
        <v>148</v>
      </c>
      <c r="E1878" s="129" t="s">
        <v>285</v>
      </c>
      <c r="F1878" s="129" t="s">
        <v>2201</v>
      </c>
      <c r="G1878" s="128" t="s">
        <v>706</v>
      </c>
      <c r="H1878" s="128"/>
      <c r="I1878" s="128" t="s">
        <v>841</v>
      </c>
      <c r="J1878" s="128" t="s">
        <v>2066</v>
      </c>
      <c r="K1878" s="128" t="s">
        <v>2265</v>
      </c>
      <c r="L1878" s="130">
        <v>4</v>
      </c>
      <c r="M1878" s="130">
        <v>2</v>
      </c>
      <c r="N1878" s="131">
        <f t="shared" si="106"/>
        <v>6</v>
      </c>
      <c r="O1878" s="128" t="s">
        <v>2312</v>
      </c>
      <c r="P1878" s="144">
        <v>9288</v>
      </c>
      <c r="Q1878" s="133">
        <v>0</v>
      </c>
      <c r="R1878" s="144">
        <v>1032</v>
      </c>
      <c r="S1878" s="134">
        <f t="shared" si="107"/>
        <v>10320</v>
      </c>
      <c r="T1878" s="132">
        <v>9288</v>
      </c>
      <c r="U1878" s="135">
        <v>0</v>
      </c>
      <c r="V1878" s="135"/>
      <c r="W1878" s="136">
        <f t="shared" si="108"/>
        <v>9288</v>
      </c>
      <c r="X1878" s="145" t="s">
        <v>2202</v>
      </c>
      <c r="Y1878" s="138"/>
      <c r="Z1878" s="138"/>
      <c r="AA1878" s="138"/>
      <c r="AB1878" s="139"/>
    </row>
    <row r="1879" spans="2:28" ht="40.5" customHeight="1">
      <c r="B1879" s="127">
        <v>1868</v>
      </c>
      <c r="C1879" s="128" t="s">
        <v>2203</v>
      </c>
      <c r="D1879" s="129" t="s">
        <v>220</v>
      </c>
      <c r="E1879" s="129" t="s">
        <v>2204</v>
      </c>
      <c r="F1879" s="129" t="s">
        <v>2205</v>
      </c>
      <c r="G1879" s="128" t="s">
        <v>706</v>
      </c>
      <c r="H1879" s="128"/>
      <c r="I1879" s="128" t="s">
        <v>852</v>
      </c>
      <c r="J1879" s="128" t="s">
        <v>2066</v>
      </c>
      <c r="K1879" s="128" t="s">
        <v>2265</v>
      </c>
      <c r="L1879" s="130">
        <v>3</v>
      </c>
      <c r="M1879" s="130">
        <v>3</v>
      </c>
      <c r="N1879" s="131">
        <f t="shared" si="106"/>
        <v>6</v>
      </c>
      <c r="O1879" s="128" t="s">
        <v>2312</v>
      </c>
      <c r="P1879" s="144">
        <v>7740</v>
      </c>
      <c r="Q1879" s="133">
        <v>0</v>
      </c>
      <c r="R1879" s="144">
        <v>860</v>
      </c>
      <c r="S1879" s="134">
        <f t="shared" si="107"/>
        <v>8600</v>
      </c>
      <c r="T1879" s="132">
        <v>7740</v>
      </c>
      <c r="U1879" s="135">
        <v>0</v>
      </c>
      <c r="V1879" s="135"/>
      <c r="W1879" s="136">
        <f t="shared" si="108"/>
        <v>7740</v>
      </c>
      <c r="X1879" s="145" t="s">
        <v>2206</v>
      </c>
      <c r="Y1879" s="138"/>
      <c r="Z1879" s="138"/>
      <c r="AA1879" s="138"/>
      <c r="AB1879" s="139"/>
    </row>
    <row r="1880" spans="2:28" ht="40.5" customHeight="1">
      <c r="B1880" s="127">
        <v>1869</v>
      </c>
      <c r="C1880" s="128" t="s">
        <v>2207</v>
      </c>
      <c r="D1880" s="129" t="s">
        <v>262</v>
      </c>
      <c r="E1880" s="129" t="s">
        <v>220</v>
      </c>
      <c r="F1880" s="129" t="s">
        <v>2208</v>
      </c>
      <c r="G1880" s="128" t="s">
        <v>706</v>
      </c>
      <c r="H1880" s="128"/>
      <c r="I1880" s="128" t="s">
        <v>846</v>
      </c>
      <c r="J1880" s="128" t="s">
        <v>2066</v>
      </c>
      <c r="K1880" s="128" t="s">
        <v>2265</v>
      </c>
      <c r="L1880" s="130">
        <v>2</v>
      </c>
      <c r="M1880" s="130">
        <v>4</v>
      </c>
      <c r="N1880" s="131">
        <f t="shared" si="106"/>
        <v>6</v>
      </c>
      <c r="O1880" s="128" t="s">
        <v>2312</v>
      </c>
      <c r="P1880" s="144">
        <v>6192</v>
      </c>
      <c r="Q1880" s="133">
        <v>0</v>
      </c>
      <c r="R1880" s="144">
        <v>688</v>
      </c>
      <c r="S1880" s="134">
        <f t="shared" si="107"/>
        <v>6880</v>
      </c>
      <c r="T1880" s="132">
        <v>6192</v>
      </c>
      <c r="U1880" s="135">
        <v>0</v>
      </c>
      <c r="V1880" s="135"/>
      <c r="W1880" s="136">
        <f t="shared" si="108"/>
        <v>6192</v>
      </c>
      <c r="X1880" s="145" t="s">
        <v>2209</v>
      </c>
      <c r="Y1880" s="138"/>
      <c r="Z1880" s="138"/>
      <c r="AA1880" s="138"/>
      <c r="AB1880" s="139"/>
    </row>
    <row r="1881" spans="2:28" ht="40.5" customHeight="1">
      <c r="B1881" s="127">
        <v>1870</v>
      </c>
      <c r="C1881" s="128" t="s">
        <v>2210</v>
      </c>
      <c r="D1881" s="129" t="s">
        <v>856</v>
      </c>
      <c r="E1881" s="129" t="s">
        <v>285</v>
      </c>
      <c r="F1881" s="129" t="s">
        <v>375</v>
      </c>
      <c r="G1881" s="128" t="s">
        <v>706</v>
      </c>
      <c r="H1881" s="128"/>
      <c r="I1881" s="128" t="s">
        <v>855</v>
      </c>
      <c r="J1881" s="128" t="s">
        <v>2066</v>
      </c>
      <c r="K1881" s="128" t="s">
        <v>2265</v>
      </c>
      <c r="L1881" s="130">
        <v>4</v>
      </c>
      <c r="M1881" s="130">
        <v>2</v>
      </c>
      <c r="N1881" s="131">
        <f t="shared" si="106"/>
        <v>6</v>
      </c>
      <c r="O1881" s="128" t="s">
        <v>2312</v>
      </c>
      <c r="P1881" s="144">
        <v>7740</v>
      </c>
      <c r="Q1881" s="133">
        <v>0</v>
      </c>
      <c r="R1881" s="144">
        <v>860</v>
      </c>
      <c r="S1881" s="134">
        <f t="shared" si="107"/>
        <v>8600</v>
      </c>
      <c r="T1881" s="132">
        <v>7740</v>
      </c>
      <c r="U1881" s="135">
        <v>0</v>
      </c>
      <c r="V1881" s="135"/>
      <c r="W1881" s="136">
        <f t="shared" si="108"/>
        <v>7740</v>
      </c>
      <c r="X1881" s="145" t="s">
        <v>2211</v>
      </c>
      <c r="Y1881" s="138"/>
      <c r="Z1881" s="138"/>
      <c r="AA1881" s="138"/>
      <c r="AB1881" s="139"/>
    </row>
    <row r="1882" spans="2:28" ht="40.5" customHeight="1">
      <c r="B1882" s="127">
        <v>1871</v>
      </c>
      <c r="C1882" s="128" t="s">
        <v>2212</v>
      </c>
      <c r="D1882" s="129" t="s">
        <v>285</v>
      </c>
      <c r="E1882" s="129" t="s">
        <v>285</v>
      </c>
      <c r="F1882" s="129" t="s">
        <v>2213</v>
      </c>
      <c r="G1882" s="128" t="s">
        <v>706</v>
      </c>
      <c r="H1882" s="128"/>
      <c r="I1882" s="128" t="s">
        <v>742</v>
      </c>
      <c r="J1882" s="128" t="s">
        <v>2066</v>
      </c>
      <c r="K1882" s="128" t="s">
        <v>2265</v>
      </c>
      <c r="L1882" s="130">
        <v>2</v>
      </c>
      <c r="M1882" s="130">
        <v>4</v>
      </c>
      <c r="N1882" s="131">
        <f t="shared" si="106"/>
        <v>6</v>
      </c>
      <c r="O1882" s="128" t="s">
        <v>2312</v>
      </c>
      <c r="P1882" s="144">
        <v>9288</v>
      </c>
      <c r="Q1882" s="133">
        <v>0</v>
      </c>
      <c r="R1882" s="144">
        <v>1032</v>
      </c>
      <c r="S1882" s="134">
        <f t="shared" si="107"/>
        <v>10320</v>
      </c>
      <c r="T1882" s="132">
        <v>9288</v>
      </c>
      <c r="U1882" s="135">
        <v>0</v>
      </c>
      <c r="V1882" s="135"/>
      <c r="W1882" s="136">
        <f t="shared" si="108"/>
        <v>9288</v>
      </c>
      <c r="X1882" s="145" t="s">
        <v>2214</v>
      </c>
      <c r="Y1882" s="138"/>
      <c r="Z1882" s="138"/>
      <c r="AA1882" s="138"/>
      <c r="AB1882" s="139"/>
    </row>
    <row r="1883" spans="2:28" ht="40.5" customHeight="1">
      <c r="B1883" s="127">
        <v>1872</v>
      </c>
      <c r="C1883" s="128" t="s">
        <v>2215</v>
      </c>
      <c r="D1883" s="129" t="s">
        <v>285</v>
      </c>
      <c r="E1883" s="129" t="s">
        <v>285</v>
      </c>
      <c r="F1883" s="129" t="s">
        <v>619</v>
      </c>
      <c r="G1883" s="128" t="s">
        <v>706</v>
      </c>
      <c r="H1883" s="128"/>
      <c r="I1883" s="128" t="s">
        <v>838</v>
      </c>
      <c r="J1883" s="128" t="s">
        <v>2066</v>
      </c>
      <c r="K1883" s="128" t="s">
        <v>2265</v>
      </c>
      <c r="L1883" s="130">
        <v>3</v>
      </c>
      <c r="M1883" s="130">
        <v>5</v>
      </c>
      <c r="N1883" s="131">
        <f t="shared" si="106"/>
        <v>8</v>
      </c>
      <c r="O1883" s="128" t="s">
        <v>2312</v>
      </c>
      <c r="P1883" s="144">
        <v>12384</v>
      </c>
      <c r="Q1883" s="133">
        <v>0</v>
      </c>
      <c r="R1883" s="144">
        <v>1376</v>
      </c>
      <c r="S1883" s="134">
        <f t="shared" si="107"/>
        <v>13760</v>
      </c>
      <c r="T1883" s="132">
        <v>12384</v>
      </c>
      <c r="U1883" s="135">
        <v>0</v>
      </c>
      <c r="V1883" s="135"/>
      <c r="W1883" s="136">
        <f t="shared" si="108"/>
        <v>12384</v>
      </c>
      <c r="X1883" s="145" t="s">
        <v>2216</v>
      </c>
      <c r="Y1883" s="138"/>
      <c r="Z1883" s="138"/>
      <c r="AA1883" s="138"/>
      <c r="AB1883" s="139"/>
    </row>
    <row r="1884" spans="2:28" ht="40.5" customHeight="1">
      <c r="B1884" s="127">
        <v>1873</v>
      </c>
      <c r="C1884" s="128" t="s">
        <v>2217</v>
      </c>
      <c r="D1884" s="129" t="s">
        <v>220</v>
      </c>
      <c r="E1884" s="129" t="s">
        <v>291</v>
      </c>
      <c r="F1884" s="129" t="s">
        <v>2218</v>
      </c>
      <c r="G1884" s="128" t="s">
        <v>706</v>
      </c>
      <c r="H1884" s="128"/>
      <c r="I1884" s="128" t="s">
        <v>757</v>
      </c>
      <c r="J1884" s="128" t="s">
        <v>2066</v>
      </c>
      <c r="K1884" s="128" t="s">
        <v>2265</v>
      </c>
      <c r="L1884" s="130">
        <v>5</v>
      </c>
      <c r="M1884" s="130">
        <v>1</v>
      </c>
      <c r="N1884" s="131">
        <f t="shared" si="106"/>
        <v>6</v>
      </c>
      <c r="O1884" s="128" t="s">
        <v>2312</v>
      </c>
      <c r="P1884" s="144">
        <v>6192</v>
      </c>
      <c r="Q1884" s="133">
        <v>0</v>
      </c>
      <c r="R1884" s="144">
        <v>688</v>
      </c>
      <c r="S1884" s="134">
        <f t="shared" si="107"/>
        <v>6880</v>
      </c>
      <c r="T1884" s="132">
        <v>6192</v>
      </c>
      <c r="U1884" s="135">
        <v>0</v>
      </c>
      <c r="V1884" s="135"/>
      <c r="W1884" s="136">
        <f t="shared" si="108"/>
        <v>6192</v>
      </c>
      <c r="X1884" s="145" t="s">
        <v>2219</v>
      </c>
      <c r="Y1884" s="138"/>
      <c r="Z1884" s="138"/>
      <c r="AA1884" s="138"/>
      <c r="AB1884" s="139"/>
    </row>
    <row r="1885" spans="2:28" ht="40.5" customHeight="1">
      <c r="B1885" s="127">
        <v>1874</v>
      </c>
      <c r="C1885" s="128" t="s">
        <v>2220</v>
      </c>
      <c r="D1885" s="129" t="s">
        <v>179</v>
      </c>
      <c r="E1885" s="129" t="s">
        <v>2221</v>
      </c>
      <c r="F1885" s="129" t="s">
        <v>2015</v>
      </c>
      <c r="G1885" s="128" t="s">
        <v>706</v>
      </c>
      <c r="H1885" s="128"/>
      <c r="I1885" s="128" t="s">
        <v>707</v>
      </c>
      <c r="J1885" s="128" t="s">
        <v>2066</v>
      </c>
      <c r="K1885" s="128" t="s">
        <v>2265</v>
      </c>
      <c r="L1885" s="130">
        <v>3</v>
      </c>
      <c r="M1885" s="130">
        <v>3</v>
      </c>
      <c r="N1885" s="131">
        <f t="shared" si="106"/>
        <v>6</v>
      </c>
      <c r="O1885" s="128" t="s">
        <v>2312</v>
      </c>
      <c r="P1885" s="144">
        <v>9288</v>
      </c>
      <c r="Q1885" s="133">
        <v>0</v>
      </c>
      <c r="R1885" s="144">
        <v>1032</v>
      </c>
      <c r="S1885" s="134">
        <f t="shared" si="107"/>
        <v>10320</v>
      </c>
      <c r="T1885" s="132">
        <v>9288</v>
      </c>
      <c r="U1885" s="135">
        <v>0</v>
      </c>
      <c r="V1885" s="135"/>
      <c r="W1885" s="136">
        <f t="shared" si="108"/>
        <v>9288</v>
      </c>
      <c r="X1885" s="145" t="s">
        <v>2222</v>
      </c>
      <c r="Y1885" s="138"/>
      <c r="Z1885" s="138"/>
      <c r="AA1885" s="138"/>
      <c r="AB1885" s="139"/>
    </row>
    <row r="1886" spans="2:28" ht="40.5" customHeight="1">
      <c r="B1886" s="127">
        <v>1875</v>
      </c>
      <c r="C1886" s="128" t="s">
        <v>2223</v>
      </c>
      <c r="D1886" s="129" t="s">
        <v>285</v>
      </c>
      <c r="E1886" s="129" t="s">
        <v>380</v>
      </c>
      <c r="F1886" s="129" t="s">
        <v>2224</v>
      </c>
      <c r="G1886" s="128" t="s">
        <v>706</v>
      </c>
      <c r="H1886" s="128"/>
      <c r="I1886" s="128" t="s">
        <v>722</v>
      </c>
      <c r="J1886" s="128" t="s">
        <v>2066</v>
      </c>
      <c r="K1886" s="128" t="s">
        <v>2265</v>
      </c>
      <c r="L1886" s="130">
        <v>2</v>
      </c>
      <c r="M1886" s="130">
        <v>4</v>
      </c>
      <c r="N1886" s="131">
        <f t="shared" si="106"/>
        <v>6</v>
      </c>
      <c r="O1886" s="128" t="s">
        <v>2312</v>
      </c>
      <c r="P1886" s="144">
        <v>9288</v>
      </c>
      <c r="Q1886" s="133">
        <v>0</v>
      </c>
      <c r="R1886" s="144">
        <v>1032</v>
      </c>
      <c r="S1886" s="134">
        <f t="shared" si="107"/>
        <v>10320</v>
      </c>
      <c r="T1886" s="132">
        <v>9288</v>
      </c>
      <c r="U1886" s="135">
        <v>0</v>
      </c>
      <c r="V1886" s="135"/>
      <c r="W1886" s="136">
        <f t="shared" si="108"/>
        <v>9288</v>
      </c>
      <c r="X1886" s="145" t="s">
        <v>2225</v>
      </c>
      <c r="Y1886" s="138"/>
      <c r="Z1886" s="138"/>
      <c r="AA1886" s="138"/>
      <c r="AB1886" s="139"/>
    </row>
    <row r="1887" spans="2:28" ht="40.5" customHeight="1">
      <c r="B1887" s="127">
        <v>1876</v>
      </c>
      <c r="C1887" s="128" t="s">
        <v>2226</v>
      </c>
      <c r="D1887" s="129" t="s">
        <v>403</v>
      </c>
      <c r="E1887" s="129" t="s">
        <v>285</v>
      </c>
      <c r="F1887" s="129" t="s">
        <v>2227</v>
      </c>
      <c r="G1887" s="128" t="s">
        <v>706</v>
      </c>
      <c r="H1887" s="128"/>
      <c r="I1887" s="128" t="s">
        <v>830</v>
      </c>
      <c r="J1887" s="128" t="s">
        <v>2066</v>
      </c>
      <c r="K1887" s="128" t="s">
        <v>2265</v>
      </c>
      <c r="L1887" s="130">
        <v>4</v>
      </c>
      <c r="M1887" s="130">
        <v>3</v>
      </c>
      <c r="N1887" s="131">
        <f t="shared" si="106"/>
        <v>7</v>
      </c>
      <c r="O1887" s="128" t="s">
        <v>2312</v>
      </c>
      <c r="P1887" s="144">
        <v>10836</v>
      </c>
      <c r="Q1887" s="133">
        <v>0</v>
      </c>
      <c r="R1887" s="144">
        <v>1204</v>
      </c>
      <c r="S1887" s="134">
        <f t="shared" si="107"/>
        <v>12040</v>
      </c>
      <c r="T1887" s="132">
        <v>10836</v>
      </c>
      <c r="U1887" s="135">
        <v>0</v>
      </c>
      <c r="V1887" s="135"/>
      <c r="W1887" s="136">
        <f t="shared" si="108"/>
        <v>10836</v>
      </c>
      <c r="X1887" s="145" t="s">
        <v>2228</v>
      </c>
      <c r="Y1887" s="138"/>
      <c r="Z1887" s="138"/>
      <c r="AA1887" s="138"/>
      <c r="AB1887" s="139"/>
    </row>
    <row r="1888" spans="2:28" ht="40.5" customHeight="1">
      <c r="B1888" s="127">
        <v>1877</v>
      </c>
      <c r="C1888" s="128" t="s">
        <v>2229</v>
      </c>
      <c r="D1888" s="129" t="s">
        <v>285</v>
      </c>
      <c r="E1888" s="129" t="s">
        <v>285</v>
      </c>
      <c r="F1888" s="129" t="s">
        <v>685</v>
      </c>
      <c r="G1888" s="128" t="s">
        <v>706</v>
      </c>
      <c r="H1888" s="128"/>
      <c r="I1888" s="128" t="s">
        <v>819</v>
      </c>
      <c r="J1888" s="128" t="s">
        <v>2066</v>
      </c>
      <c r="K1888" s="128" t="s">
        <v>2265</v>
      </c>
      <c r="L1888" s="130">
        <v>1</v>
      </c>
      <c r="M1888" s="130">
        <v>8</v>
      </c>
      <c r="N1888" s="131">
        <f t="shared" si="106"/>
        <v>9</v>
      </c>
      <c r="O1888" s="128" t="s">
        <v>2312</v>
      </c>
      <c r="P1888" s="144">
        <v>12384</v>
      </c>
      <c r="Q1888" s="133">
        <v>0</v>
      </c>
      <c r="R1888" s="144">
        <v>1376</v>
      </c>
      <c r="S1888" s="134">
        <f t="shared" si="107"/>
        <v>13760</v>
      </c>
      <c r="T1888" s="132">
        <v>12384</v>
      </c>
      <c r="U1888" s="135">
        <v>0</v>
      </c>
      <c r="V1888" s="135"/>
      <c r="W1888" s="136">
        <f t="shared" si="108"/>
        <v>12384</v>
      </c>
      <c r="X1888" s="145" t="s">
        <v>2230</v>
      </c>
      <c r="Y1888" s="138"/>
      <c r="Z1888" s="138"/>
      <c r="AA1888" s="138"/>
      <c r="AB1888" s="139"/>
    </row>
    <row r="1889" spans="2:29" ht="40.5" customHeight="1">
      <c r="B1889" s="127">
        <v>1878</v>
      </c>
      <c r="C1889" s="128" t="s">
        <v>2231</v>
      </c>
      <c r="D1889" s="129" t="s">
        <v>285</v>
      </c>
      <c r="E1889" s="129"/>
      <c r="F1889" s="129" t="s">
        <v>2232</v>
      </c>
      <c r="G1889" s="128" t="s">
        <v>706</v>
      </c>
      <c r="H1889" s="128"/>
      <c r="I1889" s="128" t="s">
        <v>828</v>
      </c>
      <c r="J1889" s="128" t="s">
        <v>2066</v>
      </c>
      <c r="K1889" s="128" t="s">
        <v>2265</v>
      </c>
      <c r="L1889" s="130">
        <v>4</v>
      </c>
      <c r="M1889" s="130">
        <v>2</v>
      </c>
      <c r="N1889" s="131">
        <f t="shared" si="106"/>
        <v>6</v>
      </c>
      <c r="O1889" s="128" t="s">
        <v>2312</v>
      </c>
      <c r="P1889" s="144">
        <v>7740</v>
      </c>
      <c r="Q1889" s="133">
        <v>0</v>
      </c>
      <c r="R1889" s="144">
        <v>860</v>
      </c>
      <c r="S1889" s="134">
        <f t="shared" si="107"/>
        <v>8600</v>
      </c>
      <c r="T1889" s="132">
        <v>7740</v>
      </c>
      <c r="U1889" s="135">
        <v>0</v>
      </c>
      <c r="V1889" s="135"/>
      <c r="W1889" s="136">
        <f t="shared" si="108"/>
        <v>7740</v>
      </c>
      <c r="X1889" s="145" t="s">
        <v>2233</v>
      </c>
      <c r="Y1889" s="138"/>
      <c r="Z1889" s="138"/>
      <c r="AA1889" s="138"/>
      <c r="AB1889" s="139"/>
    </row>
    <row r="1890" spans="2:29" ht="40.5" customHeight="1">
      <c r="B1890" s="127">
        <v>1879</v>
      </c>
      <c r="C1890" s="128" t="s">
        <v>2234</v>
      </c>
      <c r="D1890" s="129" t="s">
        <v>285</v>
      </c>
      <c r="E1890" s="129" t="s">
        <v>285</v>
      </c>
      <c r="F1890" s="129" t="s">
        <v>512</v>
      </c>
      <c r="G1890" s="128" t="s">
        <v>706</v>
      </c>
      <c r="H1890" s="128"/>
      <c r="I1890" s="128" t="s">
        <v>817</v>
      </c>
      <c r="J1890" s="128" t="s">
        <v>2066</v>
      </c>
      <c r="K1890" s="128" t="s">
        <v>2265</v>
      </c>
      <c r="L1890" s="130">
        <v>1</v>
      </c>
      <c r="M1890" s="130">
        <v>5</v>
      </c>
      <c r="N1890" s="131">
        <f t="shared" si="106"/>
        <v>6</v>
      </c>
      <c r="O1890" s="128" t="s">
        <v>2312</v>
      </c>
      <c r="P1890" s="144">
        <v>9288</v>
      </c>
      <c r="Q1890" s="133">
        <v>0</v>
      </c>
      <c r="R1890" s="144">
        <v>1032</v>
      </c>
      <c r="S1890" s="134">
        <f t="shared" si="107"/>
        <v>10320</v>
      </c>
      <c r="T1890" s="132">
        <v>9288</v>
      </c>
      <c r="U1890" s="135">
        <v>0</v>
      </c>
      <c r="V1890" s="135"/>
      <c r="W1890" s="136">
        <f t="shared" si="108"/>
        <v>9288</v>
      </c>
      <c r="X1890" s="145" t="s">
        <v>2235</v>
      </c>
      <c r="Y1890" s="138"/>
      <c r="Z1890" s="138"/>
      <c r="AA1890" s="138"/>
      <c r="AB1890" s="139"/>
    </row>
    <row r="1891" spans="2:29" ht="40.5" customHeight="1">
      <c r="B1891" s="127">
        <v>1880</v>
      </c>
      <c r="C1891" s="128" t="s">
        <v>2236</v>
      </c>
      <c r="D1891" s="129" t="s">
        <v>179</v>
      </c>
      <c r="E1891" s="129" t="s">
        <v>179</v>
      </c>
      <c r="F1891" s="129" t="s">
        <v>2237</v>
      </c>
      <c r="G1891" s="128" t="s">
        <v>706</v>
      </c>
      <c r="H1891" s="128"/>
      <c r="I1891" s="128" t="s">
        <v>729</v>
      </c>
      <c r="J1891" s="128" t="s">
        <v>2066</v>
      </c>
      <c r="K1891" s="128" t="s">
        <v>2265</v>
      </c>
      <c r="L1891" s="130">
        <v>6</v>
      </c>
      <c r="M1891" s="130">
        <v>2</v>
      </c>
      <c r="N1891" s="131">
        <f t="shared" si="106"/>
        <v>8</v>
      </c>
      <c r="O1891" s="128" t="s">
        <v>2312</v>
      </c>
      <c r="P1891" s="144">
        <v>12384</v>
      </c>
      <c r="Q1891" s="133">
        <v>0</v>
      </c>
      <c r="R1891" s="144">
        <v>1376</v>
      </c>
      <c r="S1891" s="134">
        <f t="shared" si="107"/>
        <v>13760</v>
      </c>
      <c r="T1891" s="132">
        <v>12384</v>
      </c>
      <c r="U1891" s="135">
        <v>0</v>
      </c>
      <c r="V1891" s="135"/>
      <c r="W1891" s="136">
        <f t="shared" si="108"/>
        <v>12384</v>
      </c>
      <c r="X1891" s="145" t="s">
        <v>2238</v>
      </c>
      <c r="Y1891" s="138"/>
      <c r="Z1891" s="138"/>
      <c r="AA1891" s="138"/>
      <c r="AB1891" s="139"/>
    </row>
    <row r="1892" spans="2:29" ht="40.5" customHeight="1">
      <c r="B1892" s="127">
        <v>1881</v>
      </c>
      <c r="C1892" s="128" t="s">
        <v>2239</v>
      </c>
      <c r="D1892" s="129" t="s">
        <v>285</v>
      </c>
      <c r="E1892" s="129" t="s">
        <v>179</v>
      </c>
      <c r="F1892" s="129" t="s">
        <v>701</v>
      </c>
      <c r="G1892" s="128" t="s">
        <v>706</v>
      </c>
      <c r="H1892" s="128"/>
      <c r="I1892" s="128" t="s">
        <v>833</v>
      </c>
      <c r="J1892" s="128" t="s">
        <v>2066</v>
      </c>
      <c r="K1892" s="128" t="s">
        <v>2265</v>
      </c>
      <c r="L1892" s="130">
        <v>5</v>
      </c>
      <c r="M1892" s="130">
        <v>1</v>
      </c>
      <c r="N1892" s="131">
        <f t="shared" si="106"/>
        <v>6</v>
      </c>
      <c r="O1892" s="128" t="s">
        <v>2312</v>
      </c>
      <c r="P1892" s="144">
        <v>9288</v>
      </c>
      <c r="Q1892" s="133">
        <v>0</v>
      </c>
      <c r="R1892" s="144">
        <v>1032</v>
      </c>
      <c r="S1892" s="134">
        <f t="shared" si="107"/>
        <v>10320</v>
      </c>
      <c r="T1892" s="132">
        <v>9288</v>
      </c>
      <c r="U1892" s="135">
        <v>0</v>
      </c>
      <c r="V1892" s="135"/>
      <c r="W1892" s="136">
        <f t="shared" si="108"/>
        <v>9288</v>
      </c>
      <c r="X1892" s="145" t="s">
        <v>2240</v>
      </c>
      <c r="Y1892" s="138"/>
      <c r="Z1892" s="138"/>
      <c r="AA1892" s="138"/>
      <c r="AB1892" s="139"/>
    </row>
    <row r="1893" spans="2:29" ht="40.5" customHeight="1">
      <c r="B1893" s="127">
        <v>1882</v>
      </c>
      <c r="C1893" s="128" t="s">
        <v>635</v>
      </c>
      <c r="D1893" s="129" t="s">
        <v>253</v>
      </c>
      <c r="E1893" s="129" t="s">
        <v>636</v>
      </c>
      <c r="F1893" s="129" t="s">
        <v>637</v>
      </c>
      <c r="G1893" s="128" t="s">
        <v>405</v>
      </c>
      <c r="H1893" s="128"/>
      <c r="I1893" s="128" t="s">
        <v>638</v>
      </c>
      <c r="J1893" s="128" t="s">
        <v>2066</v>
      </c>
      <c r="K1893" s="128" t="s">
        <v>2265</v>
      </c>
      <c r="L1893" s="130">
        <v>11</v>
      </c>
      <c r="M1893" s="130">
        <v>11</v>
      </c>
      <c r="N1893" s="131">
        <f t="shared" si="106"/>
        <v>22</v>
      </c>
      <c r="O1893" s="128" t="s">
        <v>2312</v>
      </c>
      <c r="P1893" s="144">
        <v>34056</v>
      </c>
      <c r="Q1893" s="133">
        <v>0</v>
      </c>
      <c r="R1893" s="144">
        <v>3784</v>
      </c>
      <c r="S1893" s="134">
        <f t="shared" si="107"/>
        <v>37840</v>
      </c>
      <c r="T1893" s="144">
        <v>34056</v>
      </c>
      <c r="U1893" s="135">
        <v>0</v>
      </c>
      <c r="V1893" s="135"/>
      <c r="W1893" s="136">
        <f t="shared" si="108"/>
        <v>34056</v>
      </c>
      <c r="X1893" s="145" t="s">
        <v>2241</v>
      </c>
      <c r="Y1893" s="138"/>
      <c r="Z1893" s="138"/>
      <c r="AA1893" s="138"/>
      <c r="AB1893" s="139"/>
    </row>
    <row r="1894" spans="2:29" s="90" customFormat="1" ht="40.5" customHeight="1">
      <c r="B1894" s="127">
        <v>1883</v>
      </c>
      <c r="C1894" s="141" t="s">
        <v>2242</v>
      </c>
      <c r="D1894" s="130" t="s">
        <v>1397</v>
      </c>
      <c r="E1894" s="130" t="s">
        <v>2243</v>
      </c>
      <c r="F1894" s="130" t="s">
        <v>2244</v>
      </c>
      <c r="G1894" s="141" t="s">
        <v>1677</v>
      </c>
      <c r="H1894" s="141"/>
      <c r="I1894" s="141" t="s">
        <v>1762</v>
      </c>
      <c r="J1894" s="141" t="s">
        <v>875</v>
      </c>
      <c r="K1894" s="128" t="s">
        <v>2265</v>
      </c>
      <c r="L1894" s="130">
        <v>4</v>
      </c>
      <c r="M1894" s="130">
        <v>1</v>
      </c>
      <c r="N1894" s="131">
        <f t="shared" si="106"/>
        <v>5</v>
      </c>
      <c r="O1894" s="128" t="s">
        <v>2312</v>
      </c>
      <c r="P1894" s="144">
        <v>275381</v>
      </c>
      <c r="Q1894" s="133">
        <v>0</v>
      </c>
      <c r="R1894" s="144">
        <v>30598</v>
      </c>
      <c r="S1894" s="134">
        <f t="shared" si="107"/>
        <v>305979</v>
      </c>
      <c r="T1894" s="132">
        <v>275381</v>
      </c>
      <c r="U1894" s="135">
        <v>0</v>
      </c>
      <c r="V1894" s="135"/>
      <c r="W1894" s="136">
        <f t="shared" si="108"/>
        <v>275381</v>
      </c>
      <c r="X1894" s="145" t="s">
        <v>2245</v>
      </c>
      <c r="Y1894" s="138"/>
      <c r="Z1894" s="138"/>
      <c r="AA1894" s="138"/>
      <c r="AB1894" s="139"/>
      <c r="AC1894" s="91"/>
    </row>
    <row r="1895" spans="2:29" s="90" customFormat="1" ht="40.5" customHeight="1">
      <c r="B1895" s="127">
        <v>1884</v>
      </c>
      <c r="C1895" s="141" t="s">
        <v>346</v>
      </c>
      <c r="D1895" s="130" t="s">
        <v>347</v>
      </c>
      <c r="E1895" s="130" t="s">
        <v>348</v>
      </c>
      <c r="F1895" s="130" t="s">
        <v>349</v>
      </c>
      <c r="G1895" s="141" t="s">
        <v>339</v>
      </c>
      <c r="H1895" s="141"/>
      <c r="I1895" s="141" t="s">
        <v>346</v>
      </c>
      <c r="J1895" s="141" t="s">
        <v>2066</v>
      </c>
      <c r="K1895" s="128" t="s">
        <v>2265</v>
      </c>
      <c r="L1895" s="130">
        <v>0</v>
      </c>
      <c r="M1895" s="130">
        <v>0</v>
      </c>
      <c r="N1895" s="131">
        <f t="shared" ref="N1895:N1923" si="109">+L1895+M1895</f>
        <v>0</v>
      </c>
      <c r="O1895" s="128" t="s">
        <v>2312</v>
      </c>
      <c r="P1895" s="144">
        <v>1548</v>
      </c>
      <c r="Q1895" s="133">
        <v>0</v>
      </c>
      <c r="R1895" s="144">
        <v>172</v>
      </c>
      <c r="S1895" s="134">
        <f t="shared" si="107"/>
        <v>1720</v>
      </c>
      <c r="T1895" s="132">
        <v>1548</v>
      </c>
      <c r="U1895" s="135">
        <v>0</v>
      </c>
      <c r="V1895" s="135">
        <v>0</v>
      </c>
      <c r="W1895" s="136">
        <f t="shared" si="108"/>
        <v>1548</v>
      </c>
      <c r="X1895" s="145" t="s">
        <v>350</v>
      </c>
      <c r="Y1895" s="91"/>
      <c r="Z1895" s="91"/>
      <c r="AA1895" s="91"/>
      <c r="AB1895" s="139"/>
      <c r="AC1895" s="91"/>
    </row>
    <row r="1896" spans="2:29" s="90" customFormat="1" ht="40.5" customHeight="1">
      <c r="B1896" s="127">
        <v>1885</v>
      </c>
      <c r="C1896" s="141" t="s">
        <v>364</v>
      </c>
      <c r="D1896" s="130" t="s">
        <v>285</v>
      </c>
      <c r="E1896" s="130" t="s">
        <v>365</v>
      </c>
      <c r="F1896" s="130" t="s">
        <v>366</v>
      </c>
      <c r="G1896" s="141" t="s">
        <v>339</v>
      </c>
      <c r="H1896" s="141"/>
      <c r="I1896" s="141" t="s">
        <v>367</v>
      </c>
      <c r="J1896" s="141" t="s">
        <v>2066</v>
      </c>
      <c r="K1896" s="128" t="s">
        <v>2265</v>
      </c>
      <c r="L1896" s="130">
        <v>0</v>
      </c>
      <c r="M1896" s="130">
        <v>0</v>
      </c>
      <c r="N1896" s="131">
        <f t="shared" si="109"/>
        <v>0</v>
      </c>
      <c r="O1896" s="128" t="s">
        <v>2312</v>
      </c>
      <c r="P1896" s="144">
        <v>6192</v>
      </c>
      <c r="Q1896" s="133">
        <v>0</v>
      </c>
      <c r="R1896" s="144">
        <v>688</v>
      </c>
      <c r="S1896" s="134">
        <f t="shared" si="107"/>
        <v>6880</v>
      </c>
      <c r="T1896" s="132">
        <v>6192</v>
      </c>
      <c r="U1896" s="135">
        <v>0</v>
      </c>
      <c r="V1896" s="135">
        <v>0</v>
      </c>
      <c r="W1896" s="136">
        <f t="shared" si="108"/>
        <v>6192</v>
      </c>
      <c r="X1896" s="145" t="s">
        <v>368</v>
      </c>
      <c r="Y1896" s="91"/>
      <c r="Z1896" s="91"/>
      <c r="AA1896" s="91"/>
      <c r="AB1896" s="139"/>
      <c r="AC1896" s="91"/>
    </row>
    <row r="1897" spans="2:29" s="90" customFormat="1" ht="40.5" customHeight="1">
      <c r="B1897" s="127">
        <v>1886</v>
      </c>
      <c r="C1897" s="141" t="s">
        <v>369</v>
      </c>
      <c r="D1897" s="130" t="s">
        <v>307</v>
      </c>
      <c r="E1897" s="130" t="s">
        <v>285</v>
      </c>
      <c r="F1897" s="130" t="s">
        <v>370</v>
      </c>
      <c r="G1897" s="141" t="s">
        <v>339</v>
      </c>
      <c r="H1897" s="141"/>
      <c r="I1897" s="141" t="s">
        <v>371</v>
      </c>
      <c r="J1897" s="141" t="s">
        <v>2066</v>
      </c>
      <c r="K1897" s="128" t="s">
        <v>2265</v>
      </c>
      <c r="L1897" s="130">
        <v>0</v>
      </c>
      <c r="M1897" s="130">
        <v>0</v>
      </c>
      <c r="N1897" s="131">
        <f t="shared" si="109"/>
        <v>0</v>
      </c>
      <c r="O1897" s="128" t="s">
        <v>2312</v>
      </c>
      <c r="P1897" s="144">
        <v>3096</v>
      </c>
      <c r="Q1897" s="133">
        <v>0</v>
      </c>
      <c r="R1897" s="144">
        <v>344</v>
      </c>
      <c r="S1897" s="134">
        <f t="shared" si="107"/>
        <v>3440</v>
      </c>
      <c r="T1897" s="132">
        <v>3096</v>
      </c>
      <c r="U1897" s="135">
        <v>0</v>
      </c>
      <c r="V1897" s="135">
        <v>0</v>
      </c>
      <c r="W1897" s="136">
        <f t="shared" si="108"/>
        <v>3096</v>
      </c>
      <c r="X1897" s="145" t="s">
        <v>372</v>
      </c>
      <c r="Y1897" s="91"/>
      <c r="Z1897" s="91"/>
      <c r="AA1897" s="91"/>
      <c r="AB1897" s="139"/>
      <c r="AC1897" s="91"/>
    </row>
    <row r="1898" spans="2:29" s="90" customFormat="1" ht="40.5" customHeight="1">
      <c r="B1898" s="127">
        <v>1887</v>
      </c>
      <c r="C1898" s="141" t="s">
        <v>374</v>
      </c>
      <c r="D1898" s="130" t="s">
        <v>253</v>
      </c>
      <c r="E1898" s="130" t="s">
        <v>375</v>
      </c>
      <c r="F1898" s="130" t="s">
        <v>376</v>
      </c>
      <c r="G1898" s="141" t="s">
        <v>339</v>
      </c>
      <c r="H1898" s="141"/>
      <c r="I1898" s="141" t="s">
        <v>377</v>
      </c>
      <c r="J1898" s="141" t="s">
        <v>2066</v>
      </c>
      <c r="K1898" s="128" t="s">
        <v>2265</v>
      </c>
      <c r="L1898" s="130">
        <v>0</v>
      </c>
      <c r="M1898" s="130">
        <v>0</v>
      </c>
      <c r="N1898" s="131">
        <f t="shared" si="109"/>
        <v>0</v>
      </c>
      <c r="O1898" s="128" t="s">
        <v>2313</v>
      </c>
      <c r="P1898" s="144">
        <v>13932</v>
      </c>
      <c r="Q1898" s="133">
        <v>0</v>
      </c>
      <c r="R1898" s="144">
        <v>1548</v>
      </c>
      <c r="S1898" s="134">
        <f t="shared" si="107"/>
        <v>15480</v>
      </c>
      <c r="T1898" s="132">
        <v>13932</v>
      </c>
      <c r="U1898" s="135">
        <v>0</v>
      </c>
      <c r="V1898" s="135">
        <v>0</v>
      </c>
      <c r="W1898" s="136">
        <f t="shared" si="108"/>
        <v>13932</v>
      </c>
      <c r="X1898" s="145" t="s">
        <v>378</v>
      </c>
      <c r="Y1898" s="91"/>
      <c r="Z1898" s="91"/>
      <c r="AA1898" s="91"/>
      <c r="AB1898" s="139"/>
      <c r="AC1898" s="91"/>
    </row>
    <row r="1899" spans="2:29" s="90" customFormat="1" ht="40.5" customHeight="1">
      <c r="B1899" s="127">
        <v>1888</v>
      </c>
      <c r="C1899" s="141" t="s">
        <v>392</v>
      </c>
      <c r="D1899" s="130" t="s">
        <v>393</v>
      </c>
      <c r="E1899" s="130" t="s">
        <v>285</v>
      </c>
      <c r="F1899" s="130" t="s">
        <v>394</v>
      </c>
      <c r="G1899" s="141" t="s">
        <v>339</v>
      </c>
      <c r="H1899" s="141"/>
      <c r="I1899" s="141" t="s">
        <v>395</v>
      </c>
      <c r="J1899" s="141" t="s">
        <v>2066</v>
      </c>
      <c r="K1899" s="128" t="s">
        <v>2265</v>
      </c>
      <c r="L1899" s="130">
        <v>0</v>
      </c>
      <c r="M1899" s="130">
        <v>0</v>
      </c>
      <c r="N1899" s="131">
        <f t="shared" si="109"/>
        <v>0</v>
      </c>
      <c r="O1899" s="128" t="s">
        <v>2312</v>
      </c>
      <c r="P1899" s="144">
        <v>3096</v>
      </c>
      <c r="Q1899" s="133">
        <v>0</v>
      </c>
      <c r="R1899" s="144">
        <v>344</v>
      </c>
      <c r="S1899" s="134">
        <f t="shared" si="107"/>
        <v>3440</v>
      </c>
      <c r="T1899" s="132">
        <v>3096</v>
      </c>
      <c r="U1899" s="135">
        <v>0</v>
      </c>
      <c r="V1899" s="135">
        <v>0</v>
      </c>
      <c r="W1899" s="136">
        <f t="shared" si="108"/>
        <v>3096</v>
      </c>
      <c r="X1899" s="145" t="s">
        <v>396</v>
      </c>
      <c r="Y1899" s="91"/>
      <c r="Z1899" s="91"/>
      <c r="AA1899" s="91"/>
      <c r="AB1899" s="139"/>
      <c r="AC1899" s="91"/>
    </row>
    <row r="1900" spans="2:29" s="90" customFormat="1" ht="40.5" customHeight="1">
      <c r="B1900" s="127">
        <v>1889</v>
      </c>
      <c r="C1900" s="141" t="s">
        <v>397</v>
      </c>
      <c r="D1900" s="130" t="s">
        <v>285</v>
      </c>
      <c r="E1900" s="130" t="s">
        <v>398</v>
      </c>
      <c r="F1900" s="130" t="s">
        <v>399</v>
      </c>
      <c r="G1900" s="141" t="s">
        <v>339</v>
      </c>
      <c r="H1900" s="141"/>
      <c r="I1900" s="141" t="s">
        <v>400</v>
      </c>
      <c r="J1900" s="141" t="s">
        <v>2066</v>
      </c>
      <c r="K1900" s="128" t="s">
        <v>2265</v>
      </c>
      <c r="L1900" s="130">
        <v>0</v>
      </c>
      <c r="M1900" s="130">
        <v>0</v>
      </c>
      <c r="N1900" s="131">
        <f t="shared" si="109"/>
        <v>0</v>
      </c>
      <c r="O1900" s="128" t="s">
        <v>2312</v>
      </c>
      <c r="P1900" s="144">
        <v>7740</v>
      </c>
      <c r="Q1900" s="133">
        <v>0</v>
      </c>
      <c r="R1900" s="144">
        <v>860</v>
      </c>
      <c r="S1900" s="134">
        <f t="shared" si="107"/>
        <v>8600</v>
      </c>
      <c r="T1900" s="132">
        <v>7740</v>
      </c>
      <c r="U1900" s="135">
        <v>0</v>
      </c>
      <c r="V1900" s="135">
        <v>0</v>
      </c>
      <c r="W1900" s="136">
        <f t="shared" si="108"/>
        <v>7740</v>
      </c>
      <c r="X1900" s="145" t="s">
        <v>401</v>
      </c>
      <c r="Y1900" s="91"/>
      <c r="Z1900" s="91"/>
      <c r="AA1900" s="91"/>
      <c r="AB1900" s="139"/>
      <c r="AC1900" s="91"/>
    </row>
    <row r="1901" spans="2:29" s="90" customFormat="1" ht="40.5" customHeight="1">
      <c r="B1901" s="127">
        <v>1890</v>
      </c>
      <c r="C1901" s="141" t="s">
        <v>412</v>
      </c>
      <c r="D1901" s="130" t="s">
        <v>413</v>
      </c>
      <c r="E1901" s="130" t="s">
        <v>414</v>
      </c>
      <c r="F1901" s="130" t="s">
        <v>415</v>
      </c>
      <c r="G1901" s="141" t="s">
        <v>339</v>
      </c>
      <c r="H1901" s="141"/>
      <c r="I1901" s="141" t="s">
        <v>416</v>
      </c>
      <c r="J1901" s="141" t="s">
        <v>2066</v>
      </c>
      <c r="K1901" s="128" t="s">
        <v>2265</v>
      </c>
      <c r="L1901" s="130">
        <v>0</v>
      </c>
      <c r="M1901" s="130">
        <v>0</v>
      </c>
      <c r="N1901" s="131">
        <f t="shared" si="109"/>
        <v>0</v>
      </c>
      <c r="O1901" s="128" t="s">
        <v>2312</v>
      </c>
      <c r="P1901" s="144">
        <v>3096</v>
      </c>
      <c r="Q1901" s="133">
        <v>0</v>
      </c>
      <c r="R1901" s="144">
        <v>344</v>
      </c>
      <c r="S1901" s="134">
        <f t="shared" si="107"/>
        <v>3440</v>
      </c>
      <c r="T1901" s="132">
        <v>3096</v>
      </c>
      <c r="U1901" s="135">
        <v>0</v>
      </c>
      <c r="V1901" s="135">
        <v>0</v>
      </c>
      <c r="W1901" s="136">
        <f t="shared" si="108"/>
        <v>3096</v>
      </c>
      <c r="X1901" s="145" t="s">
        <v>417</v>
      </c>
      <c r="Y1901" s="91"/>
      <c r="Z1901" s="91"/>
      <c r="AA1901" s="91"/>
      <c r="AB1901" s="139"/>
      <c r="AC1901" s="91"/>
    </row>
    <row r="1902" spans="2:29" s="90" customFormat="1" ht="40.5" customHeight="1">
      <c r="B1902" s="127">
        <v>1891</v>
      </c>
      <c r="C1902" s="141" t="s">
        <v>418</v>
      </c>
      <c r="D1902" s="130" t="s">
        <v>419</v>
      </c>
      <c r="E1902" s="130"/>
      <c r="F1902" s="130" t="s">
        <v>420</v>
      </c>
      <c r="G1902" s="141" t="s">
        <v>339</v>
      </c>
      <c r="H1902" s="141"/>
      <c r="I1902" s="141" t="s">
        <v>421</v>
      </c>
      <c r="J1902" s="141" t="s">
        <v>2066</v>
      </c>
      <c r="K1902" s="128" t="s">
        <v>2265</v>
      </c>
      <c r="L1902" s="130">
        <v>0</v>
      </c>
      <c r="M1902" s="130">
        <v>0</v>
      </c>
      <c r="N1902" s="131">
        <f t="shared" si="109"/>
        <v>0</v>
      </c>
      <c r="O1902" s="128" t="s">
        <v>2312</v>
      </c>
      <c r="P1902" s="144">
        <v>3096</v>
      </c>
      <c r="Q1902" s="133">
        <v>0</v>
      </c>
      <c r="R1902" s="144">
        <v>344</v>
      </c>
      <c r="S1902" s="134">
        <f t="shared" si="107"/>
        <v>3440</v>
      </c>
      <c r="T1902" s="132">
        <v>3096</v>
      </c>
      <c r="U1902" s="135">
        <v>0</v>
      </c>
      <c r="V1902" s="135">
        <v>0</v>
      </c>
      <c r="W1902" s="136">
        <f t="shared" si="108"/>
        <v>3096</v>
      </c>
      <c r="X1902" s="145" t="s">
        <v>422</v>
      </c>
      <c r="Y1902" s="91"/>
      <c r="Z1902" s="91"/>
      <c r="AA1902" s="91"/>
      <c r="AB1902" s="139"/>
      <c r="AC1902" s="91"/>
    </row>
    <row r="1903" spans="2:29" s="90" customFormat="1" ht="40.5" customHeight="1">
      <c r="B1903" s="127">
        <v>1892</v>
      </c>
      <c r="C1903" s="141" t="s">
        <v>441</v>
      </c>
      <c r="D1903" s="130" t="s">
        <v>253</v>
      </c>
      <c r="E1903" s="130" t="s">
        <v>442</v>
      </c>
      <c r="F1903" s="130" t="s">
        <v>443</v>
      </c>
      <c r="G1903" s="141" t="s">
        <v>339</v>
      </c>
      <c r="H1903" s="141"/>
      <c r="I1903" s="141" t="s">
        <v>444</v>
      </c>
      <c r="J1903" s="141" t="s">
        <v>2066</v>
      </c>
      <c r="K1903" s="128" t="s">
        <v>2265</v>
      </c>
      <c r="L1903" s="130">
        <v>0</v>
      </c>
      <c r="M1903" s="130">
        <v>0</v>
      </c>
      <c r="N1903" s="131">
        <f t="shared" si="109"/>
        <v>0</v>
      </c>
      <c r="O1903" s="128" t="s">
        <v>2312</v>
      </c>
      <c r="P1903" s="144">
        <v>3096</v>
      </c>
      <c r="Q1903" s="133">
        <v>0</v>
      </c>
      <c r="R1903" s="144">
        <v>344</v>
      </c>
      <c r="S1903" s="134">
        <f t="shared" si="107"/>
        <v>3440</v>
      </c>
      <c r="T1903" s="132">
        <v>3096</v>
      </c>
      <c r="U1903" s="135">
        <v>0</v>
      </c>
      <c r="V1903" s="135">
        <v>0</v>
      </c>
      <c r="W1903" s="136">
        <f t="shared" si="108"/>
        <v>3096</v>
      </c>
      <c r="X1903" s="145" t="s">
        <v>445</v>
      </c>
      <c r="Y1903" s="91"/>
      <c r="Z1903" s="91"/>
      <c r="AA1903" s="91"/>
      <c r="AB1903" s="139"/>
      <c r="AC1903" s="91"/>
    </row>
    <row r="1904" spans="2:29" s="90" customFormat="1" ht="40.5" customHeight="1">
      <c r="B1904" s="127">
        <v>1893</v>
      </c>
      <c r="C1904" s="141" t="s">
        <v>446</v>
      </c>
      <c r="D1904" s="130" t="s">
        <v>447</v>
      </c>
      <c r="E1904" s="130" t="s">
        <v>398</v>
      </c>
      <c r="F1904" s="130" t="s">
        <v>448</v>
      </c>
      <c r="G1904" s="141" t="s">
        <v>339</v>
      </c>
      <c r="H1904" s="141"/>
      <c r="I1904" s="141" t="s">
        <v>449</v>
      </c>
      <c r="J1904" s="141" t="s">
        <v>2066</v>
      </c>
      <c r="K1904" s="128" t="s">
        <v>2265</v>
      </c>
      <c r="L1904" s="130">
        <v>0</v>
      </c>
      <c r="M1904" s="130">
        <v>0</v>
      </c>
      <c r="N1904" s="131">
        <f t="shared" si="109"/>
        <v>0</v>
      </c>
      <c r="O1904" s="128" t="s">
        <v>2312</v>
      </c>
      <c r="P1904" s="144">
        <v>6192</v>
      </c>
      <c r="Q1904" s="133">
        <v>0</v>
      </c>
      <c r="R1904" s="144">
        <v>688</v>
      </c>
      <c r="S1904" s="134">
        <f t="shared" si="107"/>
        <v>6880</v>
      </c>
      <c r="T1904" s="132">
        <v>6192</v>
      </c>
      <c r="U1904" s="135">
        <v>0</v>
      </c>
      <c r="V1904" s="135">
        <v>0</v>
      </c>
      <c r="W1904" s="136">
        <f t="shared" si="108"/>
        <v>6192</v>
      </c>
      <c r="X1904" s="145" t="s">
        <v>450</v>
      </c>
      <c r="Y1904" s="91"/>
      <c r="Z1904" s="91"/>
      <c r="AA1904" s="91"/>
      <c r="AB1904" s="139"/>
      <c r="AC1904" s="91"/>
    </row>
    <row r="1905" spans="2:29" s="90" customFormat="1" ht="40.5" customHeight="1">
      <c r="B1905" s="127">
        <v>1894</v>
      </c>
      <c r="C1905" s="141" t="s">
        <v>451</v>
      </c>
      <c r="D1905" s="130" t="s">
        <v>285</v>
      </c>
      <c r="E1905" s="130" t="s">
        <v>253</v>
      </c>
      <c r="F1905" s="130" t="s">
        <v>452</v>
      </c>
      <c r="G1905" s="141" t="s">
        <v>339</v>
      </c>
      <c r="H1905" s="141"/>
      <c r="I1905" s="141" t="s">
        <v>453</v>
      </c>
      <c r="J1905" s="141" t="s">
        <v>2066</v>
      </c>
      <c r="K1905" s="128" t="s">
        <v>2265</v>
      </c>
      <c r="L1905" s="130">
        <v>0</v>
      </c>
      <c r="M1905" s="130">
        <v>0</v>
      </c>
      <c r="N1905" s="131">
        <f t="shared" si="109"/>
        <v>0</v>
      </c>
      <c r="O1905" s="128" t="s">
        <v>2312</v>
      </c>
      <c r="P1905" s="144">
        <v>4644</v>
      </c>
      <c r="Q1905" s="133">
        <v>0</v>
      </c>
      <c r="R1905" s="144">
        <v>516</v>
      </c>
      <c r="S1905" s="134">
        <f t="shared" si="107"/>
        <v>5160</v>
      </c>
      <c r="T1905" s="132">
        <v>4644</v>
      </c>
      <c r="U1905" s="135">
        <v>0</v>
      </c>
      <c r="V1905" s="135">
        <v>0</v>
      </c>
      <c r="W1905" s="136">
        <f t="shared" si="108"/>
        <v>4644</v>
      </c>
      <c r="X1905" s="145" t="s">
        <v>454</v>
      </c>
      <c r="Y1905" s="91"/>
      <c r="Z1905" s="91"/>
      <c r="AA1905" s="91"/>
      <c r="AB1905" s="139"/>
      <c r="AC1905" s="91"/>
    </row>
    <row r="1906" spans="2:29" s="90" customFormat="1" ht="40.5" customHeight="1">
      <c r="B1906" s="127">
        <v>1895</v>
      </c>
      <c r="C1906" s="141" t="s">
        <v>475</v>
      </c>
      <c r="D1906" s="130" t="s">
        <v>253</v>
      </c>
      <c r="E1906" s="130" t="s">
        <v>253</v>
      </c>
      <c r="F1906" s="130" t="s">
        <v>476</v>
      </c>
      <c r="G1906" s="141" t="s">
        <v>339</v>
      </c>
      <c r="H1906" s="141"/>
      <c r="I1906" s="141" t="s">
        <v>477</v>
      </c>
      <c r="J1906" s="141" t="s">
        <v>2066</v>
      </c>
      <c r="K1906" s="128" t="s">
        <v>2265</v>
      </c>
      <c r="L1906" s="130">
        <v>0</v>
      </c>
      <c r="M1906" s="130">
        <v>0</v>
      </c>
      <c r="N1906" s="131">
        <f t="shared" si="109"/>
        <v>0</v>
      </c>
      <c r="O1906" s="128" t="s">
        <v>2312</v>
      </c>
      <c r="P1906" s="144">
        <v>1548</v>
      </c>
      <c r="Q1906" s="133">
        <v>0</v>
      </c>
      <c r="R1906" s="144">
        <v>172</v>
      </c>
      <c r="S1906" s="134">
        <f t="shared" si="107"/>
        <v>1720</v>
      </c>
      <c r="T1906" s="132">
        <v>1548</v>
      </c>
      <c r="U1906" s="135">
        <v>0</v>
      </c>
      <c r="V1906" s="135">
        <v>0</v>
      </c>
      <c r="W1906" s="136">
        <f t="shared" si="108"/>
        <v>1548</v>
      </c>
      <c r="X1906" s="145" t="s">
        <v>478</v>
      </c>
      <c r="Y1906" s="91"/>
      <c r="Z1906" s="91"/>
      <c r="AA1906" s="91"/>
      <c r="AB1906" s="139"/>
      <c r="AC1906" s="91"/>
    </row>
    <row r="1907" spans="2:29" s="90" customFormat="1" ht="40.5" customHeight="1">
      <c r="B1907" s="127">
        <v>1896</v>
      </c>
      <c r="C1907" s="141" t="s">
        <v>479</v>
      </c>
      <c r="D1907" s="130" t="s">
        <v>480</v>
      </c>
      <c r="E1907" s="130" t="s">
        <v>481</v>
      </c>
      <c r="F1907" s="130" t="s">
        <v>482</v>
      </c>
      <c r="G1907" s="141" t="s">
        <v>339</v>
      </c>
      <c r="H1907" s="141"/>
      <c r="I1907" s="141" t="s">
        <v>483</v>
      </c>
      <c r="J1907" s="141" t="s">
        <v>2066</v>
      </c>
      <c r="K1907" s="128" t="s">
        <v>2265</v>
      </c>
      <c r="L1907" s="130">
        <v>0</v>
      </c>
      <c r="M1907" s="130">
        <v>0</v>
      </c>
      <c r="N1907" s="131">
        <f t="shared" si="109"/>
        <v>0</v>
      </c>
      <c r="O1907" s="128" t="s">
        <v>2312</v>
      </c>
      <c r="P1907" s="144">
        <v>35604</v>
      </c>
      <c r="Q1907" s="133">
        <v>0</v>
      </c>
      <c r="R1907" s="144">
        <v>3956</v>
      </c>
      <c r="S1907" s="134">
        <f t="shared" si="107"/>
        <v>39560</v>
      </c>
      <c r="T1907" s="132">
        <v>35604</v>
      </c>
      <c r="U1907" s="135">
        <v>0</v>
      </c>
      <c r="V1907" s="135">
        <v>0</v>
      </c>
      <c r="W1907" s="136">
        <f t="shared" si="108"/>
        <v>35604</v>
      </c>
      <c r="X1907" s="145" t="s">
        <v>484</v>
      </c>
      <c r="Y1907" s="91"/>
      <c r="Z1907" s="91"/>
      <c r="AA1907" s="91"/>
      <c r="AB1907" s="139"/>
      <c r="AC1907" s="91"/>
    </row>
    <row r="1908" spans="2:29" s="90" customFormat="1" ht="40.5" customHeight="1">
      <c r="B1908" s="127">
        <v>1897</v>
      </c>
      <c r="C1908" s="141" t="s">
        <v>479</v>
      </c>
      <c r="D1908" s="130" t="s">
        <v>480</v>
      </c>
      <c r="E1908" s="130" t="s">
        <v>481</v>
      </c>
      <c r="F1908" s="130" t="s">
        <v>482</v>
      </c>
      <c r="G1908" s="141" t="s">
        <v>339</v>
      </c>
      <c r="H1908" s="141"/>
      <c r="I1908" s="141" t="s">
        <v>483</v>
      </c>
      <c r="J1908" s="141" t="s">
        <v>2066</v>
      </c>
      <c r="K1908" s="128" t="s">
        <v>2265</v>
      </c>
      <c r="L1908" s="130">
        <v>0</v>
      </c>
      <c r="M1908" s="130">
        <v>0</v>
      </c>
      <c r="N1908" s="131">
        <f t="shared" si="109"/>
        <v>0</v>
      </c>
      <c r="O1908" s="128" t="s">
        <v>2312</v>
      </c>
      <c r="P1908" s="144">
        <v>7740</v>
      </c>
      <c r="Q1908" s="133">
        <v>0</v>
      </c>
      <c r="R1908" s="144">
        <v>860</v>
      </c>
      <c r="S1908" s="134">
        <f t="shared" si="107"/>
        <v>8600</v>
      </c>
      <c r="T1908" s="132">
        <v>7740</v>
      </c>
      <c r="U1908" s="135">
        <v>0</v>
      </c>
      <c r="V1908" s="135">
        <v>0</v>
      </c>
      <c r="W1908" s="136">
        <f t="shared" si="108"/>
        <v>7740</v>
      </c>
      <c r="X1908" s="145" t="s">
        <v>484</v>
      </c>
      <c r="Y1908" s="91"/>
      <c r="Z1908" s="91"/>
      <c r="AA1908" s="91"/>
      <c r="AB1908" s="139"/>
      <c r="AC1908" s="91"/>
    </row>
    <row r="1909" spans="2:29" s="90" customFormat="1" ht="40.5" customHeight="1">
      <c r="B1909" s="127">
        <v>1898</v>
      </c>
      <c r="C1909" s="141" t="s">
        <v>485</v>
      </c>
      <c r="D1909" s="130" t="s">
        <v>291</v>
      </c>
      <c r="E1909" s="130" t="s">
        <v>486</v>
      </c>
      <c r="F1909" s="130" t="s">
        <v>487</v>
      </c>
      <c r="G1909" s="141" t="s">
        <v>339</v>
      </c>
      <c r="H1909" s="141"/>
      <c r="I1909" s="141" t="s">
        <v>488</v>
      </c>
      <c r="J1909" s="141" t="s">
        <v>2066</v>
      </c>
      <c r="K1909" s="128" t="s">
        <v>2265</v>
      </c>
      <c r="L1909" s="130">
        <v>0</v>
      </c>
      <c r="M1909" s="130">
        <v>0</v>
      </c>
      <c r="N1909" s="131">
        <f t="shared" si="109"/>
        <v>0</v>
      </c>
      <c r="O1909" s="128" t="s">
        <v>2312</v>
      </c>
      <c r="P1909" s="144">
        <v>3096</v>
      </c>
      <c r="Q1909" s="133">
        <v>0</v>
      </c>
      <c r="R1909" s="144">
        <v>344</v>
      </c>
      <c r="S1909" s="134">
        <f t="shared" si="107"/>
        <v>3440</v>
      </c>
      <c r="T1909" s="132">
        <v>3096</v>
      </c>
      <c r="U1909" s="135">
        <v>0</v>
      </c>
      <c r="V1909" s="135">
        <v>0</v>
      </c>
      <c r="W1909" s="136">
        <f t="shared" si="108"/>
        <v>3096</v>
      </c>
      <c r="X1909" s="145" t="s">
        <v>489</v>
      </c>
      <c r="Y1909" s="91"/>
      <c r="Z1909" s="91"/>
      <c r="AA1909" s="91"/>
      <c r="AB1909" s="139"/>
      <c r="AC1909" s="91"/>
    </row>
    <row r="1910" spans="2:29" s="90" customFormat="1" ht="40.5" customHeight="1">
      <c r="B1910" s="127">
        <v>1899</v>
      </c>
      <c r="C1910" s="141" t="s">
        <v>497</v>
      </c>
      <c r="D1910" s="130" t="s">
        <v>498</v>
      </c>
      <c r="E1910" s="130" t="s">
        <v>499</v>
      </c>
      <c r="F1910" s="130" t="s">
        <v>500</v>
      </c>
      <c r="G1910" s="141" t="s">
        <v>339</v>
      </c>
      <c r="H1910" s="141"/>
      <c r="I1910" s="141" t="s">
        <v>501</v>
      </c>
      <c r="J1910" s="141" t="s">
        <v>2066</v>
      </c>
      <c r="K1910" s="128" t="s">
        <v>2265</v>
      </c>
      <c r="L1910" s="130">
        <v>0</v>
      </c>
      <c r="M1910" s="130">
        <v>0</v>
      </c>
      <c r="N1910" s="131">
        <f t="shared" si="109"/>
        <v>0</v>
      </c>
      <c r="O1910" s="128" t="s">
        <v>2312</v>
      </c>
      <c r="P1910" s="144">
        <v>6192</v>
      </c>
      <c r="Q1910" s="133">
        <v>0</v>
      </c>
      <c r="R1910" s="144">
        <v>688</v>
      </c>
      <c r="S1910" s="134">
        <f t="shared" si="107"/>
        <v>6880</v>
      </c>
      <c r="T1910" s="132">
        <v>6192</v>
      </c>
      <c r="U1910" s="135">
        <v>0</v>
      </c>
      <c r="V1910" s="135">
        <v>0</v>
      </c>
      <c r="W1910" s="136">
        <f t="shared" si="108"/>
        <v>6192</v>
      </c>
      <c r="X1910" s="145" t="s">
        <v>502</v>
      </c>
      <c r="Y1910" s="91"/>
      <c r="Z1910" s="91"/>
      <c r="AA1910" s="91"/>
      <c r="AB1910" s="139"/>
      <c r="AC1910" s="91"/>
    </row>
    <row r="1911" spans="2:29" s="90" customFormat="1" ht="40.5" customHeight="1">
      <c r="B1911" s="127">
        <v>1900</v>
      </c>
      <c r="C1911" s="141" t="s">
        <v>511</v>
      </c>
      <c r="D1911" s="130" t="s">
        <v>285</v>
      </c>
      <c r="E1911" s="130" t="s">
        <v>285</v>
      </c>
      <c r="F1911" s="130" t="s">
        <v>512</v>
      </c>
      <c r="G1911" s="141" t="s">
        <v>339</v>
      </c>
      <c r="H1911" s="141"/>
      <c r="I1911" s="141" t="s">
        <v>513</v>
      </c>
      <c r="J1911" s="141" t="s">
        <v>2066</v>
      </c>
      <c r="K1911" s="128" t="s">
        <v>2265</v>
      </c>
      <c r="L1911" s="130">
        <v>0</v>
      </c>
      <c r="M1911" s="130">
        <v>0</v>
      </c>
      <c r="N1911" s="131">
        <f t="shared" si="109"/>
        <v>0</v>
      </c>
      <c r="O1911" s="128" t="s">
        <v>2312</v>
      </c>
      <c r="P1911" s="144">
        <v>4644</v>
      </c>
      <c r="Q1911" s="133">
        <v>0</v>
      </c>
      <c r="R1911" s="144">
        <v>516</v>
      </c>
      <c r="S1911" s="134">
        <f t="shared" si="107"/>
        <v>5160</v>
      </c>
      <c r="T1911" s="132">
        <v>4644</v>
      </c>
      <c r="U1911" s="135">
        <v>0</v>
      </c>
      <c r="V1911" s="135">
        <v>0</v>
      </c>
      <c r="W1911" s="136">
        <f t="shared" si="108"/>
        <v>4644</v>
      </c>
      <c r="X1911" s="145" t="s">
        <v>514</v>
      </c>
      <c r="Y1911" s="91"/>
      <c r="Z1911" s="91"/>
      <c r="AA1911" s="91"/>
      <c r="AB1911" s="139"/>
      <c r="AC1911" s="91"/>
    </row>
    <row r="1912" spans="2:29" s="90" customFormat="1" ht="40.5" customHeight="1">
      <c r="B1912" s="127">
        <v>1901</v>
      </c>
      <c r="C1912" s="141" t="s">
        <v>515</v>
      </c>
      <c r="D1912" s="130" t="s">
        <v>285</v>
      </c>
      <c r="E1912" s="130"/>
      <c r="F1912" s="130" t="s">
        <v>229</v>
      </c>
      <c r="G1912" s="141" t="s">
        <v>339</v>
      </c>
      <c r="H1912" s="141"/>
      <c r="I1912" s="141" t="s">
        <v>516</v>
      </c>
      <c r="J1912" s="141" t="s">
        <v>2066</v>
      </c>
      <c r="K1912" s="128" t="s">
        <v>2265</v>
      </c>
      <c r="L1912" s="130">
        <v>0</v>
      </c>
      <c r="M1912" s="130">
        <v>0</v>
      </c>
      <c r="N1912" s="131">
        <f t="shared" si="109"/>
        <v>0</v>
      </c>
      <c r="O1912" s="128" t="s">
        <v>2312</v>
      </c>
      <c r="P1912" s="144">
        <v>3096</v>
      </c>
      <c r="Q1912" s="133">
        <v>0</v>
      </c>
      <c r="R1912" s="144">
        <v>344</v>
      </c>
      <c r="S1912" s="134">
        <f t="shared" si="107"/>
        <v>3440</v>
      </c>
      <c r="T1912" s="132">
        <v>3096</v>
      </c>
      <c r="U1912" s="135">
        <v>0</v>
      </c>
      <c r="V1912" s="135">
        <v>0</v>
      </c>
      <c r="W1912" s="136">
        <f t="shared" si="108"/>
        <v>3096</v>
      </c>
      <c r="X1912" s="145" t="s">
        <v>517</v>
      </c>
      <c r="Y1912" s="91"/>
      <c r="Z1912" s="91"/>
      <c r="AA1912" s="91"/>
      <c r="AB1912" s="139"/>
      <c r="AC1912" s="91"/>
    </row>
    <row r="1913" spans="2:29" s="90" customFormat="1" ht="40.5" customHeight="1">
      <c r="B1913" s="127">
        <v>1902</v>
      </c>
      <c r="C1913" s="141" t="s">
        <v>518</v>
      </c>
      <c r="D1913" s="130" t="s">
        <v>519</v>
      </c>
      <c r="E1913" s="130" t="s">
        <v>253</v>
      </c>
      <c r="F1913" s="130" t="s">
        <v>520</v>
      </c>
      <c r="G1913" s="141"/>
      <c r="H1913" s="141" t="s">
        <v>197</v>
      </c>
      <c r="I1913" s="141" t="s">
        <v>521</v>
      </c>
      <c r="J1913" s="141" t="s">
        <v>2066</v>
      </c>
      <c r="K1913" s="128" t="s">
        <v>2265</v>
      </c>
      <c r="L1913" s="130">
        <v>0</v>
      </c>
      <c r="M1913" s="130">
        <v>0</v>
      </c>
      <c r="N1913" s="131">
        <f t="shared" si="109"/>
        <v>0</v>
      </c>
      <c r="O1913" s="128" t="s">
        <v>2312</v>
      </c>
      <c r="P1913" s="144">
        <v>1548</v>
      </c>
      <c r="Q1913" s="133">
        <v>0</v>
      </c>
      <c r="R1913" s="144">
        <v>172</v>
      </c>
      <c r="S1913" s="134">
        <f t="shared" si="107"/>
        <v>1720</v>
      </c>
      <c r="T1913" s="132">
        <v>1548</v>
      </c>
      <c r="U1913" s="135">
        <v>0</v>
      </c>
      <c r="V1913" s="135">
        <v>0</v>
      </c>
      <c r="W1913" s="136">
        <f t="shared" si="108"/>
        <v>1548</v>
      </c>
      <c r="X1913" s="145" t="s">
        <v>522</v>
      </c>
      <c r="Y1913" s="91"/>
      <c r="Z1913" s="91"/>
      <c r="AA1913" s="91"/>
      <c r="AB1913" s="139"/>
      <c r="AC1913" s="91"/>
    </row>
    <row r="1914" spans="2:29" s="90" customFormat="1" ht="40.5" customHeight="1">
      <c r="B1914" s="127">
        <v>1903</v>
      </c>
      <c r="C1914" s="141" t="s">
        <v>523</v>
      </c>
      <c r="D1914" s="130" t="s">
        <v>524</v>
      </c>
      <c r="E1914" s="130" t="s">
        <v>253</v>
      </c>
      <c r="F1914" s="130" t="s">
        <v>525</v>
      </c>
      <c r="G1914" s="141"/>
      <c r="H1914" s="141" t="s">
        <v>197</v>
      </c>
      <c r="I1914" s="141" t="s">
        <v>526</v>
      </c>
      <c r="J1914" s="141" t="s">
        <v>2066</v>
      </c>
      <c r="K1914" s="128" t="s">
        <v>2265</v>
      </c>
      <c r="L1914" s="130">
        <v>0</v>
      </c>
      <c r="M1914" s="130">
        <v>0</v>
      </c>
      <c r="N1914" s="131">
        <f t="shared" si="109"/>
        <v>0</v>
      </c>
      <c r="O1914" s="128" t="s">
        <v>2312</v>
      </c>
      <c r="P1914" s="144">
        <v>4644</v>
      </c>
      <c r="Q1914" s="133">
        <v>0</v>
      </c>
      <c r="R1914" s="144">
        <v>516</v>
      </c>
      <c r="S1914" s="134">
        <f t="shared" si="107"/>
        <v>5160</v>
      </c>
      <c r="T1914" s="132">
        <v>4644</v>
      </c>
      <c r="U1914" s="135">
        <v>0</v>
      </c>
      <c r="V1914" s="135">
        <v>0</v>
      </c>
      <c r="W1914" s="136">
        <f t="shared" si="108"/>
        <v>4644</v>
      </c>
      <c r="X1914" s="145" t="s">
        <v>527</v>
      </c>
      <c r="Y1914" s="91"/>
      <c r="Z1914" s="91"/>
      <c r="AA1914" s="91"/>
      <c r="AB1914" s="139"/>
      <c r="AC1914" s="91"/>
    </row>
    <row r="1915" spans="2:29" s="90" customFormat="1" ht="40.5" customHeight="1">
      <c r="B1915" s="127">
        <v>1904</v>
      </c>
      <c r="C1915" s="141" t="s">
        <v>528</v>
      </c>
      <c r="D1915" s="130" t="s">
        <v>529</v>
      </c>
      <c r="E1915" s="130" t="s">
        <v>530</v>
      </c>
      <c r="F1915" s="130" t="s">
        <v>531</v>
      </c>
      <c r="G1915" s="141"/>
      <c r="H1915" s="141" t="s">
        <v>197</v>
      </c>
      <c r="I1915" s="141" t="s">
        <v>532</v>
      </c>
      <c r="J1915" s="141" t="s">
        <v>2066</v>
      </c>
      <c r="K1915" s="128" t="s">
        <v>2265</v>
      </c>
      <c r="L1915" s="130">
        <v>0</v>
      </c>
      <c r="M1915" s="130">
        <v>0</v>
      </c>
      <c r="N1915" s="131">
        <f t="shared" si="109"/>
        <v>0</v>
      </c>
      <c r="O1915" s="128" t="s">
        <v>2312</v>
      </c>
      <c r="P1915" s="144">
        <v>7740</v>
      </c>
      <c r="Q1915" s="133">
        <v>0</v>
      </c>
      <c r="R1915" s="144">
        <v>860</v>
      </c>
      <c r="S1915" s="134">
        <f t="shared" si="107"/>
        <v>8600</v>
      </c>
      <c r="T1915" s="132">
        <v>7740</v>
      </c>
      <c r="U1915" s="135">
        <v>0</v>
      </c>
      <c r="V1915" s="135">
        <v>0</v>
      </c>
      <c r="W1915" s="136">
        <f t="shared" si="108"/>
        <v>7740</v>
      </c>
      <c r="X1915" s="145" t="s">
        <v>533</v>
      </c>
      <c r="Y1915" s="91"/>
      <c r="Z1915" s="91"/>
      <c r="AA1915" s="91"/>
      <c r="AB1915" s="139"/>
      <c r="AC1915" s="91"/>
    </row>
    <row r="1916" spans="2:29" s="90" customFormat="1" ht="40.5" customHeight="1">
      <c r="B1916" s="127">
        <v>1905</v>
      </c>
      <c r="C1916" s="141" t="s">
        <v>534</v>
      </c>
      <c r="D1916" s="130" t="s">
        <v>247</v>
      </c>
      <c r="E1916" s="130"/>
      <c r="F1916" s="130" t="s">
        <v>535</v>
      </c>
      <c r="G1916" s="141" t="s">
        <v>339</v>
      </c>
      <c r="H1916" s="141"/>
      <c r="I1916" s="141" t="s">
        <v>1871</v>
      </c>
      <c r="J1916" s="141" t="s">
        <v>2066</v>
      </c>
      <c r="K1916" s="128" t="s">
        <v>2265</v>
      </c>
      <c r="L1916" s="130">
        <v>0</v>
      </c>
      <c r="M1916" s="130">
        <v>0</v>
      </c>
      <c r="N1916" s="131">
        <f t="shared" si="109"/>
        <v>0</v>
      </c>
      <c r="O1916" s="128" t="s">
        <v>2312</v>
      </c>
      <c r="P1916" s="144">
        <v>6192</v>
      </c>
      <c r="Q1916" s="133">
        <v>0</v>
      </c>
      <c r="R1916" s="144">
        <v>688</v>
      </c>
      <c r="S1916" s="134">
        <f t="shared" si="107"/>
        <v>6880</v>
      </c>
      <c r="T1916" s="132">
        <v>6192</v>
      </c>
      <c r="U1916" s="135">
        <v>0</v>
      </c>
      <c r="V1916" s="135">
        <v>0</v>
      </c>
      <c r="W1916" s="136">
        <f t="shared" si="108"/>
        <v>6192</v>
      </c>
      <c r="X1916" s="145" t="s">
        <v>536</v>
      </c>
      <c r="Y1916" s="91"/>
      <c r="Z1916" s="91"/>
      <c r="AA1916" s="91"/>
      <c r="AB1916" s="139"/>
      <c r="AC1916" s="91"/>
    </row>
    <row r="1917" spans="2:29" s="90" customFormat="1" ht="40.5" customHeight="1">
      <c r="B1917" s="127">
        <v>1906</v>
      </c>
      <c r="C1917" s="141" t="s">
        <v>537</v>
      </c>
      <c r="D1917" s="130" t="s">
        <v>179</v>
      </c>
      <c r="E1917" s="130" t="s">
        <v>253</v>
      </c>
      <c r="F1917" s="130" t="s">
        <v>538</v>
      </c>
      <c r="G1917" s="141"/>
      <c r="H1917" s="141" t="s">
        <v>197</v>
      </c>
      <c r="I1917" s="141" t="s">
        <v>539</v>
      </c>
      <c r="J1917" s="141" t="s">
        <v>2066</v>
      </c>
      <c r="K1917" s="128" t="s">
        <v>2265</v>
      </c>
      <c r="L1917" s="130">
        <v>0</v>
      </c>
      <c r="M1917" s="130">
        <v>0</v>
      </c>
      <c r="N1917" s="131">
        <f t="shared" si="109"/>
        <v>0</v>
      </c>
      <c r="O1917" s="128" t="s">
        <v>2312</v>
      </c>
      <c r="P1917" s="144">
        <v>4644</v>
      </c>
      <c r="Q1917" s="133">
        <v>0</v>
      </c>
      <c r="R1917" s="144">
        <v>516</v>
      </c>
      <c r="S1917" s="134">
        <f t="shared" si="107"/>
        <v>5160</v>
      </c>
      <c r="T1917" s="132">
        <v>4644</v>
      </c>
      <c r="U1917" s="135">
        <v>0</v>
      </c>
      <c r="V1917" s="135">
        <v>0</v>
      </c>
      <c r="W1917" s="136">
        <f t="shared" si="108"/>
        <v>4644</v>
      </c>
      <c r="X1917" s="145" t="s">
        <v>540</v>
      </c>
      <c r="Y1917" s="91"/>
      <c r="Z1917" s="91"/>
      <c r="AA1917" s="91"/>
      <c r="AB1917" s="139"/>
      <c r="AC1917" s="91"/>
    </row>
    <row r="1918" spans="2:29" s="90" customFormat="1" ht="40.5" customHeight="1">
      <c r="B1918" s="127">
        <v>1907</v>
      </c>
      <c r="C1918" s="141" t="s">
        <v>1859</v>
      </c>
      <c r="D1918" s="130" t="s">
        <v>253</v>
      </c>
      <c r="E1918" s="130" t="s">
        <v>398</v>
      </c>
      <c r="F1918" s="130" t="s">
        <v>1860</v>
      </c>
      <c r="G1918" s="141" t="s">
        <v>339</v>
      </c>
      <c r="H1918" s="141"/>
      <c r="I1918" s="141" t="s">
        <v>346</v>
      </c>
      <c r="J1918" s="141" t="s">
        <v>2066</v>
      </c>
      <c r="K1918" s="128" t="s">
        <v>2265</v>
      </c>
      <c r="L1918" s="130">
        <v>0</v>
      </c>
      <c r="M1918" s="130">
        <v>0</v>
      </c>
      <c r="N1918" s="131">
        <f t="shared" si="109"/>
        <v>0</v>
      </c>
      <c r="O1918" s="128" t="s">
        <v>2312</v>
      </c>
      <c r="P1918" s="144">
        <v>6192</v>
      </c>
      <c r="Q1918" s="133">
        <v>0</v>
      </c>
      <c r="R1918" s="144">
        <v>688</v>
      </c>
      <c r="S1918" s="134">
        <f t="shared" si="107"/>
        <v>6880</v>
      </c>
      <c r="T1918" s="132">
        <v>6192</v>
      </c>
      <c r="U1918" s="135">
        <v>0</v>
      </c>
      <c r="V1918" s="135">
        <v>0</v>
      </c>
      <c r="W1918" s="136">
        <f t="shared" si="108"/>
        <v>6192</v>
      </c>
      <c r="X1918" s="145" t="s">
        <v>1861</v>
      </c>
      <c r="Y1918" s="91"/>
      <c r="Z1918" s="91"/>
      <c r="AA1918" s="91"/>
      <c r="AB1918" s="139"/>
      <c r="AC1918" s="91"/>
    </row>
    <row r="1919" spans="2:29" s="90" customFormat="1" ht="40.5" customHeight="1">
      <c r="B1919" s="127">
        <v>1908</v>
      </c>
      <c r="C1919" s="141" t="s">
        <v>1866</v>
      </c>
      <c r="D1919" s="130" t="s">
        <v>1867</v>
      </c>
      <c r="E1919" s="130" t="s">
        <v>490</v>
      </c>
      <c r="F1919" s="130" t="s">
        <v>1794</v>
      </c>
      <c r="G1919" s="141" t="s">
        <v>339</v>
      </c>
      <c r="H1919" s="141"/>
      <c r="I1919" s="141" t="s">
        <v>340</v>
      </c>
      <c r="J1919" s="141" t="s">
        <v>2066</v>
      </c>
      <c r="K1919" s="128" t="s">
        <v>2265</v>
      </c>
      <c r="L1919" s="130">
        <v>0</v>
      </c>
      <c r="M1919" s="130">
        <v>0</v>
      </c>
      <c r="N1919" s="131">
        <f t="shared" si="109"/>
        <v>0</v>
      </c>
      <c r="O1919" s="128" t="s">
        <v>2312</v>
      </c>
      <c r="P1919" s="144">
        <v>3096</v>
      </c>
      <c r="Q1919" s="133">
        <v>0</v>
      </c>
      <c r="R1919" s="144">
        <v>344</v>
      </c>
      <c r="S1919" s="134">
        <f t="shared" si="107"/>
        <v>3440</v>
      </c>
      <c r="T1919" s="132">
        <v>3096</v>
      </c>
      <c r="U1919" s="135">
        <v>0</v>
      </c>
      <c r="V1919" s="135">
        <v>0</v>
      </c>
      <c r="W1919" s="136">
        <f t="shared" si="108"/>
        <v>3096</v>
      </c>
      <c r="X1919" s="145" t="s">
        <v>1868</v>
      </c>
      <c r="Y1919" s="91"/>
      <c r="Z1919" s="91"/>
      <c r="AA1919" s="91"/>
      <c r="AB1919" s="139"/>
      <c r="AC1919" s="91"/>
    </row>
    <row r="1920" spans="2:29" s="90" customFormat="1" ht="40.5" customHeight="1">
      <c r="B1920" s="127">
        <v>1909</v>
      </c>
      <c r="C1920" s="141" t="s">
        <v>1873</v>
      </c>
      <c r="D1920" s="130" t="s">
        <v>307</v>
      </c>
      <c r="E1920" s="130" t="s">
        <v>538</v>
      </c>
      <c r="F1920" s="130" t="s">
        <v>1874</v>
      </c>
      <c r="G1920" s="141" t="s">
        <v>339</v>
      </c>
      <c r="H1920" s="141"/>
      <c r="I1920" s="141" t="s">
        <v>377</v>
      </c>
      <c r="J1920" s="141" t="s">
        <v>2066</v>
      </c>
      <c r="K1920" s="128" t="s">
        <v>2265</v>
      </c>
      <c r="L1920" s="130">
        <v>0</v>
      </c>
      <c r="M1920" s="130">
        <v>0</v>
      </c>
      <c r="N1920" s="131">
        <f t="shared" si="109"/>
        <v>0</v>
      </c>
      <c r="O1920" s="128" t="s">
        <v>2313</v>
      </c>
      <c r="P1920" s="144">
        <v>4644</v>
      </c>
      <c r="Q1920" s="133">
        <v>0</v>
      </c>
      <c r="R1920" s="144">
        <v>516</v>
      </c>
      <c r="S1920" s="134">
        <f t="shared" si="107"/>
        <v>5160</v>
      </c>
      <c r="T1920" s="132">
        <v>4644</v>
      </c>
      <c r="U1920" s="135">
        <v>0</v>
      </c>
      <c r="V1920" s="135">
        <v>0</v>
      </c>
      <c r="W1920" s="136">
        <f t="shared" si="108"/>
        <v>4644</v>
      </c>
      <c r="X1920" s="145" t="s">
        <v>1875</v>
      </c>
      <c r="Y1920" s="91"/>
      <c r="Z1920" s="91"/>
      <c r="AA1920" s="91"/>
      <c r="AB1920" s="139"/>
      <c r="AC1920" s="91"/>
    </row>
    <row r="1921" spans="1:34" s="90" customFormat="1" ht="40.5" customHeight="1">
      <c r="B1921" s="127">
        <v>1910</v>
      </c>
      <c r="C1921" s="141" t="s">
        <v>1878</v>
      </c>
      <c r="D1921" s="130" t="s">
        <v>447</v>
      </c>
      <c r="E1921" s="130" t="s">
        <v>285</v>
      </c>
      <c r="F1921" s="130" t="s">
        <v>1879</v>
      </c>
      <c r="G1921" s="141" t="s">
        <v>339</v>
      </c>
      <c r="H1921" s="141"/>
      <c r="I1921" s="141" t="s">
        <v>483</v>
      </c>
      <c r="J1921" s="141" t="s">
        <v>2066</v>
      </c>
      <c r="K1921" s="128" t="s">
        <v>2265</v>
      </c>
      <c r="L1921" s="130">
        <v>0</v>
      </c>
      <c r="M1921" s="130">
        <v>0</v>
      </c>
      <c r="N1921" s="131">
        <f t="shared" si="109"/>
        <v>0</v>
      </c>
      <c r="O1921" s="128" t="s">
        <v>2312</v>
      </c>
      <c r="P1921" s="144">
        <v>12384</v>
      </c>
      <c r="Q1921" s="133">
        <v>0</v>
      </c>
      <c r="R1921" s="144">
        <v>1376</v>
      </c>
      <c r="S1921" s="134">
        <f t="shared" si="107"/>
        <v>13760</v>
      </c>
      <c r="T1921" s="132">
        <v>12384</v>
      </c>
      <c r="U1921" s="135">
        <v>0</v>
      </c>
      <c r="V1921" s="135">
        <v>0</v>
      </c>
      <c r="W1921" s="136">
        <f t="shared" si="108"/>
        <v>12384</v>
      </c>
      <c r="X1921" s="145" t="s">
        <v>1880</v>
      </c>
      <c r="Y1921" s="91"/>
      <c r="Z1921" s="91"/>
      <c r="AA1921" s="91"/>
      <c r="AB1921" s="139"/>
      <c r="AC1921" s="91"/>
    </row>
    <row r="1922" spans="1:34" s="90" customFormat="1" ht="40.5" customHeight="1">
      <c r="B1922" s="127">
        <v>1911</v>
      </c>
      <c r="C1922" s="141" t="s">
        <v>1228</v>
      </c>
      <c r="D1922" s="130" t="s">
        <v>285</v>
      </c>
      <c r="E1922" s="130" t="s">
        <v>1229</v>
      </c>
      <c r="F1922" s="130" t="s">
        <v>1230</v>
      </c>
      <c r="G1922" s="141" t="s">
        <v>1178</v>
      </c>
      <c r="H1922" s="141"/>
      <c r="I1922" s="141" t="s">
        <v>1231</v>
      </c>
      <c r="J1922" s="141" t="s">
        <v>1232</v>
      </c>
      <c r="K1922" s="128" t="s">
        <v>2265</v>
      </c>
      <c r="L1922" s="130">
        <v>0</v>
      </c>
      <c r="M1922" s="130">
        <v>0</v>
      </c>
      <c r="N1922" s="131">
        <f t="shared" si="109"/>
        <v>0</v>
      </c>
      <c r="O1922" s="128" t="s">
        <v>2312</v>
      </c>
      <c r="P1922" s="134">
        <v>162513</v>
      </c>
      <c r="Q1922" s="133">
        <v>0</v>
      </c>
      <c r="R1922" s="134">
        <v>18057</v>
      </c>
      <c r="S1922" s="134">
        <f t="shared" si="107"/>
        <v>180570</v>
      </c>
      <c r="T1922" s="132">
        <v>162513</v>
      </c>
      <c r="U1922" s="135">
        <v>0</v>
      </c>
      <c r="V1922" s="135">
        <v>0</v>
      </c>
      <c r="W1922" s="136">
        <f t="shared" si="108"/>
        <v>162513</v>
      </c>
      <c r="X1922" s="93" t="s">
        <v>1233</v>
      </c>
      <c r="Y1922" s="91"/>
      <c r="Z1922" s="91"/>
      <c r="AA1922" s="91"/>
      <c r="AB1922" s="139"/>
      <c r="AC1922" s="91"/>
    </row>
    <row r="1923" spans="1:34" s="90" customFormat="1" ht="40.5" customHeight="1">
      <c r="B1923" s="127">
        <v>1912</v>
      </c>
      <c r="C1923" s="141" t="s">
        <v>1370</v>
      </c>
      <c r="D1923" s="130" t="s">
        <v>219</v>
      </c>
      <c r="E1923" s="130" t="s">
        <v>285</v>
      </c>
      <c r="F1923" s="130" t="s">
        <v>1371</v>
      </c>
      <c r="G1923" s="141" t="s">
        <v>1178</v>
      </c>
      <c r="H1923" s="141"/>
      <c r="I1923" s="141" t="s">
        <v>1372</v>
      </c>
      <c r="J1923" s="141" t="s">
        <v>1232</v>
      </c>
      <c r="K1923" s="128" t="s">
        <v>2265</v>
      </c>
      <c r="L1923" s="130">
        <v>0</v>
      </c>
      <c r="M1923" s="130">
        <v>0</v>
      </c>
      <c r="N1923" s="131">
        <f t="shared" si="109"/>
        <v>0</v>
      </c>
      <c r="O1923" s="128" t="s">
        <v>2312</v>
      </c>
      <c r="P1923" s="134">
        <v>37503</v>
      </c>
      <c r="Q1923" s="133">
        <v>0</v>
      </c>
      <c r="R1923" s="134">
        <v>4167</v>
      </c>
      <c r="S1923" s="134">
        <f t="shared" si="107"/>
        <v>41670</v>
      </c>
      <c r="T1923" s="132">
        <v>37503</v>
      </c>
      <c r="U1923" s="135">
        <v>0</v>
      </c>
      <c r="V1923" s="135">
        <v>0</v>
      </c>
      <c r="W1923" s="136">
        <f>+T1923+U1923+V1923</f>
        <v>37503</v>
      </c>
      <c r="X1923" s="93" t="s">
        <v>1373</v>
      </c>
      <c r="Y1923" s="91"/>
      <c r="Z1923" s="91"/>
      <c r="AA1923" s="91"/>
      <c r="AB1923" s="139"/>
      <c r="AC1923" s="91"/>
    </row>
    <row r="1924" spans="1:34" s="92" customFormat="1" ht="15" customHeight="1">
      <c r="A1924" s="88"/>
      <c r="B1924" s="127"/>
      <c r="C1924" s="154"/>
      <c r="D1924" s="155"/>
      <c r="E1924" s="155"/>
      <c r="F1924" s="155"/>
      <c r="G1924" s="155"/>
      <c r="H1924" s="155"/>
      <c r="I1924" s="155"/>
      <c r="J1924" s="155"/>
      <c r="K1924" s="128"/>
      <c r="L1924" s="156"/>
      <c r="M1924" s="156"/>
      <c r="N1924" s="131"/>
      <c r="O1924" s="157"/>
      <c r="P1924" s="158"/>
      <c r="Q1924" s="158"/>
      <c r="R1924" s="158"/>
      <c r="S1924" s="158"/>
      <c r="T1924" s="159"/>
      <c r="U1924" s="156"/>
      <c r="V1924" s="156"/>
      <c r="W1924" s="160"/>
      <c r="X1924" s="89"/>
      <c r="Y1924" s="90"/>
      <c r="Z1924" s="90"/>
      <c r="AA1924" s="90"/>
      <c r="AB1924" s="91"/>
      <c r="AD1924" s="88"/>
      <c r="AE1924" s="88"/>
      <c r="AF1924" s="88"/>
      <c r="AG1924" s="88"/>
      <c r="AH1924" s="88"/>
    </row>
    <row r="1925" spans="1:34" s="92" customFormat="1" ht="28.2" thickBot="1">
      <c r="A1925" s="88"/>
      <c r="B1925" s="161"/>
      <c r="C1925" s="504" t="s">
        <v>28</v>
      </c>
      <c r="D1925" s="161"/>
      <c r="E1925" s="161"/>
      <c r="F1925" s="161"/>
      <c r="G1925" s="161"/>
      <c r="H1925" s="161"/>
      <c r="I1925" s="161"/>
      <c r="J1925" s="161"/>
      <c r="K1925" s="161"/>
      <c r="L1925" s="161"/>
      <c r="M1925" s="161"/>
      <c r="N1925" s="163"/>
      <c r="O1925" s="91"/>
      <c r="P1925" s="91"/>
      <c r="Q1925" s="91"/>
      <c r="R1925" s="91"/>
      <c r="S1925" s="91"/>
      <c r="T1925" s="91"/>
      <c r="U1925" s="91"/>
      <c r="V1925" s="91"/>
      <c r="W1925" s="91"/>
      <c r="X1925" s="89"/>
      <c r="Y1925" s="90"/>
      <c r="Z1925" s="90"/>
      <c r="AA1925" s="90"/>
      <c r="AB1925" s="91"/>
      <c r="AD1925" s="88"/>
      <c r="AE1925" s="88"/>
      <c r="AF1925" s="88"/>
      <c r="AG1925" s="88"/>
      <c r="AH1925" s="88"/>
    </row>
    <row r="1926" spans="1:34" s="92" customFormat="1" ht="14.4" thickBot="1">
      <c r="A1926" s="88"/>
      <c r="B1926" s="88"/>
      <c r="C1926" s="162" t="s">
        <v>11</v>
      </c>
      <c r="D1926" s="88"/>
      <c r="E1926" s="161"/>
      <c r="F1926" s="161"/>
      <c r="G1926" s="88"/>
      <c r="H1926" s="88"/>
      <c r="I1926" s="88"/>
      <c r="J1926" s="88"/>
      <c r="K1926" s="161" t="s">
        <v>83</v>
      </c>
      <c r="L1926" s="164">
        <f>SUM(L12:L1924)</f>
        <v>4076</v>
      </c>
      <c r="M1926" s="164">
        <f>SUM(M12:M1924)</f>
        <v>2521</v>
      </c>
      <c r="N1926" s="165">
        <f>+L1926+M1926</f>
        <v>6597</v>
      </c>
      <c r="O1926" s="210" t="s">
        <v>83</v>
      </c>
      <c r="P1926" s="166">
        <f>SUM(P12:P1923)</f>
        <v>61208452</v>
      </c>
      <c r="Q1926" s="166">
        <f t="shared" ref="Q1926:T1926" si="110">SUM(Q12:Q1923)</f>
        <v>0</v>
      </c>
      <c r="R1926" s="166">
        <f t="shared" si="110"/>
        <v>8581652.9600000046</v>
      </c>
      <c r="S1926" s="166">
        <f t="shared" si="110"/>
        <v>69790104.959999979</v>
      </c>
      <c r="T1926" s="166">
        <f t="shared" si="110"/>
        <v>61189561</v>
      </c>
      <c r="U1926" s="166">
        <f t="shared" ref="U1926" si="111">SUM(U12:U1894)</f>
        <v>0</v>
      </c>
      <c r="V1926" s="166"/>
      <c r="W1926" s="171">
        <f>SUM(W12:W1923)</f>
        <v>61189561</v>
      </c>
      <c r="X1926" s="93"/>
      <c r="Y1926" s="90"/>
      <c r="Z1926" s="90"/>
      <c r="AA1926" s="90"/>
      <c r="AB1926" s="91"/>
      <c r="AD1926" s="88"/>
      <c r="AE1926" s="88"/>
      <c r="AF1926" s="88"/>
      <c r="AG1926" s="88"/>
      <c r="AH1926" s="88"/>
    </row>
    <row r="1927" spans="1:34" s="92" customFormat="1" ht="18" customHeight="1">
      <c r="A1927" s="88"/>
      <c r="C1927" s="198" t="s">
        <v>2246</v>
      </c>
      <c r="D1927" s="199"/>
      <c r="E1927" s="199"/>
      <c r="F1927" s="199"/>
      <c r="G1927" s="199"/>
      <c r="H1927" s="200"/>
      <c r="K1927" s="161"/>
      <c r="L1927" s="161"/>
      <c r="M1927" s="168"/>
      <c r="N1927" s="168"/>
      <c r="O1927" s="161"/>
      <c r="P1927" s="201"/>
      <c r="Q1927" s="161"/>
      <c r="R1927" s="161"/>
      <c r="S1927" s="161"/>
      <c r="T1927" s="202"/>
      <c r="U1927" s="202"/>
      <c r="V1927" s="202"/>
      <c r="W1927" s="202"/>
      <c r="X1927" s="93"/>
      <c r="Y1927" s="90"/>
      <c r="Z1927" s="90"/>
      <c r="AA1927" s="90"/>
      <c r="AB1927" s="91"/>
      <c r="AD1927" s="88"/>
      <c r="AE1927" s="88"/>
      <c r="AF1927" s="88"/>
      <c r="AG1927" s="88"/>
      <c r="AH1927" s="88"/>
    </row>
    <row r="1928" spans="1:34" s="92" customFormat="1" ht="18" customHeight="1">
      <c r="A1928" s="88"/>
      <c r="C1928" s="198" t="s">
        <v>69</v>
      </c>
      <c r="D1928" s="199"/>
      <c r="E1928" s="199"/>
      <c r="F1928" s="199"/>
      <c r="G1928" s="199"/>
      <c r="H1928" s="200"/>
      <c r="K1928" s="161"/>
      <c r="L1928" s="172"/>
      <c r="M1928" s="172"/>
      <c r="N1928" s="172"/>
      <c r="O1928" s="161"/>
      <c r="P1928" s="201"/>
      <c r="Q1928" s="161"/>
      <c r="R1928" s="161"/>
      <c r="S1928" s="161"/>
      <c r="T1928" s="161"/>
      <c r="U1928" s="170"/>
      <c r="V1928" s="170"/>
      <c r="W1928" s="170"/>
      <c r="X1928" s="93"/>
      <c r="Y1928" s="91"/>
      <c r="Z1928" s="90"/>
      <c r="AA1928" s="90"/>
      <c r="AB1928" s="91"/>
      <c r="AD1928" s="88"/>
      <c r="AE1928" s="88"/>
      <c r="AF1928" s="88"/>
      <c r="AG1928" s="88"/>
      <c r="AH1928" s="88"/>
    </row>
    <row r="1929" spans="1:34" s="92" customFormat="1" ht="18" customHeight="1">
      <c r="A1929" s="88"/>
      <c r="C1929" s="198" t="s">
        <v>55</v>
      </c>
      <c r="D1929" s="199"/>
      <c r="E1929" s="199"/>
      <c r="F1929" s="199"/>
      <c r="G1929" s="199"/>
      <c r="H1929" s="200"/>
      <c r="K1929" s="161"/>
      <c r="L1929" s="161"/>
      <c r="O1929" s="161"/>
      <c r="P1929" s="201"/>
      <c r="Q1929" s="161"/>
      <c r="R1929" s="207">
        <f>+P1926+'[1]ANEXO I-INVERSIÓN-PESA'!O102</f>
        <v>62646138</v>
      </c>
      <c r="S1929" s="207">
        <f>+T1926+'[1]ANEXO I-INVERSIÓN-PESA'!S102</f>
        <v>62595366</v>
      </c>
      <c r="T1929" s="161"/>
      <c r="U1929" s="170"/>
      <c r="V1929" s="170"/>
      <c r="W1929" s="170"/>
      <c r="X1929" s="93"/>
      <c r="Y1929" s="91"/>
      <c r="Z1929" s="90"/>
      <c r="AA1929" s="90"/>
      <c r="AB1929" s="91"/>
      <c r="AD1929" s="88"/>
      <c r="AE1929" s="88"/>
      <c r="AF1929" s="88"/>
      <c r="AG1929" s="88"/>
      <c r="AH1929" s="88"/>
    </row>
    <row r="1930" spans="1:34" s="92" customFormat="1" ht="18" customHeight="1">
      <c r="A1930" s="88"/>
      <c r="C1930" s="198" t="s">
        <v>39</v>
      </c>
      <c r="D1930" s="199"/>
      <c r="E1930" s="199"/>
      <c r="F1930" s="199"/>
      <c r="G1930" s="199"/>
      <c r="H1930" s="200"/>
      <c r="K1930" s="161"/>
      <c r="L1930" s="161"/>
      <c r="O1930" s="161"/>
      <c r="P1930" s="203"/>
      <c r="Q1930" s="161"/>
      <c r="R1930" s="161"/>
      <c r="S1930" s="161"/>
      <c r="T1930" s="161"/>
      <c r="U1930" s="170"/>
      <c r="V1930" s="170"/>
      <c r="W1930" s="170"/>
      <c r="X1930" s="93"/>
      <c r="Y1930" s="91"/>
      <c r="Z1930" s="90"/>
      <c r="AA1930" s="90"/>
      <c r="AB1930" s="91"/>
      <c r="AD1930" s="88"/>
      <c r="AE1930" s="88"/>
      <c r="AF1930" s="88"/>
      <c r="AG1930" s="88"/>
      <c r="AH1930" s="88"/>
    </row>
    <row r="1931" spans="1:34" s="92" customFormat="1" ht="18" customHeight="1">
      <c r="A1931" s="88"/>
      <c r="C1931" s="198" t="s">
        <v>58</v>
      </c>
      <c r="D1931" s="199"/>
      <c r="E1931" s="199"/>
      <c r="F1931" s="199"/>
      <c r="G1931" s="199"/>
      <c r="H1931" s="200"/>
      <c r="K1931" s="161"/>
      <c r="L1931" s="161"/>
      <c r="O1931" s="161"/>
      <c r="P1931" s="203"/>
      <c r="Q1931" s="161"/>
      <c r="R1931" s="161"/>
      <c r="S1931" s="161"/>
      <c r="T1931" s="161"/>
      <c r="U1931" s="170"/>
      <c r="V1931" s="170"/>
      <c r="W1931" s="170"/>
      <c r="X1931" s="93"/>
      <c r="Y1931" s="91"/>
      <c r="Z1931" s="90"/>
      <c r="AA1931" s="90"/>
      <c r="AB1931" s="91"/>
      <c r="AD1931" s="88"/>
      <c r="AE1931" s="88"/>
      <c r="AF1931" s="88"/>
      <c r="AG1931" s="88"/>
      <c r="AH1931" s="88"/>
    </row>
    <row r="1932" spans="1:34" s="92" customFormat="1" ht="18" customHeight="1">
      <c r="A1932" s="88"/>
      <c r="C1932" s="198" t="s">
        <v>59</v>
      </c>
      <c r="D1932" s="199"/>
      <c r="E1932" s="199"/>
      <c r="F1932" s="199"/>
      <c r="G1932" s="199"/>
      <c r="H1932" s="200"/>
      <c r="I1932" s="97"/>
      <c r="K1932" s="161"/>
      <c r="L1932" s="161"/>
      <c r="O1932" s="161"/>
      <c r="P1932" s="204"/>
      <c r="Q1932" s="204"/>
      <c r="R1932" s="204"/>
      <c r="S1932" s="204"/>
      <c r="T1932" s="204"/>
      <c r="U1932" s="204"/>
      <c r="V1932" s="204"/>
      <c r="W1932" s="204"/>
      <c r="X1932" s="93"/>
      <c r="Y1932" s="91"/>
      <c r="Z1932" s="90"/>
      <c r="AA1932" s="90"/>
      <c r="AB1932" s="91"/>
      <c r="AD1932" s="88"/>
      <c r="AE1932" s="88"/>
      <c r="AF1932" s="88"/>
      <c r="AG1932" s="88"/>
      <c r="AH1932" s="88"/>
    </row>
    <row r="1933" spans="1:34">
      <c r="B1933" s="92"/>
      <c r="C1933" s="205"/>
      <c r="D1933" s="92"/>
      <c r="E1933" s="161"/>
      <c r="F1933" s="161"/>
      <c r="G1933" s="92"/>
      <c r="H1933" s="92"/>
      <c r="I1933" s="97"/>
      <c r="J1933" s="92"/>
      <c r="K1933" s="161"/>
      <c r="L1933" s="161"/>
      <c r="M1933" s="92"/>
      <c r="N1933" s="92"/>
      <c r="O1933" s="92"/>
      <c r="P1933" s="91"/>
      <c r="Q1933" s="91"/>
      <c r="R1933" s="91"/>
      <c r="S1933" s="91"/>
      <c r="T1933" s="161"/>
      <c r="U1933" s="170"/>
      <c r="V1933" s="170"/>
      <c r="W1933" s="170"/>
      <c r="X1933" s="93"/>
      <c r="Y1933" s="91"/>
    </row>
    <row r="1934" spans="1:34">
      <c r="B1934" s="92"/>
      <c r="C1934" s="205"/>
      <c r="D1934" s="161"/>
      <c r="E1934" s="161"/>
      <c r="F1934" s="161"/>
      <c r="G1934" s="161"/>
      <c r="H1934" s="161"/>
      <c r="I1934" s="161"/>
      <c r="J1934" s="161"/>
      <c r="K1934" s="161"/>
      <c r="L1934" s="161"/>
      <c r="M1934" s="161"/>
      <c r="N1934" s="92"/>
      <c r="O1934" s="161"/>
      <c r="P1934" s="206"/>
      <c r="Q1934" s="206"/>
      <c r="R1934" s="206"/>
      <c r="S1934" s="206"/>
      <c r="T1934" s="206"/>
      <c r="U1934" s="206"/>
      <c r="V1934" s="206"/>
      <c r="W1934" s="206"/>
      <c r="X1934" s="93"/>
      <c r="Y1934" s="91"/>
    </row>
    <row r="1935" spans="1:34" ht="27.6">
      <c r="B1935" s="161"/>
      <c r="C1935" s="504" t="s">
        <v>28</v>
      </c>
      <c r="E1935" s="161"/>
      <c r="F1935" s="161"/>
      <c r="G1935" s="161"/>
      <c r="H1935" s="161"/>
      <c r="I1935" s="161"/>
      <c r="K1935" s="161"/>
      <c r="L1935" s="161"/>
      <c r="M1935" s="161"/>
      <c r="N1935" s="161"/>
      <c r="O1935" s="161"/>
      <c r="P1935" s="207">
        <f>+'[1]ANEXO I-INVERSIÓN-PESA'!O102+'Anexo II.INVERS-PESA GPOS Y ORG'!P1934</f>
        <v>1437686</v>
      </c>
      <c r="Q1935" s="208"/>
      <c r="R1935" s="207">
        <f>+R1934+'[1]ANEXO I-INVERSIÓN-PESA'!Q102</f>
        <v>199306.10000000003</v>
      </c>
      <c r="S1935" s="207">
        <f>+S1934+'[1]ANEXO I-INVERSIÓN-PESA'!R102</f>
        <v>1636992.0999999996</v>
      </c>
      <c r="T1935" s="209">
        <f>+T1934+'[1]ANEXO I-INVERSIÓN-PESA'!S102</f>
        <v>1405805</v>
      </c>
      <c r="U1935" s="91"/>
      <c r="V1935" s="91"/>
      <c r="W1935" s="91"/>
      <c r="X1935" s="93"/>
      <c r="Y1935" s="91"/>
    </row>
    <row r="1936" spans="1:34">
      <c r="B1936" s="161"/>
      <c r="C1936" s="504"/>
      <c r="E1936" s="161"/>
      <c r="F1936" s="161"/>
      <c r="G1936" s="161"/>
      <c r="H1936" s="161"/>
      <c r="I1936" s="161"/>
      <c r="K1936" s="161"/>
      <c r="L1936" s="161"/>
      <c r="M1936" s="161"/>
      <c r="N1936" s="161"/>
      <c r="O1936" s="161"/>
      <c r="P1936" s="161"/>
      <c r="Q1936" s="161"/>
      <c r="R1936" s="161"/>
      <c r="S1936" s="161"/>
      <c r="T1936" s="172"/>
      <c r="U1936" s="91"/>
      <c r="V1936" s="91"/>
      <c r="W1936" s="91"/>
      <c r="X1936" s="93"/>
      <c r="Y1936" s="91"/>
    </row>
    <row r="1937" spans="2:25" ht="18" customHeight="1">
      <c r="B1937" s="161"/>
      <c r="C1937" s="162"/>
      <c r="D1937" s="180" t="s">
        <v>0</v>
      </c>
      <c r="E1937" s="173"/>
      <c r="F1937" s="173"/>
      <c r="G1937" s="161"/>
      <c r="H1937" s="161"/>
      <c r="I1937" s="161"/>
      <c r="J1937" s="169"/>
      <c r="K1937" s="167"/>
      <c r="L1937" s="167"/>
      <c r="M1937" s="180" t="s">
        <v>22</v>
      </c>
      <c r="O1937" s="174"/>
      <c r="P1937" s="175"/>
      <c r="Q1937" s="91"/>
      <c r="R1937" s="91"/>
      <c r="S1937" s="91"/>
      <c r="T1937" s="161"/>
      <c r="U1937" s="91"/>
      <c r="V1937" s="91"/>
      <c r="X1937" s="93"/>
      <c r="Y1937" s="91"/>
    </row>
    <row r="1938" spans="2:25" ht="14.4">
      <c r="B1938" s="161"/>
      <c r="C1938" s="162"/>
      <c r="D1938" s="176" t="s">
        <v>1</v>
      </c>
      <c r="E1938" s="177" t="s">
        <v>2247</v>
      </c>
      <c r="F1938" s="177"/>
      <c r="G1938" s="178"/>
      <c r="H1938" s="161"/>
      <c r="I1938" s="161"/>
      <c r="J1938" s="167"/>
      <c r="K1938" s="167"/>
      <c r="L1938" s="167"/>
      <c r="M1938" s="176" t="s">
        <v>1</v>
      </c>
      <c r="N1938" s="179" t="s">
        <v>2248</v>
      </c>
      <c r="O1938" s="180"/>
      <c r="P1938" s="181"/>
      <c r="Q1938" s="211"/>
      <c r="R1938" s="91"/>
      <c r="S1938" s="91"/>
      <c r="T1938" s="161"/>
      <c r="U1938" s="161"/>
      <c r="V1938" s="161"/>
      <c r="X1938" s="93"/>
      <c r="Y1938" s="91"/>
    </row>
    <row r="1939" spans="2:25" ht="14.4">
      <c r="B1939" s="161"/>
      <c r="C1939" s="162"/>
      <c r="D1939" s="176" t="s">
        <v>2</v>
      </c>
      <c r="E1939" s="182" t="s">
        <v>2249</v>
      </c>
      <c r="F1939" s="177"/>
      <c r="G1939" s="178"/>
      <c r="H1939" s="161"/>
      <c r="I1939" s="161"/>
      <c r="J1939" s="167"/>
      <c r="K1939" s="167"/>
      <c r="L1939" s="167"/>
      <c r="M1939" s="176" t="s">
        <v>2</v>
      </c>
      <c r="N1939" s="179" t="s">
        <v>2250</v>
      </c>
      <c r="O1939" s="180"/>
      <c r="P1939" s="181"/>
      <c r="Q1939" s="211"/>
      <c r="R1939" s="91"/>
      <c r="S1939" s="91"/>
      <c r="T1939" s="161"/>
      <c r="U1939" s="161"/>
      <c r="V1939" s="161"/>
      <c r="X1939" s="93"/>
      <c r="Y1939" s="91"/>
    </row>
    <row r="1940" spans="2:25" ht="14.4">
      <c r="B1940" s="161"/>
      <c r="C1940" s="162"/>
      <c r="D1940" s="183" t="s">
        <v>3</v>
      </c>
      <c r="E1940" s="177" t="s">
        <v>2279</v>
      </c>
      <c r="F1940" s="177"/>
      <c r="G1940" s="178"/>
      <c r="H1940" s="161"/>
      <c r="I1940" s="161"/>
      <c r="J1940" s="167"/>
      <c r="K1940" s="167"/>
      <c r="L1940" s="167"/>
      <c r="M1940" s="183" t="s">
        <v>3</v>
      </c>
      <c r="N1940" s="184" t="s">
        <v>2252</v>
      </c>
      <c r="O1940" s="185"/>
      <c r="P1940" s="185"/>
      <c r="Q1940" s="212"/>
      <c r="R1940" s="187"/>
      <c r="S1940" s="187"/>
      <c r="T1940" s="161"/>
      <c r="U1940" s="161"/>
      <c r="V1940" s="161"/>
      <c r="Y1940" s="91"/>
    </row>
    <row r="1941" spans="2:25">
      <c r="B1941" s="161"/>
      <c r="C1941" s="162"/>
      <c r="D1941" s="186"/>
      <c r="E1941" s="178"/>
      <c r="F1941" s="178"/>
      <c r="G1941" s="178"/>
      <c r="H1941" s="161"/>
      <c r="I1941" s="161"/>
      <c r="J1941" s="167"/>
      <c r="K1941" s="167"/>
      <c r="L1941" s="167"/>
      <c r="M1941" s="186"/>
      <c r="N1941" s="187"/>
      <c r="O1941" s="187"/>
      <c r="P1941" s="187"/>
      <c r="Q1941" s="187"/>
      <c r="R1941" s="187"/>
      <c r="S1941" s="187"/>
      <c r="T1941" s="161"/>
      <c r="U1941" s="91"/>
      <c r="Y1941" s="91"/>
    </row>
    <row r="1942" spans="2:25">
      <c r="B1942" s="161"/>
      <c r="C1942" s="162"/>
      <c r="D1942" s="186"/>
      <c r="E1942" s="188"/>
      <c r="F1942" s="188"/>
      <c r="G1942" s="188"/>
      <c r="H1942" s="161"/>
      <c r="I1942" s="161"/>
      <c r="J1942" s="167"/>
      <c r="K1942" s="167"/>
      <c r="L1942" s="167"/>
      <c r="M1942" s="186"/>
      <c r="N1942" s="187"/>
      <c r="O1942" s="187"/>
      <c r="P1942" s="187"/>
      <c r="Q1942" s="187"/>
      <c r="R1942" s="187"/>
      <c r="S1942" s="187"/>
      <c r="T1942" s="161"/>
      <c r="U1942" s="91"/>
      <c r="Y1942" s="91"/>
    </row>
    <row r="1943" spans="2:25">
      <c r="D1943" s="189" t="s">
        <v>4</v>
      </c>
      <c r="E1943" s="189"/>
      <c r="F1943" s="189"/>
      <c r="G1943" s="190"/>
      <c r="J1943" s="167"/>
      <c r="K1943" s="167"/>
      <c r="L1943" s="167"/>
      <c r="M1943" s="189" t="s">
        <v>4</v>
      </c>
      <c r="N1943" s="174"/>
      <c r="O1943" s="174"/>
      <c r="P1943" s="175"/>
      <c r="Q1943" s="91"/>
      <c r="R1943" s="91"/>
      <c r="S1943" s="91"/>
      <c r="T1943" s="91"/>
      <c r="U1943" s="91"/>
      <c r="V1943" s="91"/>
      <c r="X1943" s="93"/>
      <c r="Y1943" s="91"/>
    </row>
    <row r="1944" spans="2:25">
      <c r="J1944" s="167"/>
      <c r="K1944" s="167"/>
      <c r="L1944" s="167"/>
      <c r="Y1944" s="91"/>
    </row>
    <row r="1945" spans="2:25" ht="57.75" customHeight="1">
      <c r="C1945" s="162" t="s">
        <v>34</v>
      </c>
      <c r="D1945" s="599" t="s">
        <v>2253</v>
      </c>
      <c r="E1945" s="599"/>
      <c r="F1945" s="599"/>
      <c r="G1945" s="484"/>
      <c r="H1945" s="484"/>
      <c r="I1945" s="484"/>
      <c r="J1945" s="484"/>
      <c r="K1945" s="484"/>
      <c r="L1945" s="484"/>
      <c r="Y1945" s="91"/>
    </row>
    <row r="1946" spans="2:25" ht="25.5" customHeight="1">
      <c r="C1946" s="162"/>
      <c r="D1946" s="191"/>
      <c r="E1946" s="191"/>
      <c r="F1946" s="191"/>
      <c r="G1946" s="191"/>
      <c r="H1946" s="191"/>
      <c r="I1946" s="191"/>
      <c r="J1946" s="191"/>
      <c r="K1946" s="191"/>
      <c r="L1946" s="191"/>
      <c r="Y1946" s="91"/>
    </row>
    <row r="1947" spans="2:25" ht="24.75" customHeight="1">
      <c r="B1947" s="600" t="s">
        <v>46</v>
      </c>
      <c r="C1947" s="600"/>
      <c r="D1947" s="600"/>
      <c r="E1947" s="600"/>
      <c r="F1947" s="600"/>
      <c r="G1947" s="600"/>
      <c r="H1947" s="600"/>
      <c r="I1947" s="600"/>
      <c r="J1947" s="600"/>
      <c r="K1947" s="600"/>
      <c r="L1947" s="600"/>
      <c r="M1947" s="600"/>
      <c r="N1947" s="600"/>
      <c r="O1947" s="600"/>
      <c r="P1947" s="600"/>
      <c r="Q1947" s="600"/>
      <c r="R1947" s="600"/>
      <c r="S1947" s="600"/>
      <c r="T1947" s="600"/>
      <c r="U1947" s="600"/>
      <c r="V1947" s="600"/>
      <c r="W1947" s="600"/>
    </row>
    <row r="1948" spans="2:25">
      <c r="D1948" s="169"/>
      <c r="E1948" s="169"/>
      <c r="F1948" s="169"/>
      <c r="G1948" s="169"/>
      <c r="H1948" s="169"/>
      <c r="I1948" s="169"/>
      <c r="J1948" s="169"/>
    </row>
    <row r="1949" spans="2:25">
      <c r="D1949" s="169"/>
      <c r="E1949" s="169"/>
      <c r="F1949" s="169"/>
      <c r="G1949" s="169"/>
      <c r="H1949" s="169"/>
      <c r="I1949" s="169"/>
      <c r="J1949" s="169"/>
    </row>
    <row r="1950" spans="2:25">
      <c r="D1950" s="169"/>
      <c r="E1950" s="169"/>
      <c r="F1950" s="169"/>
      <c r="G1950" s="169"/>
      <c r="H1950" s="169"/>
      <c r="I1950" s="169"/>
      <c r="J1950" s="169"/>
    </row>
    <row r="1951" spans="2:25">
      <c r="D1951" s="169"/>
      <c r="E1951" s="169"/>
      <c r="F1951" s="169"/>
      <c r="G1951" s="169"/>
      <c r="H1951" s="169"/>
      <c r="I1951" s="169"/>
      <c r="J1951" s="169"/>
    </row>
    <row r="1952" spans="2:25">
      <c r="D1952" s="169"/>
      <c r="E1952" s="169"/>
      <c r="F1952" s="169"/>
      <c r="G1952" s="169"/>
      <c r="H1952" s="169"/>
      <c r="I1952" s="169"/>
      <c r="J1952" s="169"/>
    </row>
  </sheetData>
  <autoFilter ref="A11:AH1923"/>
  <mergeCells count="14">
    <mergeCell ref="B6:W6"/>
    <mergeCell ref="B1:W1"/>
    <mergeCell ref="B2:W2"/>
    <mergeCell ref="B3:W3"/>
    <mergeCell ref="B4:W4"/>
    <mergeCell ref="B5:W5"/>
    <mergeCell ref="D1945:F1945"/>
    <mergeCell ref="B1947:W1947"/>
    <mergeCell ref="B9:B10"/>
    <mergeCell ref="C9:F9"/>
    <mergeCell ref="G9:K9"/>
    <mergeCell ref="L9:O9"/>
    <mergeCell ref="P9:S9"/>
    <mergeCell ref="T9:W9"/>
  </mergeCells>
  <dataValidations disablePrompts="1" count="1">
    <dataValidation type="list" allowBlank="1" showInputMessage="1" showErrorMessage="1" sqref="Y1928:Y1942 X1926:X1927">
      <formula1>#REF!</formula1>
    </dataValidation>
  </dataValidations>
  <pageMargins left="0.61" right="0.34" top="0.74803149606299213" bottom="0.74803149606299213" header="0.31496062992125984" footer="0.31496062992125984"/>
  <pageSetup scale="10" orientation="landscape" r:id="rId1"/>
  <colBreaks count="2" manualBreakCount="2">
    <brk id="12" max="577" man="1"/>
    <brk id="23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M120"/>
  <sheetViews>
    <sheetView topLeftCell="A8" zoomScaleNormal="100" workbookViewId="0">
      <selection activeCell="C17" sqref="C17"/>
    </sheetView>
  </sheetViews>
  <sheetFormatPr baseColWidth="10" defaultColWidth="11.44140625" defaultRowHeight="13.8"/>
  <cols>
    <col min="1" max="1" width="7.109375" style="36" customWidth="1"/>
    <col min="2" max="2" width="33.44140625" style="36" customWidth="1"/>
    <col min="3" max="3" width="21.88671875" style="36" customWidth="1"/>
    <col min="4" max="4" width="16.5546875" style="36" customWidth="1"/>
    <col min="5" max="5" width="18.44140625" style="36" customWidth="1"/>
    <col min="6" max="6" width="13.5546875" style="36" customWidth="1"/>
    <col min="7" max="8" width="14.6640625" style="36" customWidth="1"/>
    <col min="9" max="10" width="16.88671875" style="36" bestFit="1" customWidth="1"/>
    <col min="11" max="11" width="12.6640625" style="36" bestFit="1" customWidth="1"/>
    <col min="12" max="12" width="11.44140625" style="36"/>
    <col min="13" max="13" width="12.6640625" style="36" bestFit="1" customWidth="1"/>
    <col min="14" max="16384" width="11.44140625" style="36"/>
  </cols>
  <sheetData>
    <row r="1" spans="1:11" ht="45" customHeight="1">
      <c r="B1" s="629" t="s">
        <v>95</v>
      </c>
      <c r="C1" s="629"/>
      <c r="D1" s="629"/>
      <c r="E1" s="629"/>
      <c r="F1" s="629"/>
      <c r="G1" s="629"/>
      <c r="H1" s="629"/>
      <c r="I1" s="629"/>
      <c r="J1" s="629"/>
    </row>
    <row r="2" spans="1:11" ht="24" customHeight="1">
      <c r="B2" s="630" t="s">
        <v>96</v>
      </c>
      <c r="C2" s="630"/>
      <c r="D2" s="630"/>
      <c r="E2" s="630"/>
      <c r="F2" s="630"/>
      <c r="G2" s="630"/>
      <c r="H2" s="630"/>
      <c r="I2" s="630"/>
      <c r="J2" s="630"/>
    </row>
    <row r="3" spans="1:11" ht="24" customHeight="1">
      <c r="B3" s="631" t="s">
        <v>126</v>
      </c>
      <c r="C3" s="631"/>
      <c r="D3" s="631"/>
      <c r="E3" s="631"/>
      <c r="F3" s="631"/>
      <c r="G3" s="631"/>
      <c r="H3" s="631"/>
      <c r="I3" s="631"/>
      <c r="J3" s="631"/>
    </row>
    <row r="4" spans="1:11" ht="22.5" customHeight="1">
      <c r="B4" s="632" t="s">
        <v>127</v>
      </c>
      <c r="C4" s="632"/>
      <c r="D4" s="632"/>
      <c r="E4" s="632"/>
      <c r="F4" s="632"/>
      <c r="G4" s="632"/>
      <c r="H4" s="632"/>
      <c r="I4" s="632"/>
      <c r="J4" s="632"/>
    </row>
    <row r="5" spans="1:11" ht="20.100000000000001" customHeight="1" thickBot="1">
      <c r="B5" s="7"/>
      <c r="C5" s="7"/>
      <c r="D5" s="8"/>
      <c r="E5" s="8"/>
      <c r="F5" s="8"/>
      <c r="G5" s="8"/>
      <c r="H5" s="8"/>
    </row>
    <row r="6" spans="1:11" ht="20.100000000000001" customHeight="1" thickBot="1">
      <c r="A6" s="633" t="s">
        <v>26</v>
      </c>
      <c r="B6" s="634"/>
      <c r="C6" s="14" t="s">
        <v>2280</v>
      </c>
      <c r="D6" s="635" t="s">
        <v>2750</v>
      </c>
      <c r="E6" s="636"/>
      <c r="F6" s="636"/>
      <c r="G6" s="636"/>
      <c r="H6" s="636"/>
      <c r="I6" s="636"/>
      <c r="J6" s="637"/>
    </row>
    <row r="7" spans="1:11" ht="52.5" customHeight="1" thickBot="1">
      <c r="A7" s="619" t="s">
        <v>97</v>
      </c>
      <c r="B7" s="620"/>
      <c r="C7" s="620"/>
      <c r="D7" s="621"/>
      <c r="E7" s="621"/>
      <c r="F7" s="621"/>
      <c r="G7" s="621"/>
      <c r="H7" s="621"/>
      <c r="I7" s="621"/>
      <c r="J7" s="622"/>
    </row>
    <row r="8" spans="1:11" ht="55.5" customHeight="1" thickBot="1">
      <c r="A8" s="623" t="s">
        <v>98</v>
      </c>
      <c r="B8" s="625" t="s">
        <v>81</v>
      </c>
      <c r="C8" s="627" t="s">
        <v>78</v>
      </c>
      <c r="D8" s="47" t="s">
        <v>37</v>
      </c>
      <c r="E8" s="48" t="s">
        <v>99</v>
      </c>
      <c r="F8" s="49" t="s">
        <v>101</v>
      </c>
      <c r="G8" s="49" t="s">
        <v>100</v>
      </c>
      <c r="H8" s="49" t="s">
        <v>21</v>
      </c>
      <c r="I8" s="50" t="s">
        <v>56</v>
      </c>
      <c r="J8" s="51" t="s">
        <v>57</v>
      </c>
    </row>
    <row r="9" spans="1:11" ht="28.5" customHeight="1" thickBot="1">
      <c r="A9" s="624"/>
      <c r="B9" s="626"/>
      <c r="C9" s="628"/>
      <c r="D9" s="45" t="s">
        <v>27</v>
      </c>
      <c r="E9" s="46" t="s">
        <v>27</v>
      </c>
      <c r="F9" s="46" t="s">
        <v>27</v>
      </c>
      <c r="G9" s="46" t="s">
        <v>27</v>
      </c>
      <c r="H9" s="46" t="s">
        <v>27</v>
      </c>
      <c r="I9" s="45" t="s">
        <v>27</v>
      </c>
      <c r="J9" s="46" t="s">
        <v>27</v>
      </c>
    </row>
    <row r="10" spans="1:11" ht="20.100000000000001" customHeight="1">
      <c r="A10" s="229"/>
      <c r="B10" s="232" t="s">
        <v>909</v>
      </c>
      <c r="C10" s="222"/>
      <c r="D10" s="220">
        <v>63</v>
      </c>
      <c r="E10" s="215">
        <f>+F10+G10</f>
        <v>601</v>
      </c>
      <c r="F10" s="535">
        <f>423+4</f>
        <v>427</v>
      </c>
      <c r="G10" s="536">
        <f>171+3</f>
        <v>174</v>
      </c>
      <c r="H10" s="223">
        <f>+F10+G10</f>
        <v>601</v>
      </c>
      <c r="I10" s="216">
        <v>4783140</v>
      </c>
      <c r="J10" s="217">
        <v>4783140</v>
      </c>
      <c r="K10" s="532">
        <f>+I10-J10</f>
        <v>0</v>
      </c>
    </row>
    <row r="11" spans="1:11" ht="20.100000000000001" customHeight="1">
      <c r="A11" s="230"/>
      <c r="B11" s="233" t="s">
        <v>1550</v>
      </c>
      <c r="C11" s="15"/>
      <c r="D11" s="221">
        <v>71</v>
      </c>
      <c r="E11" s="215">
        <f t="shared" ref="E11:E26" si="0">+F11+G11</f>
        <v>440</v>
      </c>
      <c r="F11" s="537">
        <v>292</v>
      </c>
      <c r="G11" s="538">
        <v>148</v>
      </c>
      <c r="H11" s="215">
        <f t="shared" ref="H11:H26" si="1">+F11+G11</f>
        <v>440</v>
      </c>
      <c r="I11" s="218">
        <v>3792961</v>
      </c>
      <c r="J11" s="219">
        <v>3792801</v>
      </c>
      <c r="K11" s="532">
        <f t="shared" ref="K11:K26" si="2">+I11-J11</f>
        <v>160</v>
      </c>
    </row>
    <row r="12" spans="1:11" ht="20.100000000000001" customHeight="1">
      <c r="A12" s="230"/>
      <c r="B12" s="233" t="s">
        <v>1677</v>
      </c>
      <c r="C12" s="15"/>
      <c r="D12" s="221">
        <v>35</v>
      </c>
      <c r="E12" s="215">
        <f t="shared" si="0"/>
        <v>291</v>
      </c>
      <c r="F12" s="537">
        <v>201</v>
      </c>
      <c r="G12" s="538">
        <v>90</v>
      </c>
      <c r="H12" s="215">
        <f t="shared" si="1"/>
        <v>291</v>
      </c>
      <c r="I12" s="218">
        <v>4168688</v>
      </c>
      <c r="J12" s="219">
        <v>4168688</v>
      </c>
      <c r="K12" s="532">
        <f t="shared" si="2"/>
        <v>0</v>
      </c>
    </row>
    <row r="13" spans="1:11" ht="20.100000000000001" customHeight="1">
      <c r="A13" s="230"/>
      <c r="B13" s="233" t="s">
        <v>1178</v>
      </c>
      <c r="C13" s="15"/>
      <c r="D13" s="221">
        <v>25</v>
      </c>
      <c r="E13" s="215">
        <f t="shared" si="0"/>
        <v>560</v>
      </c>
      <c r="F13" s="537">
        <v>331</v>
      </c>
      <c r="G13" s="538">
        <v>229</v>
      </c>
      <c r="H13" s="215">
        <f t="shared" si="1"/>
        <v>560</v>
      </c>
      <c r="I13" s="218">
        <f>4539337+200016</f>
        <v>4739353</v>
      </c>
      <c r="J13" s="219">
        <v>4739353</v>
      </c>
      <c r="K13" s="532">
        <f t="shared" si="2"/>
        <v>0</v>
      </c>
    </row>
    <row r="14" spans="1:11" ht="20.100000000000001" customHeight="1">
      <c r="A14" s="230"/>
      <c r="B14" s="233" t="s">
        <v>405</v>
      </c>
      <c r="C14" s="15"/>
      <c r="D14" s="221">
        <v>21</v>
      </c>
      <c r="E14" s="215">
        <f t="shared" si="0"/>
        <v>384</v>
      </c>
      <c r="F14" s="537">
        <v>200</v>
      </c>
      <c r="G14" s="538">
        <v>184</v>
      </c>
      <c r="H14" s="215">
        <f t="shared" si="1"/>
        <v>384</v>
      </c>
      <c r="I14" s="218">
        <v>2277795</v>
      </c>
      <c r="J14" s="219">
        <v>2277795</v>
      </c>
      <c r="K14" s="532">
        <f t="shared" si="2"/>
        <v>0</v>
      </c>
    </row>
    <row r="15" spans="1:11" ht="20.100000000000001" customHeight="1">
      <c r="A15" s="230"/>
      <c r="B15" s="233" t="s">
        <v>326</v>
      </c>
      <c r="C15" s="15"/>
      <c r="D15" s="221">
        <v>43</v>
      </c>
      <c r="E15" s="215">
        <f t="shared" si="0"/>
        <v>394</v>
      </c>
      <c r="F15" s="537">
        <v>291</v>
      </c>
      <c r="G15" s="538">
        <v>103</v>
      </c>
      <c r="H15" s="215">
        <f t="shared" si="1"/>
        <v>394</v>
      </c>
      <c r="I15" s="218">
        <v>3486305</v>
      </c>
      <c r="J15" s="219">
        <v>3486305</v>
      </c>
      <c r="K15" s="532">
        <f t="shared" si="2"/>
        <v>0</v>
      </c>
    </row>
    <row r="16" spans="1:11" ht="20.100000000000001" customHeight="1">
      <c r="A16" s="230"/>
      <c r="B16" s="233" t="s">
        <v>138</v>
      </c>
      <c r="C16" s="15"/>
      <c r="D16" s="221">
        <v>31</v>
      </c>
      <c r="E16" s="215">
        <f t="shared" si="0"/>
        <v>237</v>
      </c>
      <c r="F16" s="537">
        <v>169</v>
      </c>
      <c r="G16" s="538">
        <v>68</v>
      </c>
      <c r="H16" s="215">
        <f t="shared" si="1"/>
        <v>237</v>
      </c>
      <c r="I16" s="218">
        <v>2226865</v>
      </c>
      <c r="J16" s="219">
        <v>2212730</v>
      </c>
      <c r="K16" s="532">
        <f t="shared" si="2"/>
        <v>14135</v>
      </c>
    </row>
    <row r="17" spans="1:13" ht="20.100000000000001" customHeight="1">
      <c r="A17" s="230"/>
      <c r="B17" s="233" t="s">
        <v>706</v>
      </c>
      <c r="C17" s="15"/>
      <c r="D17" s="221">
        <v>47</v>
      </c>
      <c r="E17" s="215">
        <f t="shared" si="0"/>
        <v>520</v>
      </c>
      <c r="F17" s="537">
        <v>264</v>
      </c>
      <c r="G17" s="538">
        <v>256</v>
      </c>
      <c r="H17" s="215">
        <f t="shared" si="1"/>
        <v>520</v>
      </c>
      <c r="I17" s="218">
        <v>3941915</v>
      </c>
      <c r="J17" s="219">
        <v>3941915</v>
      </c>
      <c r="K17" s="532">
        <f t="shared" si="2"/>
        <v>0</v>
      </c>
    </row>
    <row r="18" spans="1:13" ht="20.100000000000001" customHeight="1">
      <c r="A18" s="230"/>
      <c r="B18" s="233" t="s">
        <v>996</v>
      </c>
      <c r="C18" s="15"/>
      <c r="D18" s="221">
        <v>35</v>
      </c>
      <c r="E18" s="215">
        <f t="shared" si="0"/>
        <v>485</v>
      </c>
      <c r="F18" s="537">
        <v>283</v>
      </c>
      <c r="G18" s="538">
        <v>202</v>
      </c>
      <c r="H18" s="215">
        <f t="shared" si="1"/>
        <v>485</v>
      </c>
      <c r="I18" s="218">
        <v>4815926</v>
      </c>
      <c r="J18" s="219">
        <v>4815926</v>
      </c>
      <c r="K18" s="532">
        <f t="shared" si="2"/>
        <v>0</v>
      </c>
    </row>
    <row r="19" spans="1:13" ht="20.100000000000001" customHeight="1">
      <c r="A19" s="230"/>
      <c r="B19" s="233" t="s">
        <v>2281</v>
      </c>
      <c r="C19" s="15"/>
      <c r="D19" s="221">
        <v>15</v>
      </c>
      <c r="E19" s="215">
        <f t="shared" si="0"/>
        <v>164</v>
      </c>
      <c r="F19" s="537">
        <v>127</v>
      </c>
      <c r="G19" s="538">
        <v>37</v>
      </c>
      <c r="H19" s="215">
        <f t="shared" si="1"/>
        <v>164</v>
      </c>
      <c r="I19" s="218">
        <v>1800287</v>
      </c>
      <c r="J19" s="219">
        <v>1800287</v>
      </c>
      <c r="K19" s="532">
        <f t="shared" si="2"/>
        <v>0</v>
      </c>
    </row>
    <row r="20" spans="1:13" ht="20.100000000000001" customHeight="1">
      <c r="A20" s="230"/>
      <c r="B20" s="233" t="s">
        <v>339</v>
      </c>
      <c r="C20" s="15"/>
      <c r="D20" s="221">
        <v>36</v>
      </c>
      <c r="E20" s="215">
        <f t="shared" si="0"/>
        <v>339</v>
      </c>
      <c r="F20" s="537">
        <v>208</v>
      </c>
      <c r="G20" s="538">
        <v>131</v>
      </c>
      <c r="H20" s="215">
        <f t="shared" si="1"/>
        <v>339</v>
      </c>
      <c r="I20" s="218">
        <f>4563661+150156+4644</f>
        <v>4718461</v>
      </c>
      <c r="J20" s="219">
        <v>4718461</v>
      </c>
      <c r="K20" s="532">
        <f t="shared" si="2"/>
        <v>0</v>
      </c>
    </row>
    <row r="21" spans="1:13" ht="20.100000000000001" customHeight="1">
      <c r="A21" s="230"/>
      <c r="B21" s="233" t="s">
        <v>319</v>
      </c>
      <c r="C21" s="15"/>
      <c r="D21" s="221">
        <v>19</v>
      </c>
      <c r="E21" s="215">
        <f t="shared" si="0"/>
        <v>366</v>
      </c>
      <c r="F21" s="537">
        <v>259</v>
      </c>
      <c r="G21" s="538">
        <v>107</v>
      </c>
      <c r="H21" s="215">
        <f t="shared" si="1"/>
        <v>366</v>
      </c>
      <c r="I21" s="218">
        <v>2147666</v>
      </c>
      <c r="J21" s="219">
        <v>2147666</v>
      </c>
      <c r="K21" s="532">
        <f t="shared" si="2"/>
        <v>0</v>
      </c>
    </row>
    <row r="22" spans="1:13" ht="20.100000000000001" customHeight="1">
      <c r="A22" s="230"/>
      <c r="B22" s="233" t="s">
        <v>163</v>
      </c>
      <c r="C22" s="15"/>
      <c r="D22" s="221">
        <v>30</v>
      </c>
      <c r="E22" s="215">
        <f t="shared" si="0"/>
        <v>340</v>
      </c>
      <c r="F22" s="537">
        <v>239</v>
      </c>
      <c r="G22" s="538">
        <v>101</v>
      </c>
      <c r="H22" s="215">
        <f t="shared" si="1"/>
        <v>340</v>
      </c>
      <c r="I22" s="218">
        <v>3960069</v>
      </c>
      <c r="J22" s="219">
        <v>3960069</v>
      </c>
      <c r="K22" s="532">
        <f t="shared" si="2"/>
        <v>0</v>
      </c>
    </row>
    <row r="23" spans="1:13" ht="20.100000000000001" customHeight="1">
      <c r="A23" s="230"/>
      <c r="B23" s="233" t="s">
        <v>872</v>
      </c>
      <c r="C23" s="15"/>
      <c r="D23" s="221">
        <v>33</v>
      </c>
      <c r="E23" s="215">
        <f t="shared" si="0"/>
        <v>390</v>
      </c>
      <c r="F23" s="537">
        <v>104</v>
      </c>
      <c r="G23" s="538">
        <v>286</v>
      </c>
      <c r="H23" s="215">
        <f t="shared" si="1"/>
        <v>390</v>
      </c>
      <c r="I23" s="218">
        <v>4715868</v>
      </c>
      <c r="J23" s="219">
        <v>4715868</v>
      </c>
      <c r="K23" s="532">
        <f t="shared" si="2"/>
        <v>0</v>
      </c>
    </row>
    <row r="24" spans="1:13" ht="20.100000000000001" customHeight="1">
      <c r="A24" s="230"/>
      <c r="B24" s="233" t="s">
        <v>151</v>
      </c>
      <c r="C24" s="15"/>
      <c r="D24" s="221">
        <v>45</v>
      </c>
      <c r="E24" s="215">
        <f t="shared" si="0"/>
        <v>530</v>
      </c>
      <c r="F24" s="537">
        <v>323</v>
      </c>
      <c r="G24" s="538">
        <v>207</v>
      </c>
      <c r="H24" s="215">
        <f t="shared" si="1"/>
        <v>530</v>
      </c>
      <c r="I24" s="218">
        <v>5123008</v>
      </c>
      <c r="J24" s="219">
        <v>5123008</v>
      </c>
      <c r="K24" s="532">
        <f t="shared" si="2"/>
        <v>0</v>
      </c>
    </row>
    <row r="25" spans="1:13" ht="20.100000000000001" customHeight="1">
      <c r="A25" s="230"/>
      <c r="B25" s="233"/>
      <c r="C25" s="15" t="s">
        <v>895</v>
      </c>
      <c r="D25" s="221">
        <v>21</v>
      </c>
      <c r="E25" s="215">
        <f t="shared" si="0"/>
        <v>114</v>
      </c>
      <c r="F25" s="537">
        <v>60</v>
      </c>
      <c r="G25" s="538">
        <v>54</v>
      </c>
      <c r="H25" s="215">
        <f t="shared" si="1"/>
        <v>114</v>
      </c>
      <c r="I25" s="218">
        <v>2082285</v>
      </c>
      <c r="J25" s="219">
        <v>2045808</v>
      </c>
      <c r="K25" s="532">
        <f t="shared" si="2"/>
        <v>36477</v>
      </c>
    </row>
    <row r="26" spans="1:13" ht="20.100000000000001" customHeight="1" thickBot="1">
      <c r="A26" s="231"/>
      <c r="B26" s="234"/>
      <c r="C26" s="224" t="s">
        <v>197</v>
      </c>
      <c r="D26" s="225">
        <v>32</v>
      </c>
      <c r="E26" s="215">
        <f t="shared" si="0"/>
        <v>527</v>
      </c>
      <c r="F26" s="539">
        <v>355</v>
      </c>
      <c r="G26" s="540">
        <v>172</v>
      </c>
      <c r="H26" s="226">
        <f t="shared" si="1"/>
        <v>527</v>
      </c>
      <c r="I26" s="227">
        <f>3846970+18576</f>
        <v>3865546</v>
      </c>
      <c r="J26" s="228">
        <v>3865546</v>
      </c>
      <c r="K26" s="532">
        <f t="shared" si="2"/>
        <v>0</v>
      </c>
    </row>
    <row r="27" spans="1:13" ht="20.100000000000001" customHeight="1" thickBot="1">
      <c r="A27" s="53"/>
      <c r="B27" s="87" t="s">
        <v>68</v>
      </c>
      <c r="C27" s="86"/>
      <c r="D27" s="214">
        <f>SUM(D10:D26)</f>
        <v>602</v>
      </c>
      <c r="E27" s="214">
        <f>SUM(E10:E26)</f>
        <v>6682</v>
      </c>
      <c r="F27" s="12">
        <f t="shared" ref="F27:J27" si="3">SUM(F10:F26)</f>
        <v>4133</v>
      </c>
      <c r="G27" s="12">
        <f t="shared" si="3"/>
        <v>2549</v>
      </c>
      <c r="H27" s="12">
        <f t="shared" si="3"/>
        <v>6682</v>
      </c>
      <c r="I27" s="13">
        <f t="shared" si="3"/>
        <v>62646138</v>
      </c>
      <c r="J27" s="13">
        <f t="shared" si="3"/>
        <v>62595366</v>
      </c>
      <c r="K27" s="532">
        <f>+I27-J27</f>
        <v>50772</v>
      </c>
      <c r="M27" s="532"/>
    </row>
    <row r="28" spans="1:13" ht="98.25" customHeight="1">
      <c r="B28" s="618" t="s">
        <v>46</v>
      </c>
      <c r="C28" s="618"/>
      <c r="D28" s="618"/>
      <c r="E28" s="618"/>
      <c r="F28" s="618"/>
      <c r="G28" s="618"/>
      <c r="H28" s="618"/>
      <c r="I28" s="618"/>
      <c r="J28" s="618"/>
    </row>
    <row r="29" spans="1:13" ht="20.100000000000001" customHeight="1">
      <c r="I29" s="44">
        <f>+I27+'Anexo Técnico 2015 COUSSA-PESA'!K13+'Anexo Técnico 2015 DCYER-PESA'!O28+'Anexo Técnico 2015 DCYER-PESA'!N29</f>
        <v>104575056</v>
      </c>
    </row>
    <row r="30" spans="1:13" ht="20.100000000000001" customHeight="1">
      <c r="I30" s="44">
        <f>+J27+'Anexo Técnico 2015 COUSSA-PESA'!L13+'Anexo Técnico 2015 DCYER-PESA'!O28+'Anexo Técnico 2015 DCYER-PESA'!O29</f>
        <v>104523519.86</v>
      </c>
      <c r="J30" s="44">
        <f>+'Anexo Técnico 2015 DCYER-PESA'!O28+'Anexo Técnico 2015 DCYER-PESA'!O29+'ANEXO III COUSSA-PESA'!T41+'Anexo II.INVERS-PESA GPOS Y ORG'!S1926+'ANEXO I-INVERSIÓN-PESA'!R102</f>
        <v>114510034.36999997</v>
      </c>
    </row>
    <row r="31" spans="1:13" ht="20.100000000000001" customHeight="1"/>
    <row r="32" spans="1:13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spans="2:3" ht="20.100000000000001" customHeight="1">
      <c r="B49" s="37"/>
      <c r="C49" s="37"/>
    </row>
    <row r="50" spans="2:3" ht="20.100000000000001" customHeight="1"/>
    <row r="51" spans="2:3" ht="20.100000000000001" customHeight="1"/>
    <row r="52" spans="2:3" ht="20.100000000000001" customHeight="1"/>
    <row r="53" spans="2:3" ht="20.100000000000001" customHeight="1"/>
    <row r="54" spans="2:3" ht="20.100000000000001" customHeight="1"/>
    <row r="55" spans="2:3" ht="20.100000000000001" customHeight="1"/>
    <row r="56" spans="2:3" ht="20.100000000000001" customHeight="1"/>
    <row r="57" spans="2:3" ht="20.100000000000001" customHeight="1"/>
    <row r="58" spans="2:3" ht="20.100000000000001" customHeight="1"/>
    <row r="59" spans="2:3" ht="20.100000000000001" customHeight="1"/>
    <row r="60" spans="2:3" ht="20.100000000000001" customHeight="1"/>
    <row r="61" spans="2:3" ht="20.100000000000001" customHeight="1">
      <c r="B61" s="37"/>
      <c r="C61" s="37"/>
    </row>
    <row r="62" spans="2:3" ht="20.100000000000001" customHeight="1"/>
    <row r="63" spans="2:3" ht="20.100000000000001" customHeight="1"/>
    <row r="64" spans="2:3" ht="20.100000000000001" customHeight="1"/>
    <row r="65" spans="2:3" ht="20.100000000000001" customHeight="1"/>
    <row r="66" spans="2:3" ht="20.100000000000001" customHeight="1"/>
    <row r="67" spans="2:3" ht="20.100000000000001" customHeight="1"/>
    <row r="68" spans="2:3" ht="20.100000000000001" customHeight="1"/>
    <row r="69" spans="2:3" ht="20.100000000000001" customHeight="1"/>
    <row r="70" spans="2:3" ht="20.100000000000001" customHeight="1"/>
    <row r="71" spans="2:3" ht="20.100000000000001" customHeight="1"/>
    <row r="72" spans="2:3" ht="20.100000000000001" customHeight="1"/>
    <row r="73" spans="2:3" ht="20.100000000000001" customHeight="1"/>
    <row r="74" spans="2:3" ht="20.100000000000001" customHeight="1"/>
    <row r="75" spans="2:3" ht="20.100000000000001" customHeight="1"/>
    <row r="76" spans="2:3" ht="20.100000000000001" customHeight="1"/>
    <row r="77" spans="2:3" ht="20.100000000000001" customHeight="1"/>
    <row r="78" spans="2:3" ht="20.100000000000001" customHeight="1"/>
    <row r="79" spans="2:3" ht="20.100000000000001" customHeight="1">
      <c r="B79" s="37"/>
      <c r="C79" s="37"/>
    </row>
    <row r="80" spans="2:3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spans="2:3" ht="20.100000000000001" customHeight="1"/>
    <row r="103" spans="2:3">
      <c r="B103" s="6"/>
      <c r="C103" s="6"/>
    </row>
    <row r="104" spans="2:3">
      <c r="B104" s="38"/>
      <c r="C104" s="38"/>
    </row>
    <row r="105" spans="2:3">
      <c r="B105" s="39"/>
      <c r="C105" s="39"/>
    </row>
    <row r="106" spans="2:3" s="40" customFormat="1"/>
    <row r="107" spans="2:3" s="40" customFormat="1"/>
    <row r="108" spans="2:3" s="40" customFormat="1"/>
    <row r="109" spans="2:3" ht="95.25" customHeight="1">
      <c r="B109" s="41"/>
      <c r="C109" s="41"/>
    </row>
    <row r="110" spans="2:3" ht="14.4">
      <c r="B110" s="42"/>
      <c r="C110" s="42"/>
    </row>
    <row r="111" spans="2:3" ht="14.4">
      <c r="B111" s="43"/>
      <c r="C111" s="43"/>
    </row>
    <row r="115" spans="2:3" ht="14.4">
      <c r="B115" s="43"/>
      <c r="C115" s="43"/>
    </row>
    <row r="120" spans="2:3">
      <c r="B120" s="44"/>
      <c r="C120" s="44"/>
    </row>
  </sheetData>
  <mergeCells count="11">
    <mergeCell ref="B1:J1"/>
    <mergeCell ref="B2:J2"/>
    <mergeCell ref="B3:J3"/>
    <mergeCell ref="B4:J4"/>
    <mergeCell ref="A6:B6"/>
    <mergeCell ref="D6:J6"/>
    <mergeCell ref="B28:J28"/>
    <mergeCell ref="A7:J7"/>
    <mergeCell ref="A8:A9"/>
    <mergeCell ref="B8:B9"/>
    <mergeCell ref="C8:C9"/>
  </mergeCells>
  <pageMargins left="0.70866141732283472" right="0.70866141732283472" top="0.74803149606299213" bottom="0.74803149606299213" header="0.31496062992125984" footer="0.31496062992125984"/>
  <pageSetup scale="6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70"/>
  <sheetViews>
    <sheetView showGridLines="0" topLeftCell="L34" zoomScale="60" zoomScaleNormal="60" workbookViewId="0">
      <selection activeCell="N73" sqref="N73"/>
    </sheetView>
  </sheetViews>
  <sheetFormatPr baseColWidth="10" defaultColWidth="11.44140625" defaultRowHeight="15"/>
  <cols>
    <col min="1" max="1" width="0.109375" style="235" customWidth="1"/>
    <col min="2" max="2" width="8.88671875" style="239" customWidth="1"/>
    <col min="3" max="3" width="35.109375" style="235" customWidth="1"/>
    <col min="4" max="4" width="17.109375" style="235" customWidth="1"/>
    <col min="5" max="5" width="19.88671875" style="235" customWidth="1"/>
    <col min="6" max="6" width="23.33203125" style="235" customWidth="1"/>
    <col min="7" max="7" width="25.6640625" style="235" customWidth="1"/>
    <col min="8" max="8" width="25.6640625" style="326" customWidth="1"/>
    <col min="9" max="9" width="23.109375" style="235" customWidth="1"/>
    <col min="10" max="10" width="24.44140625" style="235" customWidth="1"/>
    <col min="11" max="11" width="38.33203125" style="235" customWidth="1"/>
    <col min="12" max="12" width="23.33203125" style="235" customWidth="1"/>
    <col min="13" max="13" width="14.33203125" style="235" customWidth="1"/>
    <col min="14" max="14" width="13.109375" style="235" customWidth="1"/>
    <col min="15" max="15" width="14" style="235" customWidth="1"/>
    <col min="16" max="16" width="19.44140625" style="235" customWidth="1"/>
    <col min="17" max="17" width="22.6640625" style="235" customWidth="1"/>
    <col min="18" max="18" width="19.44140625" style="235" customWidth="1"/>
    <col min="19" max="19" width="30.33203125" style="235" customWidth="1"/>
    <col min="20" max="20" width="22.6640625" style="235" customWidth="1"/>
    <col min="21" max="21" width="23.6640625" style="235" customWidth="1"/>
    <col min="22" max="23" width="23.33203125" style="235" customWidth="1"/>
    <col min="24" max="24" width="26" style="235" customWidth="1"/>
    <col min="25" max="25" width="20.33203125" style="236" customWidth="1"/>
    <col min="26" max="26" width="17.109375" style="235" customWidth="1"/>
    <col min="27" max="27" width="23" style="235" customWidth="1"/>
    <col min="28" max="16384" width="11.44140625" style="235"/>
  </cols>
  <sheetData>
    <row r="1" spans="1:26" ht="21">
      <c r="B1" s="616" t="s">
        <v>7</v>
      </c>
      <c r="C1" s="616"/>
      <c r="D1" s="616"/>
      <c r="E1" s="616"/>
      <c r="F1" s="616"/>
      <c r="G1" s="616"/>
      <c r="H1" s="616"/>
      <c r="I1" s="616"/>
      <c r="J1" s="616"/>
      <c r="K1" s="616"/>
      <c r="L1" s="616"/>
      <c r="M1" s="616"/>
      <c r="N1" s="616"/>
      <c r="O1" s="616"/>
      <c r="P1" s="616"/>
      <c r="Q1" s="616"/>
      <c r="R1" s="616"/>
      <c r="S1" s="616"/>
      <c r="T1" s="616"/>
      <c r="U1" s="616"/>
      <c r="V1" s="616"/>
      <c r="W1" s="616"/>
      <c r="X1" s="616"/>
      <c r="Y1" s="616"/>
      <c r="Z1" s="616"/>
    </row>
    <row r="2" spans="1:26" ht="28.2">
      <c r="B2" s="617" t="s">
        <v>47</v>
      </c>
      <c r="C2" s="617"/>
      <c r="D2" s="617"/>
      <c r="E2" s="617"/>
      <c r="F2" s="617"/>
      <c r="G2" s="617"/>
      <c r="H2" s="617"/>
      <c r="I2" s="617"/>
      <c r="J2" s="617"/>
      <c r="K2" s="617"/>
      <c r="L2" s="617"/>
      <c r="M2" s="617"/>
      <c r="N2" s="617"/>
      <c r="O2" s="617"/>
      <c r="P2" s="617"/>
      <c r="Q2" s="617"/>
      <c r="R2" s="617"/>
      <c r="S2" s="617"/>
      <c r="T2" s="617"/>
      <c r="U2" s="617"/>
      <c r="V2" s="617"/>
      <c r="W2" s="617"/>
      <c r="X2" s="617"/>
      <c r="Y2" s="617"/>
      <c r="Z2" s="617"/>
    </row>
    <row r="3" spans="1:26" ht="20.25" customHeight="1">
      <c r="B3" s="615" t="s">
        <v>128</v>
      </c>
      <c r="C3" s="615"/>
      <c r="D3" s="615"/>
      <c r="E3" s="615"/>
      <c r="F3" s="615"/>
      <c r="G3" s="615"/>
      <c r="H3" s="615"/>
      <c r="I3" s="615"/>
      <c r="J3" s="615"/>
      <c r="K3" s="615"/>
      <c r="L3" s="615"/>
      <c r="M3" s="615"/>
      <c r="N3" s="615"/>
      <c r="O3" s="615"/>
      <c r="P3" s="615"/>
      <c r="Q3" s="615"/>
      <c r="R3" s="615"/>
      <c r="S3" s="615"/>
      <c r="T3" s="615"/>
      <c r="U3" s="615"/>
      <c r="V3" s="615"/>
      <c r="W3" s="615"/>
      <c r="X3" s="615"/>
      <c r="Y3" s="615"/>
      <c r="Z3" s="615"/>
    </row>
    <row r="4" spans="1:26" ht="20.25" customHeight="1">
      <c r="B4" s="615" t="s">
        <v>49</v>
      </c>
      <c r="C4" s="615"/>
      <c r="D4" s="615"/>
      <c r="E4" s="615"/>
      <c r="F4" s="615"/>
      <c r="G4" s="615"/>
      <c r="H4" s="615"/>
      <c r="I4" s="615"/>
      <c r="J4" s="615"/>
      <c r="K4" s="615"/>
      <c r="L4" s="615"/>
      <c r="M4" s="615"/>
      <c r="N4" s="615"/>
      <c r="O4" s="615"/>
      <c r="P4" s="615"/>
      <c r="Q4" s="615"/>
      <c r="R4" s="615"/>
      <c r="S4" s="615"/>
      <c r="T4" s="615"/>
      <c r="U4" s="615"/>
      <c r="V4" s="615"/>
      <c r="W4" s="615"/>
      <c r="X4" s="615"/>
      <c r="Y4" s="615"/>
      <c r="Z4" s="615"/>
    </row>
    <row r="5" spans="1:26" ht="20.25" customHeight="1">
      <c r="B5" s="615" t="s">
        <v>102</v>
      </c>
      <c r="C5" s="615"/>
      <c r="D5" s="615"/>
      <c r="E5" s="615"/>
      <c r="F5" s="615"/>
      <c r="G5" s="615"/>
      <c r="H5" s="615"/>
      <c r="I5" s="615"/>
      <c r="J5" s="615"/>
      <c r="K5" s="615"/>
      <c r="L5" s="615"/>
      <c r="M5" s="615"/>
      <c r="N5" s="615"/>
      <c r="O5" s="615"/>
      <c r="P5" s="615"/>
      <c r="Q5" s="615"/>
      <c r="R5" s="615"/>
      <c r="S5" s="615"/>
      <c r="T5" s="615"/>
      <c r="U5" s="615"/>
      <c r="V5" s="615"/>
      <c r="W5" s="615"/>
      <c r="X5" s="615"/>
      <c r="Y5" s="615"/>
      <c r="Z5" s="615"/>
    </row>
    <row r="6" spans="1:26" ht="20.25" customHeight="1">
      <c r="B6" s="615" t="s">
        <v>30</v>
      </c>
      <c r="C6" s="615"/>
      <c r="D6" s="615"/>
      <c r="E6" s="615"/>
      <c r="F6" s="615"/>
      <c r="G6" s="615"/>
      <c r="H6" s="615"/>
      <c r="I6" s="615"/>
      <c r="J6" s="615"/>
      <c r="K6" s="615"/>
      <c r="L6" s="615"/>
      <c r="M6" s="615"/>
      <c r="N6" s="615"/>
      <c r="O6" s="615"/>
      <c r="P6" s="615"/>
      <c r="Q6" s="615"/>
      <c r="R6" s="615"/>
      <c r="S6" s="615"/>
      <c r="T6" s="615"/>
      <c r="U6" s="615"/>
      <c r="V6" s="615"/>
      <c r="W6" s="615"/>
      <c r="X6" s="615"/>
      <c r="Y6" s="615"/>
      <c r="Z6" s="615"/>
    </row>
    <row r="7" spans="1:26" ht="17.399999999999999">
      <c r="B7" s="327"/>
      <c r="C7" s="327"/>
      <c r="D7" s="327"/>
      <c r="E7" s="327"/>
      <c r="F7" s="327"/>
      <c r="G7" s="327"/>
      <c r="H7" s="328"/>
      <c r="I7" s="327"/>
      <c r="J7" s="327"/>
      <c r="K7" s="327"/>
      <c r="L7" s="327"/>
      <c r="M7" s="327"/>
      <c r="N7" s="327"/>
      <c r="O7" s="327"/>
      <c r="P7" s="327"/>
      <c r="Q7" s="327"/>
      <c r="R7" s="327"/>
      <c r="S7" s="327"/>
      <c r="T7" s="327"/>
      <c r="U7" s="327"/>
      <c r="V7" s="327"/>
      <c r="W7" s="327"/>
      <c r="X7" s="327"/>
      <c r="Y7" s="238"/>
    </row>
    <row r="8" spans="1:26" ht="17.399999999999999">
      <c r="C8" s="240" t="s">
        <v>73</v>
      </c>
      <c r="D8" s="240" t="s">
        <v>139</v>
      </c>
      <c r="G8" s="485"/>
      <c r="H8" s="242"/>
      <c r="I8" s="240"/>
      <c r="M8" s="240"/>
      <c r="N8" s="240"/>
      <c r="O8" s="243"/>
      <c r="P8" s="244"/>
      <c r="Q8" s="244"/>
      <c r="T8" s="244" t="s">
        <v>74</v>
      </c>
      <c r="U8" s="111" t="s">
        <v>2749</v>
      </c>
      <c r="V8" s="244"/>
      <c r="W8" s="244"/>
      <c r="X8" s="244"/>
      <c r="Y8" s="237"/>
    </row>
    <row r="9" spans="1:26" ht="16.2" thickBot="1">
      <c r="C9" s="240"/>
      <c r="D9" s="240"/>
      <c r="E9" s="240"/>
      <c r="F9" s="240"/>
      <c r="G9" s="243"/>
      <c r="H9" s="245"/>
      <c r="I9" s="243"/>
      <c r="J9" s="243"/>
      <c r="K9" s="243"/>
      <c r="L9" s="243"/>
      <c r="M9" s="243"/>
      <c r="N9" s="243"/>
      <c r="O9" s="243"/>
      <c r="P9" s="243"/>
      <c r="Q9" s="243"/>
      <c r="R9" s="243"/>
      <c r="S9" s="243"/>
      <c r="T9" s="243"/>
      <c r="U9" s="243"/>
      <c r="V9" s="244"/>
      <c r="W9" s="244"/>
      <c r="X9" s="246"/>
      <c r="Y9" s="237"/>
    </row>
    <row r="10" spans="1:26" s="249" customFormat="1" ht="38.25" customHeight="1" thickBot="1">
      <c r="A10" s="247"/>
      <c r="B10" s="646" t="s">
        <v>17</v>
      </c>
      <c r="C10" s="648" t="s">
        <v>60</v>
      </c>
      <c r="D10" s="642"/>
      <c r="E10" s="642"/>
      <c r="F10" s="643"/>
      <c r="G10" s="649" t="s">
        <v>32</v>
      </c>
      <c r="H10" s="649"/>
      <c r="I10" s="649"/>
      <c r="J10" s="650"/>
      <c r="K10" s="648"/>
      <c r="L10" s="651"/>
      <c r="M10" s="652" t="s">
        <v>40</v>
      </c>
      <c r="N10" s="653"/>
      <c r="O10" s="653"/>
      <c r="P10" s="654"/>
      <c r="Q10" s="638" t="s">
        <v>33</v>
      </c>
      <c r="R10" s="639"/>
      <c r="S10" s="639"/>
      <c r="T10" s="640"/>
      <c r="U10" s="638" t="s">
        <v>52</v>
      </c>
      <c r="V10" s="639"/>
      <c r="W10" s="639"/>
      <c r="X10" s="640"/>
      <c r="Y10" s="248"/>
    </row>
    <row r="11" spans="1:26" s="249" customFormat="1" ht="94.8" thickTop="1" thickBot="1">
      <c r="A11" s="250" t="s">
        <v>16</v>
      </c>
      <c r="B11" s="647"/>
      <c r="C11" s="251" t="s">
        <v>43</v>
      </c>
      <c r="D11" s="641" t="s">
        <v>44</v>
      </c>
      <c r="E11" s="642"/>
      <c r="F11" s="643"/>
      <c r="G11" s="251" t="s">
        <v>146</v>
      </c>
      <c r="H11" s="251" t="s">
        <v>18</v>
      </c>
      <c r="I11" s="251" t="s">
        <v>15</v>
      </c>
      <c r="J11" s="251" t="s">
        <v>67</v>
      </c>
      <c r="K11" s="252" t="s">
        <v>84</v>
      </c>
      <c r="L11" s="252" t="s">
        <v>85</v>
      </c>
      <c r="M11" s="253" t="s">
        <v>5</v>
      </c>
      <c r="N11" s="254" t="s">
        <v>6</v>
      </c>
      <c r="O11" s="254" t="s">
        <v>21</v>
      </c>
      <c r="P11" s="251" t="s">
        <v>50</v>
      </c>
      <c r="Q11" s="251" t="s">
        <v>19</v>
      </c>
      <c r="R11" s="255" t="s">
        <v>41</v>
      </c>
      <c r="S11" s="251" t="s">
        <v>45</v>
      </c>
      <c r="T11" s="251" t="s">
        <v>42</v>
      </c>
      <c r="U11" s="251" t="s">
        <v>19</v>
      </c>
      <c r="V11" s="255" t="s">
        <v>41</v>
      </c>
      <c r="W11" s="251" t="s">
        <v>45</v>
      </c>
      <c r="X11" s="337" t="s">
        <v>42</v>
      </c>
      <c r="Y11" s="340" t="s">
        <v>145</v>
      </c>
    </row>
    <row r="12" spans="1:26" ht="33" customHeight="1" thickTop="1" thickBot="1">
      <c r="A12" s="256"/>
      <c r="B12" s="257"/>
      <c r="C12" s="257"/>
      <c r="D12" s="258" t="s">
        <v>23</v>
      </c>
      <c r="E12" s="259" t="s">
        <v>13</v>
      </c>
      <c r="F12" s="260" t="s">
        <v>14</v>
      </c>
      <c r="G12" s="261"/>
      <c r="H12" s="262"/>
      <c r="I12" s="262"/>
      <c r="J12" s="263"/>
      <c r="K12" s="264"/>
      <c r="L12" s="264"/>
      <c r="M12" s="265"/>
      <c r="N12" s="266"/>
      <c r="O12" s="266"/>
      <c r="P12" s="267"/>
      <c r="Q12" s="268"/>
      <c r="R12" s="267"/>
      <c r="S12" s="267"/>
      <c r="T12" s="267"/>
      <c r="U12" s="267"/>
      <c r="V12" s="267" t="s">
        <v>10</v>
      </c>
      <c r="W12" s="267"/>
      <c r="X12" s="338" t="s">
        <v>10</v>
      </c>
      <c r="Y12" s="341"/>
    </row>
    <row r="13" spans="1:26" s="236" customFormat="1" ht="81" customHeight="1">
      <c r="A13" s="236" t="str">
        <f>+D8</f>
        <v>SAN LUIS POTOSÍ</v>
      </c>
      <c r="B13" s="269">
        <v>1</v>
      </c>
      <c r="C13" s="141" t="s">
        <v>2282</v>
      </c>
      <c r="D13" s="270" t="s">
        <v>2283</v>
      </c>
      <c r="E13" s="270" t="s">
        <v>2284</v>
      </c>
      <c r="F13" s="270" t="s">
        <v>419</v>
      </c>
      <c r="G13" s="141" t="s">
        <v>163</v>
      </c>
      <c r="H13" s="141" t="s">
        <v>261</v>
      </c>
      <c r="I13" s="270" t="s">
        <v>2285</v>
      </c>
      <c r="J13" s="271" t="s">
        <v>2290</v>
      </c>
      <c r="K13" s="272">
        <v>0</v>
      </c>
      <c r="L13" s="272">
        <v>0</v>
      </c>
      <c r="M13" s="273">
        <v>18</v>
      </c>
      <c r="N13" s="273">
        <v>14</v>
      </c>
      <c r="O13" s="274">
        <f>+M13+N13</f>
        <v>32</v>
      </c>
      <c r="P13" s="275" t="s">
        <v>153</v>
      </c>
      <c r="Q13" s="276">
        <v>9582</v>
      </c>
      <c r="R13" s="277">
        <v>0</v>
      </c>
      <c r="S13" s="278">
        <v>31870.55</v>
      </c>
      <c r="T13" s="278">
        <f>+Q13+R13+S13</f>
        <v>41452.550000000003</v>
      </c>
      <c r="U13" s="278">
        <v>9582</v>
      </c>
      <c r="V13" s="279">
        <v>0</v>
      </c>
      <c r="W13" s="279">
        <v>0</v>
      </c>
      <c r="X13" s="339">
        <f>+U13+V13</f>
        <v>9582</v>
      </c>
      <c r="Y13" s="342" t="s">
        <v>2287</v>
      </c>
    </row>
    <row r="14" spans="1:26" s="236" customFormat="1" ht="84" customHeight="1">
      <c r="B14" s="269">
        <v>2</v>
      </c>
      <c r="C14" s="141" t="s">
        <v>2282</v>
      </c>
      <c r="D14" s="270" t="s">
        <v>2283</v>
      </c>
      <c r="E14" s="270" t="s">
        <v>2284</v>
      </c>
      <c r="F14" s="270" t="s">
        <v>419</v>
      </c>
      <c r="G14" s="141" t="s">
        <v>163</v>
      </c>
      <c r="H14" s="141" t="s">
        <v>261</v>
      </c>
      <c r="I14" s="270" t="s">
        <v>2285</v>
      </c>
      <c r="J14" s="271" t="s">
        <v>2288</v>
      </c>
      <c r="K14" s="272">
        <v>0</v>
      </c>
      <c r="L14" s="272">
        <v>30</v>
      </c>
      <c r="M14" s="273">
        <v>0</v>
      </c>
      <c r="N14" s="273">
        <v>0</v>
      </c>
      <c r="O14" s="274">
        <f t="shared" ref="O14:O39" si="0">+M14+N14</f>
        <v>0</v>
      </c>
      <c r="P14" s="275" t="s">
        <v>153</v>
      </c>
      <c r="Q14" s="280">
        <v>68559</v>
      </c>
      <c r="R14" s="277">
        <v>0</v>
      </c>
      <c r="S14" s="278">
        <v>3.65</v>
      </c>
      <c r="T14" s="278">
        <f t="shared" ref="T14:T39" si="1">+Q14+R14+S14</f>
        <v>68562.649999999994</v>
      </c>
      <c r="U14" s="278">
        <v>68559</v>
      </c>
      <c r="V14" s="279">
        <v>0</v>
      </c>
      <c r="W14" s="279">
        <v>0</v>
      </c>
      <c r="X14" s="339">
        <f t="shared" ref="X14:X39" si="2">+U14+V14</f>
        <v>68559</v>
      </c>
      <c r="Y14" s="342" t="s">
        <v>2287</v>
      </c>
    </row>
    <row r="15" spans="1:26" s="236" customFormat="1" ht="84" customHeight="1">
      <c r="B15" s="269">
        <v>3</v>
      </c>
      <c r="C15" s="128" t="s">
        <v>2282</v>
      </c>
      <c r="D15" s="129" t="s">
        <v>2283</v>
      </c>
      <c r="E15" s="129" t="s">
        <v>2284</v>
      </c>
      <c r="F15" s="129" t="s">
        <v>419</v>
      </c>
      <c r="G15" s="141" t="s">
        <v>163</v>
      </c>
      <c r="H15" s="128" t="s">
        <v>261</v>
      </c>
      <c r="I15" s="128" t="s">
        <v>2285</v>
      </c>
      <c r="J15" s="271" t="s">
        <v>2286</v>
      </c>
      <c r="K15" s="272">
        <v>0</v>
      </c>
      <c r="L15" s="272">
        <v>0</v>
      </c>
      <c r="M15" s="273">
        <v>0</v>
      </c>
      <c r="N15" s="273">
        <v>0</v>
      </c>
      <c r="O15" s="274">
        <f t="shared" si="0"/>
        <v>0</v>
      </c>
      <c r="P15" s="281" t="s">
        <v>153</v>
      </c>
      <c r="Q15" s="278">
        <v>82294</v>
      </c>
      <c r="R15" s="277">
        <v>0</v>
      </c>
      <c r="S15" s="278">
        <v>824.53</v>
      </c>
      <c r="T15" s="278">
        <f t="shared" si="1"/>
        <v>83118.53</v>
      </c>
      <c r="U15" s="278">
        <v>82294</v>
      </c>
      <c r="V15" s="279">
        <v>0</v>
      </c>
      <c r="W15" s="279">
        <v>0</v>
      </c>
      <c r="X15" s="339">
        <f t="shared" si="2"/>
        <v>82294</v>
      </c>
      <c r="Y15" s="342" t="s">
        <v>2287</v>
      </c>
    </row>
    <row r="16" spans="1:26" s="236" customFormat="1" ht="84" customHeight="1">
      <c r="B16" s="269">
        <v>4</v>
      </c>
      <c r="C16" s="128" t="s">
        <v>2282</v>
      </c>
      <c r="D16" s="129" t="s">
        <v>2283</v>
      </c>
      <c r="E16" s="129" t="s">
        <v>2284</v>
      </c>
      <c r="F16" s="129" t="s">
        <v>419</v>
      </c>
      <c r="G16" s="141" t="s">
        <v>163</v>
      </c>
      <c r="H16" s="128" t="s">
        <v>261</v>
      </c>
      <c r="I16" s="128" t="s">
        <v>2285</v>
      </c>
      <c r="J16" s="128" t="s">
        <v>2289</v>
      </c>
      <c r="K16" s="272">
        <v>0</v>
      </c>
      <c r="L16" s="272">
        <v>4092.83</v>
      </c>
      <c r="M16" s="273">
        <v>0</v>
      </c>
      <c r="N16" s="273">
        <v>0</v>
      </c>
      <c r="O16" s="274">
        <f t="shared" si="0"/>
        <v>0</v>
      </c>
      <c r="P16" s="281" t="s">
        <v>153</v>
      </c>
      <c r="Q16" s="278">
        <v>1067047</v>
      </c>
      <c r="R16" s="277">
        <v>0</v>
      </c>
      <c r="S16" s="278">
        <v>140454.73000000001</v>
      </c>
      <c r="T16" s="278">
        <f t="shared" si="1"/>
        <v>1207501.73</v>
      </c>
      <c r="U16" s="278">
        <v>1067047</v>
      </c>
      <c r="V16" s="279">
        <v>0</v>
      </c>
      <c r="W16" s="279">
        <v>0</v>
      </c>
      <c r="X16" s="339">
        <f t="shared" si="2"/>
        <v>1067047</v>
      </c>
      <c r="Y16" s="342" t="s">
        <v>2287</v>
      </c>
    </row>
    <row r="17" spans="2:26" s="236" customFormat="1" ht="84" customHeight="1">
      <c r="B17" s="269">
        <v>5</v>
      </c>
      <c r="C17" s="128" t="s">
        <v>2291</v>
      </c>
      <c r="D17" s="129" t="s">
        <v>2292</v>
      </c>
      <c r="E17" s="129" t="s">
        <v>285</v>
      </c>
      <c r="F17" s="129" t="s">
        <v>2293</v>
      </c>
      <c r="G17" s="141" t="s">
        <v>996</v>
      </c>
      <c r="H17" s="128" t="s">
        <v>1049</v>
      </c>
      <c r="I17" s="128" t="s">
        <v>2294</v>
      </c>
      <c r="J17" s="271" t="s">
        <v>2289</v>
      </c>
      <c r="K17" s="272">
        <v>0</v>
      </c>
      <c r="L17" s="272">
        <v>3002</v>
      </c>
      <c r="M17" s="273">
        <v>30</v>
      </c>
      <c r="N17" s="273">
        <v>31</v>
      </c>
      <c r="O17" s="274">
        <f t="shared" si="0"/>
        <v>61</v>
      </c>
      <c r="P17" s="281" t="s">
        <v>153</v>
      </c>
      <c r="Q17" s="278">
        <v>1167532</v>
      </c>
      <c r="R17" s="277">
        <v>0</v>
      </c>
      <c r="S17" s="278">
        <v>136675.85999999999</v>
      </c>
      <c r="T17" s="278">
        <f t="shared" si="1"/>
        <v>1304207.8599999999</v>
      </c>
      <c r="U17" s="278">
        <v>1167532</v>
      </c>
      <c r="V17" s="279">
        <v>0</v>
      </c>
      <c r="W17" s="279">
        <v>0</v>
      </c>
      <c r="X17" s="339">
        <f t="shared" si="2"/>
        <v>1167532</v>
      </c>
      <c r="Y17" s="342" t="s">
        <v>2295</v>
      </c>
    </row>
    <row r="18" spans="2:26" s="236" customFormat="1" ht="84" customHeight="1">
      <c r="B18" s="269">
        <v>6</v>
      </c>
      <c r="C18" s="128" t="s">
        <v>2291</v>
      </c>
      <c r="D18" s="129" t="s">
        <v>2292</v>
      </c>
      <c r="E18" s="129" t="s">
        <v>285</v>
      </c>
      <c r="F18" s="129" t="s">
        <v>2293</v>
      </c>
      <c r="G18" s="141" t="s">
        <v>996</v>
      </c>
      <c r="H18" s="128" t="s">
        <v>1049</v>
      </c>
      <c r="I18" s="128" t="s">
        <v>2294</v>
      </c>
      <c r="J18" s="271" t="s">
        <v>2290</v>
      </c>
      <c r="K18" s="272">
        <v>0</v>
      </c>
      <c r="L18" s="272">
        <v>0</v>
      </c>
      <c r="M18" s="273">
        <v>0</v>
      </c>
      <c r="N18" s="273">
        <v>0</v>
      </c>
      <c r="O18" s="274">
        <f t="shared" si="0"/>
        <v>0</v>
      </c>
      <c r="P18" s="281" t="s">
        <v>153</v>
      </c>
      <c r="Q18" s="278">
        <v>3663</v>
      </c>
      <c r="R18" s="277">
        <v>0</v>
      </c>
      <c r="S18" s="278">
        <v>10782.88</v>
      </c>
      <c r="T18" s="278">
        <f t="shared" si="1"/>
        <v>14445.88</v>
      </c>
      <c r="U18" s="278">
        <v>3663</v>
      </c>
      <c r="V18" s="279">
        <v>0</v>
      </c>
      <c r="W18" s="279">
        <v>0</v>
      </c>
      <c r="X18" s="339">
        <f t="shared" si="2"/>
        <v>3663</v>
      </c>
      <c r="Y18" s="342" t="s">
        <v>2295</v>
      </c>
    </row>
    <row r="19" spans="2:26" s="236" customFormat="1" ht="84" customHeight="1">
      <c r="B19" s="269">
        <v>7</v>
      </c>
      <c r="C19" s="128" t="s">
        <v>2291</v>
      </c>
      <c r="D19" s="129" t="s">
        <v>2292</v>
      </c>
      <c r="E19" s="129" t="s">
        <v>285</v>
      </c>
      <c r="F19" s="129" t="s">
        <v>2293</v>
      </c>
      <c r="G19" s="141" t="s">
        <v>996</v>
      </c>
      <c r="H19" s="128" t="s">
        <v>1049</v>
      </c>
      <c r="I19" s="128" t="s">
        <v>2294</v>
      </c>
      <c r="J19" s="271" t="s">
        <v>2288</v>
      </c>
      <c r="K19" s="272">
        <v>0</v>
      </c>
      <c r="L19" s="272">
        <v>0</v>
      </c>
      <c r="M19" s="273">
        <v>0</v>
      </c>
      <c r="N19" s="273">
        <v>0</v>
      </c>
      <c r="O19" s="274">
        <f t="shared" si="0"/>
        <v>0</v>
      </c>
      <c r="P19" s="281" t="s">
        <v>153</v>
      </c>
      <c r="Q19" s="278">
        <v>23677</v>
      </c>
      <c r="R19" s="277">
        <v>0</v>
      </c>
      <c r="S19" s="278">
        <v>0.88</v>
      </c>
      <c r="T19" s="278">
        <f t="shared" si="1"/>
        <v>23677.88</v>
      </c>
      <c r="U19" s="278">
        <v>23677</v>
      </c>
      <c r="V19" s="279">
        <v>0</v>
      </c>
      <c r="W19" s="279">
        <v>0</v>
      </c>
      <c r="X19" s="339">
        <f t="shared" si="2"/>
        <v>23677</v>
      </c>
      <c r="Y19" s="342" t="s">
        <v>2295</v>
      </c>
    </row>
    <row r="20" spans="2:26" s="236" customFormat="1" ht="84" customHeight="1">
      <c r="B20" s="269">
        <v>8</v>
      </c>
      <c r="C20" s="128" t="s">
        <v>1029</v>
      </c>
      <c r="D20" s="129" t="s">
        <v>1030</v>
      </c>
      <c r="E20" s="129" t="s">
        <v>1031</v>
      </c>
      <c r="F20" s="129" t="s">
        <v>697</v>
      </c>
      <c r="G20" s="129" t="s">
        <v>920</v>
      </c>
      <c r="H20" s="128" t="s">
        <v>1032</v>
      </c>
      <c r="I20" s="128" t="s">
        <v>2294</v>
      </c>
      <c r="J20" s="128" t="s">
        <v>2286</v>
      </c>
      <c r="K20" s="272">
        <v>0</v>
      </c>
      <c r="L20" s="475">
        <v>48</v>
      </c>
      <c r="M20" s="273">
        <v>24</v>
      </c>
      <c r="N20" s="273">
        <v>18</v>
      </c>
      <c r="O20" s="274">
        <f t="shared" si="0"/>
        <v>42</v>
      </c>
      <c r="P20" s="281" t="s">
        <v>153</v>
      </c>
      <c r="Q20" s="278">
        <v>94914.14</v>
      </c>
      <c r="R20" s="277">
        <v>0</v>
      </c>
      <c r="S20" s="278">
        <v>1275.52</v>
      </c>
      <c r="T20" s="278">
        <f t="shared" si="1"/>
        <v>96189.66</v>
      </c>
      <c r="U20" s="278">
        <v>94914.14</v>
      </c>
      <c r="V20" s="279">
        <v>0</v>
      </c>
      <c r="W20" s="279">
        <v>0</v>
      </c>
      <c r="X20" s="339">
        <f t="shared" si="2"/>
        <v>94914.14</v>
      </c>
      <c r="Y20" s="342" t="s">
        <v>2296</v>
      </c>
    </row>
    <row r="21" spans="2:26" s="236" customFormat="1" ht="84" customHeight="1">
      <c r="B21" s="269">
        <v>9</v>
      </c>
      <c r="C21" s="128" t="s">
        <v>1029</v>
      </c>
      <c r="D21" s="129" t="s">
        <v>1030</v>
      </c>
      <c r="E21" s="129" t="s">
        <v>1031</v>
      </c>
      <c r="F21" s="129" t="s">
        <v>697</v>
      </c>
      <c r="G21" s="129" t="s">
        <v>920</v>
      </c>
      <c r="H21" s="128" t="s">
        <v>1032</v>
      </c>
      <c r="I21" s="128" t="s">
        <v>2294</v>
      </c>
      <c r="J21" s="128" t="s">
        <v>2288</v>
      </c>
      <c r="K21" s="272">
        <v>0</v>
      </c>
      <c r="L21" s="367">
        <v>0</v>
      </c>
      <c r="M21" s="273">
        <v>0</v>
      </c>
      <c r="N21" s="273">
        <v>0</v>
      </c>
      <c r="O21" s="274">
        <f t="shared" si="0"/>
        <v>0</v>
      </c>
      <c r="P21" s="281" t="s">
        <v>153</v>
      </c>
      <c r="Q21" s="278">
        <v>75500</v>
      </c>
      <c r="R21" s="277">
        <v>0</v>
      </c>
      <c r="S21" s="278">
        <v>0</v>
      </c>
      <c r="T21" s="278">
        <f t="shared" si="1"/>
        <v>75500</v>
      </c>
      <c r="U21" s="278">
        <v>75500</v>
      </c>
      <c r="V21" s="279">
        <v>0</v>
      </c>
      <c r="W21" s="279">
        <v>0</v>
      </c>
      <c r="X21" s="339">
        <f t="shared" si="2"/>
        <v>75500</v>
      </c>
      <c r="Y21" s="342" t="s">
        <v>2296</v>
      </c>
    </row>
    <row r="22" spans="2:26" s="236" customFormat="1" ht="84" customHeight="1">
      <c r="B22" s="269">
        <v>10</v>
      </c>
      <c r="C22" s="128" t="s">
        <v>1029</v>
      </c>
      <c r="D22" s="129" t="s">
        <v>1030</v>
      </c>
      <c r="E22" s="129" t="s">
        <v>1031</v>
      </c>
      <c r="F22" s="129" t="s">
        <v>697</v>
      </c>
      <c r="G22" s="129" t="s">
        <v>920</v>
      </c>
      <c r="H22" s="128" t="s">
        <v>1032</v>
      </c>
      <c r="I22" s="128" t="s">
        <v>2294</v>
      </c>
      <c r="J22" s="128" t="s">
        <v>2290</v>
      </c>
      <c r="K22" s="272">
        <v>0</v>
      </c>
      <c r="L22" s="475">
        <v>0</v>
      </c>
      <c r="M22" s="273">
        <v>0</v>
      </c>
      <c r="N22" s="273">
        <v>0</v>
      </c>
      <c r="O22" s="274">
        <f t="shared" si="0"/>
        <v>0</v>
      </c>
      <c r="P22" s="281" t="s">
        <v>153</v>
      </c>
      <c r="Q22" s="280">
        <v>20020.189999999999</v>
      </c>
      <c r="R22" s="277">
        <v>0</v>
      </c>
      <c r="S22" s="278">
        <v>17049.810000000001</v>
      </c>
      <c r="T22" s="278">
        <f t="shared" si="1"/>
        <v>37070</v>
      </c>
      <c r="U22" s="278">
        <v>20020.189999999999</v>
      </c>
      <c r="V22" s="279">
        <v>0</v>
      </c>
      <c r="W22" s="279">
        <v>0</v>
      </c>
      <c r="X22" s="339">
        <f t="shared" si="2"/>
        <v>20020.189999999999</v>
      </c>
      <c r="Y22" s="342" t="s">
        <v>2296</v>
      </c>
    </row>
    <row r="23" spans="2:26" s="236" customFormat="1" ht="84" customHeight="1">
      <c r="B23" s="269">
        <v>11</v>
      </c>
      <c r="C23" s="128" t="s">
        <v>1029</v>
      </c>
      <c r="D23" s="129" t="s">
        <v>1030</v>
      </c>
      <c r="E23" s="129" t="s">
        <v>1031</v>
      </c>
      <c r="F23" s="129" t="s">
        <v>697</v>
      </c>
      <c r="G23" s="128" t="s">
        <v>920</v>
      </c>
      <c r="H23" s="128" t="s">
        <v>1032</v>
      </c>
      <c r="I23" s="128" t="s">
        <v>2294</v>
      </c>
      <c r="J23" s="128" t="s">
        <v>2289</v>
      </c>
      <c r="K23" s="272">
        <v>0</v>
      </c>
      <c r="L23" s="475">
        <v>6917</v>
      </c>
      <c r="M23" s="273">
        <v>0</v>
      </c>
      <c r="N23" s="273">
        <v>0</v>
      </c>
      <c r="O23" s="274">
        <f t="shared" si="0"/>
        <v>0</v>
      </c>
      <c r="P23" s="275" t="s">
        <v>153</v>
      </c>
      <c r="Q23" s="280">
        <v>1647869.67</v>
      </c>
      <c r="R23" s="277">
        <v>0</v>
      </c>
      <c r="S23" s="278">
        <v>185929.48</v>
      </c>
      <c r="T23" s="278">
        <f t="shared" si="1"/>
        <v>1833799.15</v>
      </c>
      <c r="U23" s="278">
        <v>1647869.67</v>
      </c>
      <c r="V23" s="279">
        <v>0</v>
      </c>
      <c r="W23" s="279">
        <v>0</v>
      </c>
      <c r="X23" s="339">
        <f t="shared" si="2"/>
        <v>1647869.67</v>
      </c>
      <c r="Y23" s="342" t="s">
        <v>2296</v>
      </c>
      <c r="Z23" s="282"/>
    </row>
    <row r="24" spans="2:26" s="236" customFormat="1" ht="84" customHeight="1">
      <c r="B24" s="269">
        <v>12</v>
      </c>
      <c r="C24" s="128" t="s">
        <v>1042</v>
      </c>
      <c r="D24" s="129" t="s">
        <v>499</v>
      </c>
      <c r="E24" s="129" t="s">
        <v>462</v>
      </c>
      <c r="F24" s="129" t="s">
        <v>1043</v>
      </c>
      <c r="G24" s="128" t="s">
        <v>920</v>
      </c>
      <c r="H24" s="128" t="s">
        <v>1044</v>
      </c>
      <c r="I24" s="128" t="s">
        <v>2294</v>
      </c>
      <c r="J24" s="128" t="s">
        <v>2289</v>
      </c>
      <c r="K24" s="272">
        <v>0</v>
      </c>
      <c r="L24" s="475">
        <v>14802.67</v>
      </c>
      <c r="M24" s="273">
        <v>28</v>
      </c>
      <c r="N24" s="273">
        <v>18</v>
      </c>
      <c r="O24" s="274">
        <f t="shared" si="0"/>
        <v>46</v>
      </c>
      <c r="P24" s="275" t="s">
        <v>153</v>
      </c>
      <c r="Q24" s="280">
        <v>2932974</v>
      </c>
      <c r="R24" s="277">
        <v>0</v>
      </c>
      <c r="S24" s="278">
        <v>369726.89</v>
      </c>
      <c r="T24" s="278">
        <f t="shared" si="1"/>
        <v>3302700.89</v>
      </c>
      <c r="U24" s="278">
        <v>2932974</v>
      </c>
      <c r="V24" s="279">
        <v>0</v>
      </c>
      <c r="W24" s="279">
        <v>0</v>
      </c>
      <c r="X24" s="339">
        <f t="shared" si="2"/>
        <v>2932974</v>
      </c>
      <c r="Y24" s="342" t="s">
        <v>2297</v>
      </c>
      <c r="Z24" s="282"/>
    </row>
    <row r="25" spans="2:26" s="236" customFormat="1" ht="84" customHeight="1">
      <c r="B25" s="269">
        <v>13</v>
      </c>
      <c r="C25" s="128" t="s">
        <v>1042</v>
      </c>
      <c r="D25" s="129" t="s">
        <v>499</v>
      </c>
      <c r="E25" s="129" t="s">
        <v>462</v>
      </c>
      <c r="F25" s="129" t="s">
        <v>1043</v>
      </c>
      <c r="G25" s="128" t="s">
        <v>920</v>
      </c>
      <c r="H25" s="128" t="s">
        <v>1044</v>
      </c>
      <c r="I25" s="128" t="s">
        <v>2294</v>
      </c>
      <c r="J25" s="128" t="s">
        <v>2290</v>
      </c>
      <c r="K25" s="272">
        <v>0</v>
      </c>
      <c r="L25" s="367">
        <v>0</v>
      </c>
      <c r="M25" s="273">
        <v>0</v>
      </c>
      <c r="N25" s="273">
        <v>0</v>
      </c>
      <c r="O25" s="274">
        <f t="shared" si="0"/>
        <v>0</v>
      </c>
      <c r="P25" s="275" t="s">
        <v>153</v>
      </c>
      <c r="Q25" s="280">
        <v>28935</v>
      </c>
      <c r="R25" s="277">
        <v>0</v>
      </c>
      <c r="S25" s="278">
        <v>56169</v>
      </c>
      <c r="T25" s="278">
        <f t="shared" si="1"/>
        <v>85104</v>
      </c>
      <c r="U25" s="278">
        <v>28935</v>
      </c>
      <c r="V25" s="279">
        <v>0</v>
      </c>
      <c r="W25" s="279">
        <v>0</v>
      </c>
      <c r="X25" s="339">
        <f t="shared" si="2"/>
        <v>28935</v>
      </c>
      <c r="Y25" s="342" t="s">
        <v>2297</v>
      </c>
    </row>
    <row r="26" spans="2:26" s="236" customFormat="1" ht="84" customHeight="1">
      <c r="B26" s="269">
        <v>14</v>
      </c>
      <c r="C26" s="128" t="s">
        <v>1042</v>
      </c>
      <c r="D26" s="129" t="s">
        <v>499</v>
      </c>
      <c r="E26" s="129" t="s">
        <v>462</v>
      </c>
      <c r="F26" s="129" t="s">
        <v>1043</v>
      </c>
      <c r="G26" s="128" t="s">
        <v>920</v>
      </c>
      <c r="H26" s="128" t="s">
        <v>1044</v>
      </c>
      <c r="I26" s="128" t="s">
        <v>2294</v>
      </c>
      <c r="J26" s="128" t="s">
        <v>2286</v>
      </c>
      <c r="K26" s="272">
        <v>0</v>
      </c>
      <c r="L26" s="475">
        <v>48</v>
      </c>
      <c r="M26" s="273">
        <v>0</v>
      </c>
      <c r="N26" s="273">
        <v>0</v>
      </c>
      <c r="O26" s="274">
        <f t="shared" si="0"/>
        <v>0</v>
      </c>
      <c r="P26" s="275" t="s">
        <v>153</v>
      </c>
      <c r="Q26" s="280">
        <v>116340</v>
      </c>
      <c r="R26" s="277">
        <v>0</v>
      </c>
      <c r="S26" s="278">
        <v>1276</v>
      </c>
      <c r="T26" s="278">
        <f t="shared" si="1"/>
        <v>117616</v>
      </c>
      <c r="U26" s="278">
        <v>116340</v>
      </c>
      <c r="V26" s="279">
        <v>0</v>
      </c>
      <c r="W26" s="279">
        <v>0</v>
      </c>
      <c r="X26" s="339">
        <f t="shared" si="2"/>
        <v>116340</v>
      </c>
      <c r="Y26" s="342" t="s">
        <v>2297</v>
      </c>
    </row>
    <row r="27" spans="2:26" s="236" customFormat="1" ht="84" customHeight="1">
      <c r="B27" s="269">
        <v>15</v>
      </c>
      <c r="C27" s="129" t="s">
        <v>1042</v>
      </c>
      <c r="D27" s="129" t="s">
        <v>499</v>
      </c>
      <c r="E27" s="129" t="s">
        <v>462</v>
      </c>
      <c r="F27" s="129" t="s">
        <v>1043</v>
      </c>
      <c r="G27" s="128" t="s">
        <v>920</v>
      </c>
      <c r="H27" s="128" t="s">
        <v>1044</v>
      </c>
      <c r="I27" s="128" t="s">
        <v>2294</v>
      </c>
      <c r="J27" s="128" t="s">
        <v>2288</v>
      </c>
      <c r="K27" s="272">
        <v>0</v>
      </c>
      <c r="L27" s="367"/>
      <c r="M27" s="273">
        <v>0</v>
      </c>
      <c r="N27" s="273">
        <v>0</v>
      </c>
      <c r="O27" s="274">
        <f t="shared" si="0"/>
        <v>0</v>
      </c>
      <c r="P27" s="281" t="s">
        <v>153</v>
      </c>
      <c r="Q27" s="278">
        <v>203850</v>
      </c>
      <c r="R27" s="277">
        <v>0</v>
      </c>
      <c r="S27" s="278">
        <v>0</v>
      </c>
      <c r="T27" s="278">
        <f t="shared" si="1"/>
        <v>203850</v>
      </c>
      <c r="U27" s="278">
        <v>203850</v>
      </c>
      <c r="V27" s="279">
        <v>0</v>
      </c>
      <c r="W27" s="279">
        <v>0</v>
      </c>
      <c r="X27" s="339">
        <f t="shared" si="2"/>
        <v>203850</v>
      </c>
      <c r="Y27" s="342" t="s">
        <v>2297</v>
      </c>
    </row>
    <row r="28" spans="2:26" s="236" customFormat="1" ht="84" customHeight="1">
      <c r="B28" s="269">
        <v>16</v>
      </c>
      <c r="C28" s="128" t="s">
        <v>2298</v>
      </c>
      <c r="D28" s="129" t="s">
        <v>285</v>
      </c>
      <c r="E28" s="129" t="s">
        <v>31</v>
      </c>
      <c r="F28" s="129" t="s">
        <v>2299</v>
      </c>
      <c r="G28" s="129" t="s">
        <v>996</v>
      </c>
      <c r="H28" s="128" t="s">
        <v>1109</v>
      </c>
      <c r="I28" s="128" t="s">
        <v>2294</v>
      </c>
      <c r="J28" s="128" t="s">
        <v>2286</v>
      </c>
      <c r="K28" s="272">
        <v>0</v>
      </c>
      <c r="L28" s="283">
        <v>30</v>
      </c>
      <c r="M28" s="273">
        <v>23</v>
      </c>
      <c r="N28" s="273">
        <v>46</v>
      </c>
      <c r="O28" s="274">
        <f t="shared" si="0"/>
        <v>69</v>
      </c>
      <c r="P28" s="281" t="s">
        <v>153</v>
      </c>
      <c r="Q28" s="278">
        <v>84222</v>
      </c>
      <c r="R28" s="277">
        <v>0</v>
      </c>
      <c r="S28" s="278">
        <v>657.56</v>
      </c>
      <c r="T28" s="278">
        <f t="shared" si="1"/>
        <v>84879.56</v>
      </c>
      <c r="U28" s="278">
        <v>84222</v>
      </c>
      <c r="V28" s="279">
        <v>0</v>
      </c>
      <c r="W28" s="279">
        <v>0</v>
      </c>
      <c r="X28" s="339">
        <f t="shared" si="2"/>
        <v>84222</v>
      </c>
      <c r="Y28" s="342" t="s">
        <v>2300</v>
      </c>
    </row>
    <row r="29" spans="2:26" s="236" customFormat="1" ht="84" customHeight="1">
      <c r="B29" s="269">
        <v>17</v>
      </c>
      <c r="C29" s="128" t="s">
        <v>2298</v>
      </c>
      <c r="D29" s="129" t="s">
        <v>285</v>
      </c>
      <c r="E29" s="129" t="s">
        <v>31</v>
      </c>
      <c r="F29" s="129" t="s">
        <v>2299</v>
      </c>
      <c r="G29" s="129" t="s">
        <v>996</v>
      </c>
      <c r="H29" s="128" t="s">
        <v>1109</v>
      </c>
      <c r="I29" s="128" t="s">
        <v>2294</v>
      </c>
      <c r="J29" s="128" t="s">
        <v>2290</v>
      </c>
      <c r="K29" s="272">
        <v>0</v>
      </c>
      <c r="L29" s="272">
        <v>0</v>
      </c>
      <c r="M29" s="273">
        <v>0</v>
      </c>
      <c r="N29" s="273">
        <v>0</v>
      </c>
      <c r="O29" s="274">
        <f t="shared" si="0"/>
        <v>0</v>
      </c>
      <c r="P29" s="281" t="s">
        <v>153</v>
      </c>
      <c r="Q29" s="278">
        <v>1871</v>
      </c>
      <c r="R29" s="277">
        <v>0</v>
      </c>
      <c r="S29" s="278">
        <v>18246.82</v>
      </c>
      <c r="T29" s="278">
        <f t="shared" si="1"/>
        <v>20117.82</v>
      </c>
      <c r="U29" s="278">
        <v>1871</v>
      </c>
      <c r="V29" s="279">
        <v>0</v>
      </c>
      <c r="W29" s="279">
        <v>0</v>
      </c>
      <c r="X29" s="339">
        <f t="shared" si="2"/>
        <v>1871</v>
      </c>
      <c r="Y29" s="342" t="s">
        <v>2300</v>
      </c>
    </row>
    <row r="30" spans="2:26" s="236" customFormat="1" ht="84" customHeight="1">
      <c r="B30" s="269">
        <v>18</v>
      </c>
      <c r="C30" s="128" t="s">
        <v>2298</v>
      </c>
      <c r="D30" s="129" t="s">
        <v>285</v>
      </c>
      <c r="E30" s="129" t="s">
        <v>31</v>
      </c>
      <c r="F30" s="129" t="s">
        <v>2299</v>
      </c>
      <c r="G30" s="129" t="s">
        <v>996</v>
      </c>
      <c r="H30" s="128" t="s">
        <v>1109</v>
      </c>
      <c r="I30" s="128" t="s">
        <v>2294</v>
      </c>
      <c r="J30" s="128" t="s">
        <v>2289</v>
      </c>
      <c r="K30" s="272">
        <v>0</v>
      </c>
      <c r="L30" s="272">
        <v>2184.9</v>
      </c>
      <c r="M30" s="273">
        <v>0</v>
      </c>
      <c r="N30" s="273">
        <v>0</v>
      </c>
      <c r="O30" s="274">
        <f t="shared" si="0"/>
        <v>0</v>
      </c>
      <c r="P30" s="281" t="s">
        <v>153</v>
      </c>
      <c r="Q30" s="278">
        <v>623589</v>
      </c>
      <c r="R30" s="277">
        <v>0</v>
      </c>
      <c r="S30" s="278">
        <v>125315.01</v>
      </c>
      <c r="T30" s="278">
        <f t="shared" si="1"/>
        <v>748904.01</v>
      </c>
      <c r="U30" s="278">
        <v>623589</v>
      </c>
      <c r="V30" s="279">
        <v>0</v>
      </c>
      <c r="W30" s="279">
        <v>0</v>
      </c>
      <c r="X30" s="339">
        <f t="shared" si="2"/>
        <v>623589</v>
      </c>
      <c r="Y30" s="342" t="s">
        <v>2300</v>
      </c>
    </row>
    <row r="31" spans="2:26" s="236" customFormat="1" ht="84" customHeight="1">
      <c r="B31" s="269">
        <v>19</v>
      </c>
      <c r="C31" s="128" t="s">
        <v>2298</v>
      </c>
      <c r="D31" s="129" t="s">
        <v>285</v>
      </c>
      <c r="E31" s="129" t="s">
        <v>31</v>
      </c>
      <c r="F31" s="129" t="s">
        <v>2299</v>
      </c>
      <c r="G31" s="129" t="s">
        <v>996</v>
      </c>
      <c r="H31" s="128" t="s">
        <v>1109</v>
      </c>
      <c r="I31" s="128" t="s">
        <v>2294</v>
      </c>
      <c r="J31" s="128" t="s">
        <v>2288</v>
      </c>
      <c r="K31" s="272">
        <v>0</v>
      </c>
      <c r="L31" s="272">
        <v>0</v>
      </c>
      <c r="M31" s="273">
        <v>0</v>
      </c>
      <c r="N31" s="273">
        <v>0</v>
      </c>
      <c r="O31" s="274">
        <f t="shared" si="0"/>
        <v>0</v>
      </c>
      <c r="P31" s="281" t="s">
        <v>153</v>
      </c>
      <c r="Q31" s="278">
        <v>31227</v>
      </c>
      <c r="R31" s="277">
        <v>0</v>
      </c>
      <c r="S31" s="278">
        <v>2.88</v>
      </c>
      <c r="T31" s="278">
        <f t="shared" si="1"/>
        <v>31229.88</v>
      </c>
      <c r="U31" s="278">
        <v>31227</v>
      </c>
      <c r="V31" s="279">
        <v>0</v>
      </c>
      <c r="W31" s="279">
        <v>0</v>
      </c>
      <c r="X31" s="339">
        <f t="shared" si="2"/>
        <v>31227</v>
      </c>
      <c r="Y31" s="342" t="s">
        <v>2300</v>
      </c>
    </row>
    <row r="32" spans="2:26" s="236" customFormat="1" ht="84" customHeight="1">
      <c r="B32" s="269">
        <v>20</v>
      </c>
      <c r="C32" s="128" t="s">
        <v>1139</v>
      </c>
      <c r="D32" s="129" t="s">
        <v>1140</v>
      </c>
      <c r="E32" s="129" t="s">
        <v>1141</v>
      </c>
      <c r="F32" s="129" t="s">
        <v>487</v>
      </c>
      <c r="G32" s="129" t="s">
        <v>920</v>
      </c>
      <c r="H32" s="128" t="s">
        <v>1142</v>
      </c>
      <c r="I32" s="128" t="s">
        <v>2301</v>
      </c>
      <c r="J32" s="128" t="s">
        <v>2290</v>
      </c>
      <c r="K32" s="272">
        <v>0</v>
      </c>
      <c r="L32" s="272">
        <v>0</v>
      </c>
      <c r="M32" s="273">
        <v>25</v>
      </c>
      <c r="N32" s="273">
        <v>21</v>
      </c>
      <c r="O32" s="274">
        <f t="shared" si="0"/>
        <v>46</v>
      </c>
      <c r="P32" s="281" t="s">
        <v>153</v>
      </c>
      <c r="Q32" s="278">
        <v>8337</v>
      </c>
      <c r="R32" s="277">
        <v>0</v>
      </c>
      <c r="S32" s="278">
        <v>6018</v>
      </c>
      <c r="T32" s="278">
        <f t="shared" si="1"/>
        <v>14355</v>
      </c>
      <c r="U32" s="278">
        <v>8337</v>
      </c>
      <c r="V32" s="279">
        <v>0</v>
      </c>
      <c r="W32" s="279">
        <v>0</v>
      </c>
      <c r="X32" s="339">
        <f t="shared" si="2"/>
        <v>8337</v>
      </c>
      <c r="Y32" s="342" t="s">
        <v>2302</v>
      </c>
    </row>
    <row r="33" spans="2:25" s="236" customFormat="1" ht="84" customHeight="1">
      <c r="B33" s="269">
        <v>21</v>
      </c>
      <c r="C33" s="128" t="s">
        <v>1139</v>
      </c>
      <c r="D33" s="129" t="s">
        <v>1140</v>
      </c>
      <c r="E33" s="129" t="s">
        <v>1141</v>
      </c>
      <c r="F33" s="129" t="s">
        <v>487</v>
      </c>
      <c r="G33" s="129" t="s">
        <v>920</v>
      </c>
      <c r="H33" s="128" t="s">
        <v>1142</v>
      </c>
      <c r="I33" s="128" t="s">
        <v>2301</v>
      </c>
      <c r="J33" s="128" t="s">
        <v>2286</v>
      </c>
      <c r="K33" s="272">
        <v>0</v>
      </c>
      <c r="L33" s="272">
        <v>48</v>
      </c>
      <c r="M33" s="273">
        <v>0</v>
      </c>
      <c r="N33" s="273">
        <v>0</v>
      </c>
      <c r="O33" s="274">
        <f t="shared" si="0"/>
        <v>0</v>
      </c>
      <c r="P33" s="281" t="s">
        <v>153</v>
      </c>
      <c r="Q33" s="278">
        <v>105854</v>
      </c>
      <c r="R33" s="277">
        <v>0</v>
      </c>
      <c r="S33" s="278">
        <v>11762</v>
      </c>
      <c r="T33" s="278">
        <f t="shared" si="1"/>
        <v>117616</v>
      </c>
      <c r="U33" s="278">
        <v>105854</v>
      </c>
      <c r="V33" s="279">
        <v>0</v>
      </c>
      <c r="W33" s="279">
        <v>0</v>
      </c>
      <c r="X33" s="339">
        <f t="shared" si="2"/>
        <v>105854</v>
      </c>
      <c r="Y33" s="342" t="s">
        <v>2302</v>
      </c>
    </row>
    <row r="34" spans="2:25" s="236" customFormat="1" ht="84" customHeight="1">
      <c r="B34" s="269">
        <v>22</v>
      </c>
      <c r="C34" s="128" t="s">
        <v>1139</v>
      </c>
      <c r="D34" s="129" t="s">
        <v>1140</v>
      </c>
      <c r="E34" s="129" t="s">
        <v>1141</v>
      </c>
      <c r="F34" s="129" t="s">
        <v>487</v>
      </c>
      <c r="G34" s="129" t="s">
        <v>920</v>
      </c>
      <c r="H34" s="128" t="s">
        <v>1142</v>
      </c>
      <c r="I34" s="128" t="s">
        <v>2301</v>
      </c>
      <c r="J34" s="128" t="s">
        <v>2288</v>
      </c>
      <c r="K34" s="272">
        <v>0</v>
      </c>
      <c r="L34" s="272">
        <v>0</v>
      </c>
      <c r="M34" s="273">
        <v>0</v>
      </c>
      <c r="N34" s="273">
        <v>0</v>
      </c>
      <c r="O34" s="274">
        <f t="shared" si="0"/>
        <v>0</v>
      </c>
      <c r="P34" s="281" t="s">
        <v>153</v>
      </c>
      <c r="Q34" s="278">
        <v>45828</v>
      </c>
      <c r="R34" s="277">
        <v>0</v>
      </c>
      <c r="S34" s="278">
        <v>2.4</v>
      </c>
      <c r="T34" s="278">
        <f t="shared" si="1"/>
        <v>45830.400000000001</v>
      </c>
      <c r="U34" s="278">
        <v>45828</v>
      </c>
      <c r="V34" s="279">
        <v>0</v>
      </c>
      <c r="W34" s="279">
        <v>0</v>
      </c>
      <c r="X34" s="339">
        <f t="shared" si="2"/>
        <v>45828</v>
      </c>
      <c r="Y34" s="342" t="s">
        <v>2302</v>
      </c>
    </row>
    <row r="35" spans="2:25" s="236" customFormat="1" ht="84" customHeight="1">
      <c r="B35" s="269">
        <v>23</v>
      </c>
      <c r="C35" s="128" t="s">
        <v>2303</v>
      </c>
      <c r="D35" s="129" t="s">
        <v>790</v>
      </c>
      <c r="E35" s="129" t="s">
        <v>2304</v>
      </c>
      <c r="F35" s="129" t="s">
        <v>1014</v>
      </c>
      <c r="G35" s="129" t="s">
        <v>996</v>
      </c>
      <c r="H35" s="128" t="s">
        <v>1463</v>
      </c>
      <c r="I35" s="128" t="s">
        <v>2305</v>
      </c>
      <c r="J35" s="128" t="s">
        <v>2286</v>
      </c>
      <c r="K35" s="272">
        <v>0</v>
      </c>
      <c r="L35" s="272">
        <v>48</v>
      </c>
      <c r="M35" s="273">
        <v>0</v>
      </c>
      <c r="N35" s="273">
        <v>11</v>
      </c>
      <c r="O35" s="274">
        <f t="shared" si="0"/>
        <v>11</v>
      </c>
      <c r="P35" s="281" t="s">
        <v>153</v>
      </c>
      <c r="Q35" s="278">
        <v>105854</v>
      </c>
      <c r="R35" s="277">
        <v>0</v>
      </c>
      <c r="S35" s="278">
        <v>11762</v>
      </c>
      <c r="T35" s="278">
        <f t="shared" si="1"/>
        <v>117616</v>
      </c>
      <c r="U35" s="278">
        <v>105854</v>
      </c>
      <c r="V35" s="279">
        <v>0</v>
      </c>
      <c r="W35" s="279">
        <v>0</v>
      </c>
      <c r="X35" s="339">
        <f t="shared" si="2"/>
        <v>105854</v>
      </c>
      <c r="Y35" s="342" t="s">
        <v>2306</v>
      </c>
    </row>
    <row r="36" spans="2:25" s="236" customFormat="1" ht="84" customHeight="1">
      <c r="B36" s="269">
        <v>24</v>
      </c>
      <c r="C36" s="128" t="s">
        <v>2307</v>
      </c>
      <c r="D36" s="129" t="s">
        <v>253</v>
      </c>
      <c r="E36" s="129" t="s">
        <v>215</v>
      </c>
      <c r="F36" s="129" t="s">
        <v>376</v>
      </c>
      <c r="G36" s="129" t="s">
        <v>996</v>
      </c>
      <c r="H36" s="128" t="s">
        <v>1482</v>
      </c>
      <c r="I36" s="128" t="s">
        <v>2308</v>
      </c>
      <c r="J36" s="128" t="s">
        <v>2309</v>
      </c>
      <c r="K36" s="272">
        <v>0</v>
      </c>
      <c r="L36" s="272">
        <v>7.28</v>
      </c>
      <c r="M36" s="273">
        <v>2</v>
      </c>
      <c r="N36" s="273">
        <v>7</v>
      </c>
      <c r="O36" s="274">
        <f t="shared" si="0"/>
        <v>9</v>
      </c>
      <c r="P36" s="281" t="s">
        <v>153</v>
      </c>
      <c r="Q36" s="278">
        <v>18660</v>
      </c>
      <c r="R36" s="277">
        <v>0</v>
      </c>
      <c r="S36" s="278">
        <v>6340</v>
      </c>
      <c r="T36" s="278">
        <f t="shared" si="1"/>
        <v>25000</v>
      </c>
      <c r="U36" s="278">
        <v>18660</v>
      </c>
      <c r="V36" s="279">
        <v>0</v>
      </c>
      <c r="W36" s="279">
        <v>0</v>
      </c>
      <c r="X36" s="339">
        <f t="shared" si="2"/>
        <v>18660</v>
      </c>
      <c r="Y36" s="342" t="s">
        <v>2310</v>
      </c>
    </row>
    <row r="37" spans="2:25" s="236" customFormat="1" ht="84" customHeight="1">
      <c r="B37" s="269">
        <v>25</v>
      </c>
      <c r="C37" s="128" t="s">
        <v>2307</v>
      </c>
      <c r="D37" s="129" t="s">
        <v>253</v>
      </c>
      <c r="E37" s="129" t="s">
        <v>215</v>
      </c>
      <c r="F37" s="129" t="s">
        <v>376</v>
      </c>
      <c r="G37" s="129" t="s">
        <v>996</v>
      </c>
      <c r="H37" s="128" t="s">
        <v>1482</v>
      </c>
      <c r="I37" s="128" t="s">
        <v>2308</v>
      </c>
      <c r="J37" s="128" t="s">
        <v>2290</v>
      </c>
      <c r="K37" s="272">
        <v>0</v>
      </c>
      <c r="L37" s="272">
        <v>0</v>
      </c>
      <c r="M37" s="273">
        <v>0</v>
      </c>
      <c r="N37" s="273">
        <v>0</v>
      </c>
      <c r="O37" s="274">
        <f t="shared" si="0"/>
        <v>0</v>
      </c>
      <c r="P37" s="281" t="s">
        <v>153</v>
      </c>
      <c r="Q37" s="278">
        <v>0</v>
      </c>
      <c r="R37" s="277">
        <v>0</v>
      </c>
      <c r="S37" s="278">
        <v>10875</v>
      </c>
      <c r="T37" s="278">
        <f t="shared" si="1"/>
        <v>10875</v>
      </c>
      <c r="U37" s="278">
        <v>0</v>
      </c>
      <c r="V37" s="279">
        <v>0</v>
      </c>
      <c r="W37" s="279">
        <v>0</v>
      </c>
      <c r="X37" s="339">
        <f t="shared" si="2"/>
        <v>0</v>
      </c>
      <c r="Y37" s="342" t="s">
        <v>2310</v>
      </c>
    </row>
    <row r="38" spans="2:25" s="236" customFormat="1" ht="84" customHeight="1">
      <c r="B38" s="269">
        <v>26</v>
      </c>
      <c r="C38" s="128" t="s">
        <v>2307</v>
      </c>
      <c r="D38" s="129" t="s">
        <v>253</v>
      </c>
      <c r="E38" s="129" t="s">
        <v>215</v>
      </c>
      <c r="F38" s="129" t="s">
        <v>376</v>
      </c>
      <c r="G38" s="129" t="s">
        <v>996</v>
      </c>
      <c r="H38" s="128" t="s">
        <v>1482</v>
      </c>
      <c r="I38" s="128" t="s">
        <v>2308</v>
      </c>
      <c r="J38" s="128" t="s">
        <v>2286</v>
      </c>
      <c r="K38" s="272">
        <v>0</v>
      </c>
      <c r="L38" s="272">
        <v>48</v>
      </c>
      <c r="M38" s="273">
        <v>0</v>
      </c>
      <c r="N38" s="273">
        <v>0</v>
      </c>
      <c r="O38" s="274">
        <f t="shared" si="0"/>
        <v>0</v>
      </c>
      <c r="P38" s="281" t="s">
        <v>153</v>
      </c>
      <c r="Q38" s="278">
        <v>105854</v>
      </c>
      <c r="R38" s="277">
        <v>0</v>
      </c>
      <c r="S38" s="278">
        <v>11762</v>
      </c>
      <c r="T38" s="278">
        <f t="shared" si="1"/>
        <v>117616</v>
      </c>
      <c r="U38" s="278">
        <v>105854</v>
      </c>
      <c r="V38" s="279">
        <v>0</v>
      </c>
      <c r="W38" s="279">
        <v>0</v>
      </c>
      <c r="X38" s="339">
        <f t="shared" si="2"/>
        <v>105854</v>
      </c>
      <c r="Y38" s="342" t="s">
        <v>2310</v>
      </c>
    </row>
    <row r="39" spans="2:25" s="236" customFormat="1" ht="84" customHeight="1">
      <c r="B39" s="269">
        <v>27</v>
      </c>
      <c r="C39" s="128" t="s">
        <v>2307</v>
      </c>
      <c r="D39" s="129" t="s">
        <v>253</v>
      </c>
      <c r="E39" s="129" t="s">
        <v>215</v>
      </c>
      <c r="F39" s="129" t="s">
        <v>376</v>
      </c>
      <c r="G39" s="129" t="s">
        <v>996</v>
      </c>
      <c r="H39" s="128" t="s">
        <v>1482</v>
      </c>
      <c r="I39" s="128" t="s">
        <v>2308</v>
      </c>
      <c r="J39" s="128" t="s">
        <v>2288</v>
      </c>
      <c r="K39" s="272">
        <v>0</v>
      </c>
      <c r="L39" s="272">
        <v>0</v>
      </c>
      <c r="M39" s="273">
        <v>0</v>
      </c>
      <c r="N39" s="273">
        <v>0</v>
      </c>
      <c r="O39" s="274">
        <f t="shared" si="0"/>
        <v>0</v>
      </c>
      <c r="P39" s="281" t="s">
        <v>153</v>
      </c>
      <c r="Q39" s="278">
        <v>40865</v>
      </c>
      <c r="R39" s="277">
        <v>0</v>
      </c>
      <c r="S39" s="278">
        <v>0</v>
      </c>
      <c r="T39" s="278">
        <f t="shared" si="1"/>
        <v>40865</v>
      </c>
      <c r="U39" s="278">
        <v>40865</v>
      </c>
      <c r="V39" s="279">
        <v>0</v>
      </c>
      <c r="W39" s="279">
        <v>0</v>
      </c>
      <c r="X39" s="339">
        <f t="shared" si="2"/>
        <v>40865</v>
      </c>
      <c r="Y39" s="342" t="s">
        <v>2310</v>
      </c>
    </row>
    <row r="40" spans="2:25" s="289" customFormat="1" ht="18" customHeight="1" thickBot="1">
      <c r="B40" s="284"/>
      <c r="C40" s="285"/>
      <c r="D40" s="285"/>
      <c r="E40" s="285"/>
      <c r="F40" s="285"/>
      <c r="G40" s="285"/>
      <c r="H40" s="286"/>
      <c r="I40" s="285"/>
      <c r="J40" s="285"/>
      <c r="K40" s="285"/>
      <c r="L40" s="285"/>
      <c r="M40" s="285"/>
      <c r="N40" s="285"/>
      <c r="O40" s="329"/>
      <c r="P40" s="287"/>
      <c r="Q40" s="287"/>
      <c r="R40" s="287"/>
      <c r="S40" s="287"/>
      <c r="T40" s="287"/>
      <c r="U40" s="287"/>
      <c r="V40" s="287"/>
      <c r="W40" s="287"/>
      <c r="X40" s="287"/>
      <c r="Y40" s="288"/>
    </row>
    <row r="41" spans="2:25" s="289" customFormat="1" ht="18.75" customHeight="1" thickBot="1">
      <c r="C41" s="284" t="s">
        <v>11</v>
      </c>
      <c r="E41" s="285"/>
      <c r="F41" s="285"/>
      <c r="H41" s="290"/>
      <c r="J41" s="285"/>
      <c r="K41" s="285"/>
      <c r="L41" s="285"/>
      <c r="M41" s="334">
        <f>SUM(M13:M38)</f>
        <v>150</v>
      </c>
      <c r="N41" s="335">
        <f>SUM(N13:N38)</f>
        <v>166</v>
      </c>
      <c r="O41" s="336">
        <f>+N41+M41</f>
        <v>316</v>
      </c>
      <c r="P41" s="291" t="s">
        <v>83</v>
      </c>
      <c r="Q41" s="333">
        <f>SUM(Q13:Q39)</f>
        <v>8714918</v>
      </c>
      <c r="R41" s="333">
        <f t="shared" ref="R41:T41" si="3">SUM(R13:R39)</f>
        <v>0</v>
      </c>
      <c r="S41" s="333">
        <f t="shared" si="3"/>
        <v>1154783.4499999997</v>
      </c>
      <c r="T41" s="333">
        <f t="shared" si="3"/>
        <v>9869701.4500000011</v>
      </c>
      <c r="U41" s="292">
        <f>SUM(U13:U39)</f>
        <v>8714918</v>
      </c>
      <c r="V41" s="292">
        <f t="shared" ref="V41:X41" si="4">SUM(V13:V39)</f>
        <v>0</v>
      </c>
      <c r="W41" s="292">
        <f t="shared" si="4"/>
        <v>0</v>
      </c>
      <c r="X41" s="292">
        <f t="shared" si="4"/>
        <v>8714918</v>
      </c>
      <c r="Y41" s="293"/>
    </row>
    <row r="42" spans="2:25" s="289" customFormat="1" ht="18" customHeight="1">
      <c r="C42" s="249" t="s">
        <v>2311</v>
      </c>
      <c r="E42" s="285"/>
      <c r="F42" s="285"/>
      <c r="H42" s="290"/>
      <c r="J42" s="285"/>
      <c r="K42" s="285"/>
      <c r="L42" s="285"/>
      <c r="M42" s="294"/>
      <c r="N42" s="294"/>
      <c r="O42" s="294"/>
      <c r="P42" s="291"/>
      <c r="Q42" s="291"/>
      <c r="R42" s="291"/>
      <c r="S42" s="291"/>
      <c r="T42" s="291"/>
      <c r="U42" s="294"/>
      <c r="V42" s="294"/>
      <c r="W42" s="330"/>
      <c r="X42" s="294"/>
      <c r="Y42" s="293"/>
    </row>
    <row r="43" spans="2:25" s="289" customFormat="1" ht="18" customHeight="1">
      <c r="C43" s="295" t="s">
        <v>69</v>
      </c>
      <c r="E43" s="285"/>
      <c r="F43" s="285"/>
      <c r="H43" s="290"/>
      <c r="I43" s="296"/>
      <c r="J43" s="285"/>
      <c r="K43" s="285"/>
      <c r="L43" s="285"/>
      <c r="N43" s="321"/>
      <c r="O43" s="321"/>
      <c r="P43" s="291"/>
      <c r="Q43" s="291"/>
      <c r="R43" s="291"/>
      <c r="S43" s="291"/>
      <c r="T43" s="291"/>
      <c r="U43" s="291"/>
      <c r="V43" s="301"/>
      <c r="W43" s="330"/>
      <c r="X43" s="301"/>
      <c r="Y43" s="297"/>
    </row>
    <row r="44" spans="2:25" s="289" customFormat="1" ht="18" customHeight="1">
      <c r="C44" s="295" t="s">
        <v>55</v>
      </c>
      <c r="E44" s="285"/>
      <c r="F44" s="285"/>
      <c r="H44" s="290"/>
      <c r="I44" s="296"/>
      <c r="J44" s="285"/>
      <c r="K44" s="285"/>
      <c r="L44" s="285"/>
      <c r="N44" s="321"/>
      <c r="O44" s="321"/>
      <c r="P44" s="291"/>
      <c r="Q44" s="291"/>
      <c r="R44" s="291"/>
      <c r="S44" s="291"/>
      <c r="T44" s="291"/>
      <c r="U44" s="291"/>
      <c r="V44" s="301"/>
      <c r="W44" s="330"/>
      <c r="X44" s="301"/>
      <c r="Y44" s="297"/>
    </row>
    <row r="45" spans="2:25" s="289" customFormat="1" ht="18" customHeight="1">
      <c r="C45" s="295" t="s">
        <v>62</v>
      </c>
      <c r="E45" s="285"/>
      <c r="F45" s="285"/>
      <c r="H45" s="290"/>
      <c r="I45" s="296"/>
      <c r="J45" s="285"/>
      <c r="K45" s="285"/>
      <c r="L45" s="285"/>
      <c r="N45" s="321"/>
      <c r="O45" s="321"/>
      <c r="P45" s="291"/>
      <c r="Q45" s="291"/>
      <c r="R45" s="291"/>
      <c r="S45" s="291"/>
      <c r="T45" s="291"/>
      <c r="U45" s="291"/>
      <c r="V45" s="301"/>
      <c r="W45" s="330"/>
      <c r="X45" s="301"/>
      <c r="Y45" s="297"/>
    </row>
    <row r="46" spans="2:25" s="289" customFormat="1" ht="18" customHeight="1">
      <c r="C46" s="295" t="s">
        <v>58</v>
      </c>
      <c r="E46" s="285"/>
      <c r="F46" s="285"/>
      <c r="H46" s="290"/>
      <c r="I46" s="296"/>
      <c r="J46" s="285"/>
      <c r="K46" s="285"/>
      <c r="L46" s="285"/>
      <c r="N46" s="321"/>
      <c r="O46" s="321"/>
      <c r="P46" s="291"/>
      <c r="Q46" s="291"/>
      <c r="R46" s="291"/>
      <c r="S46" s="291"/>
      <c r="T46" s="291"/>
      <c r="U46" s="291"/>
      <c r="V46" s="301"/>
      <c r="W46" s="330"/>
      <c r="X46" s="301"/>
      <c r="Y46" s="297"/>
    </row>
    <row r="47" spans="2:25" s="289" customFormat="1" ht="18" customHeight="1">
      <c r="C47" s="295" t="s">
        <v>59</v>
      </c>
      <c r="E47" s="285"/>
      <c r="F47" s="285"/>
      <c r="G47" s="298"/>
      <c r="H47" s="299"/>
      <c r="I47" s="296"/>
      <c r="J47" s="285"/>
      <c r="K47" s="285"/>
      <c r="L47" s="285"/>
      <c r="N47" s="321"/>
      <c r="O47" s="321"/>
      <c r="P47" s="291"/>
      <c r="Q47" s="331"/>
      <c r="R47" s="331"/>
      <c r="S47" s="331"/>
      <c r="T47" s="331"/>
      <c r="U47" s="331"/>
      <c r="V47" s="331"/>
      <c r="W47" s="330"/>
      <c r="X47" s="331"/>
      <c r="Y47" s="297"/>
    </row>
    <row r="48" spans="2:25" s="289" customFormat="1" ht="17.399999999999999">
      <c r="E48" s="285"/>
      <c r="F48" s="285"/>
      <c r="H48" s="300"/>
      <c r="J48" s="285"/>
      <c r="K48" s="285"/>
      <c r="L48" s="285"/>
      <c r="N48" s="321"/>
      <c r="O48" s="321"/>
      <c r="P48" s="321"/>
      <c r="Q48" s="321"/>
      <c r="R48" s="321"/>
      <c r="S48" s="321"/>
      <c r="T48" s="321"/>
      <c r="U48" s="291"/>
      <c r="V48" s="301"/>
      <c r="W48" s="301"/>
      <c r="X48" s="301"/>
      <c r="Y48" s="297"/>
    </row>
    <row r="49" spans="1:25" s="289" customFormat="1" ht="17.399999999999999">
      <c r="D49" s="284"/>
      <c r="E49" s="284"/>
      <c r="F49" s="284"/>
      <c r="G49" s="284"/>
      <c r="H49" s="302"/>
      <c r="I49" s="284"/>
      <c r="J49" s="284"/>
      <c r="L49" s="284"/>
      <c r="M49" s="285"/>
      <c r="N49" s="285"/>
      <c r="O49" s="321"/>
      <c r="P49" s="285"/>
      <c r="Q49" s="332"/>
      <c r="R49" s="332"/>
      <c r="S49" s="332"/>
      <c r="T49" s="332"/>
      <c r="U49" s="332"/>
      <c r="V49" s="332"/>
      <c r="W49" s="332"/>
      <c r="X49" s="332"/>
      <c r="Y49" s="297"/>
    </row>
    <row r="50" spans="1:25" s="289" customFormat="1" ht="17.399999999999999">
      <c r="E50" s="285"/>
      <c r="F50" s="285"/>
      <c r="G50" s="285"/>
      <c r="H50" s="286"/>
      <c r="I50" s="285"/>
      <c r="M50" s="285"/>
      <c r="N50" s="285"/>
      <c r="X50" s="301"/>
      <c r="Y50" s="297"/>
    </row>
    <row r="51" spans="1:25" s="289" customFormat="1" ht="17.399999999999999">
      <c r="B51" s="284"/>
      <c r="H51" s="290"/>
      <c r="M51" s="285"/>
      <c r="N51" s="285"/>
      <c r="O51" s="285"/>
      <c r="P51" s="285"/>
      <c r="Q51" s="285"/>
      <c r="R51" s="285"/>
      <c r="S51" s="285"/>
      <c r="T51" s="285"/>
      <c r="U51" s="301"/>
      <c r="V51" s="287"/>
      <c r="W51" s="287"/>
      <c r="X51" s="287"/>
      <c r="Y51" s="293"/>
    </row>
    <row r="52" spans="1:25" s="289" customFormat="1" ht="17.399999999999999">
      <c r="B52" s="284"/>
      <c r="E52" s="285"/>
      <c r="F52" s="285"/>
      <c r="G52" s="285"/>
      <c r="H52" s="286"/>
      <c r="I52" s="285"/>
      <c r="J52" s="285"/>
      <c r="K52" s="285"/>
      <c r="L52" s="285"/>
      <c r="M52" s="285"/>
      <c r="N52" s="285"/>
      <c r="O52" s="285"/>
      <c r="P52" s="285"/>
      <c r="Q52" s="285"/>
      <c r="R52" s="285"/>
      <c r="S52" s="285"/>
      <c r="T52" s="285"/>
      <c r="U52" s="287"/>
      <c r="V52" s="301"/>
      <c r="W52" s="301"/>
      <c r="X52" s="301"/>
      <c r="Y52" s="293"/>
    </row>
    <row r="53" spans="1:25" s="289" customFormat="1" ht="17.399999999999999">
      <c r="B53" s="284"/>
      <c r="C53" s="506" t="s">
        <v>28</v>
      </c>
      <c r="E53" s="285"/>
      <c r="F53" s="285"/>
      <c r="G53" s="285"/>
      <c r="H53" s="286"/>
      <c r="J53" s="285"/>
      <c r="K53" s="285"/>
      <c r="L53" s="285"/>
      <c r="M53" s="285"/>
      <c r="N53" s="285"/>
      <c r="O53" s="285"/>
      <c r="P53" s="285"/>
      <c r="Q53" s="285"/>
      <c r="R53" s="285"/>
      <c r="S53" s="285"/>
      <c r="T53" s="285"/>
      <c r="U53" s="303"/>
      <c r="V53" s="287"/>
      <c r="W53" s="287"/>
      <c r="X53" s="287"/>
      <c r="Y53" s="297"/>
    </row>
    <row r="54" spans="1:25" s="289" customFormat="1" ht="17.399999999999999">
      <c r="B54" s="284"/>
      <c r="C54" s="506"/>
      <c r="E54" s="285"/>
      <c r="F54" s="285"/>
      <c r="G54" s="285"/>
      <c r="H54" s="286"/>
      <c r="J54" s="285"/>
      <c r="K54" s="285"/>
      <c r="L54" s="285"/>
      <c r="M54" s="285"/>
      <c r="N54" s="285"/>
      <c r="O54" s="285"/>
      <c r="P54" s="285"/>
      <c r="Q54" s="285"/>
      <c r="R54" s="285"/>
      <c r="S54" s="285"/>
      <c r="T54" s="285"/>
      <c r="U54" s="303"/>
      <c r="V54" s="287"/>
      <c r="W54" s="287"/>
      <c r="X54" s="287"/>
      <c r="Y54" s="297"/>
    </row>
    <row r="55" spans="1:25" s="289" customFormat="1" ht="18" customHeight="1">
      <c r="B55" s="284"/>
      <c r="C55" s="285"/>
      <c r="D55" s="304" t="s">
        <v>0</v>
      </c>
      <c r="E55" s="305"/>
      <c r="F55" s="305"/>
      <c r="G55" s="285"/>
      <c r="H55" s="286"/>
      <c r="I55" s="306"/>
      <c r="J55" s="235"/>
      <c r="K55" s="235"/>
      <c r="L55" s="235"/>
      <c r="M55" s="285"/>
      <c r="N55" s="304" t="s">
        <v>22</v>
      </c>
      <c r="O55" s="307"/>
      <c r="P55" s="307"/>
      <c r="Q55" s="307"/>
      <c r="R55" s="307"/>
      <c r="S55" s="307"/>
      <c r="T55" s="307"/>
      <c r="U55" s="305"/>
      <c r="V55" s="287"/>
      <c r="W55" s="287"/>
      <c r="Y55" s="297"/>
    </row>
    <row r="56" spans="1:25" s="289" customFormat="1" ht="17.399999999999999">
      <c r="B56" s="284"/>
      <c r="C56" s="285"/>
      <c r="D56" s="308" t="s">
        <v>1</v>
      </c>
      <c r="E56" s="309" t="s">
        <v>2247</v>
      </c>
      <c r="F56" s="309"/>
      <c r="G56" s="295"/>
      <c r="H56" s="286"/>
      <c r="I56" s="235"/>
      <c r="J56" s="235"/>
      <c r="K56" s="235"/>
      <c r="L56" s="235"/>
      <c r="M56" s="285"/>
      <c r="N56" s="310" t="s">
        <v>1</v>
      </c>
      <c r="O56" s="309" t="s">
        <v>2248</v>
      </c>
      <c r="P56" s="307"/>
      <c r="Q56" s="307"/>
      <c r="R56" s="307"/>
      <c r="S56" s="307"/>
      <c r="T56" s="307"/>
      <c r="U56" s="305"/>
      <c r="V56" s="311"/>
      <c r="W56" s="285"/>
      <c r="Y56" s="297"/>
    </row>
    <row r="57" spans="1:25" s="289" customFormat="1" ht="17.399999999999999">
      <c r="B57" s="284"/>
      <c r="C57" s="285"/>
      <c r="D57" s="308" t="s">
        <v>2</v>
      </c>
      <c r="E57" s="312" t="s">
        <v>2249</v>
      </c>
      <c r="F57" s="309"/>
      <c r="G57" s="295"/>
      <c r="H57" s="286"/>
      <c r="I57" s="235"/>
      <c r="J57" s="235"/>
      <c r="K57" s="235"/>
      <c r="L57" s="235"/>
      <c r="M57" s="285"/>
      <c r="N57" s="310" t="s">
        <v>2</v>
      </c>
      <c r="O57" s="312" t="s">
        <v>2250</v>
      </c>
      <c r="P57" s="307"/>
      <c r="Q57" s="307"/>
      <c r="R57" s="307"/>
      <c r="S57" s="307"/>
      <c r="T57" s="307"/>
      <c r="U57" s="305"/>
      <c r="V57" s="311"/>
      <c r="W57" s="285"/>
      <c r="Y57" s="297"/>
    </row>
    <row r="58" spans="1:25" s="289" customFormat="1" ht="17.399999999999999">
      <c r="B58" s="284"/>
      <c r="C58" s="285"/>
      <c r="D58" s="313" t="s">
        <v>3</v>
      </c>
      <c r="E58" s="309" t="s">
        <v>2251</v>
      </c>
      <c r="F58" s="309"/>
      <c r="G58" s="295"/>
      <c r="H58" s="286"/>
      <c r="I58" s="235"/>
      <c r="J58" s="235"/>
      <c r="K58" s="235"/>
      <c r="L58" s="235"/>
      <c r="M58" s="285"/>
      <c r="N58" s="314" t="s">
        <v>3</v>
      </c>
      <c r="O58" s="309" t="s">
        <v>2252</v>
      </c>
      <c r="P58" s="315"/>
      <c r="Q58" s="315"/>
      <c r="R58" s="315"/>
      <c r="S58" s="315"/>
      <c r="T58" s="315"/>
      <c r="U58" s="305"/>
      <c r="V58" s="311"/>
      <c r="W58" s="285"/>
      <c r="Y58" s="288"/>
    </row>
    <row r="59" spans="1:25" s="289" customFormat="1" ht="17.399999999999999">
      <c r="B59" s="284"/>
      <c r="C59" s="285"/>
      <c r="D59" s="316"/>
      <c r="E59" s="295"/>
      <c r="F59" s="295"/>
      <c r="G59" s="295"/>
      <c r="H59" s="286"/>
      <c r="I59" s="235"/>
      <c r="J59" s="235"/>
      <c r="K59" s="235"/>
      <c r="L59" s="235"/>
      <c r="M59" s="285"/>
      <c r="N59" s="317"/>
      <c r="O59" s="317"/>
      <c r="P59" s="317"/>
      <c r="Q59" s="317"/>
      <c r="R59" s="317"/>
      <c r="S59" s="317"/>
      <c r="T59" s="317"/>
      <c r="U59" s="285"/>
      <c r="Y59" s="288"/>
    </row>
    <row r="60" spans="1:25" s="289" customFormat="1" ht="17.399999999999999">
      <c r="B60" s="284"/>
      <c r="C60" s="285"/>
      <c r="D60" s="316"/>
      <c r="E60" s="318"/>
      <c r="F60" s="318"/>
      <c r="G60" s="318"/>
      <c r="H60" s="286"/>
      <c r="I60" s="235"/>
      <c r="J60" s="235"/>
      <c r="K60" s="235"/>
      <c r="L60" s="235"/>
      <c r="M60" s="285"/>
      <c r="N60" s="317"/>
      <c r="O60" s="317"/>
      <c r="P60" s="317"/>
      <c r="Q60" s="317"/>
      <c r="R60" s="317"/>
      <c r="S60" s="317"/>
      <c r="T60" s="317"/>
      <c r="U60" s="285"/>
      <c r="Y60" s="288"/>
    </row>
    <row r="61" spans="1:25" s="289" customFormat="1" ht="17.399999999999999">
      <c r="B61" s="239"/>
      <c r="D61" s="319" t="s">
        <v>4</v>
      </c>
      <c r="E61" s="319"/>
      <c r="F61" s="319"/>
      <c r="G61" s="320"/>
      <c r="H61" s="290"/>
      <c r="I61" s="235"/>
      <c r="J61" s="235"/>
      <c r="K61" s="235"/>
      <c r="L61" s="235"/>
      <c r="N61" s="307" t="s">
        <v>4</v>
      </c>
      <c r="O61" s="307"/>
      <c r="P61" s="307"/>
      <c r="Q61" s="307"/>
      <c r="R61" s="307"/>
      <c r="S61" s="307"/>
      <c r="T61" s="307"/>
      <c r="U61" s="307"/>
      <c r="V61" s="307"/>
      <c r="W61" s="321"/>
      <c r="Y61" s="293"/>
    </row>
    <row r="62" spans="1:25" s="289" customFormat="1" ht="17.399999999999999">
      <c r="B62" s="239"/>
      <c r="D62" s="321"/>
      <c r="E62" s="321"/>
      <c r="F62" s="321"/>
      <c r="H62" s="290"/>
      <c r="I62" s="235"/>
      <c r="J62" s="235"/>
      <c r="K62" s="235"/>
      <c r="L62" s="235"/>
      <c r="N62" s="321"/>
      <c r="O62" s="321"/>
      <c r="P62" s="321"/>
      <c r="Q62" s="321"/>
      <c r="R62" s="321"/>
      <c r="S62" s="321"/>
      <c r="T62" s="321"/>
      <c r="U62" s="321"/>
      <c r="V62" s="321"/>
      <c r="W62" s="321"/>
      <c r="Y62" s="293"/>
    </row>
    <row r="63" spans="1:25" ht="45.75" customHeight="1">
      <c r="A63" s="289"/>
      <c r="C63" s="322" t="s">
        <v>34</v>
      </c>
      <c r="D63" s="644" t="s">
        <v>61</v>
      </c>
      <c r="E63" s="644"/>
      <c r="F63" s="644"/>
      <c r="G63" s="644"/>
      <c r="H63" s="644"/>
      <c r="I63" s="644"/>
      <c r="M63" s="289"/>
      <c r="N63" s="321"/>
      <c r="O63" s="289"/>
      <c r="P63" s="289"/>
      <c r="Q63" s="289"/>
      <c r="R63" s="289"/>
      <c r="S63" s="289"/>
      <c r="T63" s="289"/>
      <c r="U63" s="289"/>
      <c r="V63" s="289"/>
      <c r="W63" s="289"/>
      <c r="X63" s="289"/>
      <c r="Y63" s="288"/>
    </row>
    <row r="64" spans="1:25" ht="17.399999999999999">
      <c r="A64" s="289"/>
      <c r="C64" s="323"/>
      <c r="D64" s="324"/>
      <c r="E64" s="324"/>
      <c r="F64" s="324"/>
      <c r="G64" s="324"/>
      <c r="H64" s="324"/>
      <c r="I64" s="324"/>
      <c r="M64" s="289"/>
      <c r="N64" s="321"/>
      <c r="O64" s="289"/>
      <c r="P64" s="289"/>
      <c r="Q64" s="289"/>
      <c r="R64" s="289"/>
      <c r="S64" s="289"/>
      <c r="T64" s="289"/>
      <c r="U64" s="289"/>
      <c r="V64" s="289"/>
      <c r="W64" s="289"/>
      <c r="X64" s="289"/>
      <c r="Y64" s="288"/>
    </row>
    <row r="65" spans="2:24" ht="23.25" customHeight="1">
      <c r="B65" s="645" t="s">
        <v>46</v>
      </c>
      <c r="C65" s="645"/>
      <c r="D65" s="645"/>
      <c r="E65" s="645"/>
      <c r="F65" s="645"/>
      <c r="G65" s="645"/>
      <c r="H65" s="645"/>
      <c r="I65" s="645"/>
      <c r="J65" s="645"/>
      <c r="K65" s="645"/>
      <c r="L65" s="645"/>
      <c r="M65" s="645"/>
      <c r="N65" s="645"/>
      <c r="O65" s="645"/>
      <c r="P65" s="645"/>
      <c r="Q65" s="645"/>
      <c r="R65" s="645"/>
      <c r="S65" s="645"/>
      <c r="T65" s="645"/>
      <c r="U65" s="645"/>
      <c r="V65" s="645"/>
      <c r="W65" s="645"/>
      <c r="X65" s="645"/>
    </row>
    <row r="66" spans="2:24" ht="17.399999999999999">
      <c r="C66" s="289"/>
      <c r="D66" s="325"/>
      <c r="E66" s="325"/>
      <c r="F66" s="325"/>
      <c r="G66" s="325"/>
      <c r="H66" s="325"/>
      <c r="I66" s="325"/>
    </row>
    <row r="67" spans="2:24" ht="17.399999999999999">
      <c r="C67" s="289"/>
      <c r="D67" s="325"/>
      <c r="E67" s="325"/>
      <c r="F67" s="325"/>
      <c r="G67" s="325"/>
      <c r="H67" s="325"/>
      <c r="I67" s="325"/>
    </row>
    <row r="68" spans="2:24" ht="17.399999999999999">
      <c r="C68" s="289"/>
      <c r="D68" s="325"/>
      <c r="E68" s="325"/>
      <c r="F68" s="325"/>
      <c r="G68" s="325"/>
      <c r="H68" s="325"/>
      <c r="I68" s="325"/>
    </row>
    <row r="69" spans="2:24" ht="17.399999999999999">
      <c r="C69" s="289"/>
      <c r="D69" s="325"/>
      <c r="E69" s="325"/>
      <c r="F69" s="325"/>
      <c r="G69" s="325"/>
      <c r="H69" s="325"/>
      <c r="I69" s="325"/>
    </row>
    <row r="70" spans="2:24" ht="17.399999999999999">
      <c r="C70" s="289"/>
      <c r="D70" s="325"/>
      <c r="E70" s="325"/>
      <c r="F70" s="325"/>
      <c r="G70" s="325"/>
      <c r="H70" s="325"/>
      <c r="I70" s="325"/>
    </row>
  </sheetData>
  <autoFilter ref="A11:Y47">
    <filterColumn colId="3" showButton="0"/>
    <filterColumn colId="4" showButton="0"/>
  </autoFilter>
  <mergeCells count="16">
    <mergeCell ref="B6:Z6"/>
    <mergeCell ref="B1:Z1"/>
    <mergeCell ref="B2:Z2"/>
    <mergeCell ref="B3:Z3"/>
    <mergeCell ref="B4:Z4"/>
    <mergeCell ref="B5:Z5"/>
    <mergeCell ref="U10:X10"/>
    <mergeCell ref="D11:F11"/>
    <mergeCell ref="D63:I63"/>
    <mergeCell ref="B65:X65"/>
    <mergeCell ref="B10:B11"/>
    <mergeCell ref="C10:F10"/>
    <mergeCell ref="G10:J10"/>
    <mergeCell ref="K10:L10"/>
    <mergeCell ref="M10:P10"/>
    <mergeCell ref="Q10:T10"/>
  </mergeCells>
  <dataValidations count="1">
    <dataValidation type="list" allowBlank="1" showInputMessage="1" showErrorMessage="1" sqref="Y51:Y52 Y41:Y42">
      <formula1>#REF!</formula1>
    </dataValidation>
  </dataValidations>
  <pageMargins left="0.61" right="0.34" top="0.74803149606299213" bottom="0.74803149606299213" header="0.31496062992125984" footer="0.31496062992125984"/>
  <pageSetup scale="10" orientation="landscape" r:id="rId1"/>
  <colBreaks count="2" manualBreakCount="2">
    <brk id="12" min="1" max="68" man="1"/>
    <brk id="24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L104"/>
  <sheetViews>
    <sheetView zoomScale="80" zoomScaleNormal="80" workbookViewId="0">
      <selection activeCell="E17" sqref="E17"/>
    </sheetView>
  </sheetViews>
  <sheetFormatPr baseColWidth="10" defaultColWidth="11.44140625" defaultRowHeight="13.8"/>
  <cols>
    <col min="1" max="1" width="7.33203125" style="36" customWidth="1"/>
    <col min="2" max="3" width="33.44140625" style="36" customWidth="1"/>
    <col min="4" max="4" width="19" style="36" customWidth="1"/>
    <col min="5" max="10" width="18.5546875" style="36" customWidth="1"/>
    <col min="11" max="11" width="21.109375" style="36" customWidth="1"/>
    <col min="12" max="12" width="20.5546875" style="36" bestFit="1" customWidth="1"/>
    <col min="13" max="16384" width="11.44140625" style="36"/>
  </cols>
  <sheetData>
    <row r="1" spans="1:12" ht="24" customHeight="1">
      <c r="B1" s="629" t="s">
        <v>95</v>
      </c>
      <c r="C1" s="629"/>
      <c r="D1" s="629"/>
      <c r="E1" s="629"/>
      <c r="F1" s="629"/>
      <c r="G1" s="629"/>
      <c r="H1" s="629"/>
      <c r="I1" s="629"/>
      <c r="J1" s="629"/>
      <c r="K1" s="629"/>
      <c r="L1" s="629"/>
    </row>
    <row r="2" spans="1:12" ht="15.75" customHeight="1">
      <c r="B2" s="630" t="s">
        <v>96</v>
      </c>
      <c r="C2" s="630"/>
      <c r="D2" s="630"/>
      <c r="E2" s="630"/>
      <c r="F2" s="630"/>
      <c r="G2" s="630"/>
      <c r="H2" s="630"/>
      <c r="I2" s="630"/>
      <c r="J2" s="630"/>
      <c r="K2" s="630"/>
      <c r="L2" s="630"/>
    </row>
    <row r="3" spans="1:12" ht="15" customHeight="1">
      <c r="B3" s="631" t="s">
        <v>126</v>
      </c>
      <c r="C3" s="631"/>
      <c r="D3" s="631"/>
      <c r="E3" s="631"/>
      <c r="F3" s="631"/>
      <c r="G3" s="631"/>
      <c r="H3" s="631"/>
      <c r="I3" s="631"/>
      <c r="J3" s="631"/>
      <c r="K3" s="631"/>
      <c r="L3" s="631"/>
    </row>
    <row r="4" spans="1:12" ht="24" customHeight="1">
      <c r="B4" s="632" t="s">
        <v>129</v>
      </c>
      <c r="C4" s="632"/>
      <c r="D4" s="632"/>
      <c r="E4" s="632"/>
      <c r="F4" s="632"/>
      <c r="G4" s="632"/>
      <c r="H4" s="632"/>
      <c r="I4" s="632"/>
      <c r="J4" s="632"/>
      <c r="K4" s="632"/>
      <c r="L4" s="632"/>
    </row>
    <row r="5" spans="1:12" ht="20.100000000000001" customHeight="1" thickBot="1">
      <c r="B5" s="7"/>
      <c r="C5" s="7"/>
      <c r="D5" s="8"/>
      <c r="E5" s="8"/>
      <c r="F5" s="8"/>
      <c r="G5" s="8"/>
      <c r="H5" s="8"/>
      <c r="I5" s="8"/>
      <c r="J5" s="8"/>
      <c r="K5" s="8"/>
    </row>
    <row r="6" spans="1:12" ht="20.100000000000001" customHeight="1" thickBot="1">
      <c r="A6" s="633" t="s">
        <v>26</v>
      </c>
      <c r="B6" s="634"/>
      <c r="C6" s="14" t="s">
        <v>2280</v>
      </c>
      <c r="D6" s="635" t="s">
        <v>2751</v>
      </c>
      <c r="E6" s="636"/>
      <c r="F6" s="636"/>
      <c r="G6" s="636"/>
      <c r="H6" s="636"/>
      <c r="I6" s="636"/>
      <c r="J6" s="636"/>
      <c r="K6" s="636"/>
      <c r="L6" s="637"/>
    </row>
    <row r="7" spans="1:12" ht="39.75" customHeight="1" thickBot="1">
      <c r="A7" s="619" t="s">
        <v>102</v>
      </c>
      <c r="B7" s="620"/>
      <c r="C7" s="620"/>
      <c r="D7" s="620"/>
      <c r="E7" s="620"/>
      <c r="F7" s="620"/>
      <c r="G7" s="620"/>
      <c r="H7" s="620"/>
      <c r="I7" s="620"/>
      <c r="J7" s="620"/>
      <c r="K7" s="620"/>
      <c r="L7" s="656"/>
    </row>
    <row r="8" spans="1:12" ht="71.25" customHeight="1" thickBot="1">
      <c r="A8" s="623" t="s">
        <v>98</v>
      </c>
      <c r="B8" s="658" t="s">
        <v>81</v>
      </c>
      <c r="C8" s="660" t="s">
        <v>78</v>
      </c>
      <c r="D8" s="47" t="s">
        <v>103</v>
      </c>
      <c r="E8" s="48" t="s">
        <v>99</v>
      </c>
      <c r="F8" s="49" t="s">
        <v>101</v>
      </c>
      <c r="G8" s="49" t="s">
        <v>100</v>
      </c>
      <c r="H8" s="49" t="s">
        <v>21</v>
      </c>
      <c r="I8" s="49" t="s">
        <v>104</v>
      </c>
      <c r="J8" s="54" t="s">
        <v>105</v>
      </c>
      <c r="K8" s="55" t="s">
        <v>56</v>
      </c>
      <c r="L8" s="51" t="s">
        <v>57</v>
      </c>
    </row>
    <row r="9" spans="1:12" ht="27.75" customHeight="1" thickBot="1">
      <c r="A9" s="657"/>
      <c r="B9" s="659"/>
      <c r="C9" s="661"/>
      <c r="D9" s="45" t="s">
        <v>27</v>
      </c>
      <c r="E9" s="57" t="s">
        <v>27</v>
      </c>
      <c r="F9" s="46" t="s">
        <v>27</v>
      </c>
      <c r="G9" s="46" t="s">
        <v>27</v>
      </c>
      <c r="H9" s="46" t="s">
        <v>27</v>
      </c>
      <c r="I9" s="57" t="s">
        <v>27</v>
      </c>
      <c r="J9" s="46" t="s">
        <v>27</v>
      </c>
      <c r="K9" s="56" t="s">
        <v>27</v>
      </c>
      <c r="L9" s="46" t="s">
        <v>27</v>
      </c>
    </row>
    <row r="10" spans="1:12" ht="20.100000000000001" customHeight="1">
      <c r="A10" s="513"/>
      <c r="B10" s="58" t="s">
        <v>2314</v>
      </c>
      <c r="C10" s="15"/>
      <c r="D10" s="524">
        <v>3</v>
      </c>
      <c r="E10" s="519">
        <f>+F10+G10</f>
        <v>134</v>
      </c>
      <c r="F10" s="521">
        <v>77</v>
      </c>
      <c r="G10" s="516">
        <v>57</v>
      </c>
      <c r="H10" s="521">
        <f>+F10+G10</f>
        <v>134</v>
      </c>
      <c r="I10" s="516">
        <v>0</v>
      </c>
      <c r="J10" s="521">
        <v>21863.67</v>
      </c>
      <c r="K10" s="59">
        <v>5304314</v>
      </c>
      <c r="L10" s="406">
        <v>5304314</v>
      </c>
    </row>
    <row r="11" spans="1:12" ht="20.100000000000001" customHeight="1">
      <c r="A11" s="514"/>
      <c r="B11" s="58" t="s">
        <v>996</v>
      </c>
      <c r="C11" s="9"/>
      <c r="D11" s="525">
        <v>4</v>
      </c>
      <c r="E11" s="519">
        <f t="shared" ref="E11:E12" si="0">+F11+G11</f>
        <v>150</v>
      </c>
      <c r="F11" s="522">
        <v>55</v>
      </c>
      <c r="G11" s="517">
        <v>95</v>
      </c>
      <c r="H11" s="527">
        <f t="shared" ref="H11:H12" si="1">+F11+G11</f>
        <v>150</v>
      </c>
      <c r="I11" s="517">
        <v>0</v>
      </c>
      <c r="J11" s="522">
        <v>5320.18</v>
      </c>
      <c r="K11" s="52">
        <f>2207014-23892</f>
        <v>2183122</v>
      </c>
      <c r="L11" s="411">
        <v>2183122</v>
      </c>
    </row>
    <row r="12" spans="1:12" ht="20.100000000000001" customHeight="1" thickBot="1">
      <c r="A12" s="515"/>
      <c r="B12" s="511" t="s">
        <v>163</v>
      </c>
      <c r="C12" s="512"/>
      <c r="D12" s="526">
        <v>1</v>
      </c>
      <c r="E12" s="520">
        <f t="shared" si="0"/>
        <v>32</v>
      </c>
      <c r="F12" s="523">
        <v>18</v>
      </c>
      <c r="G12" s="518">
        <v>14</v>
      </c>
      <c r="H12" s="528">
        <f t="shared" si="1"/>
        <v>32</v>
      </c>
      <c r="I12" s="518">
        <v>0</v>
      </c>
      <c r="J12" s="523">
        <v>4122.83</v>
      </c>
      <c r="K12" s="507">
        <v>1227482</v>
      </c>
      <c r="L12" s="416">
        <v>1227482</v>
      </c>
    </row>
    <row r="13" spans="1:12" ht="20.100000000000001" customHeight="1" thickBot="1">
      <c r="A13" s="662" t="s">
        <v>68</v>
      </c>
      <c r="B13" s="663"/>
      <c r="C13" s="664"/>
      <c r="D13" s="509">
        <f t="shared" ref="D13:L13" si="2">SUM(D10:D12)</f>
        <v>8</v>
      </c>
      <c r="E13" s="486">
        <f t="shared" si="2"/>
        <v>316</v>
      </c>
      <c r="F13" s="509">
        <f t="shared" si="2"/>
        <v>150</v>
      </c>
      <c r="G13" s="486">
        <f t="shared" si="2"/>
        <v>166</v>
      </c>
      <c r="H13" s="509">
        <f t="shared" si="2"/>
        <v>316</v>
      </c>
      <c r="I13" s="486">
        <f t="shared" si="2"/>
        <v>0</v>
      </c>
      <c r="J13" s="509">
        <f t="shared" si="2"/>
        <v>31306.68</v>
      </c>
      <c r="K13" s="508">
        <f t="shared" si="2"/>
        <v>8714918</v>
      </c>
      <c r="L13" s="510">
        <f t="shared" si="2"/>
        <v>8714918</v>
      </c>
    </row>
    <row r="14" spans="1:12" s="60" customFormat="1" ht="20.100000000000001" customHeight="1">
      <c r="B14" s="61"/>
      <c r="C14" s="61"/>
      <c r="D14" s="20"/>
      <c r="E14" s="20"/>
      <c r="F14" s="20"/>
      <c r="G14" s="20"/>
      <c r="H14" s="20"/>
      <c r="I14" s="20"/>
      <c r="J14" s="20"/>
    </row>
    <row r="15" spans="1:12" ht="20.100000000000001" customHeight="1">
      <c r="B15" s="11"/>
      <c r="C15" s="11"/>
      <c r="D15" s="11"/>
      <c r="E15" s="11"/>
      <c r="F15" s="11"/>
      <c r="G15" s="11"/>
      <c r="H15" s="11"/>
      <c r="I15" s="11"/>
      <c r="J15" s="11"/>
      <c r="K15" s="10"/>
      <c r="L15" s="10"/>
    </row>
    <row r="16" spans="1:12" ht="34.5" customHeight="1">
      <c r="B16" s="655" t="s">
        <v>46</v>
      </c>
      <c r="C16" s="655"/>
      <c r="D16" s="655"/>
      <c r="E16" s="655"/>
      <c r="F16" s="655"/>
      <c r="G16" s="655"/>
      <c r="H16" s="655"/>
      <c r="I16" s="655"/>
      <c r="J16" s="655"/>
      <c r="K16" s="655"/>
      <c r="L16" s="655"/>
    </row>
    <row r="17" spans="7:11" ht="20.100000000000001" customHeight="1">
      <c r="K17" s="445">
        <f>+K13-185082</f>
        <v>8529836</v>
      </c>
    </row>
    <row r="18" spans="7:11" ht="20.100000000000001" customHeight="1">
      <c r="G18" s="445">
        <f>+L13+'Anexo Técnico 2015 DCYER-PESA'!J28+'Anexo Técnico 2015 DCYER-PESA'!O29+'Anexo Técnico 2015 PAIEI-PESA'!J27</f>
        <v>103989519.86</v>
      </c>
    </row>
    <row r="19" spans="7:11" ht="20.100000000000001" customHeight="1"/>
    <row r="20" spans="7:11" ht="20.100000000000001" customHeight="1"/>
    <row r="21" spans="7:11" ht="20.100000000000001" customHeight="1"/>
    <row r="22" spans="7:11" ht="20.100000000000001" customHeight="1"/>
    <row r="23" spans="7:11" ht="20.100000000000001" customHeight="1"/>
    <row r="24" spans="7:11" ht="20.100000000000001" customHeight="1"/>
    <row r="25" spans="7:11" ht="20.100000000000001" customHeight="1"/>
    <row r="26" spans="7:11" ht="20.100000000000001" customHeight="1"/>
    <row r="27" spans="7:11" ht="20.100000000000001" customHeight="1"/>
    <row r="28" spans="7:11" ht="20.100000000000001" customHeight="1"/>
    <row r="29" spans="7:11" ht="20.100000000000001" customHeight="1"/>
    <row r="30" spans="7:11" ht="20.100000000000001" customHeight="1"/>
    <row r="31" spans="7:11" ht="20.100000000000001" customHeight="1"/>
    <row r="32" spans="7:11" ht="20.100000000000001" customHeight="1"/>
    <row r="33" spans="2:3" ht="20.100000000000001" customHeight="1">
      <c r="B33" s="37"/>
      <c r="C33" s="37"/>
    </row>
    <row r="34" spans="2:3" ht="20.100000000000001" customHeight="1"/>
    <row r="35" spans="2:3" ht="20.100000000000001" customHeight="1"/>
    <row r="36" spans="2:3" ht="20.100000000000001" customHeight="1"/>
    <row r="37" spans="2:3" ht="20.100000000000001" customHeight="1"/>
    <row r="38" spans="2:3" ht="20.100000000000001" customHeight="1"/>
    <row r="39" spans="2:3" ht="20.100000000000001" customHeight="1"/>
    <row r="40" spans="2:3" ht="20.100000000000001" customHeight="1"/>
    <row r="41" spans="2:3" ht="20.100000000000001" customHeight="1"/>
    <row r="42" spans="2:3" ht="20.100000000000001" customHeight="1"/>
    <row r="43" spans="2:3" ht="20.100000000000001" customHeight="1"/>
    <row r="44" spans="2:3" ht="20.100000000000001" customHeight="1"/>
    <row r="45" spans="2:3" ht="20.100000000000001" customHeight="1">
      <c r="B45" s="37"/>
      <c r="C45" s="37"/>
    </row>
    <row r="46" spans="2:3" ht="20.100000000000001" customHeight="1"/>
    <row r="47" spans="2:3" ht="20.100000000000001" customHeight="1"/>
    <row r="48" spans="2:3" ht="20.100000000000001" customHeight="1"/>
    <row r="49" spans="2:3" ht="20.100000000000001" customHeight="1"/>
    <row r="50" spans="2:3" ht="20.100000000000001" customHeight="1"/>
    <row r="51" spans="2:3" ht="20.100000000000001" customHeight="1"/>
    <row r="52" spans="2:3" ht="20.100000000000001" customHeight="1"/>
    <row r="53" spans="2:3" ht="20.100000000000001" customHeight="1"/>
    <row r="54" spans="2:3" ht="20.100000000000001" customHeight="1"/>
    <row r="55" spans="2:3" ht="20.100000000000001" customHeight="1"/>
    <row r="56" spans="2:3" ht="20.100000000000001" customHeight="1"/>
    <row r="57" spans="2:3" ht="20.100000000000001" customHeight="1"/>
    <row r="58" spans="2:3" ht="20.100000000000001" customHeight="1"/>
    <row r="59" spans="2:3" ht="20.100000000000001" customHeight="1"/>
    <row r="60" spans="2:3" ht="20.100000000000001" customHeight="1"/>
    <row r="61" spans="2:3" ht="20.100000000000001" customHeight="1"/>
    <row r="62" spans="2:3" ht="20.100000000000001" customHeight="1"/>
    <row r="63" spans="2:3" ht="20.100000000000001" customHeight="1">
      <c r="B63" s="37"/>
      <c r="C63" s="37"/>
    </row>
    <row r="64" spans="2:3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spans="2:4" ht="20.100000000000001" customHeight="1"/>
    <row r="87" spans="2:4">
      <c r="B87" s="6"/>
      <c r="C87" s="6"/>
    </row>
    <row r="88" spans="2:4">
      <c r="B88" s="38"/>
      <c r="C88" s="38"/>
    </row>
    <row r="89" spans="2:4">
      <c r="B89" s="39"/>
      <c r="C89" s="39"/>
    </row>
    <row r="90" spans="2:4" s="40" customFormat="1"/>
    <row r="91" spans="2:4" s="40" customFormat="1">
      <c r="D91" s="62"/>
    </row>
    <row r="92" spans="2:4" s="40" customFormat="1">
      <c r="D92" s="62"/>
    </row>
    <row r="93" spans="2:4" ht="95.25" customHeight="1">
      <c r="B93" s="41"/>
      <c r="C93" s="41"/>
    </row>
    <row r="94" spans="2:4" ht="14.4">
      <c r="B94" s="42"/>
      <c r="C94" s="42"/>
    </row>
    <row r="95" spans="2:4" ht="14.4">
      <c r="B95" s="43"/>
      <c r="C95" s="43"/>
    </row>
    <row r="99" spans="2:3" ht="14.4">
      <c r="B99" s="43"/>
      <c r="C99" s="43"/>
    </row>
    <row r="104" spans="2:3">
      <c r="B104" s="44"/>
      <c r="C104" s="44"/>
    </row>
  </sheetData>
  <mergeCells count="12">
    <mergeCell ref="B1:L1"/>
    <mergeCell ref="B2:L2"/>
    <mergeCell ref="B3:L3"/>
    <mergeCell ref="B4:L4"/>
    <mergeCell ref="A6:B6"/>
    <mergeCell ref="D6:L6"/>
    <mergeCell ref="B16:L16"/>
    <mergeCell ref="A7:L7"/>
    <mergeCell ref="A8:A9"/>
    <mergeCell ref="B8:B9"/>
    <mergeCell ref="C8:C9"/>
    <mergeCell ref="A13:C13"/>
  </mergeCells>
  <pageMargins left="0.70866141732283472" right="0.70866141732283472" top="0.74803149606299213" bottom="0.74803149606299213" header="0.31496062992125984" footer="0.31496062992125984"/>
  <pageSetup scale="56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XFD418"/>
  <sheetViews>
    <sheetView showGridLines="0" topLeftCell="H385" zoomScale="70" zoomScaleNormal="70" zoomScaleSheetLayoutView="30" workbookViewId="0">
      <selection activeCell="P400" sqref="P400"/>
    </sheetView>
  </sheetViews>
  <sheetFormatPr baseColWidth="10" defaultColWidth="11.44140625" defaultRowHeight="15"/>
  <cols>
    <col min="1" max="1" width="0.109375" style="235" customWidth="1"/>
    <col min="2" max="2" width="8.88671875" style="239" customWidth="1"/>
    <col min="3" max="3" width="35.109375" style="235" customWidth="1"/>
    <col min="4" max="4" width="17.109375" style="235" customWidth="1"/>
    <col min="5" max="5" width="19.88671875" style="235" customWidth="1"/>
    <col min="6" max="6" width="23.33203125" style="235" customWidth="1"/>
    <col min="7" max="7" width="30.6640625" style="235" customWidth="1"/>
    <col min="8" max="8" width="23.33203125" style="235" customWidth="1"/>
    <col min="9" max="11" width="25.6640625" style="235" customWidth="1"/>
    <col min="12" max="12" width="23.109375" style="235" customWidth="1"/>
    <col min="13" max="13" width="16.109375" style="235" customWidth="1"/>
    <col min="14" max="14" width="14.33203125" style="235" customWidth="1"/>
    <col min="15" max="15" width="14" style="235" customWidth="1"/>
    <col min="16" max="16" width="19.44140625" style="235" customWidth="1"/>
    <col min="17" max="17" width="26.44140625" style="235" bestFit="1" customWidth="1"/>
    <col min="18" max="19" width="19.44140625" style="235" customWidth="1"/>
    <col min="20" max="21" width="26.44140625" style="235" bestFit="1" customWidth="1"/>
    <col min="22" max="23" width="23.33203125" style="235" customWidth="1"/>
    <col min="24" max="24" width="26.44140625" style="235" bestFit="1" customWidth="1"/>
    <col min="25" max="25" width="16.33203125" style="236" customWidth="1"/>
    <col min="26" max="26" width="9.44140625" style="235" hidden="1" customWidth="1"/>
    <col min="27" max="27" width="11.44140625" style="235" hidden="1" customWidth="1"/>
    <col min="28" max="28" width="27.5546875" style="235" hidden="1" customWidth="1"/>
    <col min="29" max="29" width="21.44140625" style="473" customWidth="1"/>
    <col min="30" max="30" width="17.109375" style="473" customWidth="1"/>
    <col min="31" max="31" width="23" style="473" customWidth="1"/>
    <col min="32" max="79" width="11.44140625" style="473"/>
    <col min="80" max="16384" width="11.44140625" style="235"/>
  </cols>
  <sheetData>
    <row r="1" spans="1:79" ht="21">
      <c r="B1" s="667" t="s">
        <v>7</v>
      </c>
      <c r="C1" s="667"/>
      <c r="D1" s="667"/>
      <c r="E1" s="667"/>
      <c r="F1" s="667"/>
      <c r="G1" s="667"/>
      <c r="H1" s="667"/>
      <c r="I1" s="667"/>
      <c r="J1" s="667"/>
      <c r="K1" s="667"/>
      <c r="L1" s="667"/>
      <c r="M1" s="667"/>
      <c r="N1" s="667"/>
      <c r="O1" s="667"/>
      <c r="P1" s="667"/>
      <c r="Q1" s="667"/>
      <c r="R1" s="667"/>
      <c r="S1" s="667"/>
      <c r="T1" s="667"/>
      <c r="U1" s="667"/>
      <c r="V1" s="667"/>
      <c r="W1" s="667"/>
      <c r="X1" s="667"/>
    </row>
    <row r="2" spans="1:79" ht="28.2">
      <c r="B2" s="668" t="s">
        <v>48</v>
      </c>
      <c r="C2" s="668"/>
      <c r="D2" s="668"/>
      <c r="E2" s="668"/>
      <c r="F2" s="668"/>
      <c r="G2" s="668"/>
      <c r="H2" s="668"/>
      <c r="I2" s="668"/>
      <c r="J2" s="668"/>
      <c r="K2" s="668"/>
      <c r="L2" s="668"/>
      <c r="M2" s="668"/>
      <c r="N2" s="668"/>
      <c r="O2" s="668"/>
      <c r="P2" s="668"/>
      <c r="Q2" s="668"/>
      <c r="R2" s="668"/>
      <c r="S2" s="668"/>
      <c r="T2" s="668"/>
      <c r="U2" s="668"/>
      <c r="V2" s="668"/>
      <c r="W2" s="668"/>
      <c r="X2" s="668"/>
    </row>
    <row r="3" spans="1:79" ht="20.25" customHeight="1">
      <c r="B3" s="665" t="s">
        <v>2733</v>
      </c>
      <c r="C3" s="665"/>
      <c r="D3" s="665"/>
      <c r="E3" s="665"/>
      <c r="F3" s="665"/>
      <c r="G3" s="665"/>
      <c r="H3" s="665"/>
      <c r="I3" s="665"/>
      <c r="J3" s="665"/>
      <c r="K3" s="665"/>
      <c r="L3" s="665"/>
      <c r="M3" s="665"/>
      <c r="N3" s="665"/>
      <c r="O3" s="665"/>
      <c r="P3" s="665"/>
      <c r="Q3" s="665"/>
      <c r="R3" s="665"/>
      <c r="S3" s="665"/>
      <c r="T3" s="665"/>
      <c r="U3" s="665"/>
      <c r="V3" s="665"/>
      <c r="W3" s="665"/>
      <c r="X3" s="665"/>
      <c r="Y3" s="237"/>
    </row>
    <row r="4" spans="1:79" ht="20.25" customHeight="1">
      <c r="B4" s="665" t="s">
        <v>49</v>
      </c>
      <c r="C4" s="665"/>
      <c r="D4" s="665"/>
      <c r="E4" s="665"/>
      <c r="F4" s="665"/>
      <c r="G4" s="665"/>
      <c r="H4" s="665"/>
      <c r="I4" s="665"/>
      <c r="J4" s="665"/>
      <c r="K4" s="665"/>
      <c r="L4" s="665"/>
      <c r="M4" s="665"/>
      <c r="N4" s="665"/>
      <c r="O4" s="665"/>
      <c r="P4" s="665"/>
      <c r="Q4" s="665"/>
      <c r="R4" s="665"/>
      <c r="S4" s="665"/>
      <c r="T4" s="665"/>
      <c r="U4" s="665"/>
      <c r="V4" s="665"/>
      <c r="W4" s="665"/>
      <c r="X4" s="665"/>
      <c r="Y4" s="237"/>
    </row>
    <row r="5" spans="1:79" ht="20.25" customHeight="1">
      <c r="B5" s="665" t="s">
        <v>2734</v>
      </c>
      <c r="C5" s="665"/>
      <c r="D5" s="665"/>
      <c r="E5" s="665"/>
      <c r="F5" s="665"/>
      <c r="G5" s="665"/>
      <c r="H5" s="665"/>
      <c r="I5" s="665"/>
      <c r="J5" s="665"/>
      <c r="K5" s="665"/>
      <c r="L5" s="665"/>
      <c r="M5" s="665"/>
      <c r="N5" s="665"/>
      <c r="O5" s="665"/>
      <c r="P5" s="665"/>
      <c r="Q5" s="665"/>
      <c r="R5" s="665"/>
      <c r="S5" s="665"/>
      <c r="T5" s="665"/>
      <c r="U5" s="665"/>
      <c r="V5" s="665"/>
      <c r="W5" s="665"/>
      <c r="X5" s="665"/>
      <c r="Y5" s="237"/>
    </row>
    <row r="6" spans="1:79" ht="20.25" customHeight="1">
      <c r="B6" s="665" t="s">
        <v>2735</v>
      </c>
      <c r="C6" s="665"/>
      <c r="D6" s="665"/>
      <c r="E6" s="665"/>
      <c r="F6" s="665"/>
      <c r="G6" s="665"/>
      <c r="H6" s="665"/>
      <c r="I6" s="665"/>
      <c r="J6" s="665"/>
      <c r="K6" s="665"/>
      <c r="L6" s="665"/>
      <c r="M6" s="665"/>
      <c r="N6" s="665"/>
      <c r="O6" s="665"/>
      <c r="P6" s="665"/>
      <c r="Q6" s="665"/>
      <c r="R6" s="665"/>
      <c r="S6" s="665"/>
      <c r="T6" s="665"/>
      <c r="U6" s="665"/>
      <c r="V6" s="665"/>
      <c r="W6" s="665"/>
      <c r="X6" s="665"/>
      <c r="Y6" s="237"/>
    </row>
    <row r="7" spans="1:79" ht="20.25" customHeight="1">
      <c r="B7" s="665" t="s">
        <v>116</v>
      </c>
      <c r="C7" s="665"/>
      <c r="D7" s="665"/>
      <c r="E7" s="665"/>
      <c r="F7" s="665"/>
      <c r="G7" s="665"/>
      <c r="H7" s="665"/>
      <c r="I7" s="665"/>
      <c r="J7" s="665"/>
      <c r="K7" s="665"/>
      <c r="L7" s="665"/>
      <c r="M7" s="665"/>
      <c r="N7" s="665"/>
      <c r="O7" s="665"/>
      <c r="P7" s="665"/>
      <c r="Q7" s="665"/>
      <c r="R7" s="665"/>
      <c r="S7" s="665"/>
      <c r="T7" s="665"/>
      <c r="U7" s="665"/>
      <c r="V7" s="665"/>
      <c r="W7" s="665"/>
      <c r="X7" s="665"/>
      <c r="Y7" s="237"/>
    </row>
    <row r="8" spans="1:79" ht="17.399999999999999">
      <c r="B8" s="666" t="s">
        <v>30</v>
      </c>
      <c r="C8" s="666"/>
      <c r="D8" s="666"/>
      <c r="E8" s="666"/>
      <c r="F8" s="666"/>
      <c r="G8" s="666"/>
      <c r="H8" s="666"/>
      <c r="I8" s="666"/>
      <c r="J8" s="666"/>
      <c r="K8" s="666"/>
      <c r="L8" s="666"/>
      <c r="M8" s="666"/>
      <c r="N8" s="666"/>
      <c r="O8" s="666"/>
      <c r="P8" s="666"/>
      <c r="Q8" s="666"/>
      <c r="R8" s="666"/>
      <c r="S8" s="666"/>
      <c r="T8" s="666"/>
      <c r="U8" s="666"/>
      <c r="V8" s="666"/>
      <c r="W8" s="666"/>
      <c r="X8" s="666"/>
      <c r="Y8" s="238"/>
      <c r="Z8" s="241"/>
    </row>
    <row r="9" spans="1:79" ht="17.399999999999999">
      <c r="C9" s="240" t="s">
        <v>73</v>
      </c>
      <c r="D9" s="240" t="s">
        <v>139</v>
      </c>
      <c r="G9" s="241"/>
      <c r="H9" s="241"/>
      <c r="I9" s="240"/>
      <c r="J9" s="240"/>
      <c r="L9" s="240"/>
      <c r="M9" s="240"/>
      <c r="N9" s="240"/>
      <c r="O9" s="244"/>
      <c r="Q9" s="244"/>
      <c r="T9" s="244" t="s">
        <v>74</v>
      </c>
      <c r="U9" s="244" t="s">
        <v>2749</v>
      </c>
      <c r="V9" s="244"/>
      <c r="W9" s="244"/>
      <c r="X9" s="244"/>
      <c r="Y9" s="237"/>
    </row>
    <row r="10" spans="1:79" ht="16.2" thickBot="1">
      <c r="C10" s="240"/>
      <c r="D10" s="240"/>
      <c r="E10" s="240"/>
      <c r="F10" s="240"/>
      <c r="G10" s="240"/>
      <c r="H10" s="240"/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4"/>
      <c r="W10" s="244"/>
      <c r="X10" s="246"/>
      <c r="Y10" s="237"/>
    </row>
    <row r="11" spans="1:79" ht="38.25" customHeight="1" thickBot="1">
      <c r="A11" s="343"/>
      <c r="B11" s="646" t="s">
        <v>17</v>
      </c>
      <c r="C11" s="648" t="s">
        <v>35</v>
      </c>
      <c r="D11" s="642"/>
      <c r="E11" s="642"/>
      <c r="F11" s="643"/>
      <c r="G11" s="641" t="s">
        <v>64</v>
      </c>
      <c r="H11" s="643"/>
      <c r="I11" s="648" t="s">
        <v>32</v>
      </c>
      <c r="J11" s="669"/>
      <c r="K11" s="669"/>
      <c r="L11" s="669"/>
      <c r="M11" s="652" t="s">
        <v>40</v>
      </c>
      <c r="N11" s="653"/>
      <c r="O11" s="653"/>
      <c r="P11" s="654"/>
      <c r="Q11" s="638" t="s">
        <v>33</v>
      </c>
      <c r="R11" s="639"/>
      <c r="S11" s="639"/>
      <c r="T11" s="640"/>
      <c r="U11" s="638" t="s">
        <v>52</v>
      </c>
      <c r="V11" s="639"/>
      <c r="W11" s="639"/>
      <c r="X11" s="640"/>
    </row>
    <row r="12" spans="1:79" ht="91.2" thickTop="1" thickBot="1">
      <c r="A12" s="344" t="s">
        <v>16</v>
      </c>
      <c r="B12" s="647"/>
      <c r="C12" s="251" t="s">
        <v>43</v>
      </c>
      <c r="D12" s="670" t="s">
        <v>63</v>
      </c>
      <c r="E12" s="671"/>
      <c r="F12" s="672"/>
      <c r="G12" s="345" t="s">
        <v>79</v>
      </c>
      <c r="H12" s="345" t="s">
        <v>80</v>
      </c>
      <c r="I12" s="346" t="s">
        <v>77</v>
      </c>
      <c r="J12" s="346" t="s">
        <v>76</v>
      </c>
      <c r="K12" s="251" t="s">
        <v>18</v>
      </c>
      <c r="L12" s="251" t="s">
        <v>15</v>
      </c>
      <c r="M12" s="347" t="s">
        <v>5</v>
      </c>
      <c r="N12" s="254" t="s">
        <v>6</v>
      </c>
      <c r="O12" s="254" t="s">
        <v>21</v>
      </c>
      <c r="P12" s="251" t="s">
        <v>50</v>
      </c>
      <c r="Q12" s="348" t="s">
        <v>19</v>
      </c>
      <c r="R12" s="349" t="s">
        <v>41</v>
      </c>
      <c r="S12" s="348" t="s">
        <v>45</v>
      </c>
      <c r="T12" s="251" t="s">
        <v>42</v>
      </c>
      <c r="U12" s="348" t="s">
        <v>19</v>
      </c>
      <c r="V12" s="349" t="s">
        <v>41</v>
      </c>
      <c r="W12" s="348" t="s">
        <v>45</v>
      </c>
      <c r="X12" s="251" t="s">
        <v>42</v>
      </c>
      <c r="Z12" s="350"/>
      <c r="AA12" s="350"/>
    </row>
    <row r="13" spans="1:79" ht="34.5" customHeight="1" thickTop="1" thickBot="1">
      <c r="A13" s="256"/>
      <c r="B13" s="351"/>
      <c r="C13" s="351"/>
      <c r="D13" s="352" t="s">
        <v>12</v>
      </c>
      <c r="E13" s="352" t="s">
        <v>13</v>
      </c>
      <c r="F13" s="352" t="s">
        <v>14</v>
      </c>
      <c r="G13" s="351"/>
      <c r="H13" s="351"/>
      <c r="I13" s="351"/>
      <c r="J13" s="351"/>
      <c r="K13" s="351"/>
      <c r="L13" s="351"/>
      <c r="M13" s="266"/>
      <c r="N13" s="353"/>
      <c r="O13" s="266"/>
      <c r="P13" s="267"/>
      <c r="Q13" s="267" t="s">
        <v>10</v>
      </c>
      <c r="R13" s="267" t="s">
        <v>10</v>
      </c>
      <c r="S13" s="267" t="s">
        <v>10</v>
      </c>
      <c r="T13" s="267" t="s">
        <v>10</v>
      </c>
      <c r="U13" s="267" t="s">
        <v>10</v>
      </c>
      <c r="V13" s="267" t="s">
        <v>10</v>
      </c>
      <c r="W13" s="267" t="s">
        <v>10</v>
      </c>
      <c r="X13" s="267" t="s">
        <v>10</v>
      </c>
    </row>
    <row r="14" spans="1:79" s="354" customFormat="1" ht="43.5" customHeight="1">
      <c r="A14" s="354" t="str">
        <f>+D9</f>
        <v>SAN LUIS POTOSÍ</v>
      </c>
      <c r="B14" s="355">
        <v>1</v>
      </c>
      <c r="C14" s="128" t="s">
        <v>1401</v>
      </c>
      <c r="D14" s="128" t="s">
        <v>285</v>
      </c>
      <c r="E14" s="128" t="s">
        <v>380</v>
      </c>
      <c r="F14" s="128" t="s">
        <v>1402</v>
      </c>
      <c r="G14" s="270" t="s">
        <v>2315</v>
      </c>
      <c r="H14" s="270" t="s">
        <v>2316</v>
      </c>
      <c r="I14" s="128" t="s">
        <v>138</v>
      </c>
      <c r="K14" s="270" t="s">
        <v>1403</v>
      </c>
      <c r="L14" s="356" t="s">
        <v>2317</v>
      </c>
      <c r="M14" s="357">
        <v>12</v>
      </c>
      <c r="N14" s="357">
        <v>8</v>
      </c>
      <c r="O14" s="358">
        <f t="shared" ref="O14:O77" si="0">+N14+M14</f>
        <v>20</v>
      </c>
      <c r="P14" s="359" t="s">
        <v>2312</v>
      </c>
      <c r="Q14" s="360">
        <v>80000</v>
      </c>
      <c r="R14" s="361">
        <v>0</v>
      </c>
      <c r="S14" s="361">
        <v>0</v>
      </c>
      <c r="T14" s="361">
        <f>+Q14+R14+S14</f>
        <v>80000</v>
      </c>
      <c r="U14" s="362">
        <v>80000</v>
      </c>
      <c r="V14" s="363">
        <v>0</v>
      </c>
      <c r="W14" s="363">
        <v>0</v>
      </c>
      <c r="X14" s="364">
        <f>+U14+V14</f>
        <v>80000</v>
      </c>
      <c r="Y14" s="365" t="s">
        <v>2318</v>
      </c>
      <c r="AB14" s="354" t="s">
        <v>9</v>
      </c>
      <c r="AC14" s="464"/>
      <c r="AD14" s="464"/>
      <c r="AE14" s="464"/>
      <c r="AF14" s="464"/>
      <c r="AG14" s="464"/>
      <c r="AH14" s="464"/>
      <c r="AI14" s="464"/>
      <c r="AJ14" s="464"/>
      <c r="AK14" s="464"/>
      <c r="AL14" s="464"/>
      <c r="AM14" s="464"/>
      <c r="AN14" s="464"/>
      <c r="AO14" s="464"/>
      <c r="AP14" s="464"/>
      <c r="AQ14" s="464"/>
      <c r="AR14" s="464"/>
      <c r="AS14" s="464"/>
      <c r="AT14" s="464"/>
      <c r="AU14" s="464"/>
      <c r="AV14" s="464"/>
      <c r="AW14" s="464"/>
      <c r="AX14" s="464"/>
      <c r="AY14" s="464"/>
      <c r="AZ14" s="464"/>
      <c r="BA14" s="464"/>
      <c r="BB14" s="464"/>
      <c r="BC14" s="464"/>
      <c r="BD14" s="464"/>
      <c r="BE14" s="464"/>
      <c r="BF14" s="464"/>
      <c r="BG14" s="464"/>
      <c r="BH14" s="464"/>
      <c r="BI14" s="464"/>
      <c r="BJ14" s="464"/>
      <c r="BK14" s="464"/>
      <c r="BL14" s="464"/>
      <c r="BM14" s="464"/>
      <c r="BN14" s="464"/>
      <c r="BO14" s="464"/>
      <c r="BP14" s="464"/>
      <c r="BQ14" s="464"/>
      <c r="BR14" s="464"/>
      <c r="BS14" s="464"/>
      <c r="BT14" s="464"/>
      <c r="BU14" s="464"/>
      <c r="BV14" s="464"/>
      <c r="BW14" s="464"/>
      <c r="BX14" s="464"/>
      <c r="BY14" s="464"/>
      <c r="BZ14" s="464"/>
      <c r="CA14" s="464"/>
    </row>
    <row r="15" spans="1:79" s="354" customFormat="1" ht="43.5" customHeight="1">
      <c r="B15" s="355">
        <v>2</v>
      </c>
      <c r="C15" s="128" t="s">
        <v>1331</v>
      </c>
      <c r="D15" s="128" t="s">
        <v>258</v>
      </c>
      <c r="E15" s="128" t="s">
        <v>606</v>
      </c>
      <c r="F15" s="128" t="s">
        <v>1332</v>
      </c>
      <c r="G15" s="270" t="s">
        <v>2315</v>
      </c>
      <c r="H15" s="270" t="s">
        <v>2316</v>
      </c>
      <c r="I15" s="128" t="s">
        <v>138</v>
      </c>
      <c r="J15" s="366"/>
      <c r="K15" s="270" t="s">
        <v>170</v>
      </c>
      <c r="L15" s="356" t="s">
        <v>2317</v>
      </c>
      <c r="M15" s="357">
        <v>12</v>
      </c>
      <c r="N15" s="357">
        <v>13</v>
      </c>
      <c r="O15" s="358">
        <f t="shared" si="0"/>
        <v>25</v>
      </c>
      <c r="P15" s="359" t="s">
        <v>2312</v>
      </c>
      <c r="Q15" s="360">
        <v>80000</v>
      </c>
      <c r="R15" s="361">
        <v>0</v>
      </c>
      <c r="S15" s="361">
        <v>0</v>
      </c>
      <c r="T15" s="361">
        <f t="shared" ref="T15:T78" si="1">+Q15+R15+S15</f>
        <v>80000</v>
      </c>
      <c r="U15" s="362">
        <v>80000</v>
      </c>
      <c r="V15" s="363">
        <v>0</v>
      </c>
      <c r="W15" s="363">
        <v>0</v>
      </c>
      <c r="X15" s="364">
        <f>+U15+V15</f>
        <v>80000</v>
      </c>
      <c r="Y15" s="365" t="s">
        <v>2319</v>
      </c>
      <c r="AC15" s="464"/>
      <c r="AD15" s="464"/>
      <c r="AE15" s="464"/>
      <c r="AF15" s="464"/>
      <c r="AG15" s="464"/>
      <c r="AH15" s="464"/>
      <c r="AI15" s="464"/>
      <c r="AJ15" s="464"/>
      <c r="AK15" s="464"/>
      <c r="AL15" s="464"/>
      <c r="AM15" s="464"/>
      <c r="AN15" s="464"/>
      <c r="AO15" s="464"/>
      <c r="AP15" s="464"/>
      <c r="AQ15" s="464"/>
      <c r="AR15" s="464"/>
      <c r="AS15" s="464"/>
      <c r="AT15" s="464"/>
      <c r="AU15" s="464"/>
      <c r="AV15" s="464"/>
      <c r="AW15" s="464"/>
      <c r="AX15" s="464"/>
      <c r="AY15" s="464"/>
      <c r="AZ15" s="464"/>
      <c r="BA15" s="464"/>
      <c r="BB15" s="464"/>
      <c r="BC15" s="464"/>
      <c r="BD15" s="464"/>
      <c r="BE15" s="464"/>
      <c r="BF15" s="464"/>
      <c r="BG15" s="464"/>
      <c r="BH15" s="464"/>
      <c r="BI15" s="464"/>
      <c r="BJ15" s="464"/>
      <c r="BK15" s="464"/>
      <c r="BL15" s="464"/>
      <c r="BM15" s="464"/>
      <c r="BN15" s="464"/>
      <c r="BO15" s="464"/>
      <c r="BP15" s="464"/>
      <c r="BQ15" s="464"/>
      <c r="BR15" s="464"/>
      <c r="BS15" s="464"/>
      <c r="BT15" s="464"/>
      <c r="BU15" s="464"/>
      <c r="BV15" s="464"/>
      <c r="BW15" s="464"/>
      <c r="BX15" s="464"/>
      <c r="BY15" s="464"/>
      <c r="BZ15" s="464"/>
      <c r="CA15" s="464"/>
    </row>
    <row r="16" spans="1:79" s="354" customFormat="1" ht="43.5" customHeight="1">
      <c r="B16" s="355">
        <v>3</v>
      </c>
      <c r="C16" s="128" t="s">
        <v>1366</v>
      </c>
      <c r="D16" s="128" t="s">
        <v>1367</v>
      </c>
      <c r="E16" s="128" t="s">
        <v>237</v>
      </c>
      <c r="F16" s="128" t="s">
        <v>1368</v>
      </c>
      <c r="G16" s="270" t="s">
        <v>2315</v>
      </c>
      <c r="H16" s="270" t="s">
        <v>2316</v>
      </c>
      <c r="I16" s="128" t="s">
        <v>138</v>
      </c>
      <c r="J16" s="366"/>
      <c r="K16" s="270" t="s">
        <v>218</v>
      </c>
      <c r="L16" s="356" t="s">
        <v>2317</v>
      </c>
      <c r="M16" s="357">
        <v>19</v>
      </c>
      <c r="N16" s="357">
        <v>7</v>
      </c>
      <c r="O16" s="358">
        <f t="shared" si="0"/>
        <v>26</v>
      </c>
      <c r="P16" s="359" t="s">
        <v>2312</v>
      </c>
      <c r="Q16" s="360">
        <v>80000</v>
      </c>
      <c r="R16" s="361">
        <v>0</v>
      </c>
      <c r="S16" s="361">
        <v>0</v>
      </c>
      <c r="T16" s="361">
        <f t="shared" si="1"/>
        <v>80000</v>
      </c>
      <c r="U16" s="362">
        <v>80000</v>
      </c>
      <c r="V16" s="363">
        <v>0</v>
      </c>
      <c r="W16" s="363">
        <v>0</v>
      </c>
      <c r="X16" s="364">
        <f t="shared" ref="X16:X79" si="2">+U16+V16</f>
        <v>80000</v>
      </c>
      <c r="Y16" s="365" t="s">
        <v>2320</v>
      </c>
      <c r="AC16" s="464"/>
      <c r="AD16" s="464"/>
      <c r="AE16" s="464"/>
      <c r="AF16" s="464"/>
      <c r="AG16" s="464"/>
      <c r="AH16" s="464"/>
      <c r="AI16" s="464"/>
      <c r="AJ16" s="464"/>
      <c r="AK16" s="464"/>
      <c r="AL16" s="464"/>
      <c r="AM16" s="464"/>
      <c r="AN16" s="464"/>
      <c r="AO16" s="464"/>
      <c r="AP16" s="464"/>
      <c r="AQ16" s="464"/>
      <c r="AR16" s="464"/>
      <c r="AS16" s="464"/>
      <c r="AT16" s="464"/>
      <c r="AU16" s="464"/>
      <c r="AV16" s="464"/>
      <c r="AW16" s="464"/>
      <c r="AX16" s="464"/>
      <c r="AY16" s="464"/>
      <c r="AZ16" s="464"/>
      <c r="BA16" s="464"/>
      <c r="BB16" s="464"/>
      <c r="BC16" s="464"/>
      <c r="BD16" s="464"/>
      <c r="BE16" s="464"/>
      <c r="BF16" s="464"/>
      <c r="BG16" s="464"/>
      <c r="BH16" s="464"/>
      <c r="BI16" s="464"/>
      <c r="BJ16" s="464"/>
      <c r="BK16" s="464"/>
      <c r="BL16" s="464"/>
      <c r="BM16" s="464"/>
      <c r="BN16" s="464"/>
      <c r="BO16" s="464"/>
      <c r="BP16" s="464"/>
      <c r="BQ16" s="464"/>
      <c r="BR16" s="464"/>
      <c r="BS16" s="464"/>
      <c r="BT16" s="464"/>
      <c r="BU16" s="464"/>
      <c r="BV16" s="464"/>
      <c r="BW16" s="464"/>
      <c r="BX16" s="464"/>
      <c r="BY16" s="464"/>
      <c r="BZ16" s="464"/>
      <c r="CA16" s="464"/>
    </row>
    <row r="17" spans="2:79" s="354" customFormat="1" ht="43.5" customHeight="1">
      <c r="B17" s="355">
        <v>4</v>
      </c>
      <c r="C17" s="128" t="s">
        <v>1166</v>
      </c>
      <c r="D17" s="128" t="s">
        <v>606</v>
      </c>
      <c r="E17" s="128" t="s">
        <v>442</v>
      </c>
      <c r="F17" s="128" t="s">
        <v>1167</v>
      </c>
      <c r="G17" s="270" t="s">
        <v>2315</v>
      </c>
      <c r="H17" s="270" t="s">
        <v>2316</v>
      </c>
      <c r="I17" s="128" t="s">
        <v>138</v>
      </c>
      <c r="J17" s="366"/>
      <c r="K17" s="270" t="s">
        <v>1168</v>
      </c>
      <c r="L17" s="356" t="s">
        <v>2317</v>
      </c>
      <c r="M17" s="357">
        <v>12</v>
      </c>
      <c r="N17" s="357">
        <v>11</v>
      </c>
      <c r="O17" s="358">
        <f t="shared" si="0"/>
        <v>23</v>
      </c>
      <c r="P17" s="359" t="s">
        <v>2313</v>
      </c>
      <c r="Q17" s="360">
        <v>80000</v>
      </c>
      <c r="R17" s="361">
        <v>0</v>
      </c>
      <c r="S17" s="361">
        <v>0</v>
      </c>
      <c r="T17" s="361">
        <f t="shared" si="1"/>
        <v>80000</v>
      </c>
      <c r="U17" s="362">
        <v>80000</v>
      </c>
      <c r="V17" s="363">
        <v>0</v>
      </c>
      <c r="W17" s="363">
        <v>0</v>
      </c>
      <c r="X17" s="364">
        <f t="shared" si="2"/>
        <v>80000</v>
      </c>
      <c r="Y17" s="365" t="s">
        <v>2321</v>
      </c>
      <c r="AC17" s="464"/>
      <c r="AD17" s="464"/>
      <c r="AE17" s="464"/>
      <c r="AF17" s="464"/>
      <c r="AG17" s="464"/>
      <c r="AH17" s="464"/>
      <c r="AI17" s="464"/>
      <c r="AJ17" s="464"/>
      <c r="AK17" s="464"/>
      <c r="AL17" s="464"/>
      <c r="AM17" s="464"/>
      <c r="AN17" s="464"/>
      <c r="AO17" s="464"/>
      <c r="AP17" s="464"/>
      <c r="AQ17" s="464"/>
      <c r="AR17" s="464"/>
      <c r="AS17" s="464"/>
      <c r="AT17" s="464"/>
      <c r="AU17" s="464"/>
      <c r="AV17" s="464"/>
      <c r="AW17" s="464"/>
      <c r="AX17" s="464"/>
      <c r="AY17" s="464"/>
      <c r="AZ17" s="464"/>
      <c r="BA17" s="464"/>
      <c r="BB17" s="464"/>
      <c r="BC17" s="464"/>
      <c r="BD17" s="464"/>
      <c r="BE17" s="464"/>
      <c r="BF17" s="464"/>
      <c r="BG17" s="464"/>
      <c r="BH17" s="464"/>
      <c r="BI17" s="464"/>
      <c r="BJ17" s="464"/>
      <c r="BK17" s="464"/>
      <c r="BL17" s="464"/>
      <c r="BM17" s="464"/>
      <c r="BN17" s="464"/>
      <c r="BO17" s="464"/>
      <c r="BP17" s="464"/>
      <c r="BQ17" s="464"/>
      <c r="BR17" s="464"/>
      <c r="BS17" s="464"/>
      <c r="BT17" s="464"/>
      <c r="BU17" s="464"/>
      <c r="BV17" s="464"/>
      <c r="BW17" s="464"/>
      <c r="BX17" s="464"/>
      <c r="BY17" s="464"/>
      <c r="BZ17" s="464"/>
      <c r="CA17" s="464"/>
    </row>
    <row r="18" spans="2:79" s="354" customFormat="1" ht="43.5" customHeight="1">
      <c r="B18" s="355">
        <v>5</v>
      </c>
      <c r="C18" s="128" t="s">
        <v>1360</v>
      </c>
      <c r="D18" s="128" t="s">
        <v>1361</v>
      </c>
      <c r="E18" s="128" t="s">
        <v>1362</v>
      </c>
      <c r="F18" s="128" t="s">
        <v>1363</v>
      </c>
      <c r="G18" s="270" t="s">
        <v>2315</v>
      </c>
      <c r="H18" s="270" t="s">
        <v>2316</v>
      </c>
      <c r="I18" s="128" t="s">
        <v>138</v>
      </c>
      <c r="J18" s="366"/>
      <c r="K18" s="270" t="s">
        <v>1364</v>
      </c>
      <c r="L18" s="356" t="s">
        <v>2317</v>
      </c>
      <c r="M18" s="357">
        <v>26</v>
      </c>
      <c r="N18" s="357">
        <v>4</v>
      </c>
      <c r="O18" s="358">
        <f t="shared" si="0"/>
        <v>30</v>
      </c>
      <c r="P18" s="359" t="s">
        <v>2312</v>
      </c>
      <c r="Q18" s="360">
        <v>80000</v>
      </c>
      <c r="R18" s="361">
        <v>0</v>
      </c>
      <c r="S18" s="361">
        <v>0</v>
      </c>
      <c r="T18" s="361">
        <f t="shared" si="1"/>
        <v>80000</v>
      </c>
      <c r="U18" s="362">
        <v>80000</v>
      </c>
      <c r="V18" s="363">
        <v>0</v>
      </c>
      <c r="W18" s="363">
        <v>0</v>
      </c>
      <c r="X18" s="364">
        <f t="shared" si="2"/>
        <v>80000</v>
      </c>
      <c r="Y18" s="365" t="s">
        <v>2322</v>
      </c>
      <c r="AC18" s="464"/>
      <c r="AD18" s="464"/>
      <c r="AE18" s="464"/>
      <c r="AF18" s="464"/>
      <c r="AG18" s="464"/>
      <c r="AH18" s="464"/>
      <c r="AI18" s="464"/>
      <c r="AJ18" s="464"/>
      <c r="AK18" s="464"/>
      <c r="AL18" s="464"/>
      <c r="AM18" s="464"/>
      <c r="AN18" s="464"/>
      <c r="AO18" s="464"/>
      <c r="AP18" s="464"/>
      <c r="AQ18" s="464"/>
      <c r="AR18" s="464"/>
      <c r="AS18" s="464"/>
      <c r="AT18" s="464"/>
      <c r="AU18" s="464"/>
      <c r="AV18" s="464"/>
      <c r="AW18" s="464"/>
      <c r="AX18" s="464"/>
      <c r="AY18" s="464"/>
      <c r="AZ18" s="464"/>
      <c r="BA18" s="464"/>
      <c r="BB18" s="464"/>
      <c r="BC18" s="464"/>
      <c r="BD18" s="464"/>
      <c r="BE18" s="464"/>
      <c r="BF18" s="464"/>
      <c r="BG18" s="464"/>
      <c r="BH18" s="464"/>
      <c r="BI18" s="464"/>
      <c r="BJ18" s="464"/>
      <c r="BK18" s="464"/>
      <c r="BL18" s="464"/>
      <c r="BM18" s="464"/>
      <c r="BN18" s="464"/>
      <c r="BO18" s="464"/>
      <c r="BP18" s="464"/>
      <c r="BQ18" s="464"/>
      <c r="BR18" s="464"/>
      <c r="BS18" s="464"/>
      <c r="BT18" s="464"/>
      <c r="BU18" s="464"/>
      <c r="BV18" s="464"/>
      <c r="BW18" s="464"/>
      <c r="BX18" s="464"/>
      <c r="BY18" s="464"/>
      <c r="BZ18" s="464"/>
      <c r="CA18" s="464"/>
    </row>
    <row r="19" spans="2:79" s="354" customFormat="1" ht="43.5" customHeight="1">
      <c r="B19" s="355">
        <v>6</v>
      </c>
      <c r="C19" s="128" t="s">
        <v>1263</v>
      </c>
      <c r="D19" s="128" t="s">
        <v>1264</v>
      </c>
      <c r="E19" s="128" t="s">
        <v>1265</v>
      </c>
      <c r="F19" s="128" t="s">
        <v>1266</v>
      </c>
      <c r="G19" s="270" t="s">
        <v>2315</v>
      </c>
      <c r="H19" s="270" t="s">
        <v>2316</v>
      </c>
      <c r="I19" s="128" t="s">
        <v>138</v>
      </c>
      <c r="J19" s="366"/>
      <c r="K19" s="270" t="s">
        <v>1267</v>
      </c>
      <c r="L19" s="356" t="s">
        <v>2317</v>
      </c>
      <c r="M19" s="357">
        <v>19</v>
      </c>
      <c r="N19" s="357">
        <v>9</v>
      </c>
      <c r="O19" s="358">
        <f t="shared" si="0"/>
        <v>28</v>
      </c>
      <c r="P19" s="359" t="s">
        <v>2312</v>
      </c>
      <c r="Q19" s="360">
        <v>80000</v>
      </c>
      <c r="R19" s="361">
        <v>0</v>
      </c>
      <c r="S19" s="361">
        <v>0</v>
      </c>
      <c r="T19" s="361">
        <f t="shared" si="1"/>
        <v>80000</v>
      </c>
      <c r="U19" s="362">
        <v>80000</v>
      </c>
      <c r="V19" s="363">
        <v>0</v>
      </c>
      <c r="W19" s="363">
        <v>0</v>
      </c>
      <c r="X19" s="364">
        <f t="shared" si="2"/>
        <v>80000</v>
      </c>
      <c r="Y19" s="365" t="s">
        <v>2323</v>
      </c>
      <c r="AC19" s="464"/>
      <c r="AD19" s="464"/>
      <c r="AE19" s="464"/>
      <c r="AF19" s="464"/>
      <c r="AG19" s="464"/>
      <c r="AH19" s="464"/>
      <c r="AI19" s="464"/>
      <c r="AJ19" s="464"/>
      <c r="AK19" s="464"/>
      <c r="AL19" s="464"/>
      <c r="AM19" s="464"/>
      <c r="AN19" s="464"/>
      <c r="AO19" s="464"/>
      <c r="AP19" s="464"/>
      <c r="AQ19" s="464"/>
      <c r="AR19" s="464"/>
      <c r="AS19" s="464"/>
      <c r="AT19" s="464"/>
      <c r="AU19" s="464"/>
      <c r="AV19" s="464"/>
      <c r="AW19" s="464"/>
      <c r="AX19" s="464"/>
      <c r="AY19" s="464"/>
      <c r="AZ19" s="464"/>
      <c r="BA19" s="464"/>
      <c r="BB19" s="464"/>
      <c r="BC19" s="464"/>
      <c r="BD19" s="464"/>
      <c r="BE19" s="464"/>
      <c r="BF19" s="464"/>
      <c r="BG19" s="464"/>
      <c r="BH19" s="464"/>
      <c r="BI19" s="464"/>
      <c r="BJ19" s="464"/>
      <c r="BK19" s="464"/>
      <c r="BL19" s="464"/>
      <c r="BM19" s="464"/>
      <c r="BN19" s="464"/>
      <c r="BO19" s="464"/>
      <c r="BP19" s="464"/>
      <c r="BQ19" s="464"/>
      <c r="BR19" s="464"/>
      <c r="BS19" s="464"/>
      <c r="BT19" s="464"/>
      <c r="BU19" s="464"/>
      <c r="BV19" s="464"/>
      <c r="BW19" s="464"/>
      <c r="BX19" s="464"/>
      <c r="BY19" s="464"/>
      <c r="BZ19" s="464"/>
      <c r="CA19" s="464"/>
    </row>
    <row r="20" spans="2:79" s="354" customFormat="1" ht="43.5" customHeight="1">
      <c r="B20" s="355">
        <v>7</v>
      </c>
      <c r="C20" s="128" t="s">
        <v>1306</v>
      </c>
      <c r="D20" s="128" t="s">
        <v>790</v>
      </c>
      <c r="E20" s="128" t="s">
        <v>285</v>
      </c>
      <c r="F20" s="128" t="s">
        <v>1136</v>
      </c>
      <c r="G20" s="270" t="s">
        <v>2315</v>
      </c>
      <c r="H20" s="270" t="s">
        <v>2316</v>
      </c>
      <c r="I20" s="128" t="s">
        <v>138</v>
      </c>
      <c r="J20" s="366"/>
      <c r="K20" s="270" t="s">
        <v>1307</v>
      </c>
      <c r="L20" s="356" t="s">
        <v>2317</v>
      </c>
      <c r="M20" s="357">
        <v>22</v>
      </c>
      <c r="N20" s="357">
        <v>9</v>
      </c>
      <c r="O20" s="358">
        <f t="shared" si="0"/>
        <v>31</v>
      </c>
      <c r="P20" s="359" t="s">
        <v>2312</v>
      </c>
      <c r="Q20" s="360">
        <v>80000</v>
      </c>
      <c r="R20" s="361">
        <v>0</v>
      </c>
      <c r="S20" s="361">
        <v>0</v>
      </c>
      <c r="T20" s="361">
        <f t="shared" si="1"/>
        <v>80000</v>
      </c>
      <c r="U20" s="362">
        <v>80000</v>
      </c>
      <c r="V20" s="363">
        <v>0</v>
      </c>
      <c r="W20" s="363">
        <v>0</v>
      </c>
      <c r="X20" s="364">
        <f t="shared" si="2"/>
        <v>80000</v>
      </c>
      <c r="Y20" s="365" t="s">
        <v>2324</v>
      </c>
      <c r="AC20" s="464"/>
      <c r="AD20" s="464"/>
      <c r="AE20" s="464"/>
      <c r="AF20" s="464"/>
      <c r="AG20" s="464"/>
      <c r="AH20" s="464"/>
      <c r="AI20" s="464"/>
      <c r="AJ20" s="464"/>
      <c r="AK20" s="464"/>
      <c r="AL20" s="464"/>
      <c r="AM20" s="464"/>
      <c r="AN20" s="464"/>
      <c r="AO20" s="464"/>
      <c r="AP20" s="464"/>
      <c r="AQ20" s="464"/>
      <c r="AR20" s="464"/>
      <c r="AS20" s="464"/>
      <c r="AT20" s="464"/>
      <c r="AU20" s="464"/>
      <c r="AV20" s="464"/>
      <c r="AW20" s="464"/>
      <c r="AX20" s="464"/>
      <c r="AY20" s="464"/>
      <c r="AZ20" s="464"/>
      <c r="BA20" s="464"/>
      <c r="BB20" s="464"/>
      <c r="BC20" s="464"/>
      <c r="BD20" s="464"/>
      <c r="BE20" s="464"/>
      <c r="BF20" s="464"/>
      <c r="BG20" s="464"/>
      <c r="BH20" s="464"/>
      <c r="BI20" s="464"/>
      <c r="BJ20" s="464"/>
      <c r="BK20" s="464"/>
      <c r="BL20" s="464"/>
      <c r="BM20" s="464"/>
      <c r="BN20" s="464"/>
      <c r="BO20" s="464"/>
      <c r="BP20" s="464"/>
      <c r="BQ20" s="464"/>
      <c r="BR20" s="464"/>
      <c r="BS20" s="464"/>
      <c r="BT20" s="464"/>
      <c r="BU20" s="464"/>
      <c r="BV20" s="464"/>
      <c r="BW20" s="464"/>
      <c r="BX20" s="464"/>
      <c r="BY20" s="464"/>
      <c r="BZ20" s="464"/>
      <c r="CA20" s="464"/>
    </row>
    <row r="21" spans="2:79" s="354" customFormat="1" ht="43.5" customHeight="1">
      <c r="B21" s="355">
        <v>8</v>
      </c>
      <c r="C21" s="128" t="s">
        <v>1334</v>
      </c>
      <c r="D21" s="128" t="s">
        <v>1335</v>
      </c>
      <c r="E21" s="128" t="s">
        <v>414</v>
      </c>
      <c r="F21" s="128" t="s">
        <v>1336</v>
      </c>
      <c r="G21" s="270" t="s">
        <v>2315</v>
      </c>
      <c r="H21" s="270" t="s">
        <v>2316</v>
      </c>
      <c r="I21" s="128" t="s">
        <v>138</v>
      </c>
      <c r="J21" s="366"/>
      <c r="K21" s="270" t="s">
        <v>744</v>
      </c>
      <c r="L21" s="356" t="s">
        <v>2317</v>
      </c>
      <c r="M21" s="357">
        <v>13</v>
      </c>
      <c r="N21" s="357">
        <v>13</v>
      </c>
      <c r="O21" s="358">
        <f t="shared" si="0"/>
        <v>26</v>
      </c>
      <c r="P21" s="359" t="s">
        <v>2312</v>
      </c>
      <c r="Q21" s="360">
        <v>80000</v>
      </c>
      <c r="R21" s="361">
        <v>0</v>
      </c>
      <c r="S21" s="361">
        <v>0</v>
      </c>
      <c r="T21" s="361">
        <f t="shared" si="1"/>
        <v>80000</v>
      </c>
      <c r="U21" s="362">
        <v>80000</v>
      </c>
      <c r="V21" s="363">
        <v>0</v>
      </c>
      <c r="W21" s="363">
        <v>0</v>
      </c>
      <c r="X21" s="364">
        <f t="shared" si="2"/>
        <v>80000</v>
      </c>
      <c r="Y21" s="365" t="s">
        <v>2325</v>
      </c>
      <c r="AC21" s="464"/>
      <c r="AD21" s="464"/>
      <c r="AE21" s="464"/>
      <c r="AF21" s="464"/>
      <c r="AG21" s="464"/>
      <c r="AH21" s="464"/>
      <c r="AI21" s="464"/>
      <c r="AJ21" s="464"/>
      <c r="AK21" s="464"/>
      <c r="AL21" s="464"/>
      <c r="AM21" s="464"/>
      <c r="AN21" s="464"/>
      <c r="AO21" s="464"/>
      <c r="AP21" s="464"/>
      <c r="AQ21" s="464"/>
      <c r="AR21" s="464"/>
      <c r="AS21" s="464"/>
      <c r="AT21" s="464"/>
      <c r="AU21" s="464"/>
      <c r="AV21" s="464"/>
      <c r="AW21" s="464"/>
      <c r="AX21" s="464"/>
      <c r="AY21" s="464"/>
      <c r="AZ21" s="464"/>
      <c r="BA21" s="464"/>
      <c r="BB21" s="464"/>
      <c r="BC21" s="464"/>
      <c r="BD21" s="464"/>
      <c r="BE21" s="464"/>
      <c r="BF21" s="464"/>
      <c r="BG21" s="464"/>
      <c r="BH21" s="464"/>
      <c r="BI21" s="464"/>
      <c r="BJ21" s="464"/>
      <c r="BK21" s="464"/>
      <c r="BL21" s="464"/>
      <c r="BM21" s="464"/>
      <c r="BN21" s="464"/>
      <c r="BO21" s="464"/>
      <c r="BP21" s="464"/>
      <c r="BQ21" s="464"/>
      <c r="BR21" s="464"/>
      <c r="BS21" s="464"/>
      <c r="BT21" s="464"/>
      <c r="BU21" s="464"/>
      <c r="BV21" s="464"/>
      <c r="BW21" s="464"/>
      <c r="BX21" s="464"/>
      <c r="BY21" s="464"/>
      <c r="BZ21" s="464"/>
      <c r="CA21" s="464"/>
    </row>
    <row r="22" spans="2:79" s="354" customFormat="1" ht="43.5" customHeight="1">
      <c r="B22" s="355">
        <v>9</v>
      </c>
      <c r="C22" s="128" t="s">
        <v>1200</v>
      </c>
      <c r="D22" s="128" t="s">
        <v>1201</v>
      </c>
      <c r="E22" s="128" t="s">
        <v>1202</v>
      </c>
      <c r="F22" s="128" t="s">
        <v>1203</v>
      </c>
      <c r="G22" s="270" t="s">
        <v>2315</v>
      </c>
      <c r="H22" s="270" t="s">
        <v>2316</v>
      </c>
      <c r="I22" s="128" t="s">
        <v>138</v>
      </c>
      <c r="J22" s="366"/>
      <c r="K22" s="270" t="s">
        <v>1204</v>
      </c>
      <c r="L22" s="356" t="s">
        <v>2317</v>
      </c>
      <c r="M22" s="357">
        <v>19</v>
      </c>
      <c r="N22" s="357">
        <v>3</v>
      </c>
      <c r="O22" s="358">
        <f t="shared" si="0"/>
        <v>22</v>
      </c>
      <c r="P22" s="359" t="s">
        <v>2312</v>
      </c>
      <c r="Q22" s="360">
        <v>80000</v>
      </c>
      <c r="R22" s="361">
        <v>0</v>
      </c>
      <c r="S22" s="361">
        <v>0</v>
      </c>
      <c r="T22" s="361">
        <f t="shared" si="1"/>
        <v>80000</v>
      </c>
      <c r="U22" s="362">
        <v>80000</v>
      </c>
      <c r="V22" s="363">
        <v>0</v>
      </c>
      <c r="W22" s="363">
        <v>0</v>
      </c>
      <c r="X22" s="364">
        <f t="shared" si="2"/>
        <v>80000</v>
      </c>
      <c r="Y22" s="365" t="s">
        <v>2326</v>
      </c>
      <c r="AC22" s="464"/>
      <c r="AD22" s="464"/>
      <c r="AE22" s="464"/>
      <c r="AF22" s="464"/>
      <c r="AG22" s="464"/>
      <c r="AH22" s="464"/>
      <c r="AI22" s="464"/>
      <c r="AJ22" s="464"/>
      <c r="AK22" s="464"/>
      <c r="AL22" s="464"/>
      <c r="AM22" s="464"/>
      <c r="AN22" s="464"/>
      <c r="AO22" s="464"/>
      <c r="AP22" s="464"/>
      <c r="AQ22" s="464"/>
      <c r="AR22" s="464"/>
      <c r="AS22" s="464"/>
      <c r="AT22" s="464"/>
      <c r="AU22" s="464"/>
      <c r="AV22" s="464"/>
      <c r="AW22" s="464"/>
      <c r="AX22" s="464"/>
      <c r="AY22" s="464"/>
      <c r="AZ22" s="464"/>
      <c r="BA22" s="464"/>
      <c r="BB22" s="464"/>
      <c r="BC22" s="464"/>
      <c r="BD22" s="464"/>
      <c r="BE22" s="464"/>
      <c r="BF22" s="464"/>
      <c r="BG22" s="464"/>
      <c r="BH22" s="464"/>
      <c r="BI22" s="464"/>
      <c r="BJ22" s="464"/>
      <c r="BK22" s="464"/>
      <c r="BL22" s="464"/>
      <c r="BM22" s="464"/>
      <c r="BN22" s="464"/>
      <c r="BO22" s="464"/>
      <c r="BP22" s="464"/>
      <c r="BQ22" s="464"/>
      <c r="BR22" s="464"/>
      <c r="BS22" s="464"/>
      <c r="BT22" s="464"/>
      <c r="BU22" s="464"/>
      <c r="BV22" s="464"/>
      <c r="BW22" s="464"/>
      <c r="BX22" s="464"/>
      <c r="BY22" s="464"/>
      <c r="BZ22" s="464"/>
      <c r="CA22" s="464"/>
    </row>
    <row r="23" spans="2:79" s="354" customFormat="1" ht="43.5" customHeight="1">
      <c r="B23" s="355">
        <v>10</v>
      </c>
      <c r="C23" s="128" t="s">
        <v>1302</v>
      </c>
      <c r="D23" s="128" t="s">
        <v>1067</v>
      </c>
      <c r="E23" s="128" t="s">
        <v>1303</v>
      </c>
      <c r="F23" s="128" t="s">
        <v>437</v>
      </c>
      <c r="G23" s="270" t="s">
        <v>2315</v>
      </c>
      <c r="H23" s="270" t="s">
        <v>2316</v>
      </c>
      <c r="I23" s="128" t="s">
        <v>138</v>
      </c>
      <c r="J23" s="366"/>
      <c r="K23" s="270" t="s">
        <v>1304</v>
      </c>
      <c r="L23" s="356" t="s">
        <v>2317</v>
      </c>
      <c r="M23" s="357">
        <v>15</v>
      </c>
      <c r="N23" s="357">
        <v>7</v>
      </c>
      <c r="O23" s="358">
        <f t="shared" si="0"/>
        <v>22</v>
      </c>
      <c r="P23" s="359" t="s">
        <v>2312</v>
      </c>
      <c r="Q23" s="360">
        <v>80000</v>
      </c>
      <c r="R23" s="361">
        <v>0</v>
      </c>
      <c r="S23" s="361">
        <v>0</v>
      </c>
      <c r="T23" s="361">
        <f t="shared" si="1"/>
        <v>80000</v>
      </c>
      <c r="U23" s="362">
        <v>80000</v>
      </c>
      <c r="V23" s="363">
        <v>0</v>
      </c>
      <c r="W23" s="363">
        <v>0</v>
      </c>
      <c r="X23" s="364">
        <f t="shared" si="2"/>
        <v>80000</v>
      </c>
      <c r="Y23" s="365" t="s">
        <v>2327</v>
      </c>
      <c r="AC23" s="464"/>
      <c r="AD23" s="464"/>
      <c r="AE23" s="464"/>
      <c r="AF23" s="464"/>
      <c r="AG23" s="464"/>
      <c r="AH23" s="464"/>
      <c r="AI23" s="464"/>
      <c r="AJ23" s="464"/>
      <c r="AK23" s="464"/>
      <c r="AL23" s="464"/>
      <c r="AM23" s="464"/>
      <c r="AN23" s="464"/>
      <c r="AO23" s="464"/>
      <c r="AP23" s="464"/>
      <c r="AQ23" s="464"/>
      <c r="AR23" s="464"/>
      <c r="AS23" s="464"/>
      <c r="AT23" s="464"/>
      <c r="AU23" s="464"/>
      <c r="AV23" s="464"/>
      <c r="AW23" s="464"/>
      <c r="AX23" s="464"/>
      <c r="AY23" s="464"/>
      <c r="AZ23" s="464"/>
      <c r="BA23" s="464"/>
      <c r="BB23" s="464"/>
      <c r="BC23" s="464"/>
      <c r="BD23" s="464"/>
      <c r="BE23" s="464"/>
      <c r="BF23" s="464"/>
      <c r="BG23" s="464"/>
      <c r="BH23" s="464"/>
      <c r="BI23" s="464"/>
      <c r="BJ23" s="464"/>
      <c r="BK23" s="464"/>
      <c r="BL23" s="464"/>
      <c r="BM23" s="464"/>
      <c r="BN23" s="464"/>
      <c r="BO23" s="464"/>
      <c r="BP23" s="464"/>
      <c r="BQ23" s="464"/>
      <c r="BR23" s="464"/>
      <c r="BS23" s="464"/>
      <c r="BT23" s="464"/>
      <c r="BU23" s="464"/>
      <c r="BV23" s="464"/>
      <c r="BW23" s="464"/>
      <c r="BX23" s="464"/>
      <c r="BY23" s="464"/>
      <c r="BZ23" s="464"/>
      <c r="CA23" s="464"/>
    </row>
    <row r="24" spans="2:79" s="354" customFormat="1" ht="43.5" customHeight="1">
      <c r="B24" s="355">
        <v>11</v>
      </c>
      <c r="C24" s="128" t="s">
        <v>1381</v>
      </c>
      <c r="D24" s="128" t="s">
        <v>442</v>
      </c>
      <c r="E24" s="128" t="s">
        <v>1382</v>
      </c>
      <c r="F24" s="128" t="s">
        <v>1383</v>
      </c>
      <c r="G24" s="270" t="s">
        <v>2315</v>
      </c>
      <c r="H24" s="270" t="s">
        <v>2316</v>
      </c>
      <c r="I24" s="128" t="s">
        <v>138</v>
      </c>
      <c r="J24" s="366"/>
      <c r="K24" s="270" t="s">
        <v>1384</v>
      </c>
      <c r="L24" s="356" t="s">
        <v>2317</v>
      </c>
      <c r="M24" s="357">
        <v>23</v>
      </c>
      <c r="N24" s="357">
        <v>4</v>
      </c>
      <c r="O24" s="358">
        <f t="shared" si="0"/>
        <v>27</v>
      </c>
      <c r="P24" s="359" t="s">
        <v>2312</v>
      </c>
      <c r="Q24" s="360">
        <v>80000</v>
      </c>
      <c r="R24" s="361">
        <v>0</v>
      </c>
      <c r="S24" s="361">
        <v>0</v>
      </c>
      <c r="T24" s="361">
        <f t="shared" si="1"/>
        <v>80000</v>
      </c>
      <c r="U24" s="362">
        <v>80000</v>
      </c>
      <c r="V24" s="363">
        <v>0</v>
      </c>
      <c r="W24" s="363">
        <v>0</v>
      </c>
      <c r="X24" s="364">
        <f t="shared" si="2"/>
        <v>80000</v>
      </c>
      <c r="Y24" s="365" t="s">
        <v>2328</v>
      </c>
      <c r="AC24" s="464"/>
      <c r="AD24" s="464"/>
      <c r="AE24" s="464"/>
      <c r="AF24" s="464"/>
      <c r="AG24" s="464"/>
      <c r="AH24" s="464"/>
      <c r="AI24" s="464"/>
      <c r="AJ24" s="464"/>
      <c r="AK24" s="464"/>
      <c r="AL24" s="464"/>
      <c r="AM24" s="464"/>
      <c r="AN24" s="464"/>
      <c r="AO24" s="464"/>
      <c r="AP24" s="464"/>
      <c r="AQ24" s="464"/>
      <c r="AR24" s="464"/>
      <c r="AS24" s="464"/>
      <c r="AT24" s="464"/>
      <c r="AU24" s="464"/>
      <c r="AV24" s="464"/>
      <c r="AW24" s="464"/>
      <c r="AX24" s="464"/>
      <c r="AY24" s="464"/>
      <c r="AZ24" s="464"/>
      <c r="BA24" s="464"/>
      <c r="BB24" s="464"/>
      <c r="BC24" s="464"/>
      <c r="BD24" s="464"/>
      <c r="BE24" s="464"/>
      <c r="BF24" s="464"/>
      <c r="BG24" s="464"/>
      <c r="BH24" s="464"/>
      <c r="BI24" s="464"/>
      <c r="BJ24" s="464"/>
      <c r="BK24" s="464"/>
      <c r="BL24" s="464"/>
      <c r="BM24" s="464"/>
      <c r="BN24" s="464"/>
      <c r="BO24" s="464"/>
      <c r="BP24" s="464"/>
      <c r="BQ24" s="464"/>
      <c r="BR24" s="464"/>
      <c r="BS24" s="464"/>
      <c r="BT24" s="464"/>
      <c r="BU24" s="464"/>
      <c r="BV24" s="464"/>
      <c r="BW24" s="464"/>
      <c r="BX24" s="464"/>
      <c r="BY24" s="464"/>
      <c r="BZ24" s="464"/>
      <c r="CA24" s="464"/>
    </row>
    <row r="25" spans="2:79" s="354" customFormat="1" ht="43.5" customHeight="1">
      <c r="B25" s="355">
        <v>12</v>
      </c>
      <c r="C25" s="128" t="s">
        <v>1189</v>
      </c>
      <c r="D25" s="128" t="s">
        <v>802</v>
      </c>
      <c r="E25" s="128"/>
      <c r="F25" s="128" t="s">
        <v>1190</v>
      </c>
      <c r="G25" s="270" t="s">
        <v>2315</v>
      </c>
      <c r="H25" s="270" t="s">
        <v>2316</v>
      </c>
      <c r="I25" s="128" t="s">
        <v>138</v>
      </c>
      <c r="J25" s="366"/>
      <c r="K25" s="270" t="s">
        <v>1191</v>
      </c>
      <c r="L25" s="356" t="s">
        <v>2317</v>
      </c>
      <c r="M25" s="357">
        <v>26</v>
      </c>
      <c r="N25" s="357">
        <v>4</v>
      </c>
      <c r="O25" s="358">
        <f t="shared" si="0"/>
        <v>30</v>
      </c>
      <c r="P25" s="359" t="s">
        <v>2312</v>
      </c>
      <c r="Q25" s="360">
        <v>80000</v>
      </c>
      <c r="R25" s="361">
        <v>0</v>
      </c>
      <c r="S25" s="361">
        <v>0</v>
      </c>
      <c r="T25" s="361">
        <f t="shared" si="1"/>
        <v>80000</v>
      </c>
      <c r="U25" s="362">
        <v>80000</v>
      </c>
      <c r="V25" s="363">
        <v>0</v>
      </c>
      <c r="W25" s="363">
        <v>0</v>
      </c>
      <c r="X25" s="364">
        <f t="shared" si="2"/>
        <v>80000</v>
      </c>
      <c r="Y25" s="365" t="s">
        <v>2329</v>
      </c>
      <c r="AC25" s="464"/>
      <c r="AD25" s="464"/>
      <c r="AE25" s="464"/>
      <c r="AF25" s="464"/>
      <c r="AG25" s="464"/>
      <c r="AH25" s="464"/>
      <c r="AI25" s="464"/>
      <c r="AJ25" s="464"/>
      <c r="AK25" s="464"/>
      <c r="AL25" s="464"/>
      <c r="AM25" s="464"/>
      <c r="AN25" s="464"/>
      <c r="AO25" s="464"/>
      <c r="AP25" s="464"/>
      <c r="AQ25" s="464"/>
      <c r="AR25" s="464"/>
      <c r="AS25" s="464"/>
      <c r="AT25" s="464"/>
      <c r="AU25" s="464"/>
      <c r="AV25" s="464"/>
      <c r="AW25" s="464"/>
      <c r="AX25" s="464"/>
      <c r="AY25" s="464"/>
      <c r="AZ25" s="464"/>
      <c r="BA25" s="464"/>
      <c r="BB25" s="464"/>
      <c r="BC25" s="464"/>
      <c r="BD25" s="464"/>
      <c r="BE25" s="464"/>
      <c r="BF25" s="464"/>
      <c r="BG25" s="464"/>
      <c r="BH25" s="464"/>
      <c r="BI25" s="464"/>
      <c r="BJ25" s="464"/>
      <c r="BK25" s="464"/>
      <c r="BL25" s="464"/>
      <c r="BM25" s="464"/>
      <c r="BN25" s="464"/>
      <c r="BO25" s="464"/>
      <c r="BP25" s="464"/>
      <c r="BQ25" s="464"/>
      <c r="BR25" s="464"/>
      <c r="BS25" s="464"/>
      <c r="BT25" s="464"/>
      <c r="BU25" s="464"/>
      <c r="BV25" s="464"/>
      <c r="BW25" s="464"/>
      <c r="BX25" s="464"/>
      <c r="BY25" s="464"/>
      <c r="BZ25" s="464"/>
      <c r="CA25" s="464"/>
    </row>
    <row r="26" spans="2:79" s="354" customFormat="1" ht="43.5" customHeight="1">
      <c r="B26" s="355">
        <v>13</v>
      </c>
      <c r="C26" s="128" t="s">
        <v>1422</v>
      </c>
      <c r="D26" s="128" t="s">
        <v>171</v>
      </c>
      <c r="E26" s="128" t="s">
        <v>171</v>
      </c>
      <c r="F26" s="128" t="s">
        <v>272</v>
      </c>
      <c r="G26" s="270" t="s">
        <v>2315</v>
      </c>
      <c r="H26" s="270" t="s">
        <v>2316</v>
      </c>
      <c r="I26" s="128" t="s">
        <v>138</v>
      </c>
      <c r="J26" s="366"/>
      <c r="K26" s="270" t="s">
        <v>138</v>
      </c>
      <c r="L26" s="356" t="s">
        <v>2317</v>
      </c>
      <c r="M26" s="357">
        <v>21</v>
      </c>
      <c r="N26" s="357">
        <v>4</v>
      </c>
      <c r="O26" s="358">
        <f t="shared" si="0"/>
        <v>25</v>
      </c>
      <c r="P26" s="359" t="s">
        <v>2312</v>
      </c>
      <c r="Q26" s="360">
        <v>80000</v>
      </c>
      <c r="R26" s="361">
        <v>0</v>
      </c>
      <c r="S26" s="361">
        <v>0</v>
      </c>
      <c r="T26" s="361">
        <f t="shared" si="1"/>
        <v>80000</v>
      </c>
      <c r="U26" s="362">
        <v>80000</v>
      </c>
      <c r="V26" s="363">
        <v>0</v>
      </c>
      <c r="W26" s="363">
        <v>0</v>
      </c>
      <c r="X26" s="364">
        <f t="shared" si="2"/>
        <v>80000</v>
      </c>
      <c r="Y26" s="365" t="s">
        <v>2330</v>
      </c>
      <c r="AC26" s="464"/>
      <c r="AD26" s="464"/>
      <c r="AE26" s="464"/>
      <c r="AF26" s="464"/>
      <c r="AG26" s="464"/>
      <c r="AH26" s="464"/>
      <c r="AI26" s="464"/>
      <c r="AJ26" s="464"/>
      <c r="AK26" s="464"/>
      <c r="AL26" s="464"/>
      <c r="AM26" s="464"/>
      <c r="AN26" s="464"/>
      <c r="AO26" s="464"/>
      <c r="AP26" s="464"/>
      <c r="AQ26" s="464"/>
      <c r="AR26" s="464"/>
      <c r="AS26" s="464"/>
      <c r="AT26" s="464"/>
      <c r="AU26" s="464"/>
      <c r="AV26" s="464"/>
      <c r="AW26" s="464"/>
      <c r="AX26" s="464"/>
      <c r="AY26" s="464"/>
      <c r="AZ26" s="464"/>
      <c r="BA26" s="464"/>
      <c r="BB26" s="464"/>
      <c r="BC26" s="464"/>
      <c r="BD26" s="464"/>
      <c r="BE26" s="464"/>
      <c r="BF26" s="464"/>
      <c r="BG26" s="464"/>
      <c r="BH26" s="464"/>
      <c r="BI26" s="464"/>
      <c r="BJ26" s="464"/>
      <c r="BK26" s="464"/>
      <c r="BL26" s="464"/>
      <c r="BM26" s="464"/>
      <c r="BN26" s="464"/>
      <c r="BO26" s="464"/>
      <c r="BP26" s="464"/>
      <c r="BQ26" s="464"/>
      <c r="BR26" s="464"/>
      <c r="BS26" s="464"/>
      <c r="BT26" s="464"/>
      <c r="BU26" s="464"/>
      <c r="BV26" s="464"/>
      <c r="BW26" s="464"/>
      <c r="BX26" s="464"/>
      <c r="BY26" s="464"/>
      <c r="BZ26" s="464"/>
      <c r="CA26" s="464"/>
    </row>
    <row r="27" spans="2:79" s="354" customFormat="1" ht="43.5" customHeight="1">
      <c r="B27" s="355">
        <v>14</v>
      </c>
      <c r="C27" s="128" t="s">
        <v>1039</v>
      </c>
      <c r="D27" s="128" t="s">
        <v>307</v>
      </c>
      <c r="E27" s="128" t="s">
        <v>307</v>
      </c>
      <c r="F27" s="128" t="s">
        <v>452</v>
      </c>
      <c r="G27" s="270" t="s">
        <v>2331</v>
      </c>
      <c r="H27" s="128" t="s">
        <v>2332</v>
      </c>
      <c r="I27" s="128" t="s">
        <v>909</v>
      </c>
      <c r="J27" s="366"/>
      <c r="K27" s="270" t="s">
        <v>1040</v>
      </c>
      <c r="L27" s="356" t="s">
        <v>2317</v>
      </c>
      <c r="M27" s="357">
        <v>15</v>
      </c>
      <c r="N27" s="357">
        <v>5</v>
      </c>
      <c r="O27" s="358">
        <f t="shared" si="0"/>
        <v>20</v>
      </c>
      <c r="P27" s="359" t="s">
        <v>2312</v>
      </c>
      <c r="Q27" s="360">
        <v>80000</v>
      </c>
      <c r="R27" s="361">
        <v>0</v>
      </c>
      <c r="S27" s="361">
        <v>0</v>
      </c>
      <c r="T27" s="361">
        <f t="shared" si="1"/>
        <v>80000</v>
      </c>
      <c r="U27" s="362">
        <v>80000</v>
      </c>
      <c r="V27" s="363">
        <v>0</v>
      </c>
      <c r="W27" s="363">
        <v>0</v>
      </c>
      <c r="X27" s="364">
        <f t="shared" si="2"/>
        <v>80000</v>
      </c>
      <c r="Y27" s="365" t="s">
        <v>2333</v>
      </c>
      <c r="AC27" s="464"/>
      <c r="AD27" s="464"/>
      <c r="AE27" s="464"/>
      <c r="AF27" s="464"/>
      <c r="AG27" s="464"/>
      <c r="AH27" s="464"/>
      <c r="AI27" s="464"/>
      <c r="AJ27" s="464"/>
      <c r="AK27" s="464"/>
      <c r="AL27" s="464"/>
      <c r="AM27" s="464"/>
      <c r="AN27" s="464"/>
      <c r="AO27" s="464"/>
      <c r="AP27" s="464"/>
      <c r="AQ27" s="464"/>
      <c r="AR27" s="464"/>
      <c r="AS27" s="464"/>
      <c r="AT27" s="464"/>
      <c r="AU27" s="464"/>
      <c r="AV27" s="464"/>
      <c r="AW27" s="464"/>
      <c r="AX27" s="464"/>
      <c r="AY27" s="464"/>
      <c r="AZ27" s="464"/>
      <c r="BA27" s="464"/>
      <c r="BB27" s="464"/>
      <c r="BC27" s="464"/>
      <c r="BD27" s="464"/>
      <c r="BE27" s="464"/>
      <c r="BF27" s="464"/>
      <c r="BG27" s="464"/>
      <c r="BH27" s="464"/>
      <c r="BI27" s="464"/>
      <c r="BJ27" s="464"/>
      <c r="BK27" s="464"/>
      <c r="BL27" s="464"/>
      <c r="BM27" s="464"/>
      <c r="BN27" s="464"/>
      <c r="BO27" s="464"/>
      <c r="BP27" s="464"/>
      <c r="BQ27" s="464"/>
      <c r="BR27" s="464"/>
      <c r="BS27" s="464"/>
      <c r="BT27" s="464"/>
      <c r="BU27" s="464"/>
      <c r="BV27" s="464"/>
      <c r="BW27" s="464"/>
      <c r="BX27" s="464"/>
      <c r="BY27" s="464"/>
      <c r="BZ27" s="464"/>
      <c r="CA27" s="464"/>
    </row>
    <row r="28" spans="2:79" s="354" customFormat="1" ht="43.5" customHeight="1">
      <c r="B28" s="355">
        <v>15</v>
      </c>
      <c r="C28" s="128" t="s">
        <v>1009</v>
      </c>
      <c r="D28" s="128" t="s">
        <v>291</v>
      </c>
      <c r="E28" s="128" t="s">
        <v>253</v>
      </c>
      <c r="F28" s="128" t="s">
        <v>1010</v>
      </c>
      <c r="G28" s="270" t="s">
        <v>2331</v>
      </c>
      <c r="H28" s="128" t="s">
        <v>2332</v>
      </c>
      <c r="I28" s="128" t="s">
        <v>909</v>
      </c>
      <c r="J28" s="366"/>
      <c r="K28" s="270" t="s">
        <v>1011</v>
      </c>
      <c r="L28" s="356" t="s">
        <v>2317</v>
      </c>
      <c r="M28" s="357">
        <v>17</v>
      </c>
      <c r="N28" s="357">
        <v>6</v>
      </c>
      <c r="O28" s="358">
        <f t="shared" si="0"/>
        <v>23</v>
      </c>
      <c r="P28" s="359" t="s">
        <v>2312</v>
      </c>
      <c r="Q28" s="360">
        <v>80000</v>
      </c>
      <c r="R28" s="361">
        <v>0</v>
      </c>
      <c r="S28" s="361">
        <v>0</v>
      </c>
      <c r="T28" s="361">
        <f t="shared" si="1"/>
        <v>80000</v>
      </c>
      <c r="U28" s="362">
        <v>80000</v>
      </c>
      <c r="V28" s="363">
        <v>0</v>
      </c>
      <c r="W28" s="363">
        <v>0</v>
      </c>
      <c r="X28" s="364">
        <f t="shared" si="2"/>
        <v>80000</v>
      </c>
      <c r="Y28" s="365" t="s">
        <v>2334</v>
      </c>
      <c r="AC28" s="464"/>
      <c r="AD28" s="464"/>
      <c r="AE28" s="464"/>
      <c r="AF28" s="464"/>
      <c r="AG28" s="464"/>
      <c r="AH28" s="464"/>
      <c r="AI28" s="464"/>
      <c r="AJ28" s="464"/>
      <c r="AK28" s="464"/>
      <c r="AL28" s="464"/>
      <c r="AM28" s="464"/>
      <c r="AN28" s="464"/>
      <c r="AO28" s="464"/>
      <c r="AP28" s="464"/>
      <c r="AQ28" s="464"/>
      <c r="AR28" s="464"/>
      <c r="AS28" s="464"/>
      <c r="AT28" s="464"/>
      <c r="AU28" s="464"/>
      <c r="AV28" s="464"/>
      <c r="AW28" s="464"/>
      <c r="AX28" s="464"/>
      <c r="AY28" s="464"/>
      <c r="AZ28" s="464"/>
      <c r="BA28" s="464"/>
      <c r="BB28" s="464"/>
      <c r="BC28" s="464"/>
      <c r="BD28" s="464"/>
      <c r="BE28" s="464"/>
      <c r="BF28" s="464"/>
      <c r="BG28" s="464"/>
      <c r="BH28" s="464"/>
      <c r="BI28" s="464"/>
      <c r="BJ28" s="464"/>
      <c r="BK28" s="464"/>
      <c r="BL28" s="464"/>
      <c r="BM28" s="464"/>
      <c r="BN28" s="464"/>
      <c r="BO28" s="464"/>
      <c r="BP28" s="464"/>
      <c r="BQ28" s="464"/>
      <c r="BR28" s="464"/>
      <c r="BS28" s="464"/>
      <c r="BT28" s="464"/>
      <c r="BU28" s="464"/>
      <c r="BV28" s="464"/>
      <c r="BW28" s="464"/>
      <c r="BX28" s="464"/>
      <c r="BY28" s="464"/>
      <c r="BZ28" s="464"/>
      <c r="CA28" s="464"/>
    </row>
    <row r="29" spans="2:79" s="354" customFormat="1" ht="43.5" customHeight="1">
      <c r="B29" s="355">
        <v>16</v>
      </c>
      <c r="C29" s="128" t="s">
        <v>2335</v>
      </c>
      <c r="D29" s="128" t="s">
        <v>253</v>
      </c>
      <c r="E29" s="128" t="s">
        <v>1392</v>
      </c>
      <c r="F29" s="128" t="s">
        <v>2336</v>
      </c>
      <c r="G29" s="270" t="s">
        <v>2331</v>
      </c>
      <c r="H29" s="128" t="s">
        <v>2332</v>
      </c>
      <c r="I29" s="128" t="s">
        <v>909</v>
      </c>
      <c r="J29" s="366"/>
      <c r="K29" s="270" t="s">
        <v>1426</v>
      </c>
      <c r="L29" s="356" t="s">
        <v>2317</v>
      </c>
      <c r="M29" s="357">
        <v>16</v>
      </c>
      <c r="N29" s="357">
        <v>11</v>
      </c>
      <c r="O29" s="358">
        <f t="shared" si="0"/>
        <v>27</v>
      </c>
      <c r="P29" s="359" t="s">
        <v>2313</v>
      </c>
      <c r="Q29" s="360">
        <v>80000</v>
      </c>
      <c r="R29" s="361">
        <v>0</v>
      </c>
      <c r="S29" s="361">
        <v>0</v>
      </c>
      <c r="T29" s="361">
        <f t="shared" si="1"/>
        <v>80000</v>
      </c>
      <c r="U29" s="362">
        <v>80000</v>
      </c>
      <c r="V29" s="363">
        <v>0</v>
      </c>
      <c r="W29" s="363">
        <v>0</v>
      </c>
      <c r="X29" s="364">
        <f t="shared" si="2"/>
        <v>80000</v>
      </c>
      <c r="Y29" s="365" t="s">
        <v>2337</v>
      </c>
      <c r="AC29" s="464"/>
      <c r="AD29" s="464"/>
      <c r="AE29" s="464"/>
      <c r="AF29" s="464"/>
      <c r="AG29" s="464"/>
      <c r="AH29" s="464"/>
      <c r="AI29" s="464"/>
      <c r="AJ29" s="464"/>
      <c r="AK29" s="464"/>
      <c r="AL29" s="464"/>
      <c r="AM29" s="464"/>
      <c r="AN29" s="464"/>
      <c r="AO29" s="464"/>
      <c r="AP29" s="464"/>
      <c r="AQ29" s="464"/>
      <c r="AR29" s="464"/>
      <c r="AS29" s="464"/>
      <c r="AT29" s="464"/>
      <c r="AU29" s="464"/>
      <c r="AV29" s="464"/>
      <c r="AW29" s="464"/>
      <c r="AX29" s="464"/>
      <c r="AY29" s="464"/>
      <c r="AZ29" s="464"/>
      <c r="BA29" s="464"/>
      <c r="BB29" s="464"/>
      <c r="BC29" s="464"/>
      <c r="BD29" s="464"/>
      <c r="BE29" s="464"/>
      <c r="BF29" s="464"/>
      <c r="BG29" s="464"/>
      <c r="BH29" s="464"/>
      <c r="BI29" s="464"/>
      <c r="BJ29" s="464"/>
      <c r="BK29" s="464"/>
      <c r="BL29" s="464"/>
      <c r="BM29" s="464"/>
      <c r="BN29" s="464"/>
      <c r="BO29" s="464"/>
      <c r="BP29" s="464"/>
      <c r="BQ29" s="464"/>
      <c r="BR29" s="464"/>
      <c r="BS29" s="464"/>
      <c r="BT29" s="464"/>
      <c r="BU29" s="464"/>
      <c r="BV29" s="464"/>
      <c r="BW29" s="464"/>
      <c r="BX29" s="464"/>
      <c r="BY29" s="464"/>
      <c r="BZ29" s="464"/>
      <c r="CA29" s="464"/>
    </row>
    <row r="30" spans="2:79" s="354" customFormat="1" ht="43.5" customHeight="1">
      <c r="B30" s="355">
        <v>17</v>
      </c>
      <c r="C30" s="128" t="s">
        <v>1296</v>
      </c>
      <c r="D30" s="128" t="s">
        <v>1297</v>
      </c>
      <c r="E30" s="128" t="s">
        <v>1298</v>
      </c>
      <c r="F30" s="128" t="s">
        <v>1299</v>
      </c>
      <c r="G30" s="128" t="s">
        <v>2331</v>
      </c>
      <c r="H30" s="128" t="s">
        <v>2332</v>
      </c>
      <c r="I30" s="128" t="s">
        <v>909</v>
      </c>
      <c r="J30" s="270"/>
      <c r="K30" s="129" t="s">
        <v>1300</v>
      </c>
      <c r="L30" s="356" t="s">
        <v>2317</v>
      </c>
      <c r="M30" s="128">
        <v>17</v>
      </c>
      <c r="N30" s="366">
        <v>10</v>
      </c>
      <c r="O30" s="358">
        <f t="shared" si="0"/>
        <v>27</v>
      </c>
      <c r="P30" s="359" t="s">
        <v>2312</v>
      </c>
      <c r="Q30" s="360">
        <v>80000</v>
      </c>
      <c r="R30" s="361">
        <v>0</v>
      </c>
      <c r="S30" s="361">
        <v>0</v>
      </c>
      <c r="T30" s="361">
        <f t="shared" si="1"/>
        <v>80000</v>
      </c>
      <c r="U30" s="362">
        <v>80000</v>
      </c>
      <c r="V30" s="363">
        <v>0</v>
      </c>
      <c r="W30" s="363">
        <v>0</v>
      </c>
      <c r="X30" s="364">
        <f t="shared" si="2"/>
        <v>80000</v>
      </c>
      <c r="Y30" s="365" t="s">
        <v>2338</v>
      </c>
      <c r="AC30" s="464"/>
      <c r="AD30" s="464"/>
      <c r="AE30" s="464"/>
      <c r="AF30" s="464"/>
      <c r="AG30" s="464"/>
      <c r="AH30" s="464"/>
      <c r="AI30" s="464"/>
      <c r="AJ30" s="464"/>
      <c r="AK30" s="464"/>
      <c r="AL30" s="464"/>
      <c r="AM30" s="464"/>
      <c r="AN30" s="464"/>
      <c r="AO30" s="464"/>
      <c r="AP30" s="464"/>
      <c r="AQ30" s="464"/>
      <c r="AR30" s="464"/>
      <c r="AS30" s="464"/>
      <c r="AT30" s="464"/>
      <c r="AU30" s="464"/>
      <c r="AV30" s="464"/>
      <c r="AW30" s="464"/>
      <c r="AX30" s="464"/>
      <c r="AY30" s="464"/>
      <c r="AZ30" s="464"/>
      <c r="BA30" s="464"/>
      <c r="BB30" s="464"/>
      <c r="BC30" s="464"/>
      <c r="BD30" s="464"/>
      <c r="BE30" s="464"/>
      <c r="BF30" s="464"/>
      <c r="BG30" s="464"/>
      <c r="BH30" s="464"/>
      <c r="BI30" s="464"/>
      <c r="BJ30" s="464"/>
      <c r="BK30" s="464"/>
      <c r="BL30" s="464"/>
      <c r="BM30" s="464"/>
      <c r="BN30" s="464"/>
      <c r="BO30" s="464"/>
      <c r="BP30" s="464"/>
      <c r="BQ30" s="464"/>
      <c r="BR30" s="464"/>
      <c r="BS30" s="464"/>
      <c r="BT30" s="464"/>
      <c r="BU30" s="464"/>
      <c r="BV30" s="464"/>
      <c r="BW30" s="464"/>
      <c r="BX30" s="464"/>
      <c r="BY30" s="464"/>
      <c r="BZ30" s="464"/>
      <c r="CA30" s="464"/>
    </row>
    <row r="31" spans="2:79" s="354" customFormat="1" ht="43.5" customHeight="1">
      <c r="B31" s="355">
        <v>18</v>
      </c>
      <c r="C31" s="128" t="s">
        <v>1354</v>
      </c>
      <c r="D31" s="128" t="s">
        <v>1355</v>
      </c>
      <c r="E31" s="128" t="s">
        <v>1356</v>
      </c>
      <c r="F31" s="128" t="s">
        <v>1357</v>
      </c>
      <c r="G31" s="128" t="s">
        <v>2331</v>
      </c>
      <c r="H31" s="128" t="s">
        <v>2332</v>
      </c>
      <c r="I31" s="128" t="s">
        <v>909</v>
      </c>
      <c r="J31" s="270"/>
      <c r="K31" s="129" t="s">
        <v>1358</v>
      </c>
      <c r="L31" s="356" t="s">
        <v>2317</v>
      </c>
      <c r="M31" s="128">
        <v>16</v>
      </c>
      <c r="N31" s="366">
        <v>5</v>
      </c>
      <c r="O31" s="358">
        <f t="shared" si="0"/>
        <v>21</v>
      </c>
      <c r="P31" s="359" t="s">
        <v>2313</v>
      </c>
      <c r="Q31" s="360">
        <v>80000</v>
      </c>
      <c r="R31" s="361">
        <v>0</v>
      </c>
      <c r="S31" s="361">
        <v>0</v>
      </c>
      <c r="T31" s="361">
        <f t="shared" si="1"/>
        <v>80000</v>
      </c>
      <c r="U31" s="362">
        <v>80000</v>
      </c>
      <c r="V31" s="363">
        <v>0</v>
      </c>
      <c r="W31" s="363">
        <v>0</v>
      </c>
      <c r="X31" s="364">
        <f t="shared" si="2"/>
        <v>80000</v>
      </c>
      <c r="Y31" s="365" t="s">
        <v>2339</v>
      </c>
      <c r="AC31" s="464"/>
      <c r="AD31" s="464"/>
      <c r="AE31" s="464"/>
      <c r="AF31" s="464"/>
      <c r="AG31" s="464"/>
      <c r="AH31" s="464"/>
      <c r="AI31" s="464"/>
      <c r="AJ31" s="464"/>
      <c r="AK31" s="464"/>
      <c r="AL31" s="464"/>
      <c r="AM31" s="464"/>
      <c r="AN31" s="464"/>
      <c r="AO31" s="464"/>
      <c r="AP31" s="464"/>
      <c r="AQ31" s="464"/>
      <c r="AR31" s="464"/>
      <c r="AS31" s="464"/>
      <c r="AT31" s="464"/>
      <c r="AU31" s="464"/>
      <c r="AV31" s="464"/>
      <c r="AW31" s="464"/>
      <c r="AX31" s="464"/>
      <c r="AY31" s="464"/>
      <c r="AZ31" s="464"/>
      <c r="BA31" s="464"/>
      <c r="BB31" s="464"/>
      <c r="BC31" s="464"/>
      <c r="BD31" s="464"/>
      <c r="BE31" s="464"/>
      <c r="BF31" s="464"/>
      <c r="BG31" s="464"/>
      <c r="BH31" s="464"/>
      <c r="BI31" s="464"/>
      <c r="BJ31" s="464"/>
      <c r="BK31" s="464"/>
      <c r="BL31" s="464"/>
      <c r="BM31" s="464"/>
      <c r="BN31" s="464"/>
      <c r="BO31" s="464"/>
      <c r="BP31" s="464"/>
      <c r="BQ31" s="464"/>
      <c r="BR31" s="464"/>
      <c r="BS31" s="464"/>
      <c r="BT31" s="464"/>
      <c r="BU31" s="464"/>
      <c r="BV31" s="464"/>
      <c r="BW31" s="464"/>
      <c r="BX31" s="464"/>
      <c r="BY31" s="464"/>
      <c r="BZ31" s="464"/>
      <c r="CA31" s="464"/>
    </row>
    <row r="32" spans="2:79" s="354" customFormat="1" ht="43.5" customHeight="1">
      <c r="B32" s="355">
        <v>19</v>
      </c>
      <c r="C32" s="128" t="s">
        <v>1206</v>
      </c>
      <c r="D32" s="128" t="s">
        <v>1207</v>
      </c>
      <c r="E32" s="128" t="s">
        <v>1208</v>
      </c>
      <c r="F32" s="128" t="s">
        <v>1209</v>
      </c>
      <c r="G32" s="128" t="s">
        <v>2331</v>
      </c>
      <c r="H32" s="128" t="s">
        <v>2332</v>
      </c>
      <c r="I32" s="128" t="s">
        <v>909</v>
      </c>
      <c r="J32" s="270"/>
      <c r="K32" s="129" t="s">
        <v>1210</v>
      </c>
      <c r="L32" s="356" t="s">
        <v>2317</v>
      </c>
      <c r="M32" s="128">
        <v>18</v>
      </c>
      <c r="N32" s="366">
        <v>2</v>
      </c>
      <c r="O32" s="358">
        <f t="shared" si="0"/>
        <v>20</v>
      </c>
      <c r="P32" s="359" t="s">
        <v>2313</v>
      </c>
      <c r="Q32" s="360">
        <v>80000</v>
      </c>
      <c r="R32" s="361">
        <v>0</v>
      </c>
      <c r="S32" s="361">
        <v>0</v>
      </c>
      <c r="T32" s="361">
        <f t="shared" si="1"/>
        <v>80000</v>
      </c>
      <c r="U32" s="362">
        <v>80000</v>
      </c>
      <c r="V32" s="363">
        <v>0</v>
      </c>
      <c r="W32" s="363">
        <v>0</v>
      </c>
      <c r="X32" s="364">
        <f t="shared" si="2"/>
        <v>80000</v>
      </c>
      <c r="Y32" s="365" t="s">
        <v>2340</v>
      </c>
      <c r="AC32" s="464"/>
      <c r="AD32" s="464"/>
      <c r="AE32" s="464"/>
      <c r="AF32" s="464"/>
      <c r="AG32" s="464"/>
      <c r="AH32" s="464"/>
      <c r="AI32" s="464"/>
      <c r="AJ32" s="464"/>
      <c r="AK32" s="464"/>
      <c r="AL32" s="464"/>
      <c r="AM32" s="464"/>
      <c r="AN32" s="464"/>
      <c r="AO32" s="464"/>
      <c r="AP32" s="464"/>
      <c r="AQ32" s="464"/>
      <c r="AR32" s="464"/>
      <c r="AS32" s="464"/>
      <c r="AT32" s="464"/>
      <c r="AU32" s="464"/>
      <c r="AV32" s="464"/>
      <c r="AW32" s="464"/>
      <c r="AX32" s="464"/>
      <c r="AY32" s="464"/>
      <c r="AZ32" s="464"/>
      <c r="BA32" s="464"/>
      <c r="BB32" s="464"/>
      <c r="BC32" s="464"/>
      <c r="BD32" s="464"/>
      <c r="BE32" s="464"/>
      <c r="BF32" s="464"/>
      <c r="BG32" s="464"/>
      <c r="BH32" s="464"/>
      <c r="BI32" s="464"/>
      <c r="BJ32" s="464"/>
      <c r="BK32" s="464"/>
      <c r="BL32" s="464"/>
      <c r="BM32" s="464"/>
      <c r="BN32" s="464"/>
      <c r="BO32" s="464"/>
      <c r="BP32" s="464"/>
      <c r="BQ32" s="464"/>
      <c r="BR32" s="464"/>
      <c r="BS32" s="464"/>
      <c r="BT32" s="464"/>
      <c r="BU32" s="464"/>
      <c r="BV32" s="464"/>
      <c r="BW32" s="464"/>
      <c r="BX32" s="464"/>
      <c r="BY32" s="464"/>
      <c r="BZ32" s="464"/>
      <c r="CA32" s="464"/>
    </row>
    <row r="33" spans="2:79" s="354" customFormat="1" ht="43.5" customHeight="1">
      <c r="B33" s="355">
        <v>20</v>
      </c>
      <c r="C33" s="128" t="s">
        <v>1342</v>
      </c>
      <c r="D33" s="128" t="s">
        <v>307</v>
      </c>
      <c r="E33" s="128" t="s">
        <v>389</v>
      </c>
      <c r="F33" s="128" t="s">
        <v>318</v>
      </c>
      <c r="G33" s="128" t="s">
        <v>2331</v>
      </c>
      <c r="H33" s="128" t="s">
        <v>2332</v>
      </c>
      <c r="I33" s="128" t="s">
        <v>909</v>
      </c>
      <c r="J33" s="270"/>
      <c r="K33" s="129" t="s">
        <v>1343</v>
      </c>
      <c r="L33" s="356" t="s">
        <v>2317</v>
      </c>
      <c r="M33" s="128">
        <v>24</v>
      </c>
      <c r="N33" s="366">
        <v>12</v>
      </c>
      <c r="O33" s="358">
        <f t="shared" si="0"/>
        <v>36</v>
      </c>
      <c r="P33" s="359" t="s">
        <v>2312</v>
      </c>
      <c r="Q33" s="360">
        <v>80000</v>
      </c>
      <c r="R33" s="361">
        <v>0</v>
      </c>
      <c r="S33" s="361">
        <v>0</v>
      </c>
      <c r="T33" s="361">
        <f t="shared" si="1"/>
        <v>80000</v>
      </c>
      <c r="U33" s="362">
        <v>80000</v>
      </c>
      <c r="V33" s="363">
        <v>0</v>
      </c>
      <c r="W33" s="363">
        <v>0</v>
      </c>
      <c r="X33" s="364">
        <f t="shared" si="2"/>
        <v>80000</v>
      </c>
      <c r="Y33" s="365" t="s">
        <v>2341</v>
      </c>
      <c r="AC33" s="464"/>
      <c r="AD33" s="464"/>
      <c r="AE33" s="464"/>
      <c r="AF33" s="464"/>
      <c r="AG33" s="464"/>
      <c r="AH33" s="464"/>
      <c r="AI33" s="464"/>
      <c r="AJ33" s="464"/>
      <c r="AK33" s="464"/>
      <c r="AL33" s="464"/>
      <c r="AM33" s="464"/>
      <c r="AN33" s="464"/>
      <c r="AO33" s="464"/>
      <c r="AP33" s="464"/>
      <c r="AQ33" s="464"/>
      <c r="AR33" s="464"/>
      <c r="AS33" s="464"/>
      <c r="AT33" s="464"/>
      <c r="AU33" s="464"/>
      <c r="AV33" s="464"/>
      <c r="AW33" s="464"/>
      <c r="AX33" s="464"/>
      <c r="AY33" s="464"/>
      <c r="AZ33" s="464"/>
      <c r="BA33" s="464"/>
      <c r="BB33" s="464"/>
      <c r="BC33" s="464"/>
      <c r="BD33" s="464"/>
      <c r="BE33" s="464"/>
      <c r="BF33" s="464"/>
      <c r="BG33" s="464"/>
      <c r="BH33" s="464"/>
      <c r="BI33" s="464"/>
      <c r="BJ33" s="464"/>
      <c r="BK33" s="464"/>
      <c r="BL33" s="464"/>
      <c r="BM33" s="464"/>
      <c r="BN33" s="464"/>
      <c r="BO33" s="464"/>
      <c r="BP33" s="464"/>
      <c r="BQ33" s="464"/>
      <c r="BR33" s="464"/>
      <c r="BS33" s="464"/>
      <c r="BT33" s="464"/>
      <c r="BU33" s="464"/>
      <c r="BV33" s="464"/>
      <c r="BW33" s="464"/>
      <c r="BX33" s="464"/>
      <c r="BY33" s="464"/>
      <c r="BZ33" s="464"/>
      <c r="CA33" s="464"/>
    </row>
    <row r="34" spans="2:79" s="354" customFormat="1" ht="43.5" customHeight="1">
      <c r="B34" s="355">
        <v>21</v>
      </c>
      <c r="C34" s="128" t="s">
        <v>1056</v>
      </c>
      <c r="D34" s="128" t="s">
        <v>1057</v>
      </c>
      <c r="E34" s="128" t="s">
        <v>424</v>
      </c>
      <c r="F34" s="128" t="s">
        <v>1058</v>
      </c>
      <c r="G34" s="128" t="s">
        <v>2331</v>
      </c>
      <c r="H34" s="128" t="s">
        <v>2332</v>
      </c>
      <c r="I34" s="128" t="s">
        <v>909</v>
      </c>
      <c r="J34" s="270"/>
      <c r="K34" s="129" t="s">
        <v>1059</v>
      </c>
      <c r="L34" s="356" t="s">
        <v>2317</v>
      </c>
      <c r="M34" s="128">
        <v>11</v>
      </c>
      <c r="N34" s="366">
        <v>9</v>
      </c>
      <c r="O34" s="358">
        <f t="shared" si="0"/>
        <v>20</v>
      </c>
      <c r="P34" s="359" t="s">
        <v>2312</v>
      </c>
      <c r="Q34" s="360">
        <v>80000</v>
      </c>
      <c r="R34" s="361">
        <v>0</v>
      </c>
      <c r="S34" s="361">
        <v>0</v>
      </c>
      <c r="T34" s="361">
        <f t="shared" si="1"/>
        <v>80000</v>
      </c>
      <c r="U34" s="362">
        <v>80000</v>
      </c>
      <c r="V34" s="363">
        <v>0</v>
      </c>
      <c r="W34" s="363">
        <v>0</v>
      </c>
      <c r="X34" s="364">
        <f t="shared" si="2"/>
        <v>80000</v>
      </c>
      <c r="Y34" s="365" t="s">
        <v>2342</v>
      </c>
      <c r="AC34" s="464"/>
      <c r="AD34" s="464"/>
      <c r="AE34" s="464"/>
      <c r="AF34" s="464"/>
      <c r="AG34" s="464"/>
      <c r="AH34" s="464"/>
      <c r="AI34" s="464"/>
      <c r="AJ34" s="464"/>
      <c r="AK34" s="464"/>
      <c r="AL34" s="464"/>
      <c r="AM34" s="464"/>
      <c r="AN34" s="464"/>
      <c r="AO34" s="464"/>
      <c r="AP34" s="464"/>
      <c r="AQ34" s="464"/>
      <c r="AR34" s="464"/>
      <c r="AS34" s="464"/>
      <c r="AT34" s="464"/>
      <c r="AU34" s="464"/>
      <c r="AV34" s="464"/>
      <c r="AW34" s="464"/>
      <c r="AX34" s="464"/>
      <c r="AY34" s="464"/>
      <c r="AZ34" s="464"/>
      <c r="BA34" s="464"/>
      <c r="BB34" s="464"/>
      <c r="BC34" s="464"/>
      <c r="BD34" s="464"/>
      <c r="BE34" s="464"/>
      <c r="BF34" s="464"/>
      <c r="BG34" s="464"/>
      <c r="BH34" s="464"/>
      <c r="BI34" s="464"/>
      <c r="BJ34" s="464"/>
      <c r="BK34" s="464"/>
      <c r="BL34" s="464"/>
      <c r="BM34" s="464"/>
      <c r="BN34" s="464"/>
      <c r="BO34" s="464"/>
      <c r="BP34" s="464"/>
      <c r="BQ34" s="464"/>
      <c r="BR34" s="464"/>
      <c r="BS34" s="464"/>
      <c r="BT34" s="464"/>
      <c r="BU34" s="464"/>
      <c r="BV34" s="464"/>
      <c r="BW34" s="464"/>
      <c r="BX34" s="464"/>
      <c r="BY34" s="464"/>
      <c r="BZ34" s="464"/>
      <c r="CA34" s="464"/>
    </row>
    <row r="35" spans="2:79" s="354" customFormat="1" ht="43.5" customHeight="1">
      <c r="B35" s="355">
        <v>22</v>
      </c>
      <c r="C35" s="128" t="s">
        <v>1386</v>
      </c>
      <c r="D35" s="128" t="s">
        <v>1387</v>
      </c>
      <c r="E35" s="128" t="s">
        <v>380</v>
      </c>
      <c r="F35" s="128" t="s">
        <v>1388</v>
      </c>
      <c r="G35" s="128" t="s">
        <v>2331</v>
      </c>
      <c r="H35" s="128" t="s">
        <v>2332</v>
      </c>
      <c r="I35" s="128" t="s">
        <v>909</v>
      </c>
      <c r="J35" s="270"/>
      <c r="K35" s="129" t="s">
        <v>1389</v>
      </c>
      <c r="L35" s="356" t="s">
        <v>2317</v>
      </c>
      <c r="M35" s="128">
        <v>18</v>
      </c>
      <c r="N35" s="366">
        <v>2</v>
      </c>
      <c r="O35" s="358">
        <f t="shared" si="0"/>
        <v>20</v>
      </c>
      <c r="P35" s="359" t="s">
        <v>2312</v>
      </c>
      <c r="Q35" s="360">
        <v>80000</v>
      </c>
      <c r="R35" s="361">
        <v>0</v>
      </c>
      <c r="S35" s="361">
        <v>0</v>
      </c>
      <c r="T35" s="361">
        <f t="shared" si="1"/>
        <v>80000</v>
      </c>
      <c r="U35" s="362">
        <v>80000</v>
      </c>
      <c r="V35" s="363">
        <v>0</v>
      </c>
      <c r="W35" s="363">
        <v>0</v>
      </c>
      <c r="X35" s="364">
        <f t="shared" si="2"/>
        <v>80000</v>
      </c>
      <c r="Y35" s="365" t="s">
        <v>2343</v>
      </c>
      <c r="AC35" s="464"/>
      <c r="AD35" s="464"/>
      <c r="AE35" s="464"/>
      <c r="AF35" s="464"/>
      <c r="AG35" s="464"/>
      <c r="AH35" s="464"/>
      <c r="AI35" s="464"/>
      <c r="AJ35" s="464"/>
      <c r="AK35" s="464"/>
      <c r="AL35" s="464"/>
      <c r="AM35" s="464"/>
      <c r="AN35" s="464"/>
      <c r="AO35" s="464"/>
      <c r="AP35" s="464"/>
      <c r="AQ35" s="464"/>
      <c r="AR35" s="464"/>
      <c r="AS35" s="464"/>
      <c r="AT35" s="464"/>
      <c r="AU35" s="464"/>
      <c r="AV35" s="464"/>
      <c r="AW35" s="464"/>
      <c r="AX35" s="464"/>
      <c r="AY35" s="464"/>
      <c r="AZ35" s="464"/>
      <c r="BA35" s="464"/>
      <c r="BB35" s="464"/>
      <c r="BC35" s="464"/>
      <c r="BD35" s="464"/>
      <c r="BE35" s="464"/>
      <c r="BF35" s="464"/>
      <c r="BG35" s="464"/>
      <c r="BH35" s="464"/>
      <c r="BI35" s="464"/>
      <c r="BJ35" s="464"/>
      <c r="BK35" s="464"/>
      <c r="BL35" s="464"/>
      <c r="BM35" s="464"/>
      <c r="BN35" s="464"/>
      <c r="BO35" s="464"/>
      <c r="BP35" s="464"/>
      <c r="BQ35" s="464"/>
      <c r="BR35" s="464"/>
      <c r="BS35" s="464"/>
      <c r="BT35" s="464"/>
      <c r="BU35" s="464"/>
      <c r="BV35" s="464"/>
      <c r="BW35" s="464"/>
      <c r="BX35" s="464"/>
      <c r="BY35" s="464"/>
      <c r="BZ35" s="464"/>
      <c r="CA35" s="464"/>
    </row>
    <row r="36" spans="2:79" s="354" customFormat="1" ht="43.5" customHeight="1">
      <c r="B36" s="355">
        <v>23</v>
      </c>
      <c r="C36" s="128" t="s">
        <v>1269</v>
      </c>
      <c r="D36" s="128" t="s">
        <v>179</v>
      </c>
      <c r="E36" s="128" t="s">
        <v>1270</v>
      </c>
      <c r="F36" s="128" t="s">
        <v>1271</v>
      </c>
      <c r="G36" s="128" t="s">
        <v>2331</v>
      </c>
      <c r="H36" s="128" t="s">
        <v>2332</v>
      </c>
      <c r="I36" s="128" t="s">
        <v>909</v>
      </c>
      <c r="J36" s="270"/>
      <c r="K36" s="129" t="s">
        <v>1272</v>
      </c>
      <c r="L36" s="356" t="s">
        <v>2317</v>
      </c>
      <c r="M36" s="128">
        <v>7</v>
      </c>
      <c r="N36" s="366">
        <v>13</v>
      </c>
      <c r="O36" s="358">
        <f t="shared" si="0"/>
        <v>20</v>
      </c>
      <c r="P36" s="359" t="s">
        <v>2312</v>
      </c>
      <c r="Q36" s="360">
        <v>80000</v>
      </c>
      <c r="R36" s="361">
        <v>0</v>
      </c>
      <c r="S36" s="361">
        <v>0</v>
      </c>
      <c r="T36" s="361">
        <f t="shared" si="1"/>
        <v>80000</v>
      </c>
      <c r="U36" s="362">
        <v>80000</v>
      </c>
      <c r="V36" s="363">
        <v>0</v>
      </c>
      <c r="W36" s="363">
        <v>0</v>
      </c>
      <c r="X36" s="364">
        <f t="shared" si="2"/>
        <v>80000</v>
      </c>
      <c r="Y36" s="365" t="s">
        <v>2344</v>
      </c>
      <c r="AC36" s="464"/>
      <c r="AD36" s="464"/>
      <c r="AE36" s="464"/>
      <c r="AF36" s="464"/>
      <c r="AG36" s="464"/>
      <c r="AH36" s="464"/>
      <c r="AI36" s="464"/>
      <c r="AJ36" s="464"/>
      <c r="AK36" s="464"/>
      <c r="AL36" s="464"/>
      <c r="AM36" s="464"/>
      <c r="AN36" s="464"/>
      <c r="AO36" s="464"/>
      <c r="AP36" s="464"/>
      <c r="AQ36" s="464"/>
      <c r="AR36" s="464"/>
      <c r="AS36" s="464"/>
      <c r="AT36" s="464"/>
      <c r="AU36" s="464"/>
      <c r="AV36" s="464"/>
      <c r="AW36" s="464"/>
      <c r="AX36" s="464"/>
      <c r="AY36" s="464"/>
      <c r="AZ36" s="464"/>
      <c r="BA36" s="464"/>
      <c r="BB36" s="464"/>
      <c r="BC36" s="464"/>
      <c r="BD36" s="464"/>
      <c r="BE36" s="464"/>
      <c r="BF36" s="464"/>
      <c r="BG36" s="464"/>
      <c r="BH36" s="464"/>
      <c r="BI36" s="464"/>
      <c r="BJ36" s="464"/>
      <c r="BK36" s="464"/>
      <c r="BL36" s="464"/>
      <c r="BM36" s="464"/>
      <c r="BN36" s="464"/>
      <c r="BO36" s="464"/>
      <c r="BP36" s="464"/>
      <c r="BQ36" s="464"/>
      <c r="BR36" s="464"/>
      <c r="BS36" s="464"/>
      <c r="BT36" s="464"/>
      <c r="BU36" s="464"/>
      <c r="BV36" s="464"/>
      <c r="BW36" s="464"/>
      <c r="BX36" s="464"/>
      <c r="BY36" s="464"/>
      <c r="BZ36" s="464"/>
      <c r="CA36" s="464"/>
    </row>
    <row r="37" spans="2:79" s="354" customFormat="1" ht="43.5" customHeight="1">
      <c r="B37" s="355">
        <v>24</v>
      </c>
      <c r="C37" s="128" t="s">
        <v>1144</v>
      </c>
      <c r="D37" s="128" t="s">
        <v>161</v>
      </c>
      <c r="E37" s="128" t="s">
        <v>285</v>
      </c>
      <c r="F37" s="128" t="s">
        <v>1145</v>
      </c>
      <c r="G37" s="128" t="s">
        <v>2331</v>
      </c>
      <c r="H37" s="128" t="s">
        <v>2332</v>
      </c>
      <c r="I37" s="128" t="s">
        <v>909</v>
      </c>
      <c r="J37" s="270"/>
      <c r="K37" s="129" t="s">
        <v>428</v>
      </c>
      <c r="L37" s="356" t="s">
        <v>2317</v>
      </c>
      <c r="M37" s="128">
        <v>15</v>
      </c>
      <c r="N37" s="366">
        <v>7</v>
      </c>
      <c r="O37" s="358">
        <f t="shared" si="0"/>
        <v>22</v>
      </c>
      <c r="P37" s="359" t="s">
        <v>2313</v>
      </c>
      <c r="Q37" s="360">
        <v>80000</v>
      </c>
      <c r="R37" s="361">
        <v>0</v>
      </c>
      <c r="S37" s="361">
        <v>0</v>
      </c>
      <c r="T37" s="361">
        <f t="shared" si="1"/>
        <v>80000</v>
      </c>
      <c r="U37" s="362">
        <v>80000</v>
      </c>
      <c r="V37" s="363">
        <v>0</v>
      </c>
      <c r="W37" s="363">
        <v>0</v>
      </c>
      <c r="X37" s="364">
        <f t="shared" si="2"/>
        <v>80000</v>
      </c>
      <c r="Y37" s="365" t="s">
        <v>2345</v>
      </c>
      <c r="AC37" s="464"/>
      <c r="AD37" s="464"/>
      <c r="AE37" s="464"/>
      <c r="AF37" s="464"/>
      <c r="AG37" s="464"/>
      <c r="AH37" s="464"/>
      <c r="AI37" s="464"/>
      <c r="AJ37" s="464"/>
      <c r="AK37" s="464"/>
      <c r="AL37" s="464"/>
      <c r="AM37" s="464"/>
      <c r="AN37" s="464"/>
      <c r="AO37" s="464"/>
      <c r="AP37" s="464"/>
      <c r="AQ37" s="464"/>
      <c r="AR37" s="464"/>
      <c r="AS37" s="464"/>
      <c r="AT37" s="464"/>
      <c r="AU37" s="464"/>
      <c r="AV37" s="464"/>
      <c r="AW37" s="464"/>
      <c r="AX37" s="464"/>
      <c r="AY37" s="464"/>
      <c r="AZ37" s="464"/>
      <c r="BA37" s="464"/>
      <c r="BB37" s="464"/>
      <c r="BC37" s="464"/>
      <c r="BD37" s="464"/>
      <c r="BE37" s="464"/>
      <c r="BF37" s="464"/>
      <c r="BG37" s="464"/>
      <c r="BH37" s="464"/>
      <c r="BI37" s="464"/>
      <c r="BJ37" s="464"/>
      <c r="BK37" s="464"/>
      <c r="BL37" s="464"/>
      <c r="BM37" s="464"/>
      <c r="BN37" s="464"/>
      <c r="BO37" s="464"/>
      <c r="BP37" s="464"/>
      <c r="BQ37" s="464"/>
      <c r="BR37" s="464"/>
      <c r="BS37" s="464"/>
      <c r="BT37" s="464"/>
      <c r="BU37" s="464"/>
      <c r="BV37" s="464"/>
      <c r="BW37" s="464"/>
      <c r="BX37" s="464"/>
      <c r="BY37" s="464"/>
      <c r="BZ37" s="464"/>
      <c r="CA37" s="464"/>
    </row>
    <row r="38" spans="2:79" s="354" customFormat="1" ht="43.5" customHeight="1">
      <c r="B38" s="355">
        <v>25</v>
      </c>
      <c r="C38" s="128" t="s">
        <v>906</v>
      </c>
      <c r="D38" s="128" t="s">
        <v>907</v>
      </c>
      <c r="E38" s="128" t="s">
        <v>215</v>
      </c>
      <c r="F38" s="128" t="s">
        <v>908</v>
      </c>
      <c r="G38" s="128" t="s">
        <v>2331</v>
      </c>
      <c r="H38" s="128" t="s">
        <v>2332</v>
      </c>
      <c r="I38" s="128" t="s">
        <v>909</v>
      </c>
      <c r="J38" s="270"/>
      <c r="K38" s="129" t="s">
        <v>910</v>
      </c>
      <c r="L38" s="356" t="s">
        <v>2317</v>
      </c>
      <c r="M38" s="128">
        <v>23</v>
      </c>
      <c r="N38" s="366">
        <v>2</v>
      </c>
      <c r="O38" s="358">
        <f t="shared" si="0"/>
        <v>25</v>
      </c>
      <c r="P38" s="359" t="s">
        <v>2312</v>
      </c>
      <c r="Q38" s="360">
        <v>80000</v>
      </c>
      <c r="R38" s="361">
        <v>0</v>
      </c>
      <c r="S38" s="361">
        <v>0</v>
      </c>
      <c r="T38" s="361">
        <f t="shared" si="1"/>
        <v>80000</v>
      </c>
      <c r="U38" s="362">
        <v>80000</v>
      </c>
      <c r="V38" s="363">
        <v>0</v>
      </c>
      <c r="W38" s="363">
        <v>0</v>
      </c>
      <c r="X38" s="364">
        <f t="shared" si="2"/>
        <v>80000</v>
      </c>
      <c r="Y38" s="365" t="s">
        <v>2346</v>
      </c>
      <c r="AC38" s="464"/>
      <c r="AD38" s="464"/>
      <c r="AE38" s="464"/>
      <c r="AF38" s="464"/>
      <c r="AG38" s="464"/>
      <c r="AH38" s="464"/>
      <c r="AI38" s="464"/>
      <c r="AJ38" s="464"/>
      <c r="AK38" s="464"/>
      <c r="AL38" s="464"/>
      <c r="AM38" s="464"/>
      <c r="AN38" s="464"/>
      <c r="AO38" s="464"/>
      <c r="AP38" s="464"/>
      <c r="AQ38" s="464"/>
      <c r="AR38" s="464"/>
      <c r="AS38" s="464"/>
      <c r="AT38" s="464"/>
      <c r="AU38" s="464"/>
      <c r="AV38" s="464"/>
      <c r="AW38" s="464"/>
      <c r="AX38" s="464"/>
      <c r="AY38" s="464"/>
      <c r="AZ38" s="464"/>
      <c r="BA38" s="464"/>
      <c r="BB38" s="464"/>
      <c r="BC38" s="464"/>
      <c r="BD38" s="464"/>
      <c r="BE38" s="464"/>
      <c r="BF38" s="464"/>
      <c r="BG38" s="464"/>
      <c r="BH38" s="464"/>
      <c r="BI38" s="464"/>
      <c r="BJ38" s="464"/>
      <c r="BK38" s="464"/>
      <c r="BL38" s="464"/>
      <c r="BM38" s="464"/>
      <c r="BN38" s="464"/>
      <c r="BO38" s="464"/>
      <c r="BP38" s="464"/>
      <c r="BQ38" s="464"/>
      <c r="BR38" s="464"/>
      <c r="BS38" s="464"/>
      <c r="BT38" s="464"/>
      <c r="BU38" s="464"/>
      <c r="BV38" s="464"/>
      <c r="BW38" s="464"/>
      <c r="BX38" s="464"/>
      <c r="BY38" s="464"/>
      <c r="BZ38" s="464"/>
      <c r="CA38" s="464"/>
    </row>
    <row r="39" spans="2:79" s="354" customFormat="1" ht="43.5" customHeight="1">
      <c r="B39" s="355">
        <v>26</v>
      </c>
      <c r="C39" s="128" t="s">
        <v>1327</v>
      </c>
      <c r="D39" s="128" t="s">
        <v>285</v>
      </c>
      <c r="E39" s="128" t="s">
        <v>370</v>
      </c>
      <c r="F39" s="128" t="s">
        <v>1328</v>
      </c>
      <c r="G39" s="128" t="s">
        <v>2331</v>
      </c>
      <c r="H39" s="128" t="s">
        <v>2332</v>
      </c>
      <c r="I39" s="128" t="s">
        <v>909</v>
      </c>
      <c r="J39" s="270"/>
      <c r="K39" s="129" t="s">
        <v>1329</v>
      </c>
      <c r="L39" s="356" t="s">
        <v>2317</v>
      </c>
      <c r="M39" s="128">
        <v>13</v>
      </c>
      <c r="N39" s="366">
        <v>13</v>
      </c>
      <c r="O39" s="358">
        <f t="shared" si="0"/>
        <v>26</v>
      </c>
      <c r="P39" s="359" t="s">
        <v>2313</v>
      </c>
      <c r="Q39" s="360">
        <v>80000</v>
      </c>
      <c r="R39" s="361">
        <v>0</v>
      </c>
      <c r="S39" s="361">
        <v>0</v>
      </c>
      <c r="T39" s="361">
        <f t="shared" si="1"/>
        <v>80000</v>
      </c>
      <c r="U39" s="362">
        <v>80000</v>
      </c>
      <c r="V39" s="363">
        <v>0</v>
      </c>
      <c r="W39" s="363">
        <v>0</v>
      </c>
      <c r="X39" s="364">
        <f t="shared" si="2"/>
        <v>80000</v>
      </c>
      <c r="Y39" s="365" t="s">
        <v>2347</v>
      </c>
      <c r="AC39" s="464"/>
      <c r="AD39" s="464"/>
      <c r="AE39" s="464"/>
      <c r="AF39" s="464"/>
      <c r="AG39" s="464"/>
      <c r="AH39" s="464"/>
      <c r="AI39" s="464"/>
      <c r="AJ39" s="464"/>
      <c r="AK39" s="464"/>
      <c r="AL39" s="464"/>
      <c r="AM39" s="464"/>
      <c r="AN39" s="464"/>
      <c r="AO39" s="464"/>
      <c r="AP39" s="464"/>
      <c r="AQ39" s="464"/>
      <c r="AR39" s="464"/>
      <c r="AS39" s="464"/>
      <c r="AT39" s="464"/>
      <c r="AU39" s="464"/>
      <c r="AV39" s="464"/>
      <c r="AW39" s="464"/>
      <c r="AX39" s="464"/>
      <c r="AY39" s="464"/>
      <c r="AZ39" s="464"/>
      <c r="BA39" s="464"/>
      <c r="BB39" s="464"/>
      <c r="BC39" s="464"/>
      <c r="BD39" s="464"/>
      <c r="BE39" s="464"/>
      <c r="BF39" s="464"/>
      <c r="BG39" s="464"/>
      <c r="BH39" s="464"/>
      <c r="BI39" s="464"/>
      <c r="BJ39" s="464"/>
      <c r="BK39" s="464"/>
      <c r="BL39" s="464"/>
      <c r="BM39" s="464"/>
      <c r="BN39" s="464"/>
      <c r="BO39" s="464"/>
      <c r="BP39" s="464"/>
      <c r="BQ39" s="464"/>
      <c r="BR39" s="464"/>
      <c r="BS39" s="464"/>
      <c r="BT39" s="464"/>
      <c r="BU39" s="464"/>
      <c r="BV39" s="464"/>
      <c r="BW39" s="464"/>
      <c r="BX39" s="464"/>
      <c r="BY39" s="464"/>
      <c r="BZ39" s="464"/>
      <c r="CA39" s="464"/>
    </row>
    <row r="40" spans="2:79" s="354" customFormat="1" ht="43.5" customHeight="1">
      <c r="B40" s="355">
        <v>27</v>
      </c>
      <c r="C40" s="128" t="s">
        <v>1018</v>
      </c>
      <c r="D40" s="128" t="s">
        <v>253</v>
      </c>
      <c r="E40" s="128" t="s">
        <v>307</v>
      </c>
      <c r="F40" s="128" t="s">
        <v>710</v>
      </c>
      <c r="G40" s="128" t="s">
        <v>2331</v>
      </c>
      <c r="H40" s="128" t="s">
        <v>2332</v>
      </c>
      <c r="I40" s="128" t="s">
        <v>909</v>
      </c>
      <c r="J40" s="270"/>
      <c r="K40" s="129" t="s">
        <v>1019</v>
      </c>
      <c r="L40" s="356" t="s">
        <v>2317</v>
      </c>
      <c r="M40" s="128">
        <v>14</v>
      </c>
      <c r="N40" s="366">
        <v>6</v>
      </c>
      <c r="O40" s="358">
        <f t="shared" si="0"/>
        <v>20</v>
      </c>
      <c r="P40" s="359" t="s">
        <v>2312</v>
      </c>
      <c r="Q40" s="360">
        <v>80000</v>
      </c>
      <c r="R40" s="361">
        <v>0</v>
      </c>
      <c r="S40" s="361">
        <v>0</v>
      </c>
      <c r="T40" s="361">
        <f t="shared" si="1"/>
        <v>80000</v>
      </c>
      <c r="U40" s="362">
        <v>80000</v>
      </c>
      <c r="V40" s="363">
        <v>0</v>
      </c>
      <c r="W40" s="363">
        <v>0</v>
      </c>
      <c r="X40" s="364">
        <f t="shared" si="2"/>
        <v>80000</v>
      </c>
      <c r="Y40" s="365" t="s">
        <v>2348</v>
      </c>
      <c r="AC40" s="464"/>
      <c r="AD40" s="464"/>
      <c r="AE40" s="464"/>
      <c r="AF40" s="464"/>
      <c r="AG40" s="464"/>
      <c r="AH40" s="464"/>
      <c r="AI40" s="464"/>
      <c r="AJ40" s="464"/>
      <c r="AK40" s="464"/>
      <c r="AL40" s="464"/>
      <c r="AM40" s="464"/>
      <c r="AN40" s="464"/>
      <c r="AO40" s="464"/>
      <c r="AP40" s="464"/>
      <c r="AQ40" s="464"/>
      <c r="AR40" s="464"/>
      <c r="AS40" s="464"/>
      <c r="AT40" s="464"/>
      <c r="AU40" s="464"/>
      <c r="AV40" s="464"/>
      <c r="AW40" s="464"/>
      <c r="AX40" s="464"/>
      <c r="AY40" s="464"/>
      <c r="AZ40" s="464"/>
      <c r="BA40" s="464"/>
      <c r="BB40" s="464"/>
      <c r="BC40" s="464"/>
      <c r="BD40" s="464"/>
      <c r="BE40" s="464"/>
      <c r="BF40" s="464"/>
      <c r="BG40" s="464"/>
      <c r="BH40" s="464"/>
      <c r="BI40" s="464"/>
      <c r="BJ40" s="464"/>
      <c r="BK40" s="464"/>
      <c r="BL40" s="464"/>
      <c r="BM40" s="464"/>
      <c r="BN40" s="464"/>
      <c r="BO40" s="464"/>
      <c r="BP40" s="464"/>
      <c r="BQ40" s="464"/>
      <c r="BR40" s="464"/>
      <c r="BS40" s="464"/>
      <c r="BT40" s="464"/>
      <c r="BU40" s="464"/>
      <c r="BV40" s="464"/>
      <c r="BW40" s="464"/>
      <c r="BX40" s="464"/>
      <c r="BY40" s="464"/>
      <c r="BZ40" s="464"/>
      <c r="CA40" s="464"/>
    </row>
    <row r="41" spans="2:79" s="354" customFormat="1" ht="43.5" customHeight="1">
      <c r="B41" s="355">
        <v>28</v>
      </c>
      <c r="C41" s="128" t="s">
        <v>1003</v>
      </c>
      <c r="D41" s="128" t="s">
        <v>1004</v>
      </c>
      <c r="E41" s="128" t="s">
        <v>430</v>
      </c>
      <c r="F41" s="128" t="s">
        <v>1005</v>
      </c>
      <c r="G41" s="128" t="s">
        <v>2331</v>
      </c>
      <c r="H41" s="128" t="s">
        <v>2332</v>
      </c>
      <c r="I41" s="128" t="s">
        <v>909</v>
      </c>
      <c r="J41" s="270"/>
      <c r="K41" s="129" t="s">
        <v>1006</v>
      </c>
      <c r="L41" s="356" t="s">
        <v>2317</v>
      </c>
      <c r="M41" s="128">
        <v>12</v>
      </c>
      <c r="N41" s="366">
        <v>8</v>
      </c>
      <c r="O41" s="358">
        <f t="shared" si="0"/>
        <v>20</v>
      </c>
      <c r="P41" s="359" t="s">
        <v>2313</v>
      </c>
      <c r="Q41" s="360">
        <v>80000</v>
      </c>
      <c r="R41" s="361">
        <v>0</v>
      </c>
      <c r="S41" s="361">
        <v>0</v>
      </c>
      <c r="T41" s="361">
        <f t="shared" si="1"/>
        <v>80000</v>
      </c>
      <c r="U41" s="362">
        <v>80000</v>
      </c>
      <c r="V41" s="363">
        <v>0</v>
      </c>
      <c r="W41" s="363">
        <v>0</v>
      </c>
      <c r="X41" s="364">
        <f t="shared" si="2"/>
        <v>80000</v>
      </c>
      <c r="Y41" s="365" t="s">
        <v>2349</v>
      </c>
      <c r="AC41" s="464"/>
      <c r="AD41" s="464"/>
      <c r="AE41" s="464"/>
      <c r="AF41" s="464"/>
      <c r="AG41" s="464"/>
      <c r="AH41" s="464"/>
      <c r="AI41" s="464"/>
      <c r="AJ41" s="464"/>
      <c r="AK41" s="464"/>
      <c r="AL41" s="464"/>
      <c r="AM41" s="464"/>
      <c r="AN41" s="464"/>
      <c r="AO41" s="464"/>
      <c r="AP41" s="464"/>
      <c r="AQ41" s="464"/>
      <c r="AR41" s="464"/>
      <c r="AS41" s="464"/>
      <c r="AT41" s="464"/>
      <c r="AU41" s="464"/>
      <c r="AV41" s="464"/>
      <c r="AW41" s="464"/>
      <c r="AX41" s="464"/>
      <c r="AY41" s="464"/>
      <c r="AZ41" s="464"/>
      <c r="BA41" s="464"/>
      <c r="BB41" s="464"/>
      <c r="BC41" s="464"/>
      <c r="BD41" s="464"/>
      <c r="BE41" s="464"/>
      <c r="BF41" s="464"/>
      <c r="BG41" s="464"/>
      <c r="BH41" s="464"/>
      <c r="BI41" s="464"/>
      <c r="BJ41" s="464"/>
      <c r="BK41" s="464"/>
      <c r="BL41" s="464"/>
      <c r="BM41" s="464"/>
      <c r="BN41" s="464"/>
      <c r="BO41" s="464"/>
      <c r="BP41" s="464"/>
      <c r="BQ41" s="464"/>
      <c r="BR41" s="464"/>
      <c r="BS41" s="464"/>
      <c r="BT41" s="464"/>
      <c r="BU41" s="464"/>
      <c r="BV41" s="464"/>
      <c r="BW41" s="464"/>
      <c r="BX41" s="464"/>
      <c r="BY41" s="464"/>
      <c r="BZ41" s="464"/>
      <c r="CA41" s="464"/>
    </row>
    <row r="42" spans="2:79" s="354" customFormat="1" ht="43.5" customHeight="1">
      <c r="B42" s="355">
        <v>29</v>
      </c>
      <c r="C42" s="128" t="s">
        <v>1410</v>
      </c>
      <c r="D42" s="128" t="s">
        <v>253</v>
      </c>
      <c r="E42" s="128" t="s">
        <v>285</v>
      </c>
      <c r="F42" s="128" t="s">
        <v>1411</v>
      </c>
      <c r="G42" s="128" t="s">
        <v>2331</v>
      </c>
      <c r="H42" s="128" t="s">
        <v>2332</v>
      </c>
      <c r="I42" s="128" t="s">
        <v>909</v>
      </c>
      <c r="J42" s="270"/>
      <c r="K42" s="129" t="s">
        <v>1412</v>
      </c>
      <c r="L42" s="356" t="s">
        <v>2317</v>
      </c>
      <c r="M42" s="128">
        <v>16</v>
      </c>
      <c r="N42" s="366">
        <v>5</v>
      </c>
      <c r="O42" s="358">
        <f t="shared" si="0"/>
        <v>21</v>
      </c>
      <c r="P42" s="359" t="s">
        <v>2312</v>
      </c>
      <c r="Q42" s="360">
        <v>80000</v>
      </c>
      <c r="R42" s="361">
        <v>0</v>
      </c>
      <c r="S42" s="361">
        <v>0</v>
      </c>
      <c r="T42" s="361">
        <f t="shared" si="1"/>
        <v>80000</v>
      </c>
      <c r="U42" s="362">
        <v>80000</v>
      </c>
      <c r="V42" s="363">
        <v>0</v>
      </c>
      <c r="W42" s="363">
        <v>0</v>
      </c>
      <c r="X42" s="364">
        <f t="shared" si="2"/>
        <v>80000</v>
      </c>
      <c r="Y42" s="365" t="s">
        <v>2350</v>
      </c>
      <c r="AC42" s="464"/>
      <c r="AD42" s="464"/>
      <c r="AE42" s="464"/>
      <c r="AF42" s="464"/>
      <c r="AG42" s="464"/>
      <c r="AH42" s="464"/>
      <c r="AI42" s="464"/>
      <c r="AJ42" s="464"/>
      <c r="AK42" s="464"/>
      <c r="AL42" s="464"/>
      <c r="AM42" s="464"/>
      <c r="AN42" s="464"/>
      <c r="AO42" s="464"/>
      <c r="AP42" s="464"/>
      <c r="AQ42" s="464"/>
      <c r="AR42" s="464"/>
      <c r="AS42" s="464"/>
      <c r="AT42" s="464"/>
      <c r="AU42" s="464"/>
      <c r="AV42" s="464"/>
      <c r="AW42" s="464"/>
      <c r="AX42" s="464"/>
      <c r="AY42" s="464"/>
      <c r="AZ42" s="464"/>
      <c r="BA42" s="464"/>
      <c r="BB42" s="464"/>
      <c r="BC42" s="464"/>
      <c r="BD42" s="464"/>
      <c r="BE42" s="464"/>
      <c r="BF42" s="464"/>
      <c r="BG42" s="464"/>
      <c r="BH42" s="464"/>
      <c r="BI42" s="464"/>
      <c r="BJ42" s="464"/>
      <c r="BK42" s="464"/>
      <c r="BL42" s="464"/>
      <c r="BM42" s="464"/>
      <c r="BN42" s="464"/>
      <c r="BO42" s="464"/>
      <c r="BP42" s="464"/>
      <c r="BQ42" s="464"/>
      <c r="BR42" s="464"/>
      <c r="BS42" s="464"/>
      <c r="BT42" s="464"/>
      <c r="BU42" s="464"/>
      <c r="BV42" s="464"/>
      <c r="BW42" s="464"/>
      <c r="BX42" s="464"/>
      <c r="BY42" s="464"/>
      <c r="BZ42" s="464"/>
      <c r="CA42" s="464"/>
    </row>
    <row r="43" spans="2:79" s="354" customFormat="1" ht="43.5" customHeight="1">
      <c r="B43" s="355">
        <v>30</v>
      </c>
      <c r="C43" s="128" t="s">
        <v>1151</v>
      </c>
      <c r="D43" s="128" t="s">
        <v>1152</v>
      </c>
      <c r="E43" s="128" t="s">
        <v>591</v>
      </c>
      <c r="F43" s="128" t="s">
        <v>1153</v>
      </c>
      <c r="G43" s="128" t="s">
        <v>2331</v>
      </c>
      <c r="H43" s="128" t="s">
        <v>2332</v>
      </c>
      <c r="I43" s="128" t="s">
        <v>909</v>
      </c>
      <c r="J43" s="270"/>
      <c r="K43" s="129" t="s">
        <v>1154</v>
      </c>
      <c r="L43" s="356" t="s">
        <v>2317</v>
      </c>
      <c r="M43" s="128">
        <v>18</v>
      </c>
      <c r="N43" s="366">
        <v>2</v>
      </c>
      <c r="O43" s="358">
        <f t="shared" si="0"/>
        <v>20</v>
      </c>
      <c r="P43" s="359" t="s">
        <v>2312</v>
      </c>
      <c r="Q43" s="360">
        <v>80000</v>
      </c>
      <c r="R43" s="361">
        <v>0</v>
      </c>
      <c r="S43" s="361">
        <v>0</v>
      </c>
      <c r="T43" s="361">
        <f t="shared" si="1"/>
        <v>80000</v>
      </c>
      <c r="U43" s="362">
        <v>80000</v>
      </c>
      <c r="V43" s="363">
        <v>0</v>
      </c>
      <c r="W43" s="363">
        <v>0</v>
      </c>
      <c r="X43" s="364">
        <f t="shared" si="2"/>
        <v>80000</v>
      </c>
      <c r="Y43" s="365" t="s">
        <v>2351</v>
      </c>
      <c r="AC43" s="464"/>
      <c r="AD43" s="464"/>
      <c r="AE43" s="464"/>
      <c r="AF43" s="464"/>
      <c r="AG43" s="464"/>
      <c r="AH43" s="464"/>
      <c r="AI43" s="464"/>
      <c r="AJ43" s="464"/>
      <c r="AK43" s="464"/>
      <c r="AL43" s="464"/>
      <c r="AM43" s="464"/>
      <c r="AN43" s="464"/>
      <c r="AO43" s="464"/>
      <c r="AP43" s="464"/>
      <c r="AQ43" s="464"/>
      <c r="AR43" s="464"/>
      <c r="AS43" s="464"/>
      <c r="AT43" s="464"/>
      <c r="AU43" s="464"/>
      <c r="AV43" s="464"/>
      <c r="AW43" s="464"/>
      <c r="AX43" s="464"/>
      <c r="AY43" s="464"/>
      <c r="AZ43" s="464"/>
      <c r="BA43" s="464"/>
      <c r="BB43" s="464"/>
      <c r="BC43" s="464"/>
      <c r="BD43" s="464"/>
      <c r="BE43" s="464"/>
      <c r="BF43" s="464"/>
      <c r="BG43" s="464"/>
      <c r="BH43" s="464"/>
      <c r="BI43" s="464"/>
      <c r="BJ43" s="464"/>
      <c r="BK43" s="464"/>
      <c r="BL43" s="464"/>
      <c r="BM43" s="464"/>
      <c r="BN43" s="464"/>
      <c r="BO43" s="464"/>
      <c r="BP43" s="464"/>
      <c r="BQ43" s="464"/>
      <c r="BR43" s="464"/>
      <c r="BS43" s="464"/>
      <c r="BT43" s="464"/>
      <c r="BU43" s="464"/>
      <c r="BV43" s="464"/>
      <c r="BW43" s="464"/>
      <c r="BX43" s="464"/>
      <c r="BY43" s="464"/>
      <c r="BZ43" s="464"/>
      <c r="CA43" s="464"/>
    </row>
    <row r="44" spans="2:79" s="354" customFormat="1" ht="43.5" customHeight="1">
      <c r="B44" s="355">
        <v>31</v>
      </c>
      <c r="C44" s="128" t="s">
        <v>939</v>
      </c>
      <c r="D44" s="128" t="s">
        <v>641</v>
      </c>
      <c r="E44" s="128" t="s">
        <v>285</v>
      </c>
      <c r="F44" s="128" t="s">
        <v>430</v>
      </c>
      <c r="G44" s="128" t="s">
        <v>2331</v>
      </c>
      <c r="H44" s="128" t="s">
        <v>2332</v>
      </c>
      <c r="I44" s="128" t="s">
        <v>909</v>
      </c>
      <c r="J44" s="270"/>
      <c r="K44" s="129" t="s">
        <v>940</v>
      </c>
      <c r="L44" s="356" t="s">
        <v>2317</v>
      </c>
      <c r="M44" s="128">
        <v>9</v>
      </c>
      <c r="N44" s="366">
        <v>11</v>
      </c>
      <c r="O44" s="358">
        <f t="shared" si="0"/>
        <v>20</v>
      </c>
      <c r="P44" s="359" t="s">
        <v>2313</v>
      </c>
      <c r="Q44" s="360">
        <v>80000</v>
      </c>
      <c r="R44" s="361">
        <v>0</v>
      </c>
      <c r="S44" s="361">
        <v>0</v>
      </c>
      <c r="T44" s="361">
        <f t="shared" si="1"/>
        <v>80000</v>
      </c>
      <c r="U44" s="362">
        <v>80000</v>
      </c>
      <c r="V44" s="363">
        <v>0</v>
      </c>
      <c r="W44" s="363">
        <v>0</v>
      </c>
      <c r="X44" s="364">
        <f t="shared" si="2"/>
        <v>80000</v>
      </c>
      <c r="Y44" s="365" t="s">
        <v>2352</v>
      </c>
      <c r="AC44" s="464"/>
      <c r="AD44" s="464"/>
      <c r="AE44" s="464"/>
      <c r="AF44" s="464"/>
      <c r="AG44" s="464"/>
      <c r="AH44" s="464"/>
      <c r="AI44" s="464"/>
      <c r="AJ44" s="464"/>
      <c r="AK44" s="464"/>
      <c r="AL44" s="464"/>
      <c r="AM44" s="464"/>
      <c r="AN44" s="464"/>
      <c r="AO44" s="464"/>
      <c r="AP44" s="464"/>
      <c r="AQ44" s="464"/>
      <c r="AR44" s="464"/>
      <c r="AS44" s="464"/>
      <c r="AT44" s="464"/>
      <c r="AU44" s="464"/>
      <c r="AV44" s="464"/>
      <c r="AW44" s="464"/>
      <c r="AX44" s="464"/>
      <c r="AY44" s="464"/>
      <c r="AZ44" s="464"/>
      <c r="BA44" s="464"/>
      <c r="BB44" s="464"/>
      <c r="BC44" s="464"/>
      <c r="BD44" s="464"/>
      <c r="BE44" s="464"/>
      <c r="BF44" s="464"/>
      <c r="BG44" s="464"/>
      <c r="BH44" s="464"/>
      <c r="BI44" s="464"/>
      <c r="BJ44" s="464"/>
      <c r="BK44" s="464"/>
      <c r="BL44" s="464"/>
      <c r="BM44" s="464"/>
      <c r="BN44" s="464"/>
      <c r="BO44" s="464"/>
      <c r="BP44" s="464"/>
      <c r="BQ44" s="464"/>
      <c r="BR44" s="464"/>
      <c r="BS44" s="464"/>
      <c r="BT44" s="464"/>
      <c r="BU44" s="464"/>
      <c r="BV44" s="464"/>
      <c r="BW44" s="464"/>
      <c r="BX44" s="464"/>
      <c r="BY44" s="464"/>
      <c r="BZ44" s="464"/>
      <c r="CA44" s="464"/>
    </row>
    <row r="45" spans="2:79" s="354" customFormat="1" ht="43.5" customHeight="1">
      <c r="B45" s="355">
        <v>32</v>
      </c>
      <c r="C45" s="128" t="s">
        <v>1013</v>
      </c>
      <c r="D45" s="128" t="s">
        <v>291</v>
      </c>
      <c r="E45" s="128" t="s">
        <v>1014</v>
      </c>
      <c r="F45" s="128" t="s">
        <v>1015</v>
      </c>
      <c r="G45" s="128" t="s">
        <v>2331</v>
      </c>
      <c r="H45" s="128" t="s">
        <v>2332</v>
      </c>
      <c r="I45" s="128" t="s">
        <v>909</v>
      </c>
      <c r="J45" s="270"/>
      <c r="K45" s="129" t="s">
        <v>1016</v>
      </c>
      <c r="L45" s="356" t="s">
        <v>2317</v>
      </c>
      <c r="M45" s="128">
        <v>17</v>
      </c>
      <c r="N45" s="366">
        <v>3</v>
      </c>
      <c r="O45" s="358">
        <f t="shared" si="0"/>
        <v>20</v>
      </c>
      <c r="P45" s="359" t="s">
        <v>2312</v>
      </c>
      <c r="Q45" s="360">
        <v>80000</v>
      </c>
      <c r="R45" s="361">
        <v>0</v>
      </c>
      <c r="S45" s="361">
        <v>0</v>
      </c>
      <c r="T45" s="361">
        <f t="shared" si="1"/>
        <v>80000</v>
      </c>
      <c r="U45" s="362">
        <v>80000</v>
      </c>
      <c r="V45" s="363">
        <v>0</v>
      </c>
      <c r="W45" s="363">
        <v>0</v>
      </c>
      <c r="X45" s="364">
        <f t="shared" si="2"/>
        <v>80000</v>
      </c>
      <c r="Y45" s="365" t="s">
        <v>2353</v>
      </c>
      <c r="AC45" s="464"/>
      <c r="AD45" s="464"/>
      <c r="AE45" s="464"/>
      <c r="AF45" s="464"/>
      <c r="AG45" s="464"/>
      <c r="AH45" s="464"/>
      <c r="AI45" s="464"/>
      <c r="AJ45" s="464"/>
      <c r="AK45" s="464"/>
      <c r="AL45" s="464"/>
      <c r="AM45" s="464"/>
      <c r="AN45" s="464"/>
      <c r="AO45" s="464"/>
      <c r="AP45" s="464"/>
      <c r="AQ45" s="464"/>
      <c r="AR45" s="464"/>
      <c r="AS45" s="464"/>
      <c r="AT45" s="464"/>
      <c r="AU45" s="464"/>
      <c r="AV45" s="464"/>
      <c r="AW45" s="464"/>
      <c r="AX45" s="464"/>
      <c r="AY45" s="464"/>
      <c r="AZ45" s="464"/>
      <c r="BA45" s="464"/>
      <c r="BB45" s="464"/>
      <c r="BC45" s="464"/>
      <c r="BD45" s="464"/>
      <c r="BE45" s="464"/>
      <c r="BF45" s="464"/>
      <c r="BG45" s="464"/>
      <c r="BH45" s="464"/>
      <c r="BI45" s="464"/>
      <c r="BJ45" s="464"/>
      <c r="BK45" s="464"/>
      <c r="BL45" s="464"/>
      <c r="BM45" s="464"/>
      <c r="BN45" s="464"/>
      <c r="BO45" s="464"/>
      <c r="BP45" s="464"/>
      <c r="BQ45" s="464"/>
      <c r="BR45" s="464"/>
      <c r="BS45" s="464"/>
      <c r="BT45" s="464"/>
      <c r="BU45" s="464"/>
      <c r="BV45" s="464"/>
      <c r="BW45" s="464"/>
      <c r="BX45" s="464"/>
      <c r="BY45" s="464"/>
      <c r="BZ45" s="464"/>
      <c r="CA45" s="464"/>
    </row>
    <row r="46" spans="2:79" s="354" customFormat="1" ht="43.5" customHeight="1">
      <c r="B46" s="355">
        <v>33</v>
      </c>
      <c r="C46" s="128" t="s">
        <v>1405</v>
      </c>
      <c r="D46" s="128" t="s">
        <v>1406</v>
      </c>
      <c r="E46" s="128" t="s">
        <v>253</v>
      </c>
      <c r="F46" s="128" t="s">
        <v>1407</v>
      </c>
      <c r="G46" s="128" t="s">
        <v>2331</v>
      </c>
      <c r="H46" s="128" t="s">
        <v>2332</v>
      </c>
      <c r="I46" s="128" t="s">
        <v>909</v>
      </c>
      <c r="J46" s="270"/>
      <c r="K46" s="129" t="s">
        <v>1408</v>
      </c>
      <c r="L46" s="356" t="s">
        <v>2317</v>
      </c>
      <c r="M46" s="128">
        <v>16</v>
      </c>
      <c r="N46" s="366">
        <v>4</v>
      </c>
      <c r="O46" s="358">
        <f t="shared" si="0"/>
        <v>20</v>
      </c>
      <c r="P46" s="359" t="s">
        <v>2313</v>
      </c>
      <c r="Q46" s="360">
        <v>80000</v>
      </c>
      <c r="R46" s="361">
        <v>0</v>
      </c>
      <c r="S46" s="361">
        <v>0</v>
      </c>
      <c r="T46" s="361">
        <f t="shared" si="1"/>
        <v>80000</v>
      </c>
      <c r="U46" s="362">
        <v>80000</v>
      </c>
      <c r="V46" s="363">
        <v>0</v>
      </c>
      <c r="W46" s="363">
        <v>0</v>
      </c>
      <c r="X46" s="364">
        <f t="shared" si="2"/>
        <v>80000</v>
      </c>
      <c r="Y46" s="365" t="s">
        <v>2354</v>
      </c>
      <c r="AC46" s="464"/>
      <c r="AD46" s="464"/>
      <c r="AE46" s="464"/>
      <c r="AF46" s="464"/>
      <c r="AG46" s="464"/>
      <c r="AH46" s="464"/>
      <c r="AI46" s="464"/>
      <c r="AJ46" s="464"/>
      <c r="AK46" s="464"/>
      <c r="AL46" s="464"/>
      <c r="AM46" s="464"/>
      <c r="AN46" s="464"/>
      <c r="AO46" s="464"/>
      <c r="AP46" s="464"/>
      <c r="AQ46" s="464"/>
      <c r="AR46" s="464"/>
      <c r="AS46" s="464"/>
      <c r="AT46" s="464"/>
      <c r="AU46" s="464"/>
      <c r="AV46" s="464"/>
      <c r="AW46" s="464"/>
      <c r="AX46" s="464"/>
      <c r="AY46" s="464"/>
      <c r="AZ46" s="464"/>
      <c r="BA46" s="464"/>
      <c r="BB46" s="464"/>
      <c r="BC46" s="464"/>
      <c r="BD46" s="464"/>
      <c r="BE46" s="464"/>
      <c r="BF46" s="464"/>
      <c r="BG46" s="464"/>
      <c r="BH46" s="464"/>
      <c r="BI46" s="464"/>
      <c r="BJ46" s="464"/>
      <c r="BK46" s="464"/>
      <c r="BL46" s="464"/>
      <c r="BM46" s="464"/>
      <c r="BN46" s="464"/>
      <c r="BO46" s="464"/>
      <c r="BP46" s="464"/>
      <c r="BQ46" s="464"/>
      <c r="BR46" s="464"/>
      <c r="BS46" s="464"/>
      <c r="BT46" s="464"/>
      <c r="BU46" s="464"/>
      <c r="BV46" s="464"/>
      <c r="BW46" s="464"/>
      <c r="BX46" s="464"/>
      <c r="BY46" s="464"/>
      <c r="BZ46" s="464"/>
      <c r="CA46" s="464"/>
    </row>
    <row r="47" spans="2:79" s="354" customFormat="1" ht="43.5" customHeight="1">
      <c r="B47" s="355">
        <v>34</v>
      </c>
      <c r="C47" s="128" t="s">
        <v>983</v>
      </c>
      <c r="D47" s="128" t="s">
        <v>291</v>
      </c>
      <c r="E47" s="128" t="s">
        <v>285</v>
      </c>
      <c r="F47" s="128" t="s">
        <v>984</v>
      </c>
      <c r="G47" s="128" t="s">
        <v>2331</v>
      </c>
      <c r="H47" s="128" t="s">
        <v>2332</v>
      </c>
      <c r="I47" s="128" t="s">
        <v>909</v>
      </c>
      <c r="J47" s="270"/>
      <c r="K47" s="129" t="s">
        <v>985</v>
      </c>
      <c r="L47" s="356" t="s">
        <v>2317</v>
      </c>
      <c r="M47" s="128">
        <v>10</v>
      </c>
      <c r="N47" s="366">
        <v>10</v>
      </c>
      <c r="O47" s="358">
        <f t="shared" si="0"/>
        <v>20</v>
      </c>
      <c r="P47" s="359" t="s">
        <v>2313</v>
      </c>
      <c r="Q47" s="360">
        <v>80000</v>
      </c>
      <c r="R47" s="361">
        <v>0</v>
      </c>
      <c r="S47" s="361">
        <v>0</v>
      </c>
      <c r="T47" s="361">
        <f t="shared" si="1"/>
        <v>80000</v>
      </c>
      <c r="U47" s="362">
        <v>80000</v>
      </c>
      <c r="V47" s="363">
        <v>0</v>
      </c>
      <c r="W47" s="363">
        <v>0</v>
      </c>
      <c r="X47" s="364">
        <f t="shared" si="2"/>
        <v>80000</v>
      </c>
      <c r="Y47" s="365" t="s">
        <v>2355</v>
      </c>
      <c r="AC47" s="464"/>
      <c r="AD47" s="464"/>
      <c r="AE47" s="464"/>
      <c r="AF47" s="464"/>
      <c r="AG47" s="464"/>
      <c r="AH47" s="464"/>
      <c r="AI47" s="464"/>
      <c r="AJ47" s="464"/>
      <c r="AK47" s="464"/>
      <c r="AL47" s="464"/>
      <c r="AM47" s="464"/>
      <c r="AN47" s="464"/>
      <c r="AO47" s="464"/>
      <c r="AP47" s="464"/>
      <c r="AQ47" s="464"/>
      <c r="AR47" s="464"/>
      <c r="AS47" s="464"/>
      <c r="AT47" s="464"/>
      <c r="AU47" s="464"/>
      <c r="AV47" s="464"/>
      <c r="AW47" s="464"/>
      <c r="AX47" s="464"/>
      <c r="AY47" s="464"/>
      <c r="AZ47" s="464"/>
      <c r="BA47" s="464"/>
      <c r="BB47" s="464"/>
      <c r="BC47" s="464"/>
      <c r="BD47" s="464"/>
      <c r="BE47" s="464"/>
      <c r="BF47" s="464"/>
      <c r="BG47" s="464"/>
      <c r="BH47" s="464"/>
      <c r="BI47" s="464"/>
      <c r="BJ47" s="464"/>
      <c r="BK47" s="464"/>
      <c r="BL47" s="464"/>
      <c r="BM47" s="464"/>
      <c r="BN47" s="464"/>
      <c r="BO47" s="464"/>
      <c r="BP47" s="464"/>
      <c r="BQ47" s="464"/>
      <c r="BR47" s="464"/>
      <c r="BS47" s="464"/>
      <c r="BT47" s="464"/>
      <c r="BU47" s="464"/>
      <c r="BV47" s="464"/>
      <c r="BW47" s="464"/>
      <c r="BX47" s="464"/>
      <c r="BY47" s="464"/>
      <c r="BZ47" s="464"/>
      <c r="CA47" s="464"/>
    </row>
    <row r="48" spans="2:79" s="354" customFormat="1" ht="43.5" customHeight="1">
      <c r="B48" s="355">
        <v>35</v>
      </c>
      <c r="C48" s="128" t="s">
        <v>479</v>
      </c>
      <c r="D48" s="128" t="s">
        <v>737</v>
      </c>
      <c r="E48" s="128" t="s">
        <v>307</v>
      </c>
      <c r="F48" s="128" t="s">
        <v>1160</v>
      </c>
      <c r="G48" s="128" t="s">
        <v>2331</v>
      </c>
      <c r="H48" s="128" t="s">
        <v>2332</v>
      </c>
      <c r="I48" s="128" t="s">
        <v>909</v>
      </c>
      <c r="J48" s="270"/>
      <c r="K48" s="129" t="s">
        <v>1161</v>
      </c>
      <c r="L48" s="356" t="s">
        <v>2317</v>
      </c>
      <c r="M48" s="128">
        <v>18</v>
      </c>
      <c r="N48" s="366">
        <v>2</v>
      </c>
      <c r="O48" s="358">
        <f t="shared" si="0"/>
        <v>20</v>
      </c>
      <c r="P48" s="359" t="s">
        <v>2313</v>
      </c>
      <c r="Q48" s="360">
        <v>80000</v>
      </c>
      <c r="R48" s="361">
        <v>0</v>
      </c>
      <c r="S48" s="361">
        <v>0</v>
      </c>
      <c r="T48" s="361">
        <f t="shared" si="1"/>
        <v>80000</v>
      </c>
      <c r="U48" s="362">
        <v>80000</v>
      </c>
      <c r="V48" s="363">
        <v>0</v>
      </c>
      <c r="W48" s="363">
        <v>0</v>
      </c>
      <c r="X48" s="364">
        <f t="shared" si="2"/>
        <v>80000</v>
      </c>
      <c r="Y48" s="365" t="s">
        <v>2356</v>
      </c>
      <c r="AC48" s="464"/>
      <c r="AD48" s="464"/>
      <c r="AE48" s="464"/>
      <c r="AF48" s="464"/>
      <c r="AG48" s="464"/>
      <c r="AH48" s="464"/>
      <c r="AI48" s="464"/>
      <c r="AJ48" s="464"/>
      <c r="AK48" s="464"/>
      <c r="AL48" s="464"/>
      <c r="AM48" s="464"/>
      <c r="AN48" s="464"/>
      <c r="AO48" s="464"/>
      <c r="AP48" s="464"/>
      <c r="AQ48" s="464"/>
      <c r="AR48" s="464"/>
      <c r="AS48" s="464"/>
      <c r="AT48" s="464"/>
      <c r="AU48" s="464"/>
      <c r="AV48" s="464"/>
      <c r="AW48" s="464"/>
      <c r="AX48" s="464"/>
      <c r="AY48" s="464"/>
      <c r="AZ48" s="464"/>
      <c r="BA48" s="464"/>
      <c r="BB48" s="464"/>
      <c r="BC48" s="464"/>
      <c r="BD48" s="464"/>
      <c r="BE48" s="464"/>
      <c r="BF48" s="464"/>
      <c r="BG48" s="464"/>
      <c r="BH48" s="464"/>
      <c r="BI48" s="464"/>
      <c r="BJ48" s="464"/>
      <c r="BK48" s="464"/>
      <c r="BL48" s="464"/>
      <c r="BM48" s="464"/>
      <c r="BN48" s="464"/>
      <c r="BO48" s="464"/>
      <c r="BP48" s="464"/>
      <c r="BQ48" s="464"/>
      <c r="BR48" s="464"/>
      <c r="BS48" s="464"/>
      <c r="BT48" s="464"/>
      <c r="BU48" s="464"/>
      <c r="BV48" s="464"/>
      <c r="BW48" s="464"/>
      <c r="BX48" s="464"/>
      <c r="BY48" s="464"/>
      <c r="BZ48" s="464"/>
      <c r="CA48" s="464"/>
    </row>
    <row r="49" spans="2:79" s="354" customFormat="1" ht="43.5" customHeight="1">
      <c r="B49" s="355">
        <v>36</v>
      </c>
      <c r="C49" s="128" t="s">
        <v>1428</v>
      </c>
      <c r="D49" s="128" t="s">
        <v>161</v>
      </c>
      <c r="E49" s="128" t="s">
        <v>853</v>
      </c>
      <c r="F49" s="128" t="s">
        <v>1429</v>
      </c>
      <c r="G49" s="128" t="s">
        <v>2331</v>
      </c>
      <c r="H49" s="128" t="s">
        <v>2332</v>
      </c>
      <c r="I49" s="128" t="s">
        <v>909</v>
      </c>
      <c r="J49" s="270"/>
      <c r="K49" s="129" t="s">
        <v>1430</v>
      </c>
      <c r="L49" s="356" t="s">
        <v>2317</v>
      </c>
      <c r="M49" s="128">
        <v>20</v>
      </c>
      <c r="N49" s="366">
        <v>16</v>
      </c>
      <c r="O49" s="358">
        <f t="shared" si="0"/>
        <v>36</v>
      </c>
      <c r="P49" s="359" t="s">
        <v>2313</v>
      </c>
      <c r="Q49" s="360">
        <v>80000</v>
      </c>
      <c r="R49" s="361">
        <v>0</v>
      </c>
      <c r="S49" s="361">
        <v>0</v>
      </c>
      <c r="T49" s="361">
        <f t="shared" si="1"/>
        <v>80000</v>
      </c>
      <c r="U49" s="362">
        <v>80000</v>
      </c>
      <c r="V49" s="363">
        <v>0</v>
      </c>
      <c r="W49" s="363">
        <v>0</v>
      </c>
      <c r="X49" s="364">
        <f t="shared" si="2"/>
        <v>80000</v>
      </c>
      <c r="Y49" s="365" t="s">
        <v>2357</v>
      </c>
      <c r="AC49" s="464"/>
      <c r="AD49" s="464"/>
      <c r="AE49" s="464"/>
      <c r="AF49" s="464"/>
      <c r="AG49" s="464"/>
      <c r="AH49" s="464"/>
      <c r="AI49" s="464"/>
      <c r="AJ49" s="464"/>
      <c r="AK49" s="464"/>
      <c r="AL49" s="464"/>
      <c r="AM49" s="464"/>
      <c r="AN49" s="464"/>
      <c r="AO49" s="464"/>
      <c r="AP49" s="464"/>
      <c r="AQ49" s="464"/>
      <c r="AR49" s="464"/>
      <c r="AS49" s="464"/>
      <c r="AT49" s="464"/>
      <c r="AU49" s="464"/>
      <c r="AV49" s="464"/>
      <c r="AW49" s="464"/>
      <c r="AX49" s="464"/>
      <c r="AY49" s="464"/>
      <c r="AZ49" s="464"/>
      <c r="BA49" s="464"/>
      <c r="BB49" s="464"/>
      <c r="BC49" s="464"/>
      <c r="BD49" s="464"/>
      <c r="BE49" s="464"/>
      <c r="BF49" s="464"/>
      <c r="BG49" s="464"/>
      <c r="BH49" s="464"/>
      <c r="BI49" s="464"/>
      <c r="BJ49" s="464"/>
      <c r="BK49" s="464"/>
      <c r="BL49" s="464"/>
      <c r="BM49" s="464"/>
      <c r="BN49" s="464"/>
      <c r="BO49" s="464"/>
      <c r="BP49" s="464"/>
      <c r="BQ49" s="464"/>
      <c r="BR49" s="464"/>
      <c r="BS49" s="464"/>
      <c r="BT49" s="464"/>
      <c r="BU49" s="464"/>
      <c r="BV49" s="464"/>
      <c r="BW49" s="464"/>
      <c r="BX49" s="464"/>
      <c r="BY49" s="464"/>
      <c r="BZ49" s="464"/>
      <c r="CA49" s="464"/>
    </row>
    <row r="50" spans="2:79" s="354" customFormat="1" ht="43.5" customHeight="1">
      <c r="B50" s="355">
        <v>37</v>
      </c>
      <c r="C50" s="128" t="s">
        <v>1021</v>
      </c>
      <c r="D50" s="128" t="s">
        <v>285</v>
      </c>
      <c r="E50" s="128" t="s">
        <v>285</v>
      </c>
      <c r="F50" s="128" t="s">
        <v>1022</v>
      </c>
      <c r="G50" s="128" t="s">
        <v>2331</v>
      </c>
      <c r="H50" s="128" t="s">
        <v>2332</v>
      </c>
      <c r="I50" s="128" t="s">
        <v>909</v>
      </c>
      <c r="J50" s="270"/>
      <c r="K50" s="129" t="s">
        <v>1023</v>
      </c>
      <c r="L50" s="356" t="s">
        <v>2317</v>
      </c>
      <c r="M50" s="128">
        <v>15</v>
      </c>
      <c r="N50" s="366">
        <v>7</v>
      </c>
      <c r="O50" s="358">
        <f t="shared" si="0"/>
        <v>22</v>
      </c>
      <c r="P50" s="359" t="s">
        <v>2312</v>
      </c>
      <c r="Q50" s="360">
        <v>80000</v>
      </c>
      <c r="R50" s="361">
        <v>0</v>
      </c>
      <c r="S50" s="361">
        <v>0</v>
      </c>
      <c r="T50" s="361">
        <f t="shared" si="1"/>
        <v>80000</v>
      </c>
      <c r="U50" s="362">
        <v>80000</v>
      </c>
      <c r="V50" s="363">
        <v>0</v>
      </c>
      <c r="W50" s="363">
        <v>0</v>
      </c>
      <c r="X50" s="364">
        <f t="shared" si="2"/>
        <v>80000</v>
      </c>
      <c r="Y50" s="365" t="s">
        <v>2358</v>
      </c>
      <c r="AC50" s="464"/>
      <c r="AD50" s="464"/>
      <c r="AE50" s="464"/>
      <c r="AF50" s="464"/>
      <c r="AG50" s="464"/>
      <c r="AH50" s="464"/>
      <c r="AI50" s="464"/>
      <c r="AJ50" s="464"/>
      <c r="AK50" s="464"/>
      <c r="AL50" s="464"/>
      <c r="AM50" s="464"/>
      <c r="AN50" s="464"/>
      <c r="AO50" s="464"/>
      <c r="AP50" s="464"/>
      <c r="AQ50" s="464"/>
      <c r="AR50" s="464"/>
      <c r="AS50" s="464"/>
      <c r="AT50" s="464"/>
      <c r="AU50" s="464"/>
      <c r="AV50" s="464"/>
      <c r="AW50" s="464"/>
      <c r="AX50" s="464"/>
      <c r="AY50" s="464"/>
      <c r="AZ50" s="464"/>
      <c r="BA50" s="464"/>
      <c r="BB50" s="464"/>
      <c r="BC50" s="464"/>
      <c r="BD50" s="464"/>
      <c r="BE50" s="464"/>
      <c r="BF50" s="464"/>
      <c r="BG50" s="464"/>
      <c r="BH50" s="464"/>
      <c r="BI50" s="464"/>
      <c r="BJ50" s="464"/>
      <c r="BK50" s="464"/>
      <c r="BL50" s="464"/>
      <c r="BM50" s="464"/>
      <c r="BN50" s="464"/>
      <c r="BO50" s="464"/>
      <c r="BP50" s="464"/>
      <c r="BQ50" s="464"/>
      <c r="BR50" s="464"/>
      <c r="BS50" s="464"/>
      <c r="BT50" s="464"/>
      <c r="BU50" s="464"/>
      <c r="BV50" s="464"/>
      <c r="BW50" s="464"/>
      <c r="BX50" s="464"/>
      <c r="BY50" s="464"/>
      <c r="BZ50" s="464"/>
      <c r="CA50" s="464"/>
    </row>
    <row r="51" spans="2:79" s="354" customFormat="1" ht="43.5" customHeight="1">
      <c r="B51" s="355">
        <v>38</v>
      </c>
      <c r="C51" s="128" t="s">
        <v>1077</v>
      </c>
      <c r="D51" s="128" t="s">
        <v>1078</v>
      </c>
      <c r="E51" s="128" t="s">
        <v>1079</v>
      </c>
      <c r="F51" s="128" t="s">
        <v>1080</v>
      </c>
      <c r="G51" s="128" t="s">
        <v>2331</v>
      </c>
      <c r="H51" s="128" t="s">
        <v>2332</v>
      </c>
      <c r="I51" s="128" t="s">
        <v>909</v>
      </c>
      <c r="J51" s="270"/>
      <c r="K51" s="129" t="s">
        <v>1081</v>
      </c>
      <c r="L51" s="356" t="s">
        <v>2317</v>
      </c>
      <c r="M51" s="128">
        <v>12</v>
      </c>
      <c r="N51" s="366">
        <v>13</v>
      </c>
      <c r="O51" s="358">
        <f t="shared" si="0"/>
        <v>25</v>
      </c>
      <c r="P51" s="359" t="s">
        <v>2312</v>
      </c>
      <c r="Q51" s="360">
        <v>80000</v>
      </c>
      <c r="R51" s="361">
        <v>0</v>
      </c>
      <c r="S51" s="361">
        <v>0</v>
      </c>
      <c r="T51" s="361">
        <f t="shared" si="1"/>
        <v>80000</v>
      </c>
      <c r="U51" s="362">
        <v>80000</v>
      </c>
      <c r="V51" s="363">
        <v>0</v>
      </c>
      <c r="W51" s="363">
        <v>0</v>
      </c>
      <c r="X51" s="364">
        <f t="shared" si="2"/>
        <v>80000</v>
      </c>
      <c r="Y51" s="365" t="s">
        <v>2359</v>
      </c>
      <c r="AC51" s="464"/>
      <c r="AD51" s="464"/>
      <c r="AE51" s="464"/>
      <c r="AF51" s="464"/>
      <c r="AG51" s="464"/>
      <c r="AH51" s="464"/>
      <c r="AI51" s="464"/>
      <c r="AJ51" s="464"/>
      <c r="AK51" s="464"/>
      <c r="AL51" s="464"/>
      <c r="AM51" s="464"/>
      <c r="AN51" s="464"/>
      <c r="AO51" s="464"/>
      <c r="AP51" s="464"/>
      <c r="AQ51" s="464"/>
      <c r="AR51" s="464"/>
      <c r="AS51" s="464"/>
      <c r="AT51" s="464"/>
      <c r="AU51" s="464"/>
      <c r="AV51" s="464"/>
      <c r="AW51" s="464"/>
      <c r="AX51" s="464"/>
      <c r="AY51" s="464"/>
      <c r="AZ51" s="464"/>
      <c r="BA51" s="464"/>
      <c r="BB51" s="464"/>
      <c r="BC51" s="464"/>
      <c r="BD51" s="464"/>
      <c r="BE51" s="464"/>
      <c r="BF51" s="464"/>
      <c r="BG51" s="464"/>
      <c r="BH51" s="464"/>
      <c r="BI51" s="464"/>
      <c r="BJ51" s="464"/>
      <c r="BK51" s="464"/>
      <c r="BL51" s="464"/>
      <c r="BM51" s="464"/>
      <c r="BN51" s="464"/>
      <c r="BO51" s="464"/>
      <c r="BP51" s="464"/>
      <c r="BQ51" s="464"/>
      <c r="BR51" s="464"/>
      <c r="BS51" s="464"/>
      <c r="BT51" s="464"/>
      <c r="BU51" s="464"/>
      <c r="BV51" s="464"/>
      <c r="BW51" s="464"/>
      <c r="BX51" s="464"/>
      <c r="BY51" s="464"/>
      <c r="BZ51" s="464"/>
      <c r="CA51" s="464"/>
    </row>
    <row r="52" spans="2:79" s="354" customFormat="1" ht="43.5" customHeight="1">
      <c r="B52" s="355">
        <v>39</v>
      </c>
      <c r="C52" s="128" t="s">
        <v>917</v>
      </c>
      <c r="D52" s="128" t="s">
        <v>732</v>
      </c>
      <c r="E52" s="128" t="s">
        <v>918</v>
      </c>
      <c r="F52" s="128" t="s">
        <v>919</v>
      </c>
      <c r="G52" s="128" t="s">
        <v>2360</v>
      </c>
      <c r="H52" s="128" t="s">
        <v>2361</v>
      </c>
      <c r="I52" s="128" t="s">
        <v>920</v>
      </c>
      <c r="J52" s="270"/>
      <c r="K52" s="129" t="s">
        <v>921</v>
      </c>
      <c r="L52" s="356" t="s">
        <v>2317</v>
      </c>
      <c r="M52" s="128">
        <v>12</v>
      </c>
      <c r="N52" s="366">
        <v>8</v>
      </c>
      <c r="O52" s="358">
        <f t="shared" si="0"/>
        <v>20</v>
      </c>
      <c r="P52" s="359" t="s">
        <v>2312</v>
      </c>
      <c r="Q52" s="360">
        <v>80000</v>
      </c>
      <c r="R52" s="361">
        <v>0</v>
      </c>
      <c r="S52" s="361">
        <v>0</v>
      </c>
      <c r="T52" s="361">
        <f t="shared" si="1"/>
        <v>80000</v>
      </c>
      <c r="U52" s="362">
        <v>80000</v>
      </c>
      <c r="V52" s="363">
        <v>0</v>
      </c>
      <c r="W52" s="363">
        <v>0</v>
      </c>
      <c r="X52" s="364">
        <f t="shared" si="2"/>
        <v>80000</v>
      </c>
      <c r="Y52" s="365" t="s">
        <v>2362</v>
      </c>
      <c r="AC52" s="464"/>
      <c r="AD52" s="464"/>
      <c r="AE52" s="464"/>
      <c r="AF52" s="464"/>
      <c r="AG52" s="464"/>
      <c r="AH52" s="464"/>
      <c r="AI52" s="464"/>
      <c r="AJ52" s="464"/>
      <c r="AK52" s="464"/>
      <c r="AL52" s="464"/>
      <c r="AM52" s="464"/>
      <c r="AN52" s="464"/>
      <c r="AO52" s="464"/>
      <c r="AP52" s="464"/>
      <c r="AQ52" s="464"/>
      <c r="AR52" s="464"/>
      <c r="AS52" s="464"/>
      <c r="AT52" s="464"/>
      <c r="AU52" s="464"/>
      <c r="AV52" s="464"/>
      <c r="AW52" s="464"/>
      <c r="AX52" s="464"/>
      <c r="AY52" s="464"/>
      <c r="AZ52" s="464"/>
      <c r="BA52" s="464"/>
      <c r="BB52" s="464"/>
      <c r="BC52" s="464"/>
      <c r="BD52" s="464"/>
      <c r="BE52" s="464"/>
      <c r="BF52" s="464"/>
      <c r="BG52" s="464"/>
      <c r="BH52" s="464"/>
      <c r="BI52" s="464"/>
      <c r="BJ52" s="464"/>
      <c r="BK52" s="464"/>
      <c r="BL52" s="464"/>
      <c r="BM52" s="464"/>
      <c r="BN52" s="464"/>
      <c r="BO52" s="464"/>
      <c r="BP52" s="464"/>
      <c r="BQ52" s="464"/>
      <c r="BR52" s="464"/>
      <c r="BS52" s="464"/>
      <c r="BT52" s="464"/>
      <c r="BU52" s="464"/>
      <c r="BV52" s="464"/>
      <c r="BW52" s="464"/>
      <c r="BX52" s="464"/>
      <c r="BY52" s="464"/>
      <c r="BZ52" s="464"/>
      <c r="CA52" s="464"/>
    </row>
    <row r="53" spans="2:79" s="354" customFormat="1" ht="43.5" customHeight="1">
      <c r="B53" s="355">
        <v>40</v>
      </c>
      <c r="C53" s="128" t="s">
        <v>1029</v>
      </c>
      <c r="D53" s="128" t="s">
        <v>1030</v>
      </c>
      <c r="E53" s="128" t="s">
        <v>1031</v>
      </c>
      <c r="F53" s="128" t="s">
        <v>697</v>
      </c>
      <c r="G53" s="128" t="s">
        <v>2360</v>
      </c>
      <c r="H53" s="128" t="s">
        <v>2361</v>
      </c>
      <c r="I53" s="128" t="s">
        <v>920</v>
      </c>
      <c r="J53" s="270"/>
      <c r="K53" s="129" t="s">
        <v>1032</v>
      </c>
      <c r="L53" s="356" t="s">
        <v>2317</v>
      </c>
      <c r="M53" s="128">
        <v>12</v>
      </c>
      <c r="N53" s="366">
        <v>8</v>
      </c>
      <c r="O53" s="358">
        <f t="shared" si="0"/>
        <v>20</v>
      </c>
      <c r="P53" s="359" t="s">
        <v>2312</v>
      </c>
      <c r="Q53" s="360">
        <v>80000</v>
      </c>
      <c r="R53" s="361">
        <v>0</v>
      </c>
      <c r="S53" s="361">
        <v>0</v>
      </c>
      <c r="T53" s="361">
        <f t="shared" si="1"/>
        <v>80000</v>
      </c>
      <c r="U53" s="362">
        <v>80000</v>
      </c>
      <c r="V53" s="363">
        <v>0</v>
      </c>
      <c r="W53" s="363">
        <v>0</v>
      </c>
      <c r="X53" s="364">
        <f t="shared" si="2"/>
        <v>80000</v>
      </c>
      <c r="Y53" s="365" t="s">
        <v>2363</v>
      </c>
      <c r="AC53" s="464"/>
      <c r="AD53" s="464"/>
      <c r="AE53" s="464"/>
      <c r="AF53" s="464"/>
      <c r="AG53" s="464"/>
      <c r="AH53" s="464"/>
      <c r="AI53" s="464"/>
      <c r="AJ53" s="464"/>
      <c r="AK53" s="464"/>
      <c r="AL53" s="464"/>
      <c r="AM53" s="464"/>
      <c r="AN53" s="464"/>
      <c r="AO53" s="464"/>
      <c r="AP53" s="464"/>
      <c r="AQ53" s="464"/>
      <c r="AR53" s="464"/>
      <c r="AS53" s="464"/>
      <c r="AT53" s="464"/>
      <c r="AU53" s="464"/>
      <c r="AV53" s="464"/>
      <c r="AW53" s="464"/>
      <c r="AX53" s="464"/>
      <c r="AY53" s="464"/>
      <c r="AZ53" s="464"/>
      <c r="BA53" s="464"/>
      <c r="BB53" s="464"/>
      <c r="BC53" s="464"/>
      <c r="BD53" s="464"/>
      <c r="BE53" s="464"/>
      <c r="BF53" s="464"/>
      <c r="BG53" s="464"/>
      <c r="BH53" s="464"/>
      <c r="BI53" s="464"/>
      <c r="BJ53" s="464"/>
      <c r="BK53" s="464"/>
      <c r="BL53" s="464"/>
      <c r="BM53" s="464"/>
      <c r="BN53" s="464"/>
      <c r="BO53" s="464"/>
      <c r="BP53" s="464"/>
      <c r="BQ53" s="464"/>
      <c r="BR53" s="464"/>
      <c r="BS53" s="464"/>
      <c r="BT53" s="464"/>
      <c r="BU53" s="464"/>
      <c r="BV53" s="464"/>
      <c r="BW53" s="464"/>
      <c r="BX53" s="464"/>
      <c r="BY53" s="464"/>
      <c r="BZ53" s="464"/>
      <c r="CA53" s="464"/>
    </row>
    <row r="54" spans="2:79" s="354" customFormat="1" ht="43.5" customHeight="1">
      <c r="B54" s="355">
        <v>41</v>
      </c>
      <c r="C54" s="128" t="s">
        <v>1139</v>
      </c>
      <c r="D54" s="128" t="s">
        <v>1140</v>
      </c>
      <c r="E54" s="128" t="s">
        <v>1141</v>
      </c>
      <c r="F54" s="128" t="s">
        <v>487</v>
      </c>
      <c r="G54" s="128" t="s">
        <v>2360</v>
      </c>
      <c r="H54" s="128" t="s">
        <v>2361</v>
      </c>
      <c r="I54" s="128" t="s">
        <v>920</v>
      </c>
      <c r="J54" s="270"/>
      <c r="K54" s="129" t="s">
        <v>1142</v>
      </c>
      <c r="L54" s="356" t="s">
        <v>2317</v>
      </c>
      <c r="M54" s="128">
        <v>11</v>
      </c>
      <c r="N54" s="366">
        <v>9</v>
      </c>
      <c r="O54" s="358">
        <f t="shared" si="0"/>
        <v>20</v>
      </c>
      <c r="P54" s="359" t="s">
        <v>2312</v>
      </c>
      <c r="Q54" s="360">
        <v>80000</v>
      </c>
      <c r="R54" s="361">
        <v>0</v>
      </c>
      <c r="S54" s="361">
        <v>0</v>
      </c>
      <c r="T54" s="361">
        <f t="shared" si="1"/>
        <v>80000</v>
      </c>
      <c r="U54" s="362">
        <v>80000</v>
      </c>
      <c r="V54" s="363">
        <v>0</v>
      </c>
      <c r="W54" s="363">
        <v>0</v>
      </c>
      <c r="X54" s="364">
        <f t="shared" si="2"/>
        <v>80000</v>
      </c>
      <c r="Y54" s="365" t="s">
        <v>2364</v>
      </c>
      <c r="AC54" s="464"/>
      <c r="AD54" s="464"/>
      <c r="AE54" s="464"/>
      <c r="AF54" s="464"/>
      <c r="AG54" s="464"/>
      <c r="AH54" s="464"/>
      <c r="AI54" s="464"/>
      <c r="AJ54" s="464"/>
      <c r="AK54" s="464"/>
      <c r="AL54" s="464"/>
      <c r="AM54" s="464"/>
      <c r="AN54" s="464"/>
      <c r="AO54" s="464"/>
      <c r="AP54" s="464"/>
      <c r="AQ54" s="464"/>
      <c r="AR54" s="464"/>
      <c r="AS54" s="464"/>
      <c r="AT54" s="464"/>
      <c r="AU54" s="464"/>
      <c r="AV54" s="464"/>
      <c r="AW54" s="464"/>
      <c r="AX54" s="464"/>
      <c r="AY54" s="464"/>
      <c r="AZ54" s="464"/>
      <c r="BA54" s="464"/>
      <c r="BB54" s="464"/>
      <c r="BC54" s="464"/>
      <c r="BD54" s="464"/>
      <c r="BE54" s="464"/>
      <c r="BF54" s="464"/>
      <c r="BG54" s="464"/>
      <c r="BH54" s="464"/>
      <c r="BI54" s="464"/>
      <c r="BJ54" s="464"/>
      <c r="BK54" s="464"/>
      <c r="BL54" s="464"/>
      <c r="BM54" s="464"/>
      <c r="BN54" s="464"/>
      <c r="BO54" s="464"/>
      <c r="BP54" s="464"/>
      <c r="BQ54" s="464"/>
      <c r="BR54" s="464"/>
      <c r="BS54" s="464"/>
      <c r="BT54" s="464"/>
      <c r="BU54" s="464"/>
      <c r="BV54" s="464"/>
      <c r="BW54" s="464"/>
      <c r="BX54" s="464"/>
      <c r="BY54" s="464"/>
      <c r="BZ54" s="464"/>
      <c r="CA54" s="464"/>
    </row>
    <row r="55" spans="2:79" s="354" customFormat="1" ht="43.5" customHeight="1">
      <c r="B55" s="355">
        <v>42</v>
      </c>
      <c r="C55" s="128" t="s">
        <v>1061</v>
      </c>
      <c r="D55" s="128" t="s">
        <v>1062</v>
      </c>
      <c r="E55" s="128" t="s">
        <v>499</v>
      </c>
      <c r="F55" s="128" t="s">
        <v>1063</v>
      </c>
      <c r="G55" s="128" t="s">
        <v>2360</v>
      </c>
      <c r="H55" s="128" t="s">
        <v>2361</v>
      </c>
      <c r="I55" s="128" t="s">
        <v>920</v>
      </c>
      <c r="J55" s="270"/>
      <c r="K55" s="129" t="s">
        <v>1064</v>
      </c>
      <c r="L55" s="356" t="s">
        <v>2317</v>
      </c>
      <c r="M55" s="128">
        <v>10</v>
      </c>
      <c r="N55" s="366">
        <v>10</v>
      </c>
      <c r="O55" s="358">
        <f t="shared" si="0"/>
        <v>20</v>
      </c>
      <c r="P55" s="359" t="s">
        <v>2312</v>
      </c>
      <c r="Q55" s="360">
        <v>80000</v>
      </c>
      <c r="R55" s="361">
        <v>0</v>
      </c>
      <c r="S55" s="361">
        <v>0</v>
      </c>
      <c r="T55" s="361">
        <f t="shared" si="1"/>
        <v>80000</v>
      </c>
      <c r="U55" s="362">
        <v>80000</v>
      </c>
      <c r="V55" s="363">
        <v>0</v>
      </c>
      <c r="W55" s="363">
        <v>0</v>
      </c>
      <c r="X55" s="364">
        <f t="shared" si="2"/>
        <v>80000</v>
      </c>
      <c r="Y55" s="365" t="s">
        <v>2365</v>
      </c>
      <c r="AC55" s="464"/>
      <c r="AD55" s="464"/>
      <c r="AE55" s="464"/>
      <c r="AF55" s="464"/>
      <c r="AG55" s="464"/>
      <c r="AH55" s="464"/>
      <c r="AI55" s="464"/>
      <c r="AJ55" s="464"/>
      <c r="AK55" s="464"/>
      <c r="AL55" s="464"/>
      <c r="AM55" s="464"/>
      <c r="AN55" s="464"/>
      <c r="AO55" s="464"/>
      <c r="AP55" s="464"/>
      <c r="AQ55" s="464"/>
      <c r="AR55" s="464"/>
      <c r="AS55" s="464"/>
      <c r="AT55" s="464"/>
      <c r="AU55" s="464"/>
      <c r="AV55" s="464"/>
      <c r="AW55" s="464"/>
      <c r="AX55" s="464"/>
      <c r="AY55" s="464"/>
      <c r="AZ55" s="464"/>
      <c r="BA55" s="464"/>
      <c r="BB55" s="464"/>
      <c r="BC55" s="464"/>
      <c r="BD55" s="464"/>
      <c r="BE55" s="464"/>
      <c r="BF55" s="464"/>
      <c r="BG55" s="464"/>
      <c r="BH55" s="464"/>
      <c r="BI55" s="464"/>
      <c r="BJ55" s="464"/>
      <c r="BK55" s="464"/>
      <c r="BL55" s="464"/>
      <c r="BM55" s="464"/>
      <c r="BN55" s="464"/>
      <c r="BO55" s="464"/>
      <c r="BP55" s="464"/>
      <c r="BQ55" s="464"/>
      <c r="BR55" s="464"/>
      <c r="BS55" s="464"/>
      <c r="BT55" s="464"/>
      <c r="BU55" s="464"/>
      <c r="BV55" s="464"/>
      <c r="BW55" s="464"/>
      <c r="BX55" s="464"/>
      <c r="BY55" s="464"/>
      <c r="BZ55" s="464"/>
      <c r="CA55" s="464"/>
    </row>
    <row r="56" spans="2:79" s="354" customFormat="1" ht="43.5" customHeight="1">
      <c r="B56" s="355">
        <v>43</v>
      </c>
      <c r="C56" s="128" t="s">
        <v>1072</v>
      </c>
      <c r="D56" s="128" t="s">
        <v>253</v>
      </c>
      <c r="E56" s="128" t="s">
        <v>1073</v>
      </c>
      <c r="F56" s="128" t="s">
        <v>1074</v>
      </c>
      <c r="G56" s="128" t="s">
        <v>2360</v>
      </c>
      <c r="H56" s="128" t="s">
        <v>2361</v>
      </c>
      <c r="I56" s="128" t="s">
        <v>920</v>
      </c>
      <c r="J56" s="270"/>
      <c r="K56" s="129" t="s">
        <v>1075</v>
      </c>
      <c r="L56" s="356" t="s">
        <v>2317</v>
      </c>
      <c r="M56" s="128">
        <v>11</v>
      </c>
      <c r="N56" s="366">
        <v>9</v>
      </c>
      <c r="O56" s="358">
        <f t="shared" si="0"/>
        <v>20</v>
      </c>
      <c r="P56" s="359" t="s">
        <v>2312</v>
      </c>
      <c r="Q56" s="360">
        <v>80000</v>
      </c>
      <c r="R56" s="361">
        <v>0</v>
      </c>
      <c r="S56" s="361">
        <v>0</v>
      </c>
      <c r="T56" s="361">
        <f t="shared" si="1"/>
        <v>80000</v>
      </c>
      <c r="U56" s="362">
        <v>80000</v>
      </c>
      <c r="V56" s="363">
        <v>0</v>
      </c>
      <c r="W56" s="363">
        <v>0</v>
      </c>
      <c r="X56" s="364">
        <f t="shared" si="2"/>
        <v>80000</v>
      </c>
      <c r="Y56" s="365" t="s">
        <v>2366</v>
      </c>
      <c r="AC56" s="464"/>
      <c r="AD56" s="464"/>
      <c r="AE56" s="464"/>
      <c r="AF56" s="464"/>
      <c r="AG56" s="464"/>
      <c r="AH56" s="464"/>
      <c r="AI56" s="464"/>
      <c r="AJ56" s="464"/>
      <c r="AK56" s="464"/>
      <c r="AL56" s="464"/>
      <c r="AM56" s="464"/>
      <c r="AN56" s="464"/>
      <c r="AO56" s="464"/>
      <c r="AP56" s="464"/>
      <c r="AQ56" s="464"/>
      <c r="AR56" s="464"/>
      <c r="AS56" s="464"/>
      <c r="AT56" s="464"/>
      <c r="AU56" s="464"/>
      <c r="AV56" s="464"/>
      <c r="AW56" s="464"/>
      <c r="AX56" s="464"/>
      <c r="AY56" s="464"/>
      <c r="AZ56" s="464"/>
      <c r="BA56" s="464"/>
      <c r="BB56" s="464"/>
      <c r="BC56" s="464"/>
      <c r="BD56" s="464"/>
      <c r="BE56" s="464"/>
      <c r="BF56" s="464"/>
      <c r="BG56" s="464"/>
      <c r="BH56" s="464"/>
      <c r="BI56" s="464"/>
      <c r="BJ56" s="464"/>
      <c r="BK56" s="464"/>
      <c r="BL56" s="464"/>
      <c r="BM56" s="464"/>
      <c r="BN56" s="464"/>
      <c r="BO56" s="464"/>
      <c r="BP56" s="464"/>
      <c r="BQ56" s="464"/>
      <c r="BR56" s="464"/>
      <c r="BS56" s="464"/>
      <c r="BT56" s="464"/>
      <c r="BU56" s="464"/>
      <c r="BV56" s="464"/>
      <c r="BW56" s="464"/>
      <c r="BX56" s="464"/>
      <c r="BY56" s="464"/>
      <c r="BZ56" s="464"/>
      <c r="CA56" s="464"/>
    </row>
    <row r="57" spans="2:79" s="354" customFormat="1" ht="43.5" customHeight="1">
      <c r="B57" s="355">
        <v>44</v>
      </c>
      <c r="C57" s="128" t="s">
        <v>1102</v>
      </c>
      <c r="D57" s="128" t="s">
        <v>1103</v>
      </c>
      <c r="E57" s="128" t="s">
        <v>606</v>
      </c>
      <c r="F57" s="128" t="s">
        <v>1104</v>
      </c>
      <c r="G57" s="128" t="s">
        <v>2360</v>
      </c>
      <c r="H57" s="128" t="s">
        <v>2361</v>
      </c>
      <c r="I57" s="128" t="s">
        <v>920</v>
      </c>
      <c r="J57" s="270"/>
      <c r="K57" s="129" t="s">
        <v>1105</v>
      </c>
      <c r="L57" s="356" t="s">
        <v>2317</v>
      </c>
      <c r="M57" s="128">
        <v>18</v>
      </c>
      <c r="N57" s="366">
        <v>2</v>
      </c>
      <c r="O57" s="358">
        <f t="shared" si="0"/>
        <v>20</v>
      </c>
      <c r="P57" s="359" t="s">
        <v>2312</v>
      </c>
      <c r="Q57" s="360">
        <v>80000</v>
      </c>
      <c r="R57" s="361">
        <v>0</v>
      </c>
      <c r="S57" s="361">
        <v>0</v>
      </c>
      <c r="T57" s="361">
        <f t="shared" si="1"/>
        <v>80000</v>
      </c>
      <c r="U57" s="362">
        <v>80000</v>
      </c>
      <c r="V57" s="363">
        <v>0</v>
      </c>
      <c r="W57" s="363">
        <v>0</v>
      </c>
      <c r="X57" s="364">
        <f t="shared" si="2"/>
        <v>80000</v>
      </c>
      <c r="Y57" s="365" t="s">
        <v>2367</v>
      </c>
      <c r="AC57" s="464"/>
      <c r="AD57" s="464"/>
      <c r="AE57" s="464"/>
      <c r="AF57" s="464"/>
      <c r="AG57" s="464"/>
      <c r="AH57" s="464"/>
      <c r="AI57" s="464"/>
      <c r="AJ57" s="464"/>
      <c r="AK57" s="464"/>
      <c r="AL57" s="464"/>
      <c r="AM57" s="464"/>
      <c r="AN57" s="464"/>
      <c r="AO57" s="464"/>
      <c r="AP57" s="464"/>
      <c r="AQ57" s="464"/>
      <c r="AR57" s="464"/>
      <c r="AS57" s="464"/>
      <c r="AT57" s="464"/>
      <c r="AU57" s="464"/>
      <c r="AV57" s="464"/>
      <c r="AW57" s="464"/>
      <c r="AX57" s="464"/>
      <c r="AY57" s="464"/>
      <c r="AZ57" s="464"/>
      <c r="BA57" s="464"/>
      <c r="BB57" s="464"/>
      <c r="BC57" s="464"/>
      <c r="BD57" s="464"/>
      <c r="BE57" s="464"/>
      <c r="BF57" s="464"/>
      <c r="BG57" s="464"/>
      <c r="BH57" s="464"/>
      <c r="BI57" s="464"/>
      <c r="BJ57" s="464"/>
      <c r="BK57" s="464"/>
      <c r="BL57" s="464"/>
      <c r="BM57" s="464"/>
      <c r="BN57" s="464"/>
      <c r="BO57" s="464"/>
      <c r="BP57" s="464"/>
      <c r="BQ57" s="464"/>
      <c r="BR57" s="464"/>
      <c r="BS57" s="464"/>
      <c r="BT57" s="464"/>
      <c r="BU57" s="464"/>
      <c r="BV57" s="464"/>
      <c r="BW57" s="464"/>
      <c r="BX57" s="464"/>
      <c r="BY57" s="464"/>
      <c r="BZ57" s="464"/>
      <c r="CA57" s="464"/>
    </row>
    <row r="58" spans="2:79" s="354" customFormat="1" ht="43.5" customHeight="1">
      <c r="B58" s="355">
        <v>45</v>
      </c>
      <c r="C58" s="128" t="s">
        <v>979</v>
      </c>
      <c r="D58" s="128" t="s">
        <v>980</v>
      </c>
      <c r="E58" s="128" t="s">
        <v>220</v>
      </c>
      <c r="F58" s="128" t="s">
        <v>503</v>
      </c>
      <c r="G58" s="128" t="s">
        <v>2360</v>
      </c>
      <c r="H58" s="128" t="s">
        <v>2361</v>
      </c>
      <c r="I58" s="128" t="s">
        <v>920</v>
      </c>
      <c r="J58" s="270"/>
      <c r="K58" s="129" t="s">
        <v>981</v>
      </c>
      <c r="L58" s="356" t="s">
        <v>2317</v>
      </c>
      <c r="M58" s="128">
        <v>20</v>
      </c>
      <c r="N58" s="366">
        <v>0</v>
      </c>
      <c r="O58" s="358">
        <f t="shared" si="0"/>
        <v>20</v>
      </c>
      <c r="P58" s="359" t="s">
        <v>2312</v>
      </c>
      <c r="Q58" s="360">
        <v>80000</v>
      </c>
      <c r="R58" s="361">
        <v>0</v>
      </c>
      <c r="S58" s="361">
        <v>0</v>
      </c>
      <c r="T58" s="361">
        <f t="shared" si="1"/>
        <v>80000</v>
      </c>
      <c r="U58" s="362">
        <v>80000</v>
      </c>
      <c r="V58" s="363">
        <v>0</v>
      </c>
      <c r="W58" s="363">
        <v>0</v>
      </c>
      <c r="X58" s="364">
        <f t="shared" si="2"/>
        <v>80000</v>
      </c>
      <c r="Y58" s="365" t="s">
        <v>2368</v>
      </c>
      <c r="AC58" s="464"/>
      <c r="AD58" s="464"/>
      <c r="AE58" s="464"/>
      <c r="AF58" s="464"/>
      <c r="AG58" s="464"/>
      <c r="AH58" s="464"/>
      <c r="AI58" s="464"/>
      <c r="AJ58" s="464"/>
      <c r="AK58" s="464"/>
      <c r="AL58" s="464"/>
      <c r="AM58" s="464"/>
      <c r="AN58" s="464"/>
      <c r="AO58" s="464"/>
      <c r="AP58" s="464"/>
      <c r="AQ58" s="464"/>
      <c r="AR58" s="464"/>
      <c r="AS58" s="464"/>
      <c r="AT58" s="464"/>
      <c r="AU58" s="464"/>
      <c r="AV58" s="464"/>
      <c r="AW58" s="464"/>
      <c r="AX58" s="464"/>
      <c r="AY58" s="464"/>
      <c r="AZ58" s="464"/>
      <c r="BA58" s="464"/>
      <c r="BB58" s="464"/>
      <c r="BC58" s="464"/>
      <c r="BD58" s="464"/>
      <c r="BE58" s="464"/>
      <c r="BF58" s="464"/>
      <c r="BG58" s="464"/>
      <c r="BH58" s="464"/>
      <c r="BI58" s="464"/>
      <c r="BJ58" s="464"/>
      <c r="BK58" s="464"/>
      <c r="BL58" s="464"/>
      <c r="BM58" s="464"/>
      <c r="BN58" s="464"/>
      <c r="BO58" s="464"/>
      <c r="BP58" s="464"/>
      <c r="BQ58" s="464"/>
      <c r="BR58" s="464"/>
      <c r="BS58" s="464"/>
      <c r="BT58" s="464"/>
      <c r="BU58" s="464"/>
      <c r="BV58" s="464"/>
      <c r="BW58" s="464"/>
      <c r="BX58" s="464"/>
      <c r="BY58" s="464"/>
      <c r="BZ58" s="464"/>
      <c r="CA58" s="464"/>
    </row>
    <row r="59" spans="2:79" s="354" customFormat="1" ht="43.5" customHeight="1">
      <c r="B59" s="355">
        <v>46</v>
      </c>
      <c r="C59" s="128" t="s">
        <v>1126</v>
      </c>
      <c r="D59" s="128" t="s">
        <v>1127</v>
      </c>
      <c r="E59" s="128" t="s">
        <v>499</v>
      </c>
      <c r="F59" s="128" t="s">
        <v>1128</v>
      </c>
      <c r="G59" s="128" t="s">
        <v>2360</v>
      </c>
      <c r="H59" s="128" t="s">
        <v>2361</v>
      </c>
      <c r="I59" s="128" t="s">
        <v>920</v>
      </c>
      <c r="J59" s="270"/>
      <c r="K59" s="129" t="s">
        <v>1129</v>
      </c>
      <c r="L59" s="356" t="s">
        <v>2317</v>
      </c>
      <c r="M59" s="128">
        <v>16</v>
      </c>
      <c r="N59" s="366">
        <v>4</v>
      </c>
      <c r="O59" s="358">
        <f t="shared" si="0"/>
        <v>20</v>
      </c>
      <c r="P59" s="359" t="s">
        <v>2312</v>
      </c>
      <c r="Q59" s="360">
        <v>80000</v>
      </c>
      <c r="R59" s="361">
        <v>0</v>
      </c>
      <c r="S59" s="361">
        <v>0</v>
      </c>
      <c r="T59" s="361">
        <f t="shared" si="1"/>
        <v>80000</v>
      </c>
      <c r="U59" s="362">
        <v>80000</v>
      </c>
      <c r="V59" s="363">
        <v>0</v>
      </c>
      <c r="W59" s="363">
        <v>0</v>
      </c>
      <c r="X59" s="364">
        <f t="shared" si="2"/>
        <v>80000</v>
      </c>
      <c r="Y59" s="365" t="s">
        <v>2369</v>
      </c>
      <c r="AC59" s="464"/>
      <c r="AD59" s="464"/>
      <c r="AE59" s="464"/>
      <c r="AF59" s="464"/>
      <c r="AG59" s="464"/>
      <c r="AH59" s="464"/>
      <c r="AI59" s="464"/>
      <c r="AJ59" s="464"/>
      <c r="AK59" s="464"/>
      <c r="AL59" s="464"/>
      <c r="AM59" s="464"/>
      <c r="AN59" s="464"/>
      <c r="AO59" s="464"/>
      <c r="AP59" s="464"/>
      <c r="AQ59" s="464"/>
      <c r="AR59" s="464"/>
      <c r="AS59" s="464"/>
      <c r="AT59" s="464"/>
      <c r="AU59" s="464"/>
      <c r="AV59" s="464"/>
      <c r="AW59" s="464"/>
      <c r="AX59" s="464"/>
      <c r="AY59" s="464"/>
      <c r="AZ59" s="464"/>
      <c r="BA59" s="464"/>
      <c r="BB59" s="464"/>
      <c r="BC59" s="464"/>
      <c r="BD59" s="464"/>
      <c r="BE59" s="464"/>
      <c r="BF59" s="464"/>
      <c r="BG59" s="464"/>
      <c r="BH59" s="464"/>
      <c r="BI59" s="464"/>
      <c r="BJ59" s="464"/>
      <c r="BK59" s="464"/>
      <c r="BL59" s="464"/>
      <c r="BM59" s="464"/>
      <c r="BN59" s="464"/>
      <c r="BO59" s="464"/>
      <c r="BP59" s="464"/>
      <c r="BQ59" s="464"/>
      <c r="BR59" s="464"/>
      <c r="BS59" s="464"/>
      <c r="BT59" s="464"/>
      <c r="BU59" s="464"/>
      <c r="BV59" s="464"/>
      <c r="BW59" s="464"/>
      <c r="BX59" s="464"/>
      <c r="BY59" s="464"/>
      <c r="BZ59" s="464"/>
      <c r="CA59" s="464"/>
    </row>
    <row r="60" spans="2:79" s="354" customFormat="1" ht="43.5" customHeight="1">
      <c r="B60" s="355">
        <v>47</v>
      </c>
      <c r="C60" s="128" t="s">
        <v>1042</v>
      </c>
      <c r="D60" s="128" t="s">
        <v>499</v>
      </c>
      <c r="E60" s="128" t="s">
        <v>462</v>
      </c>
      <c r="F60" s="128" t="s">
        <v>1043</v>
      </c>
      <c r="G60" s="128" t="s">
        <v>2360</v>
      </c>
      <c r="H60" s="128" t="s">
        <v>2361</v>
      </c>
      <c r="I60" s="128" t="s">
        <v>920</v>
      </c>
      <c r="J60" s="270"/>
      <c r="K60" s="128" t="s">
        <v>1044</v>
      </c>
      <c r="L60" s="356" t="s">
        <v>2317</v>
      </c>
      <c r="M60" s="128">
        <v>20</v>
      </c>
      <c r="N60" s="366">
        <v>0</v>
      </c>
      <c r="O60" s="358">
        <f t="shared" si="0"/>
        <v>20</v>
      </c>
      <c r="P60" s="359" t="s">
        <v>2312</v>
      </c>
      <c r="Q60" s="360">
        <v>80000</v>
      </c>
      <c r="R60" s="361">
        <v>0</v>
      </c>
      <c r="S60" s="361">
        <v>0</v>
      </c>
      <c r="T60" s="361">
        <f t="shared" si="1"/>
        <v>80000</v>
      </c>
      <c r="U60" s="362">
        <v>80000</v>
      </c>
      <c r="V60" s="363">
        <v>0</v>
      </c>
      <c r="W60" s="363">
        <v>0</v>
      </c>
      <c r="X60" s="364">
        <f t="shared" si="2"/>
        <v>80000</v>
      </c>
      <c r="Y60" s="365" t="s">
        <v>2370</v>
      </c>
      <c r="AC60" s="464"/>
      <c r="AD60" s="464"/>
      <c r="AE60" s="464"/>
      <c r="AF60" s="464"/>
      <c r="AG60" s="464"/>
      <c r="AH60" s="464"/>
      <c r="AI60" s="464"/>
      <c r="AJ60" s="464"/>
      <c r="AK60" s="464"/>
      <c r="AL60" s="464"/>
      <c r="AM60" s="464"/>
      <c r="AN60" s="464"/>
      <c r="AO60" s="464"/>
      <c r="AP60" s="464"/>
      <c r="AQ60" s="464"/>
      <c r="AR60" s="464"/>
      <c r="AS60" s="464"/>
      <c r="AT60" s="464"/>
      <c r="AU60" s="464"/>
      <c r="AV60" s="464"/>
      <c r="AW60" s="464"/>
      <c r="AX60" s="464"/>
      <c r="AY60" s="464"/>
      <c r="AZ60" s="464"/>
      <c r="BA60" s="464"/>
      <c r="BB60" s="464"/>
      <c r="BC60" s="464"/>
      <c r="BD60" s="464"/>
      <c r="BE60" s="464"/>
      <c r="BF60" s="464"/>
      <c r="BG60" s="464"/>
      <c r="BH60" s="464"/>
      <c r="BI60" s="464"/>
      <c r="BJ60" s="464"/>
      <c r="BK60" s="464"/>
      <c r="BL60" s="464"/>
      <c r="BM60" s="464"/>
      <c r="BN60" s="464"/>
      <c r="BO60" s="464"/>
      <c r="BP60" s="464"/>
      <c r="BQ60" s="464"/>
      <c r="BR60" s="464"/>
      <c r="BS60" s="464"/>
      <c r="BT60" s="464"/>
      <c r="BU60" s="464"/>
      <c r="BV60" s="464"/>
      <c r="BW60" s="464"/>
      <c r="BX60" s="464"/>
      <c r="BY60" s="464"/>
      <c r="BZ60" s="464"/>
      <c r="CA60" s="464"/>
    </row>
    <row r="61" spans="2:79" s="354" customFormat="1" ht="43.5" customHeight="1">
      <c r="B61" s="355">
        <v>48</v>
      </c>
      <c r="C61" s="128" t="s">
        <v>1111</v>
      </c>
      <c r="D61" s="128" t="s">
        <v>1112</v>
      </c>
      <c r="E61" s="128" t="s">
        <v>1113</v>
      </c>
      <c r="F61" s="128" t="s">
        <v>715</v>
      </c>
      <c r="G61" s="128" t="s">
        <v>2360</v>
      </c>
      <c r="H61" s="128" t="s">
        <v>2361</v>
      </c>
      <c r="I61" s="128" t="s">
        <v>920</v>
      </c>
      <c r="J61" s="270"/>
      <c r="K61" s="128" t="s">
        <v>1114</v>
      </c>
      <c r="L61" s="356" t="s">
        <v>2317</v>
      </c>
      <c r="M61" s="128">
        <v>13</v>
      </c>
      <c r="N61" s="366">
        <v>7</v>
      </c>
      <c r="O61" s="358">
        <f t="shared" si="0"/>
        <v>20</v>
      </c>
      <c r="P61" s="359" t="s">
        <v>2312</v>
      </c>
      <c r="Q61" s="360">
        <v>80000</v>
      </c>
      <c r="R61" s="361">
        <v>0</v>
      </c>
      <c r="S61" s="361">
        <v>0</v>
      </c>
      <c r="T61" s="361">
        <f t="shared" si="1"/>
        <v>80000</v>
      </c>
      <c r="U61" s="362">
        <v>80000</v>
      </c>
      <c r="V61" s="363">
        <v>0</v>
      </c>
      <c r="W61" s="363">
        <v>0</v>
      </c>
      <c r="X61" s="364">
        <f t="shared" si="2"/>
        <v>80000</v>
      </c>
      <c r="Y61" s="365" t="s">
        <v>2371</v>
      </c>
      <c r="AC61" s="464"/>
      <c r="AD61" s="464"/>
      <c r="AE61" s="464"/>
      <c r="AF61" s="464"/>
      <c r="AG61" s="464"/>
      <c r="AH61" s="464"/>
      <c r="AI61" s="464"/>
      <c r="AJ61" s="464"/>
      <c r="AK61" s="464"/>
      <c r="AL61" s="464"/>
      <c r="AM61" s="464"/>
      <c r="AN61" s="464"/>
      <c r="AO61" s="464"/>
      <c r="AP61" s="464"/>
      <c r="AQ61" s="464"/>
      <c r="AR61" s="464"/>
      <c r="AS61" s="464"/>
      <c r="AT61" s="464"/>
      <c r="AU61" s="464"/>
      <c r="AV61" s="464"/>
      <c r="AW61" s="464"/>
      <c r="AX61" s="464"/>
      <c r="AY61" s="464"/>
      <c r="AZ61" s="464"/>
      <c r="BA61" s="464"/>
      <c r="BB61" s="464"/>
      <c r="BC61" s="464"/>
      <c r="BD61" s="464"/>
      <c r="BE61" s="464"/>
      <c r="BF61" s="464"/>
      <c r="BG61" s="464"/>
      <c r="BH61" s="464"/>
      <c r="BI61" s="464"/>
      <c r="BJ61" s="464"/>
      <c r="BK61" s="464"/>
      <c r="BL61" s="464"/>
      <c r="BM61" s="464"/>
      <c r="BN61" s="464"/>
      <c r="BO61" s="464"/>
      <c r="BP61" s="464"/>
      <c r="BQ61" s="464"/>
      <c r="BR61" s="464"/>
      <c r="BS61" s="464"/>
      <c r="BT61" s="464"/>
      <c r="BU61" s="464"/>
      <c r="BV61" s="464"/>
      <c r="BW61" s="464"/>
      <c r="BX61" s="464"/>
      <c r="BY61" s="464"/>
      <c r="BZ61" s="464"/>
      <c r="CA61" s="464"/>
    </row>
    <row r="62" spans="2:79" s="354" customFormat="1" ht="43.5" customHeight="1">
      <c r="B62" s="355">
        <v>49</v>
      </c>
      <c r="C62" s="128" t="s">
        <v>1134</v>
      </c>
      <c r="D62" s="128" t="s">
        <v>220</v>
      </c>
      <c r="E62" s="128" t="s">
        <v>1135</v>
      </c>
      <c r="F62" s="128" t="s">
        <v>1136</v>
      </c>
      <c r="G62" s="128" t="s">
        <v>2360</v>
      </c>
      <c r="H62" s="128" t="s">
        <v>2361</v>
      </c>
      <c r="I62" s="128" t="s">
        <v>920</v>
      </c>
      <c r="J62" s="270"/>
      <c r="K62" s="128" t="s">
        <v>1137</v>
      </c>
      <c r="L62" s="356" t="s">
        <v>2317</v>
      </c>
      <c r="M62" s="128">
        <v>20</v>
      </c>
      <c r="N62" s="366">
        <v>0</v>
      </c>
      <c r="O62" s="358">
        <f t="shared" si="0"/>
        <v>20</v>
      </c>
      <c r="P62" s="359" t="s">
        <v>2312</v>
      </c>
      <c r="Q62" s="360">
        <v>80000</v>
      </c>
      <c r="R62" s="361">
        <v>0</v>
      </c>
      <c r="S62" s="361">
        <v>0</v>
      </c>
      <c r="T62" s="361">
        <f t="shared" si="1"/>
        <v>80000</v>
      </c>
      <c r="U62" s="362">
        <v>80000</v>
      </c>
      <c r="V62" s="363">
        <v>0</v>
      </c>
      <c r="W62" s="363">
        <v>0</v>
      </c>
      <c r="X62" s="364">
        <f t="shared" si="2"/>
        <v>80000</v>
      </c>
      <c r="Y62" s="365" t="s">
        <v>2372</v>
      </c>
      <c r="AC62" s="464"/>
      <c r="AD62" s="464"/>
      <c r="AE62" s="464"/>
      <c r="AF62" s="464"/>
      <c r="AG62" s="464"/>
      <c r="AH62" s="464"/>
      <c r="AI62" s="464"/>
      <c r="AJ62" s="464"/>
      <c r="AK62" s="464"/>
      <c r="AL62" s="464"/>
      <c r="AM62" s="464"/>
      <c r="AN62" s="464"/>
      <c r="AO62" s="464"/>
      <c r="AP62" s="464"/>
      <c r="AQ62" s="464"/>
      <c r="AR62" s="464"/>
      <c r="AS62" s="464"/>
      <c r="AT62" s="464"/>
      <c r="AU62" s="464"/>
      <c r="AV62" s="464"/>
      <c r="AW62" s="464"/>
      <c r="AX62" s="464"/>
      <c r="AY62" s="464"/>
      <c r="AZ62" s="464"/>
      <c r="BA62" s="464"/>
      <c r="BB62" s="464"/>
      <c r="BC62" s="464"/>
      <c r="BD62" s="464"/>
      <c r="BE62" s="464"/>
      <c r="BF62" s="464"/>
      <c r="BG62" s="464"/>
      <c r="BH62" s="464"/>
      <c r="BI62" s="464"/>
      <c r="BJ62" s="464"/>
      <c r="BK62" s="464"/>
      <c r="BL62" s="464"/>
      <c r="BM62" s="464"/>
      <c r="BN62" s="464"/>
      <c r="BO62" s="464"/>
      <c r="BP62" s="464"/>
      <c r="BQ62" s="464"/>
      <c r="BR62" s="464"/>
      <c r="BS62" s="464"/>
      <c r="BT62" s="464"/>
      <c r="BU62" s="464"/>
      <c r="BV62" s="464"/>
      <c r="BW62" s="464"/>
      <c r="BX62" s="464"/>
      <c r="BY62" s="464"/>
      <c r="BZ62" s="464"/>
      <c r="CA62" s="464"/>
    </row>
    <row r="63" spans="2:79" s="354" customFormat="1" ht="43.5" customHeight="1">
      <c r="B63" s="355">
        <v>50</v>
      </c>
      <c r="C63" s="128" t="s">
        <v>1122</v>
      </c>
      <c r="D63" s="128" t="s">
        <v>1123</v>
      </c>
      <c r="E63" s="128" t="s">
        <v>252</v>
      </c>
      <c r="F63" s="128" t="s">
        <v>1057</v>
      </c>
      <c r="G63" s="128" t="s">
        <v>2360</v>
      </c>
      <c r="H63" s="128" t="s">
        <v>2361</v>
      </c>
      <c r="I63" s="128" t="s">
        <v>920</v>
      </c>
      <c r="J63" s="270"/>
      <c r="K63" s="128" t="s">
        <v>1124</v>
      </c>
      <c r="L63" s="356" t="s">
        <v>2317</v>
      </c>
      <c r="M63" s="128">
        <v>17</v>
      </c>
      <c r="N63" s="366">
        <v>3</v>
      </c>
      <c r="O63" s="358">
        <f t="shared" si="0"/>
        <v>20</v>
      </c>
      <c r="P63" s="359" t="s">
        <v>2312</v>
      </c>
      <c r="Q63" s="360">
        <v>80000</v>
      </c>
      <c r="R63" s="361">
        <v>0</v>
      </c>
      <c r="S63" s="361">
        <v>0</v>
      </c>
      <c r="T63" s="361">
        <f t="shared" si="1"/>
        <v>80000</v>
      </c>
      <c r="U63" s="362">
        <v>80000</v>
      </c>
      <c r="V63" s="363">
        <v>0</v>
      </c>
      <c r="W63" s="363">
        <v>0</v>
      </c>
      <c r="X63" s="364">
        <f t="shared" si="2"/>
        <v>80000</v>
      </c>
      <c r="Y63" s="365" t="s">
        <v>2373</v>
      </c>
      <c r="AC63" s="464"/>
      <c r="AD63" s="464"/>
      <c r="AE63" s="464"/>
      <c r="AF63" s="464"/>
      <c r="AG63" s="464"/>
      <c r="AH63" s="464"/>
      <c r="AI63" s="464"/>
      <c r="AJ63" s="464"/>
      <c r="AK63" s="464"/>
      <c r="AL63" s="464"/>
      <c r="AM63" s="464"/>
      <c r="AN63" s="464"/>
      <c r="AO63" s="464"/>
      <c r="AP63" s="464"/>
      <c r="AQ63" s="464"/>
      <c r="AR63" s="464"/>
      <c r="AS63" s="464"/>
      <c r="AT63" s="464"/>
      <c r="AU63" s="464"/>
      <c r="AV63" s="464"/>
      <c r="AW63" s="464"/>
      <c r="AX63" s="464"/>
      <c r="AY63" s="464"/>
      <c r="AZ63" s="464"/>
      <c r="BA63" s="464"/>
      <c r="BB63" s="464"/>
      <c r="BC63" s="464"/>
      <c r="BD63" s="464"/>
      <c r="BE63" s="464"/>
      <c r="BF63" s="464"/>
      <c r="BG63" s="464"/>
      <c r="BH63" s="464"/>
      <c r="BI63" s="464"/>
      <c r="BJ63" s="464"/>
      <c r="BK63" s="464"/>
      <c r="BL63" s="464"/>
      <c r="BM63" s="464"/>
      <c r="BN63" s="464"/>
      <c r="BO63" s="464"/>
      <c r="BP63" s="464"/>
      <c r="BQ63" s="464"/>
      <c r="BR63" s="464"/>
      <c r="BS63" s="464"/>
      <c r="BT63" s="464"/>
      <c r="BU63" s="464"/>
      <c r="BV63" s="464"/>
      <c r="BW63" s="464"/>
      <c r="BX63" s="464"/>
      <c r="BY63" s="464"/>
      <c r="BZ63" s="464"/>
      <c r="CA63" s="464"/>
    </row>
    <row r="64" spans="2:79" s="354" customFormat="1" ht="43.5" customHeight="1">
      <c r="B64" s="355">
        <v>51</v>
      </c>
      <c r="C64" s="128" t="s">
        <v>1093</v>
      </c>
      <c r="D64" s="128" t="s">
        <v>1094</v>
      </c>
      <c r="E64" s="128" t="s">
        <v>1095</v>
      </c>
      <c r="F64" s="128" t="s">
        <v>1096</v>
      </c>
      <c r="G64" s="128" t="s">
        <v>2360</v>
      </c>
      <c r="H64" s="128" t="s">
        <v>2361</v>
      </c>
      <c r="I64" s="128" t="s">
        <v>920</v>
      </c>
      <c r="J64" s="270"/>
      <c r="K64" s="128" t="s">
        <v>1097</v>
      </c>
      <c r="L64" s="356" t="s">
        <v>2317</v>
      </c>
      <c r="M64" s="128">
        <v>13</v>
      </c>
      <c r="N64" s="366">
        <v>7</v>
      </c>
      <c r="O64" s="358">
        <f t="shared" si="0"/>
        <v>20</v>
      </c>
      <c r="P64" s="359" t="s">
        <v>2312</v>
      </c>
      <c r="Q64" s="360">
        <v>80000</v>
      </c>
      <c r="R64" s="361">
        <v>0</v>
      </c>
      <c r="S64" s="361">
        <v>0</v>
      </c>
      <c r="T64" s="361">
        <f t="shared" si="1"/>
        <v>80000</v>
      </c>
      <c r="U64" s="362">
        <v>80000</v>
      </c>
      <c r="V64" s="363">
        <v>0</v>
      </c>
      <c r="W64" s="363">
        <v>0</v>
      </c>
      <c r="X64" s="364">
        <f t="shared" si="2"/>
        <v>80000</v>
      </c>
      <c r="Y64" s="365" t="s">
        <v>2374</v>
      </c>
      <c r="AC64" s="464"/>
      <c r="AD64" s="464"/>
      <c r="AE64" s="464"/>
      <c r="AF64" s="464"/>
      <c r="AG64" s="464"/>
      <c r="AH64" s="464"/>
      <c r="AI64" s="464"/>
      <c r="AJ64" s="464"/>
      <c r="AK64" s="464"/>
      <c r="AL64" s="464"/>
      <c r="AM64" s="464"/>
      <c r="AN64" s="464"/>
      <c r="AO64" s="464"/>
      <c r="AP64" s="464"/>
      <c r="AQ64" s="464"/>
      <c r="AR64" s="464"/>
      <c r="AS64" s="464"/>
      <c r="AT64" s="464"/>
      <c r="AU64" s="464"/>
      <c r="AV64" s="464"/>
      <c r="AW64" s="464"/>
      <c r="AX64" s="464"/>
      <c r="AY64" s="464"/>
      <c r="AZ64" s="464"/>
      <c r="BA64" s="464"/>
      <c r="BB64" s="464"/>
      <c r="BC64" s="464"/>
      <c r="BD64" s="464"/>
      <c r="BE64" s="464"/>
      <c r="BF64" s="464"/>
      <c r="BG64" s="464"/>
      <c r="BH64" s="464"/>
      <c r="BI64" s="464"/>
      <c r="BJ64" s="464"/>
      <c r="BK64" s="464"/>
      <c r="BL64" s="464"/>
      <c r="BM64" s="464"/>
      <c r="BN64" s="464"/>
      <c r="BO64" s="464"/>
      <c r="BP64" s="464"/>
      <c r="BQ64" s="464"/>
      <c r="BR64" s="464"/>
      <c r="BS64" s="464"/>
      <c r="BT64" s="464"/>
      <c r="BU64" s="464"/>
      <c r="BV64" s="464"/>
      <c r="BW64" s="464"/>
      <c r="BX64" s="464"/>
      <c r="BY64" s="464"/>
      <c r="BZ64" s="464"/>
      <c r="CA64" s="464"/>
    </row>
    <row r="65" spans="2:79" s="354" customFormat="1" ht="43.5" customHeight="1">
      <c r="B65" s="355">
        <v>52</v>
      </c>
      <c r="C65" s="128" t="s">
        <v>1051</v>
      </c>
      <c r="D65" s="128" t="s">
        <v>1052</v>
      </c>
      <c r="E65" s="128" t="s">
        <v>1053</v>
      </c>
      <c r="F65" s="128" t="s">
        <v>815</v>
      </c>
      <c r="G65" s="128" t="s">
        <v>2360</v>
      </c>
      <c r="H65" s="128" t="s">
        <v>2361</v>
      </c>
      <c r="I65" s="128" t="s">
        <v>920</v>
      </c>
      <c r="J65" s="270"/>
      <c r="K65" s="128" t="s">
        <v>1054</v>
      </c>
      <c r="L65" s="356" t="s">
        <v>2317</v>
      </c>
      <c r="M65" s="128">
        <v>15</v>
      </c>
      <c r="N65" s="366">
        <v>5</v>
      </c>
      <c r="O65" s="358">
        <f t="shared" si="0"/>
        <v>20</v>
      </c>
      <c r="P65" s="359" t="s">
        <v>2312</v>
      </c>
      <c r="Q65" s="360">
        <v>80000</v>
      </c>
      <c r="R65" s="361">
        <v>0</v>
      </c>
      <c r="S65" s="361">
        <v>0</v>
      </c>
      <c r="T65" s="361">
        <f t="shared" si="1"/>
        <v>80000</v>
      </c>
      <c r="U65" s="362">
        <v>80000</v>
      </c>
      <c r="V65" s="363">
        <v>0</v>
      </c>
      <c r="W65" s="363">
        <v>0</v>
      </c>
      <c r="X65" s="364">
        <f t="shared" si="2"/>
        <v>80000</v>
      </c>
      <c r="Y65" s="365" t="s">
        <v>2375</v>
      </c>
      <c r="AC65" s="464"/>
      <c r="AD65" s="464"/>
      <c r="AE65" s="464"/>
      <c r="AF65" s="464"/>
      <c r="AG65" s="464"/>
      <c r="AH65" s="464"/>
      <c r="AI65" s="464"/>
      <c r="AJ65" s="464"/>
      <c r="AK65" s="464"/>
      <c r="AL65" s="464"/>
      <c r="AM65" s="464"/>
      <c r="AN65" s="464"/>
      <c r="AO65" s="464"/>
      <c r="AP65" s="464"/>
      <c r="AQ65" s="464"/>
      <c r="AR65" s="464"/>
      <c r="AS65" s="464"/>
      <c r="AT65" s="464"/>
      <c r="AU65" s="464"/>
      <c r="AV65" s="464"/>
      <c r="AW65" s="464"/>
      <c r="AX65" s="464"/>
      <c r="AY65" s="464"/>
      <c r="AZ65" s="464"/>
      <c r="BA65" s="464"/>
      <c r="BB65" s="464"/>
      <c r="BC65" s="464"/>
      <c r="BD65" s="464"/>
      <c r="BE65" s="464"/>
      <c r="BF65" s="464"/>
      <c r="BG65" s="464"/>
      <c r="BH65" s="464"/>
      <c r="BI65" s="464"/>
      <c r="BJ65" s="464"/>
      <c r="BK65" s="464"/>
      <c r="BL65" s="464"/>
      <c r="BM65" s="464"/>
      <c r="BN65" s="464"/>
      <c r="BO65" s="464"/>
      <c r="BP65" s="464"/>
      <c r="BQ65" s="464"/>
      <c r="BR65" s="464"/>
      <c r="BS65" s="464"/>
      <c r="BT65" s="464"/>
      <c r="BU65" s="464"/>
      <c r="BV65" s="464"/>
      <c r="BW65" s="464"/>
      <c r="BX65" s="464"/>
      <c r="BY65" s="464"/>
      <c r="BZ65" s="464"/>
      <c r="CA65" s="464"/>
    </row>
    <row r="66" spans="2:79" s="354" customFormat="1" ht="43.5" customHeight="1">
      <c r="B66" s="355">
        <v>53</v>
      </c>
      <c r="C66" s="128" t="s">
        <v>1088</v>
      </c>
      <c r="D66" s="128" t="s">
        <v>1062</v>
      </c>
      <c r="E66" s="128" t="s">
        <v>1089</v>
      </c>
      <c r="F66" s="128" t="s">
        <v>1090</v>
      </c>
      <c r="G66" s="128" t="s">
        <v>2360</v>
      </c>
      <c r="H66" s="128" t="s">
        <v>2361</v>
      </c>
      <c r="I66" s="128" t="s">
        <v>920</v>
      </c>
      <c r="J66" s="270"/>
      <c r="K66" s="128" t="s">
        <v>1091</v>
      </c>
      <c r="L66" s="356" t="s">
        <v>2317</v>
      </c>
      <c r="M66" s="128">
        <v>19</v>
      </c>
      <c r="N66" s="366">
        <v>1</v>
      </c>
      <c r="O66" s="358">
        <f t="shared" si="0"/>
        <v>20</v>
      </c>
      <c r="P66" s="359" t="s">
        <v>2312</v>
      </c>
      <c r="Q66" s="360">
        <v>80000</v>
      </c>
      <c r="R66" s="361">
        <v>0</v>
      </c>
      <c r="S66" s="361">
        <v>0</v>
      </c>
      <c r="T66" s="361">
        <f t="shared" si="1"/>
        <v>80000</v>
      </c>
      <c r="U66" s="362">
        <v>80000</v>
      </c>
      <c r="V66" s="363">
        <v>0</v>
      </c>
      <c r="W66" s="363">
        <v>0</v>
      </c>
      <c r="X66" s="364">
        <f t="shared" si="2"/>
        <v>80000</v>
      </c>
      <c r="Y66" s="365" t="s">
        <v>2376</v>
      </c>
      <c r="AC66" s="464"/>
      <c r="AD66" s="464"/>
      <c r="AE66" s="464"/>
      <c r="AF66" s="464"/>
      <c r="AG66" s="464"/>
      <c r="AH66" s="464"/>
      <c r="AI66" s="464"/>
      <c r="AJ66" s="464"/>
      <c r="AK66" s="464"/>
      <c r="AL66" s="464"/>
      <c r="AM66" s="464"/>
      <c r="AN66" s="464"/>
      <c r="AO66" s="464"/>
      <c r="AP66" s="464"/>
      <c r="AQ66" s="464"/>
      <c r="AR66" s="464"/>
      <c r="AS66" s="464"/>
      <c r="AT66" s="464"/>
      <c r="AU66" s="464"/>
      <c r="AV66" s="464"/>
      <c r="AW66" s="464"/>
      <c r="AX66" s="464"/>
      <c r="AY66" s="464"/>
      <c r="AZ66" s="464"/>
      <c r="BA66" s="464"/>
      <c r="BB66" s="464"/>
      <c r="BC66" s="464"/>
      <c r="BD66" s="464"/>
      <c r="BE66" s="464"/>
      <c r="BF66" s="464"/>
      <c r="BG66" s="464"/>
      <c r="BH66" s="464"/>
      <c r="BI66" s="464"/>
      <c r="BJ66" s="464"/>
      <c r="BK66" s="464"/>
      <c r="BL66" s="464"/>
      <c r="BM66" s="464"/>
      <c r="BN66" s="464"/>
      <c r="BO66" s="464"/>
      <c r="BP66" s="464"/>
      <c r="BQ66" s="464"/>
      <c r="BR66" s="464"/>
      <c r="BS66" s="464"/>
      <c r="BT66" s="464"/>
      <c r="BU66" s="464"/>
      <c r="BV66" s="464"/>
      <c r="BW66" s="464"/>
      <c r="BX66" s="464"/>
      <c r="BY66" s="464"/>
      <c r="BZ66" s="464"/>
      <c r="CA66" s="464"/>
    </row>
    <row r="67" spans="2:79" s="354" customFormat="1" ht="43.5" customHeight="1">
      <c r="B67" s="355">
        <v>54</v>
      </c>
      <c r="C67" s="128" t="s">
        <v>754</v>
      </c>
      <c r="D67" s="128" t="s">
        <v>307</v>
      </c>
      <c r="E67" s="128" t="s">
        <v>380</v>
      </c>
      <c r="F67" s="128" t="s">
        <v>437</v>
      </c>
      <c r="G67" s="128" t="s">
        <v>2377</v>
      </c>
      <c r="H67" s="128" t="s">
        <v>2378</v>
      </c>
      <c r="I67" s="128" t="s">
        <v>706</v>
      </c>
      <c r="J67" s="270"/>
      <c r="K67" s="128" t="s">
        <v>755</v>
      </c>
      <c r="L67" s="356" t="s">
        <v>2317</v>
      </c>
      <c r="M67" s="128">
        <v>13</v>
      </c>
      <c r="N67" s="366">
        <v>14</v>
      </c>
      <c r="O67" s="358">
        <f t="shared" si="0"/>
        <v>27</v>
      </c>
      <c r="P67" s="359" t="s">
        <v>2312</v>
      </c>
      <c r="Q67" s="360">
        <v>80000</v>
      </c>
      <c r="R67" s="361">
        <v>0</v>
      </c>
      <c r="S67" s="361">
        <v>0</v>
      </c>
      <c r="T67" s="361">
        <f t="shared" si="1"/>
        <v>80000</v>
      </c>
      <c r="U67" s="362">
        <v>80000</v>
      </c>
      <c r="V67" s="363">
        <v>0</v>
      </c>
      <c r="W67" s="363">
        <v>0</v>
      </c>
      <c r="X67" s="364">
        <f t="shared" si="2"/>
        <v>80000</v>
      </c>
      <c r="Y67" s="365" t="s">
        <v>2379</v>
      </c>
      <c r="AC67" s="464"/>
      <c r="AD67" s="464"/>
      <c r="AE67" s="464"/>
      <c r="AF67" s="464"/>
      <c r="AG67" s="464"/>
      <c r="AH67" s="464"/>
      <c r="AI67" s="464"/>
      <c r="AJ67" s="464"/>
      <c r="AK67" s="464"/>
      <c r="AL67" s="464"/>
      <c r="AM67" s="464"/>
      <c r="AN67" s="464"/>
      <c r="AO67" s="464"/>
      <c r="AP67" s="464"/>
      <c r="AQ67" s="464"/>
      <c r="AR67" s="464"/>
      <c r="AS67" s="464"/>
      <c r="AT67" s="464"/>
      <c r="AU67" s="464"/>
      <c r="AV67" s="464"/>
      <c r="AW67" s="464"/>
      <c r="AX67" s="464"/>
      <c r="AY67" s="464"/>
      <c r="AZ67" s="464"/>
      <c r="BA67" s="464"/>
      <c r="BB67" s="464"/>
      <c r="BC67" s="464"/>
      <c r="BD67" s="464"/>
      <c r="BE67" s="464"/>
      <c r="BF67" s="464"/>
      <c r="BG67" s="464"/>
      <c r="BH67" s="464"/>
      <c r="BI67" s="464"/>
      <c r="BJ67" s="464"/>
      <c r="BK67" s="464"/>
      <c r="BL67" s="464"/>
      <c r="BM67" s="464"/>
      <c r="BN67" s="464"/>
      <c r="BO67" s="464"/>
      <c r="BP67" s="464"/>
      <c r="BQ67" s="464"/>
      <c r="BR67" s="464"/>
      <c r="BS67" s="464"/>
      <c r="BT67" s="464"/>
      <c r="BU67" s="464"/>
      <c r="BV67" s="464"/>
      <c r="BW67" s="464"/>
      <c r="BX67" s="464"/>
      <c r="BY67" s="464"/>
      <c r="BZ67" s="464"/>
      <c r="CA67" s="464"/>
    </row>
    <row r="68" spans="2:79" s="354" customFormat="1" ht="43.5" customHeight="1">
      <c r="B68" s="355">
        <v>55</v>
      </c>
      <c r="C68" s="128" t="s">
        <v>840</v>
      </c>
      <c r="D68" s="128" t="s">
        <v>380</v>
      </c>
      <c r="E68" s="128" t="s">
        <v>187</v>
      </c>
      <c r="F68" s="128" t="s">
        <v>512</v>
      </c>
      <c r="G68" s="128" t="s">
        <v>2377</v>
      </c>
      <c r="H68" s="128" t="s">
        <v>2378</v>
      </c>
      <c r="I68" s="128" t="s">
        <v>706</v>
      </c>
      <c r="J68" s="270"/>
      <c r="K68" s="128" t="s">
        <v>841</v>
      </c>
      <c r="L68" s="356" t="s">
        <v>2317</v>
      </c>
      <c r="M68" s="128">
        <v>12</v>
      </c>
      <c r="N68" s="366">
        <v>11</v>
      </c>
      <c r="O68" s="358">
        <f t="shared" si="0"/>
        <v>23</v>
      </c>
      <c r="P68" s="359" t="s">
        <v>2312</v>
      </c>
      <c r="Q68" s="360">
        <v>80000</v>
      </c>
      <c r="R68" s="361">
        <v>0</v>
      </c>
      <c r="S68" s="361">
        <v>0</v>
      </c>
      <c r="T68" s="361">
        <f t="shared" si="1"/>
        <v>80000</v>
      </c>
      <c r="U68" s="362">
        <v>80000</v>
      </c>
      <c r="V68" s="363">
        <v>0</v>
      </c>
      <c r="W68" s="363">
        <v>0</v>
      </c>
      <c r="X68" s="364">
        <f t="shared" si="2"/>
        <v>80000</v>
      </c>
      <c r="Y68" s="365" t="s">
        <v>2380</v>
      </c>
      <c r="AC68" s="464"/>
      <c r="AD68" s="464"/>
      <c r="AE68" s="464"/>
      <c r="AF68" s="464"/>
      <c r="AG68" s="464"/>
      <c r="AH68" s="464"/>
      <c r="AI68" s="464"/>
      <c r="AJ68" s="464"/>
      <c r="AK68" s="464"/>
      <c r="AL68" s="464"/>
      <c r="AM68" s="464"/>
      <c r="AN68" s="464"/>
      <c r="AO68" s="464"/>
      <c r="AP68" s="464"/>
      <c r="AQ68" s="464"/>
      <c r="AR68" s="464"/>
      <c r="AS68" s="464"/>
      <c r="AT68" s="464"/>
      <c r="AU68" s="464"/>
      <c r="AV68" s="464"/>
      <c r="AW68" s="464"/>
      <c r="AX68" s="464"/>
      <c r="AY68" s="464"/>
      <c r="AZ68" s="464"/>
      <c r="BA68" s="464"/>
      <c r="BB68" s="464"/>
      <c r="BC68" s="464"/>
      <c r="BD68" s="464"/>
      <c r="BE68" s="464"/>
      <c r="BF68" s="464"/>
      <c r="BG68" s="464"/>
      <c r="BH68" s="464"/>
      <c r="BI68" s="464"/>
      <c r="BJ68" s="464"/>
      <c r="BK68" s="464"/>
      <c r="BL68" s="464"/>
      <c r="BM68" s="464"/>
      <c r="BN68" s="464"/>
      <c r="BO68" s="464"/>
      <c r="BP68" s="464"/>
      <c r="BQ68" s="464"/>
      <c r="BR68" s="464"/>
      <c r="BS68" s="464"/>
      <c r="BT68" s="464"/>
      <c r="BU68" s="464"/>
      <c r="BV68" s="464"/>
      <c r="BW68" s="464"/>
      <c r="BX68" s="464"/>
      <c r="BY68" s="464"/>
      <c r="BZ68" s="464"/>
      <c r="CA68" s="464"/>
    </row>
    <row r="69" spans="2:79" s="354" customFormat="1" ht="43.5" customHeight="1">
      <c r="B69" s="355">
        <v>56</v>
      </c>
      <c r="C69" s="128" t="s">
        <v>760</v>
      </c>
      <c r="D69" s="128" t="s">
        <v>761</v>
      </c>
      <c r="E69" s="128" t="s">
        <v>285</v>
      </c>
      <c r="F69" s="128" t="s">
        <v>762</v>
      </c>
      <c r="G69" s="128" t="s">
        <v>2377</v>
      </c>
      <c r="H69" s="128" t="s">
        <v>2378</v>
      </c>
      <c r="I69" s="128" t="s">
        <v>706</v>
      </c>
      <c r="J69" s="270"/>
      <c r="K69" s="128" t="s">
        <v>763</v>
      </c>
      <c r="L69" s="356" t="s">
        <v>2317</v>
      </c>
      <c r="M69" s="128">
        <v>9</v>
      </c>
      <c r="N69" s="366">
        <v>12</v>
      </c>
      <c r="O69" s="358">
        <f t="shared" si="0"/>
        <v>21</v>
      </c>
      <c r="P69" s="359" t="s">
        <v>2312</v>
      </c>
      <c r="Q69" s="360">
        <v>80000</v>
      </c>
      <c r="R69" s="361">
        <v>0</v>
      </c>
      <c r="S69" s="361">
        <v>0</v>
      </c>
      <c r="T69" s="361">
        <f t="shared" si="1"/>
        <v>80000</v>
      </c>
      <c r="U69" s="362">
        <v>80000</v>
      </c>
      <c r="V69" s="363">
        <v>0</v>
      </c>
      <c r="W69" s="363">
        <v>0</v>
      </c>
      <c r="X69" s="364">
        <f t="shared" si="2"/>
        <v>80000</v>
      </c>
      <c r="Y69" s="365" t="s">
        <v>2381</v>
      </c>
      <c r="AC69" s="464"/>
      <c r="AD69" s="464"/>
      <c r="AE69" s="464"/>
      <c r="AF69" s="464"/>
      <c r="AG69" s="464"/>
      <c r="AH69" s="464"/>
      <c r="AI69" s="464"/>
      <c r="AJ69" s="464"/>
      <c r="AK69" s="464"/>
      <c r="AL69" s="464"/>
      <c r="AM69" s="464"/>
      <c r="AN69" s="464"/>
      <c r="AO69" s="464"/>
      <c r="AP69" s="464"/>
      <c r="AQ69" s="464"/>
      <c r="AR69" s="464"/>
      <c r="AS69" s="464"/>
      <c r="AT69" s="464"/>
      <c r="AU69" s="464"/>
      <c r="AV69" s="464"/>
      <c r="AW69" s="464"/>
      <c r="AX69" s="464"/>
      <c r="AY69" s="464"/>
      <c r="AZ69" s="464"/>
      <c r="BA69" s="464"/>
      <c r="BB69" s="464"/>
      <c r="BC69" s="464"/>
      <c r="BD69" s="464"/>
      <c r="BE69" s="464"/>
      <c r="BF69" s="464"/>
      <c r="BG69" s="464"/>
      <c r="BH69" s="464"/>
      <c r="BI69" s="464"/>
      <c r="BJ69" s="464"/>
      <c r="BK69" s="464"/>
      <c r="BL69" s="464"/>
      <c r="BM69" s="464"/>
      <c r="BN69" s="464"/>
      <c r="BO69" s="464"/>
      <c r="BP69" s="464"/>
      <c r="BQ69" s="464"/>
      <c r="BR69" s="464"/>
      <c r="BS69" s="464"/>
      <c r="BT69" s="464"/>
      <c r="BU69" s="464"/>
      <c r="BV69" s="464"/>
      <c r="BW69" s="464"/>
      <c r="BX69" s="464"/>
      <c r="BY69" s="464"/>
      <c r="BZ69" s="464"/>
      <c r="CA69" s="464"/>
    </row>
    <row r="70" spans="2:79" s="354" customFormat="1" ht="43.5" customHeight="1">
      <c r="B70" s="355">
        <v>57</v>
      </c>
      <c r="C70" s="128" t="s">
        <v>852</v>
      </c>
      <c r="D70" s="128" t="s">
        <v>285</v>
      </c>
      <c r="E70" s="128" t="s">
        <v>285</v>
      </c>
      <c r="F70" s="128" t="s">
        <v>853</v>
      </c>
      <c r="G70" s="128" t="s">
        <v>2377</v>
      </c>
      <c r="H70" s="128" t="s">
        <v>2378</v>
      </c>
      <c r="I70" s="128" t="s">
        <v>706</v>
      </c>
      <c r="J70" s="270"/>
      <c r="K70" s="128" t="s">
        <v>852</v>
      </c>
      <c r="L70" s="356" t="s">
        <v>2317</v>
      </c>
      <c r="M70" s="128">
        <v>10</v>
      </c>
      <c r="N70" s="366">
        <v>16</v>
      </c>
      <c r="O70" s="358">
        <f t="shared" si="0"/>
        <v>26</v>
      </c>
      <c r="P70" s="359" t="s">
        <v>2312</v>
      </c>
      <c r="Q70" s="360">
        <v>80000</v>
      </c>
      <c r="R70" s="361">
        <v>0</v>
      </c>
      <c r="S70" s="361">
        <v>0</v>
      </c>
      <c r="T70" s="361">
        <f t="shared" si="1"/>
        <v>80000</v>
      </c>
      <c r="U70" s="362">
        <v>80000</v>
      </c>
      <c r="V70" s="363">
        <v>0</v>
      </c>
      <c r="W70" s="363">
        <v>0</v>
      </c>
      <c r="X70" s="364">
        <f t="shared" si="2"/>
        <v>80000</v>
      </c>
      <c r="Y70" s="365" t="s">
        <v>2382</v>
      </c>
      <c r="AC70" s="464"/>
      <c r="AD70" s="464"/>
      <c r="AE70" s="464"/>
      <c r="AF70" s="464"/>
      <c r="AG70" s="464"/>
      <c r="AH70" s="464"/>
      <c r="AI70" s="464"/>
      <c r="AJ70" s="464"/>
      <c r="AK70" s="464"/>
      <c r="AL70" s="464"/>
      <c r="AM70" s="464"/>
      <c r="AN70" s="464"/>
      <c r="AO70" s="464"/>
      <c r="AP70" s="464"/>
      <c r="AQ70" s="464"/>
      <c r="AR70" s="464"/>
      <c r="AS70" s="464"/>
      <c r="AT70" s="464"/>
      <c r="AU70" s="464"/>
      <c r="AV70" s="464"/>
      <c r="AW70" s="464"/>
      <c r="AX70" s="464"/>
      <c r="AY70" s="464"/>
      <c r="AZ70" s="464"/>
      <c r="BA70" s="464"/>
      <c r="BB70" s="464"/>
      <c r="BC70" s="464"/>
      <c r="BD70" s="464"/>
      <c r="BE70" s="464"/>
      <c r="BF70" s="464"/>
      <c r="BG70" s="464"/>
      <c r="BH70" s="464"/>
      <c r="BI70" s="464"/>
      <c r="BJ70" s="464"/>
      <c r="BK70" s="464"/>
      <c r="BL70" s="464"/>
      <c r="BM70" s="464"/>
      <c r="BN70" s="464"/>
      <c r="BO70" s="464"/>
      <c r="BP70" s="464"/>
      <c r="BQ70" s="464"/>
      <c r="BR70" s="464"/>
      <c r="BS70" s="464"/>
      <c r="BT70" s="464"/>
      <c r="BU70" s="464"/>
      <c r="BV70" s="464"/>
      <c r="BW70" s="464"/>
      <c r="BX70" s="464"/>
      <c r="BY70" s="464"/>
      <c r="BZ70" s="464"/>
      <c r="CA70" s="464"/>
    </row>
    <row r="71" spans="2:79" s="354" customFormat="1" ht="43.5" customHeight="1">
      <c r="B71" s="355">
        <v>58</v>
      </c>
      <c r="C71" s="128" t="s">
        <v>704</v>
      </c>
      <c r="D71" s="128" t="s">
        <v>285</v>
      </c>
      <c r="E71" s="128" t="s">
        <v>253</v>
      </c>
      <c r="F71" s="128" t="s">
        <v>705</v>
      </c>
      <c r="G71" s="128" t="s">
        <v>2377</v>
      </c>
      <c r="H71" s="128" t="s">
        <v>2378</v>
      </c>
      <c r="I71" s="128" t="s">
        <v>706</v>
      </c>
      <c r="J71" s="270"/>
      <c r="K71" s="128" t="s">
        <v>707</v>
      </c>
      <c r="L71" s="356" t="s">
        <v>2317</v>
      </c>
      <c r="M71" s="128">
        <v>12</v>
      </c>
      <c r="N71" s="366">
        <v>14</v>
      </c>
      <c r="O71" s="358">
        <f t="shared" si="0"/>
        <v>26</v>
      </c>
      <c r="P71" s="359" t="s">
        <v>2312</v>
      </c>
      <c r="Q71" s="360">
        <v>80000</v>
      </c>
      <c r="R71" s="361">
        <v>0</v>
      </c>
      <c r="S71" s="361">
        <v>0</v>
      </c>
      <c r="T71" s="361">
        <f t="shared" si="1"/>
        <v>80000</v>
      </c>
      <c r="U71" s="362">
        <v>80000</v>
      </c>
      <c r="V71" s="363">
        <v>0</v>
      </c>
      <c r="W71" s="363">
        <v>0</v>
      </c>
      <c r="X71" s="364">
        <f t="shared" si="2"/>
        <v>80000</v>
      </c>
      <c r="Y71" s="365" t="s">
        <v>2383</v>
      </c>
      <c r="AC71" s="464"/>
      <c r="AD71" s="464"/>
      <c r="AE71" s="464"/>
      <c r="AF71" s="464"/>
      <c r="AG71" s="464"/>
      <c r="AH71" s="464"/>
      <c r="AI71" s="464"/>
      <c r="AJ71" s="464"/>
      <c r="AK71" s="464"/>
      <c r="AL71" s="464"/>
      <c r="AM71" s="464"/>
      <c r="AN71" s="464"/>
      <c r="AO71" s="464"/>
      <c r="AP71" s="464"/>
      <c r="AQ71" s="464"/>
      <c r="AR71" s="464"/>
      <c r="AS71" s="464"/>
      <c r="AT71" s="464"/>
      <c r="AU71" s="464"/>
      <c r="AV71" s="464"/>
      <c r="AW71" s="464"/>
      <c r="AX71" s="464"/>
      <c r="AY71" s="464"/>
      <c r="AZ71" s="464"/>
      <c r="BA71" s="464"/>
      <c r="BB71" s="464"/>
      <c r="BC71" s="464"/>
      <c r="BD71" s="464"/>
      <c r="BE71" s="464"/>
      <c r="BF71" s="464"/>
      <c r="BG71" s="464"/>
      <c r="BH71" s="464"/>
      <c r="BI71" s="464"/>
      <c r="BJ71" s="464"/>
      <c r="BK71" s="464"/>
      <c r="BL71" s="464"/>
      <c r="BM71" s="464"/>
      <c r="BN71" s="464"/>
      <c r="BO71" s="464"/>
      <c r="BP71" s="464"/>
      <c r="BQ71" s="464"/>
      <c r="BR71" s="464"/>
      <c r="BS71" s="464"/>
      <c r="BT71" s="464"/>
      <c r="BU71" s="464"/>
      <c r="BV71" s="464"/>
      <c r="BW71" s="464"/>
      <c r="BX71" s="464"/>
      <c r="BY71" s="464"/>
      <c r="BZ71" s="464"/>
      <c r="CA71" s="464"/>
    </row>
    <row r="72" spans="2:79" s="354" customFormat="1" ht="43.5" customHeight="1">
      <c r="B72" s="355">
        <v>59</v>
      </c>
      <c r="C72" s="128" t="s">
        <v>724</v>
      </c>
      <c r="D72" s="128" t="s">
        <v>179</v>
      </c>
      <c r="E72" s="128" t="s">
        <v>285</v>
      </c>
      <c r="F72" s="128" t="s">
        <v>725</v>
      </c>
      <c r="G72" s="128" t="s">
        <v>2377</v>
      </c>
      <c r="H72" s="128" t="s">
        <v>2378</v>
      </c>
      <c r="I72" s="128" t="s">
        <v>706</v>
      </c>
      <c r="J72" s="270"/>
      <c r="K72" s="128" t="s">
        <v>724</v>
      </c>
      <c r="L72" s="356" t="s">
        <v>2317</v>
      </c>
      <c r="M72" s="128">
        <v>11</v>
      </c>
      <c r="N72" s="366">
        <v>20</v>
      </c>
      <c r="O72" s="358">
        <f t="shared" si="0"/>
        <v>31</v>
      </c>
      <c r="P72" s="359" t="s">
        <v>2312</v>
      </c>
      <c r="Q72" s="360">
        <v>80000</v>
      </c>
      <c r="R72" s="361">
        <v>0</v>
      </c>
      <c r="S72" s="361">
        <v>0</v>
      </c>
      <c r="T72" s="361">
        <f t="shared" si="1"/>
        <v>80000</v>
      </c>
      <c r="U72" s="362">
        <v>80000</v>
      </c>
      <c r="V72" s="363">
        <v>0</v>
      </c>
      <c r="W72" s="363">
        <v>0</v>
      </c>
      <c r="X72" s="364">
        <f t="shared" si="2"/>
        <v>80000</v>
      </c>
      <c r="Y72" s="365" t="s">
        <v>2384</v>
      </c>
      <c r="AC72" s="464"/>
      <c r="AD72" s="464"/>
      <c r="AE72" s="464"/>
      <c r="AF72" s="464"/>
      <c r="AG72" s="464"/>
      <c r="AH72" s="464"/>
      <c r="AI72" s="464"/>
      <c r="AJ72" s="464"/>
      <c r="AK72" s="464"/>
      <c r="AL72" s="464"/>
      <c r="AM72" s="464"/>
      <c r="AN72" s="464"/>
      <c r="AO72" s="464"/>
      <c r="AP72" s="464"/>
      <c r="AQ72" s="464"/>
      <c r="AR72" s="464"/>
      <c r="AS72" s="464"/>
      <c r="AT72" s="464"/>
      <c r="AU72" s="464"/>
      <c r="AV72" s="464"/>
      <c r="AW72" s="464"/>
      <c r="AX72" s="464"/>
      <c r="AY72" s="464"/>
      <c r="AZ72" s="464"/>
      <c r="BA72" s="464"/>
      <c r="BB72" s="464"/>
      <c r="BC72" s="464"/>
      <c r="BD72" s="464"/>
      <c r="BE72" s="464"/>
      <c r="BF72" s="464"/>
      <c r="BG72" s="464"/>
      <c r="BH72" s="464"/>
      <c r="BI72" s="464"/>
      <c r="BJ72" s="464"/>
      <c r="BK72" s="464"/>
      <c r="BL72" s="464"/>
      <c r="BM72" s="464"/>
      <c r="BN72" s="464"/>
      <c r="BO72" s="464"/>
      <c r="BP72" s="464"/>
      <c r="BQ72" s="464"/>
      <c r="BR72" s="464"/>
      <c r="BS72" s="464"/>
      <c r="BT72" s="464"/>
      <c r="BU72" s="464"/>
      <c r="BV72" s="464"/>
      <c r="BW72" s="464"/>
      <c r="BX72" s="464"/>
      <c r="BY72" s="464"/>
      <c r="BZ72" s="464"/>
      <c r="CA72" s="464"/>
    </row>
    <row r="73" spans="2:79" s="354" customFormat="1" ht="43.5" customHeight="1">
      <c r="B73" s="355">
        <v>60</v>
      </c>
      <c r="C73" s="128" t="s">
        <v>848</v>
      </c>
      <c r="D73" s="128" t="s">
        <v>285</v>
      </c>
      <c r="E73" s="128" t="s">
        <v>737</v>
      </c>
      <c r="F73" s="128" t="s">
        <v>849</v>
      </c>
      <c r="G73" s="128" t="s">
        <v>2377</v>
      </c>
      <c r="H73" s="128" t="s">
        <v>2378</v>
      </c>
      <c r="I73" s="128" t="s">
        <v>706</v>
      </c>
      <c r="J73" s="270"/>
      <c r="K73" s="128" t="s">
        <v>850</v>
      </c>
      <c r="L73" s="356" t="s">
        <v>2317</v>
      </c>
      <c r="M73" s="128">
        <v>12</v>
      </c>
      <c r="N73" s="366">
        <v>9</v>
      </c>
      <c r="O73" s="358">
        <f t="shared" si="0"/>
        <v>21</v>
      </c>
      <c r="P73" s="359" t="s">
        <v>2312</v>
      </c>
      <c r="Q73" s="360">
        <v>80000</v>
      </c>
      <c r="R73" s="361">
        <v>0</v>
      </c>
      <c r="S73" s="361">
        <v>0</v>
      </c>
      <c r="T73" s="361">
        <f t="shared" si="1"/>
        <v>80000</v>
      </c>
      <c r="U73" s="362">
        <v>80000</v>
      </c>
      <c r="V73" s="363">
        <v>0</v>
      </c>
      <c r="W73" s="363">
        <v>0</v>
      </c>
      <c r="X73" s="364">
        <f t="shared" si="2"/>
        <v>80000</v>
      </c>
      <c r="Y73" s="365" t="s">
        <v>2385</v>
      </c>
      <c r="AC73" s="464"/>
      <c r="AD73" s="464"/>
      <c r="AE73" s="464"/>
      <c r="AF73" s="464"/>
      <c r="AG73" s="464"/>
      <c r="AH73" s="464"/>
      <c r="AI73" s="464"/>
      <c r="AJ73" s="464"/>
      <c r="AK73" s="464"/>
      <c r="AL73" s="464"/>
      <c r="AM73" s="464"/>
      <c r="AN73" s="464"/>
      <c r="AO73" s="464"/>
      <c r="AP73" s="464"/>
      <c r="AQ73" s="464"/>
      <c r="AR73" s="464"/>
      <c r="AS73" s="464"/>
      <c r="AT73" s="464"/>
      <c r="AU73" s="464"/>
      <c r="AV73" s="464"/>
      <c r="AW73" s="464"/>
      <c r="AX73" s="464"/>
      <c r="AY73" s="464"/>
      <c r="AZ73" s="464"/>
      <c r="BA73" s="464"/>
      <c r="BB73" s="464"/>
      <c r="BC73" s="464"/>
      <c r="BD73" s="464"/>
      <c r="BE73" s="464"/>
      <c r="BF73" s="464"/>
      <c r="BG73" s="464"/>
      <c r="BH73" s="464"/>
      <c r="BI73" s="464"/>
      <c r="BJ73" s="464"/>
      <c r="BK73" s="464"/>
      <c r="BL73" s="464"/>
      <c r="BM73" s="464"/>
      <c r="BN73" s="464"/>
      <c r="BO73" s="464"/>
      <c r="BP73" s="464"/>
      <c r="BQ73" s="464"/>
      <c r="BR73" s="464"/>
      <c r="BS73" s="464"/>
      <c r="BT73" s="464"/>
      <c r="BU73" s="464"/>
      <c r="BV73" s="464"/>
      <c r="BW73" s="464"/>
      <c r="BX73" s="464"/>
      <c r="BY73" s="464"/>
      <c r="BZ73" s="464"/>
      <c r="CA73" s="464"/>
    </row>
    <row r="74" spans="2:79" s="354" customFormat="1" ht="43.5" customHeight="1">
      <c r="B74" s="355">
        <v>61</v>
      </c>
      <c r="C74" s="128" t="s">
        <v>757</v>
      </c>
      <c r="D74" s="128" t="s">
        <v>220</v>
      </c>
      <c r="E74" s="128" t="s">
        <v>285</v>
      </c>
      <c r="F74" s="128" t="s">
        <v>758</v>
      </c>
      <c r="G74" s="128" t="s">
        <v>2377</v>
      </c>
      <c r="H74" s="128" t="s">
        <v>2378</v>
      </c>
      <c r="I74" s="128" t="s">
        <v>706</v>
      </c>
      <c r="J74" s="270"/>
      <c r="K74" s="128" t="s">
        <v>757</v>
      </c>
      <c r="L74" s="356" t="s">
        <v>2317</v>
      </c>
      <c r="M74" s="128">
        <v>20</v>
      </c>
      <c r="N74" s="366">
        <v>2</v>
      </c>
      <c r="O74" s="358">
        <f t="shared" si="0"/>
        <v>22</v>
      </c>
      <c r="P74" s="359" t="s">
        <v>2312</v>
      </c>
      <c r="Q74" s="360">
        <v>80000</v>
      </c>
      <c r="R74" s="361">
        <v>0</v>
      </c>
      <c r="S74" s="361">
        <v>0</v>
      </c>
      <c r="T74" s="361">
        <f t="shared" si="1"/>
        <v>80000</v>
      </c>
      <c r="U74" s="362">
        <v>80000</v>
      </c>
      <c r="V74" s="363">
        <v>0</v>
      </c>
      <c r="W74" s="363">
        <v>0</v>
      </c>
      <c r="X74" s="364">
        <f t="shared" si="2"/>
        <v>80000</v>
      </c>
      <c r="Y74" s="365" t="s">
        <v>2386</v>
      </c>
      <c r="AC74" s="464"/>
      <c r="AD74" s="464"/>
      <c r="AE74" s="464"/>
      <c r="AF74" s="464"/>
      <c r="AG74" s="464"/>
      <c r="AH74" s="464"/>
      <c r="AI74" s="464"/>
      <c r="AJ74" s="464"/>
      <c r="AK74" s="464"/>
      <c r="AL74" s="464"/>
      <c r="AM74" s="464"/>
      <c r="AN74" s="464"/>
      <c r="AO74" s="464"/>
      <c r="AP74" s="464"/>
      <c r="AQ74" s="464"/>
      <c r="AR74" s="464"/>
      <c r="AS74" s="464"/>
      <c r="AT74" s="464"/>
      <c r="AU74" s="464"/>
      <c r="AV74" s="464"/>
      <c r="AW74" s="464"/>
      <c r="AX74" s="464"/>
      <c r="AY74" s="464"/>
      <c r="AZ74" s="464"/>
      <c r="BA74" s="464"/>
      <c r="BB74" s="464"/>
      <c r="BC74" s="464"/>
      <c r="BD74" s="464"/>
      <c r="BE74" s="464"/>
      <c r="BF74" s="464"/>
      <c r="BG74" s="464"/>
      <c r="BH74" s="464"/>
      <c r="BI74" s="464"/>
      <c r="BJ74" s="464"/>
      <c r="BK74" s="464"/>
      <c r="BL74" s="464"/>
      <c r="BM74" s="464"/>
      <c r="BN74" s="464"/>
      <c r="BO74" s="464"/>
      <c r="BP74" s="464"/>
      <c r="BQ74" s="464"/>
      <c r="BR74" s="464"/>
      <c r="BS74" s="464"/>
      <c r="BT74" s="464"/>
      <c r="BU74" s="464"/>
      <c r="BV74" s="464"/>
      <c r="BW74" s="464"/>
      <c r="BX74" s="464"/>
      <c r="BY74" s="464"/>
      <c r="BZ74" s="464"/>
      <c r="CA74" s="464"/>
    </row>
    <row r="75" spans="2:79" s="354" customFormat="1" ht="43.5" customHeight="1">
      <c r="B75" s="355">
        <v>62</v>
      </c>
      <c r="C75" s="128" t="s">
        <v>731</v>
      </c>
      <c r="D75" s="128" t="s">
        <v>732</v>
      </c>
      <c r="E75" s="128" t="s">
        <v>285</v>
      </c>
      <c r="F75" s="128" t="s">
        <v>733</v>
      </c>
      <c r="G75" s="128" t="s">
        <v>2377</v>
      </c>
      <c r="H75" s="128" t="s">
        <v>2378</v>
      </c>
      <c r="I75" s="128" t="s">
        <v>706</v>
      </c>
      <c r="J75" s="270"/>
      <c r="K75" s="128" t="s">
        <v>734</v>
      </c>
      <c r="L75" s="356" t="s">
        <v>2317</v>
      </c>
      <c r="M75" s="128">
        <v>14</v>
      </c>
      <c r="N75" s="366">
        <v>18</v>
      </c>
      <c r="O75" s="358">
        <f t="shared" si="0"/>
        <v>32</v>
      </c>
      <c r="P75" s="359" t="s">
        <v>2312</v>
      </c>
      <c r="Q75" s="360">
        <v>80000</v>
      </c>
      <c r="R75" s="361">
        <v>0</v>
      </c>
      <c r="S75" s="361">
        <v>0</v>
      </c>
      <c r="T75" s="361">
        <f t="shared" si="1"/>
        <v>80000</v>
      </c>
      <c r="U75" s="362">
        <v>80000</v>
      </c>
      <c r="V75" s="363">
        <v>0</v>
      </c>
      <c r="W75" s="363">
        <v>0</v>
      </c>
      <c r="X75" s="364">
        <f t="shared" si="2"/>
        <v>80000</v>
      </c>
      <c r="Y75" s="365" t="s">
        <v>2387</v>
      </c>
      <c r="AC75" s="464"/>
      <c r="AD75" s="464"/>
      <c r="AE75" s="464"/>
      <c r="AF75" s="464"/>
      <c r="AG75" s="464"/>
      <c r="AH75" s="464"/>
      <c r="AI75" s="464"/>
      <c r="AJ75" s="464"/>
      <c r="AK75" s="464"/>
      <c r="AL75" s="464"/>
      <c r="AM75" s="464"/>
      <c r="AN75" s="464"/>
      <c r="AO75" s="464"/>
      <c r="AP75" s="464"/>
      <c r="AQ75" s="464"/>
      <c r="AR75" s="464"/>
      <c r="AS75" s="464"/>
      <c r="AT75" s="464"/>
      <c r="AU75" s="464"/>
      <c r="AV75" s="464"/>
      <c r="AW75" s="464"/>
      <c r="AX75" s="464"/>
      <c r="AY75" s="464"/>
      <c r="AZ75" s="464"/>
      <c r="BA75" s="464"/>
      <c r="BB75" s="464"/>
      <c r="BC75" s="464"/>
      <c r="BD75" s="464"/>
      <c r="BE75" s="464"/>
      <c r="BF75" s="464"/>
      <c r="BG75" s="464"/>
      <c r="BH75" s="464"/>
      <c r="BI75" s="464"/>
      <c r="BJ75" s="464"/>
      <c r="BK75" s="464"/>
      <c r="BL75" s="464"/>
      <c r="BM75" s="464"/>
      <c r="BN75" s="464"/>
      <c r="BO75" s="464"/>
      <c r="BP75" s="464"/>
      <c r="BQ75" s="464"/>
      <c r="BR75" s="464"/>
      <c r="BS75" s="464"/>
      <c r="BT75" s="464"/>
      <c r="BU75" s="464"/>
      <c r="BV75" s="464"/>
      <c r="BW75" s="464"/>
      <c r="BX75" s="464"/>
      <c r="BY75" s="464"/>
      <c r="BZ75" s="464"/>
      <c r="CA75" s="464"/>
    </row>
    <row r="76" spans="2:79" s="354" customFormat="1" ht="43.5" customHeight="1">
      <c r="B76" s="355">
        <v>63</v>
      </c>
      <c r="C76" s="128" t="s">
        <v>814</v>
      </c>
      <c r="D76" s="128" t="s">
        <v>380</v>
      </c>
      <c r="E76" s="128" t="s">
        <v>815</v>
      </c>
      <c r="F76" s="128" t="s">
        <v>816</v>
      </c>
      <c r="G76" s="128" t="s">
        <v>2377</v>
      </c>
      <c r="H76" s="128" t="s">
        <v>2378</v>
      </c>
      <c r="I76" s="128" t="s">
        <v>706</v>
      </c>
      <c r="J76" s="270"/>
      <c r="K76" s="128" t="s">
        <v>817</v>
      </c>
      <c r="L76" s="356" t="s">
        <v>2317</v>
      </c>
      <c r="M76" s="128">
        <v>8</v>
      </c>
      <c r="N76" s="366">
        <v>17</v>
      </c>
      <c r="O76" s="358">
        <f t="shared" si="0"/>
        <v>25</v>
      </c>
      <c r="P76" s="359" t="s">
        <v>2312</v>
      </c>
      <c r="Q76" s="360">
        <v>80000</v>
      </c>
      <c r="R76" s="361">
        <v>0</v>
      </c>
      <c r="S76" s="361">
        <v>0</v>
      </c>
      <c r="T76" s="361">
        <f t="shared" si="1"/>
        <v>80000</v>
      </c>
      <c r="U76" s="362">
        <v>80000</v>
      </c>
      <c r="V76" s="363">
        <v>0</v>
      </c>
      <c r="W76" s="363">
        <v>0</v>
      </c>
      <c r="X76" s="364">
        <f t="shared" si="2"/>
        <v>80000</v>
      </c>
      <c r="Y76" s="365" t="s">
        <v>2388</v>
      </c>
      <c r="AC76" s="464"/>
      <c r="AD76" s="464"/>
      <c r="AE76" s="464"/>
      <c r="AF76" s="464"/>
      <c r="AG76" s="464"/>
      <c r="AH76" s="464"/>
      <c r="AI76" s="464"/>
      <c r="AJ76" s="464"/>
      <c r="AK76" s="464"/>
      <c r="AL76" s="464"/>
      <c r="AM76" s="464"/>
      <c r="AN76" s="464"/>
      <c r="AO76" s="464"/>
      <c r="AP76" s="464"/>
      <c r="AQ76" s="464"/>
      <c r="AR76" s="464"/>
      <c r="AS76" s="464"/>
      <c r="AT76" s="464"/>
      <c r="AU76" s="464"/>
      <c r="AV76" s="464"/>
      <c r="AW76" s="464"/>
      <c r="AX76" s="464"/>
      <c r="AY76" s="464"/>
      <c r="AZ76" s="464"/>
      <c r="BA76" s="464"/>
      <c r="BB76" s="464"/>
      <c r="BC76" s="464"/>
      <c r="BD76" s="464"/>
      <c r="BE76" s="464"/>
      <c r="BF76" s="464"/>
      <c r="BG76" s="464"/>
      <c r="BH76" s="464"/>
      <c r="BI76" s="464"/>
      <c r="BJ76" s="464"/>
      <c r="BK76" s="464"/>
      <c r="BL76" s="464"/>
      <c r="BM76" s="464"/>
      <c r="BN76" s="464"/>
      <c r="BO76" s="464"/>
      <c r="BP76" s="464"/>
      <c r="BQ76" s="464"/>
      <c r="BR76" s="464"/>
      <c r="BS76" s="464"/>
      <c r="BT76" s="464"/>
      <c r="BU76" s="464"/>
      <c r="BV76" s="464"/>
      <c r="BW76" s="464"/>
      <c r="BX76" s="464"/>
      <c r="BY76" s="464"/>
      <c r="BZ76" s="464"/>
      <c r="CA76" s="464"/>
    </row>
    <row r="77" spans="2:79" s="354" customFormat="1" ht="43.5" customHeight="1">
      <c r="B77" s="355">
        <v>64</v>
      </c>
      <c r="C77" s="128" t="s">
        <v>719</v>
      </c>
      <c r="D77" s="128" t="s">
        <v>720</v>
      </c>
      <c r="E77" s="128" t="s">
        <v>430</v>
      </c>
      <c r="F77" s="128" t="s">
        <v>721</v>
      </c>
      <c r="G77" s="128" t="s">
        <v>2377</v>
      </c>
      <c r="H77" s="128" t="s">
        <v>2378</v>
      </c>
      <c r="I77" s="128" t="s">
        <v>706</v>
      </c>
      <c r="J77" s="270"/>
      <c r="K77" s="128" t="s">
        <v>722</v>
      </c>
      <c r="L77" s="356" t="s">
        <v>2317</v>
      </c>
      <c r="M77" s="128">
        <v>12</v>
      </c>
      <c r="N77" s="366">
        <v>14</v>
      </c>
      <c r="O77" s="358">
        <f t="shared" si="0"/>
        <v>26</v>
      </c>
      <c r="P77" s="359" t="s">
        <v>2312</v>
      </c>
      <c r="Q77" s="360">
        <v>80000</v>
      </c>
      <c r="R77" s="361">
        <v>0</v>
      </c>
      <c r="S77" s="361">
        <v>0</v>
      </c>
      <c r="T77" s="361">
        <f t="shared" si="1"/>
        <v>80000</v>
      </c>
      <c r="U77" s="362">
        <v>80000</v>
      </c>
      <c r="V77" s="363">
        <v>0</v>
      </c>
      <c r="W77" s="363">
        <v>0</v>
      </c>
      <c r="X77" s="364">
        <f t="shared" si="2"/>
        <v>80000</v>
      </c>
      <c r="Y77" s="365" t="s">
        <v>2389</v>
      </c>
      <c r="AC77" s="464"/>
      <c r="AD77" s="464"/>
      <c r="AE77" s="464"/>
      <c r="AF77" s="464"/>
      <c r="AG77" s="464"/>
      <c r="AH77" s="464"/>
      <c r="AI77" s="464"/>
      <c r="AJ77" s="464"/>
      <c r="AK77" s="464"/>
      <c r="AL77" s="464"/>
      <c r="AM77" s="464"/>
      <c r="AN77" s="464"/>
      <c r="AO77" s="464"/>
      <c r="AP77" s="464"/>
      <c r="AQ77" s="464"/>
      <c r="AR77" s="464"/>
      <c r="AS77" s="464"/>
      <c r="AT77" s="464"/>
      <c r="AU77" s="464"/>
      <c r="AV77" s="464"/>
      <c r="AW77" s="464"/>
      <c r="AX77" s="464"/>
      <c r="AY77" s="464"/>
      <c r="AZ77" s="464"/>
      <c r="BA77" s="464"/>
      <c r="BB77" s="464"/>
      <c r="BC77" s="464"/>
      <c r="BD77" s="464"/>
      <c r="BE77" s="464"/>
      <c r="BF77" s="464"/>
      <c r="BG77" s="464"/>
      <c r="BH77" s="464"/>
      <c r="BI77" s="464"/>
      <c r="BJ77" s="464"/>
      <c r="BK77" s="464"/>
      <c r="BL77" s="464"/>
      <c r="BM77" s="464"/>
      <c r="BN77" s="464"/>
      <c r="BO77" s="464"/>
      <c r="BP77" s="464"/>
      <c r="BQ77" s="464"/>
      <c r="BR77" s="464"/>
      <c r="BS77" s="464"/>
      <c r="BT77" s="464"/>
      <c r="BU77" s="464"/>
      <c r="BV77" s="464"/>
      <c r="BW77" s="464"/>
      <c r="BX77" s="464"/>
      <c r="BY77" s="464"/>
      <c r="BZ77" s="464"/>
      <c r="CA77" s="464"/>
    </row>
    <row r="78" spans="2:79" s="354" customFormat="1" ht="43.5" customHeight="1">
      <c r="B78" s="355">
        <v>65</v>
      </c>
      <c r="C78" s="128" t="s">
        <v>822</v>
      </c>
      <c r="D78" s="128" t="s">
        <v>285</v>
      </c>
      <c r="E78" s="128" t="s">
        <v>219</v>
      </c>
      <c r="F78" s="128" t="s">
        <v>531</v>
      </c>
      <c r="G78" s="128" t="s">
        <v>2377</v>
      </c>
      <c r="H78" s="128" t="s">
        <v>2378</v>
      </c>
      <c r="I78" s="128" t="s">
        <v>706</v>
      </c>
      <c r="J78" s="270"/>
      <c r="K78" s="128" t="s">
        <v>823</v>
      </c>
      <c r="L78" s="356" t="s">
        <v>2317</v>
      </c>
      <c r="M78" s="128">
        <v>11</v>
      </c>
      <c r="N78" s="366">
        <v>17</v>
      </c>
      <c r="O78" s="358">
        <f t="shared" ref="O78:O141" si="3">+N78+M78</f>
        <v>28</v>
      </c>
      <c r="P78" s="359" t="s">
        <v>2312</v>
      </c>
      <c r="Q78" s="360">
        <v>80000</v>
      </c>
      <c r="R78" s="361">
        <v>0</v>
      </c>
      <c r="S78" s="361">
        <v>0</v>
      </c>
      <c r="T78" s="361">
        <f t="shared" si="1"/>
        <v>80000</v>
      </c>
      <c r="U78" s="362">
        <v>80000</v>
      </c>
      <c r="V78" s="363">
        <v>0</v>
      </c>
      <c r="W78" s="363">
        <v>0</v>
      </c>
      <c r="X78" s="364">
        <f t="shared" si="2"/>
        <v>80000</v>
      </c>
      <c r="Y78" s="365" t="s">
        <v>2390</v>
      </c>
      <c r="AC78" s="464"/>
      <c r="AD78" s="464"/>
      <c r="AE78" s="464"/>
      <c r="AF78" s="464"/>
      <c r="AG78" s="464"/>
      <c r="AH78" s="464"/>
      <c r="AI78" s="464"/>
      <c r="AJ78" s="464"/>
      <c r="AK78" s="464"/>
      <c r="AL78" s="464"/>
      <c r="AM78" s="464"/>
      <c r="AN78" s="464"/>
      <c r="AO78" s="464"/>
      <c r="AP78" s="464"/>
      <c r="AQ78" s="464"/>
      <c r="AR78" s="464"/>
      <c r="AS78" s="464"/>
      <c r="AT78" s="464"/>
      <c r="AU78" s="464"/>
      <c r="AV78" s="464"/>
      <c r="AW78" s="464"/>
      <c r="AX78" s="464"/>
      <c r="AY78" s="464"/>
      <c r="AZ78" s="464"/>
      <c r="BA78" s="464"/>
      <c r="BB78" s="464"/>
      <c r="BC78" s="464"/>
      <c r="BD78" s="464"/>
      <c r="BE78" s="464"/>
      <c r="BF78" s="464"/>
      <c r="BG78" s="464"/>
      <c r="BH78" s="464"/>
      <c r="BI78" s="464"/>
      <c r="BJ78" s="464"/>
      <c r="BK78" s="464"/>
      <c r="BL78" s="464"/>
      <c r="BM78" s="464"/>
      <c r="BN78" s="464"/>
      <c r="BO78" s="464"/>
      <c r="BP78" s="464"/>
      <c r="BQ78" s="464"/>
      <c r="BR78" s="464"/>
      <c r="BS78" s="464"/>
      <c r="BT78" s="464"/>
      <c r="BU78" s="464"/>
      <c r="BV78" s="464"/>
      <c r="BW78" s="464"/>
      <c r="BX78" s="464"/>
      <c r="BY78" s="464"/>
      <c r="BZ78" s="464"/>
      <c r="CA78" s="464"/>
    </row>
    <row r="79" spans="2:79" s="354" customFormat="1" ht="43.5" customHeight="1">
      <c r="B79" s="355">
        <v>66</v>
      </c>
      <c r="C79" s="128" t="s">
        <v>843</v>
      </c>
      <c r="D79" s="128" t="s">
        <v>844</v>
      </c>
      <c r="E79" s="128" t="s">
        <v>285</v>
      </c>
      <c r="F79" s="128" t="s">
        <v>845</v>
      </c>
      <c r="G79" s="128" t="s">
        <v>2377</v>
      </c>
      <c r="H79" s="128" t="s">
        <v>2378</v>
      </c>
      <c r="I79" s="128" t="s">
        <v>706</v>
      </c>
      <c r="J79" s="270"/>
      <c r="K79" s="128" t="s">
        <v>846</v>
      </c>
      <c r="L79" s="356" t="s">
        <v>2317</v>
      </c>
      <c r="M79" s="128">
        <v>8</v>
      </c>
      <c r="N79" s="366">
        <v>17</v>
      </c>
      <c r="O79" s="358">
        <f t="shared" si="3"/>
        <v>25</v>
      </c>
      <c r="P79" s="359" t="s">
        <v>2312</v>
      </c>
      <c r="Q79" s="360">
        <v>80000</v>
      </c>
      <c r="R79" s="361">
        <v>0</v>
      </c>
      <c r="S79" s="361">
        <v>0</v>
      </c>
      <c r="T79" s="361">
        <f t="shared" ref="T79:T142" si="4">+Q79+R79+S79</f>
        <v>80000</v>
      </c>
      <c r="U79" s="362">
        <v>80000</v>
      </c>
      <c r="V79" s="363">
        <v>0</v>
      </c>
      <c r="W79" s="363">
        <v>0</v>
      </c>
      <c r="X79" s="364">
        <f t="shared" si="2"/>
        <v>80000</v>
      </c>
      <c r="Y79" s="365" t="s">
        <v>2391</v>
      </c>
      <c r="AC79" s="464"/>
      <c r="AD79" s="464"/>
      <c r="AE79" s="464"/>
      <c r="AF79" s="464"/>
      <c r="AG79" s="464"/>
      <c r="AH79" s="464"/>
      <c r="AI79" s="464"/>
      <c r="AJ79" s="464"/>
      <c r="AK79" s="464"/>
      <c r="AL79" s="464"/>
      <c r="AM79" s="464"/>
      <c r="AN79" s="464"/>
      <c r="AO79" s="464"/>
      <c r="AP79" s="464"/>
      <c r="AQ79" s="464"/>
      <c r="AR79" s="464"/>
      <c r="AS79" s="464"/>
      <c r="AT79" s="464"/>
      <c r="AU79" s="464"/>
      <c r="AV79" s="464"/>
      <c r="AW79" s="464"/>
      <c r="AX79" s="464"/>
      <c r="AY79" s="464"/>
      <c r="AZ79" s="464"/>
      <c r="BA79" s="464"/>
      <c r="BB79" s="464"/>
      <c r="BC79" s="464"/>
      <c r="BD79" s="464"/>
      <c r="BE79" s="464"/>
      <c r="BF79" s="464"/>
      <c r="BG79" s="464"/>
      <c r="BH79" s="464"/>
      <c r="BI79" s="464"/>
      <c r="BJ79" s="464"/>
      <c r="BK79" s="464"/>
      <c r="BL79" s="464"/>
      <c r="BM79" s="464"/>
      <c r="BN79" s="464"/>
      <c r="BO79" s="464"/>
      <c r="BP79" s="464"/>
      <c r="BQ79" s="464"/>
      <c r="BR79" s="464"/>
      <c r="BS79" s="464"/>
      <c r="BT79" s="464"/>
      <c r="BU79" s="464"/>
      <c r="BV79" s="464"/>
      <c r="BW79" s="464"/>
      <c r="BX79" s="464"/>
      <c r="BY79" s="464"/>
      <c r="BZ79" s="464"/>
      <c r="CA79" s="464"/>
    </row>
    <row r="80" spans="2:79" s="354" customFormat="1" ht="43.5" customHeight="1">
      <c r="B80" s="355">
        <v>67</v>
      </c>
      <c r="C80" s="128" t="s">
        <v>855</v>
      </c>
      <c r="D80" s="128" t="s">
        <v>856</v>
      </c>
      <c r="E80" s="128" t="s">
        <v>285</v>
      </c>
      <c r="F80" s="128" t="s">
        <v>229</v>
      </c>
      <c r="G80" s="128" t="s">
        <v>2377</v>
      </c>
      <c r="H80" s="128" t="s">
        <v>2378</v>
      </c>
      <c r="I80" s="128" t="s">
        <v>706</v>
      </c>
      <c r="J80" s="270"/>
      <c r="K80" s="128" t="s">
        <v>855</v>
      </c>
      <c r="L80" s="356" t="s">
        <v>2317</v>
      </c>
      <c r="M80" s="128">
        <v>18</v>
      </c>
      <c r="N80" s="366">
        <v>19</v>
      </c>
      <c r="O80" s="358">
        <f t="shared" si="3"/>
        <v>37</v>
      </c>
      <c r="P80" s="359" t="s">
        <v>2312</v>
      </c>
      <c r="Q80" s="360">
        <v>80000</v>
      </c>
      <c r="R80" s="361">
        <v>0</v>
      </c>
      <c r="S80" s="361">
        <v>0</v>
      </c>
      <c r="T80" s="361">
        <f t="shared" si="4"/>
        <v>80000</v>
      </c>
      <c r="U80" s="362">
        <v>80000</v>
      </c>
      <c r="V80" s="363">
        <v>0</v>
      </c>
      <c r="W80" s="363">
        <v>0</v>
      </c>
      <c r="X80" s="364">
        <f t="shared" ref="X80:X143" si="5">+U80+V80</f>
        <v>80000</v>
      </c>
      <c r="Y80" s="365" t="s">
        <v>2392</v>
      </c>
      <c r="AC80" s="464"/>
      <c r="AD80" s="464"/>
      <c r="AE80" s="464"/>
      <c r="AF80" s="464"/>
      <c r="AG80" s="464"/>
      <c r="AH80" s="464"/>
      <c r="AI80" s="464"/>
      <c r="AJ80" s="464"/>
      <c r="AK80" s="464"/>
      <c r="AL80" s="464"/>
      <c r="AM80" s="464"/>
      <c r="AN80" s="464"/>
      <c r="AO80" s="464"/>
      <c r="AP80" s="464"/>
      <c r="AQ80" s="464"/>
      <c r="AR80" s="464"/>
      <c r="AS80" s="464"/>
      <c r="AT80" s="464"/>
      <c r="AU80" s="464"/>
      <c r="AV80" s="464"/>
      <c r="AW80" s="464"/>
      <c r="AX80" s="464"/>
      <c r="AY80" s="464"/>
      <c r="AZ80" s="464"/>
      <c r="BA80" s="464"/>
      <c r="BB80" s="464"/>
      <c r="BC80" s="464"/>
      <c r="BD80" s="464"/>
      <c r="BE80" s="464"/>
      <c r="BF80" s="464"/>
      <c r="BG80" s="464"/>
      <c r="BH80" s="464"/>
      <c r="BI80" s="464"/>
      <c r="BJ80" s="464"/>
      <c r="BK80" s="464"/>
      <c r="BL80" s="464"/>
      <c r="BM80" s="464"/>
      <c r="BN80" s="464"/>
      <c r="BO80" s="464"/>
      <c r="BP80" s="464"/>
      <c r="BQ80" s="464"/>
      <c r="BR80" s="464"/>
      <c r="BS80" s="464"/>
      <c r="BT80" s="464"/>
      <c r="BU80" s="464"/>
      <c r="BV80" s="464"/>
      <c r="BW80" s="464"/>
      <c r="BX80" s="464"/>
      <c r="BY80" s="464"/>
      <c r="BZ80" s="464"/>
      <c r="CA80" s="464"/>
    </row>
    <row r="81" spans="2:79" s="354" customFormat="1" ht="43.5" customHeight="1">
      <c r="B81" s="355">
        <v>68</v>
      </c>
      <c r="C81" s="128" t="s">
        <v>740</v>
      </c>
      <c r="D81" s="128" t="s">
        <v>285</v>
      </c>
      <c r="E81" s="128" t="s">
        <v>285</v>
      </c>
      <c r="F81" s="128" t="s">
        <v>741</v>
      </c>
      <c r="G81" s="128" t="s">
        <v>2377</v>
      </c>
      <c r="H81" s="128" t="s">
        <v>2378</v>
      </c>
      <c r="I81" s="128" t="s">
        <v>706</v>
      </c>
      <c r="J81" s="270"/>
      <c r="K81" s="128" t="s">
        <v>742</v>
      </c>
      <c r="L81" s="356" t="s">
        <v>2317</v>
      </c>
      <c r="M81" s="128">
        <v>17</v>
      </c>
      <c r="N81" s="366">
        <v>6</v>
      </c>
      <c r="O81" s="358">
        <f t="shared" si="3"/>
        <v>23</v>
      </c>
      <c r="P81" s="359" t="s">
        <v>2312</v>
      </c>
      <c r="Q81" s="360">
        <v>80000</v>
      </c>
      <c r="R81" s="361">
        <v>0</v>
      </c>
      <c r="S81" s="361">
        <v>0</v>
      </c>
      <c r="T81" s="361">
        <f t="shared" si="4"/>
        <v>80000</v>
      </c>
      <c r="U81" s="362">
        <v>80000</v>
      </c>
      <c r="V81" s="363">
        <v>0</v>
      </c>
      <c r="W81" s="363">
        <v>0</v>
      </c>
      <c r="X81" s="364">
        <f t="shared" si="5"/>
        <v>80000</v>
      </c>
      <c r="Y81" s="365" t="s">
        <v>2393</v>
      </c>
      <c r="AC81" s="464"/>
      <c r="AD81" s="464"/>
      <c r="AE81" s="464"/>
      <c r="AF81" s="464"/>
      <c r="AG81" s="464"/>
      <c r="AH81" s="464"/>
      <c r="AI81" s="464"/>
      <c r="AJ81" s="464"/>
      <c r="AK81" s="464"/>
      <c r="AL81" s="464"/>
      <c r="AM81" s="464"/>
      <c r="AN81" s="464"/>
      <c r="AO81" s="464"/>
      <c r="AP81" s="464"/>
      <c r="AQ81" s="464"/>
      <c r="AR81" s="464"/>
      <c r="AS81" s="464"/>
      <c r="AT81" s="464"/>
      <c r="AU81" s="464"/>
      <c r="AV81" s="464"/>
      <c r="AW81" s="464"/>
      <c r="AX81" s="464"/>
      <c r="AY81" s="464"/>
      <c r="AZ81" s="464"/>
      <c r="BA81" s="464"/>
      <c r="BB81" s="464"/>
      <c r="BC81" s="464"/>
      <c r="BD81" s="464"/>
      <c r="BE81" s="464"/>
      <c r="BF81" s="464"/>
      <c r="BG81" s="464"/>
      <c r="BH81" s="464"/>
      <c r="BI81" s="464"/>
      <c r="BJ81" s="464"/>
      <c r="BK81" s="464"/>
      <c r="BL81" s="464"/>
      <c r="BM81" s="464"/>
      <c r="BN81" s="464"/>
      <c r="BO81" s="464"/>
      <c r="BP81" s="464"/>
      <c r="BQ81" s="464"/>
      <c r="BR81" s="464"/>
      <c r="BS81" s="464"/>
      <c r="BT81" s="464"/>
      <c r="BU81" s="464"/>
      <c r="BV81" s="464"/>
      <c r="BW81" s="464"/>
      <c r="BX81" s="464"/>
      <c r="BY81" s="464"/>
      <c r="BZ81" s="464"/>
      <c r="CA81" s="464"/>
    </row>
    <row r="82" spans="2:79" s="354" customFormat="1" ht="43.5" customHeight="1">
      <c r="B82" s="355">
        <v>69</v>
      </c>
      <c r="C82" s="128" t="s">
        <v>747</v>
      </c>
      <c r="D82" s="128" t="s">
        <v>285</v>
      </c>
      <c r="E82" s="128" t="s">
        <v>619</v>
      </c>
      <c r="F82" s="128" t="s">
        <v>500</v>
      </c>
      <c r="G82" s="128" t="s">
        <v>2377</v>
      </c>
      <c r="H82" s="128" t="s">
        <v>2378</v>
      </c>
      <c r="I82" s="128" t="s">
        <v>706</v>
      </c>
      <c r="J82" s="270"/>
      <c r="K82" s="128" t="s">
        <v>748</v>
      </c>
      <c r="L82" s="356" t="s">
        <v>2317</v>
      </c>
      <c r="M82" s="128">
        <v>8</v>
      </c>
      <c r="N82" s="366">
        <v>17</v>
      </c>
      <c r="O82" s="358">
        <f t="shared" si="3"/>
        <v>25</v>
      </c>
      <c r="P82" s="359" t="s">
        <v>2312</v>
      </c>
      <c r="Q82" s="360">
        <v>80000</v>
      </c>
      <c r="R82" s="361">
        <v>0</v>
      </c>
      <c r="S82" s="361">
        <v>0</v>
      </c>
      <c r="T82" s="361">
        <f t="shared" si="4"/>
        <v>80000</v>
      </c>
      <c r="U82" s="362">
        <v>80000</v>
      </c>
      <c r="V82" s="363">
        <v>0</v>
      </c>
      <c r="W82" s="363">
        <v>0</v>
      </c>
      <c r="X82" s="364">
        <f t="shared" si="5"/>
        <v>80000</v>
      </c>
      <c r="Y82" s="365" t="s">
        <v>2394</v>
      </c>
      <c r="AC82" s="464"/>
      <c r="AD82" s="464"/>
      <c r="AE82" s="464"/>
      <c r="AF82" s="464"/>
      <c r="AG82" s="464"/>
      <c r="AH82" s="464"/>
      <c r="AI82" s="464"/>
      <c r="AJ82" s="464"/>
      <c r="AK82" s="464"/>
      <c r="AL82" s="464"/>
      <c r="AM82" s="464"/>
      <c r="AN82" s="464"/>
      <c r="AO82" s="464"/>
      <c r="AP82" s="464"/>
      <c r="AQ82" s="464"/>
      <c r="AR82" s="464"/>
      <c r="AS82" s="464"/>
      <c r="AT82" s="464"/>
      <c r="AU82" s="464"/>
      <c r="AV82" s="464"/>
      <c r="AW82" s="464"/>
      <c r="AX82" s="464"/>
      <c r="AY82" s="464"/>
      <c r="AZ82" s="464"/>
      <c r="BA82" s="464"/>
      <c r="BB82" s="464"/>
      <c r="BC82" s="464"/>
      <c r="BD82" s="464"/>
      <c r="BE82" s="464"/>
      <c r="BF82" s="464"/>
      <c r="BG82" s="464"/>
      <c r="BH82" s="464"/>
      <c r="BI82" s="464"/>
      <c r="BJ82" s="464"/>
      <c r="BK82" s="464"/>
      <c r="BL82" s="464"/>
      <c r="BM82" s="464"/>
      <c r="BN82" s="464"/>
      <c r="BO82" s="464"/>
      <c r="BP82" s="464"/>
      <c r="BQ82" s="464"/>
      <c r="BR82" s="464"/>
      <c r="BS82" s="464"/>
      <c r="BT82" s="464"/>
      <c r="BU82" s="464"/>
      <c r="BV82" s="464"/>
      <c r="BW82" s="464"/>
      <c r="BX82" s="464"/>
      <c r="BY82" s="464"/>
      <c r="BZ82" s="464"/>
      <c r="CA82" s="464"/>
    </row>
    <row r="83" spans="2:79" s="354" customFormat="1" ht="43.5" customHeight="1">
      <c r="B83" s="355">
        <v>70</v>
      </c>
      <c r="C83" s="128" t="s">
        <v>836</v>
      </c>
      <c r="D83" s="128" t="s">
        <v>285</v>
      </c>
      <c r="E83" s="128" t="s">
        <v>285</v>
      </c>
      <c r="F83" s="128" t="s">
        <v>837</v>
      </c>
      <c r="G83" s="128" t="s">
        <v>2377</v>
      </c>
      <c r="H83" s="128" t="s">
        <v>2378</v>
      </c>
      <c r="I83" s="128" t="s">
        <v>706</v>
      </c>
      <c r="J83" s="270"/>
      <c r="K83" s="128" t="s">
        <v>838</v>
      </c>
      <c r="L83" s="356" t="s">
        <v>2317</v>
      </c>
      <c r="M83" s="128">
        <v>10</v>
      </c>
      <c r="N83" s="366">
        <v>21</v>
      </c>
      <c r="O83" s="358">
        <f t="shared" si="3"/>
        <v>31</v>
      </c>
      <c r="P83" s="359" t="s">
        <v>2312</v>
      </c>
      <c r="Q83" s="360">
        <v>80000</v>
      </c>
      <c r="R83" s="361">
        <v>0</v>
      </c>
      <c r="S83" s="361">
        <v>0</v>
      </c>
      <c r="T83" s="361">
        <f t="shared" si="4"/>
        <v>80000</v>
      </c>
      <c r="U83" s="362">
        <v>80000</v>
      </c>
      <c r="V83" s="363">
        <v>0</v>
      </c>
      <c r="W83" s="363">
        <v>0</v>
      </c>
      <c r="X83" s="364">
        <f t="shared" si="5"/>
        <v>80000</v>
      </c>
      <c r="Y83" s="365" t="s">
        <v>2395</v>
      </c>
      <c r="AC83" s="464"/>
      <c r="AD83" s="464"/>
      <c r="AE83" s="464"/>
      <c r="AF83" s="464"/>
      <c r="AG83" s="464"/>
      <c r="AH83" s="464"/>
      <c r="AI83" s="464"/>
      <c r="AJ83" s="464"/>
      <c r="AK83" s="464"/>
      <c r="AL83" s="464"/>
      <c r="AM83" s="464"/>
      <c r="AN83" s="464"/>
      <c r="AO83" s="464"/>
      <c r="AP83" s="464"/>
      <c r="AQ83" s="464"/>
      <c r="AR83" s="464"/>
      <c r="AS83" s="464"/>
      <c r="AT83" s="464"/>
      <c r="AU83" s="464"/>
      <c r="AV83" s="464"/>
      <c r="AW83" s="464"/>
      <c r="AX83" s="464"/>
      <c r="AY83" s="464"/>
      <c r="AZ83" s="464"/>
      <c r="BA83" s="464"/>
      <c r="BB83" s="464"/>
      <c r="BC83" s="464"/>
      <c r="BD83" s="464"/>
      <c r="BE83" s="464"/>
      <c r="BF83" s="464"/>
      <c r="BG83" s="464"/>
      <c r="BH83" s="464"/>
      <c r="BI83" s="464"/>
      <c r="BJ83" s="464"/>
      <c r="BK83" s="464"/>
      <c r="BL83" s="464"/>
      <c r="BM83" s="464"/>
      <c r="BN83" s="464"/>
      <c r="BO83" s="464"/>
      <c r="BP83" s="464"/>
      <c r="BQ83" s="464"/>
      <c r="BR83" s="464"/>
      <c r="BS83" s="464"/>
      <c r="BT83" s="464"/>
      <c r="BU83" s="464"/>
      <c r="BV83" s="464"/>
      <c r="BW83" s="464"/>
      <c r="BX83" s="464"/>
      <c r="BY83" s="464"/>
      <c r="BZ83" s="464"/>
      <c r="CA83" s="464"/>
    </row>
    <row r="84" spans="2:79" s="354" customFormat="1" ht="43.5" customHeight="1">
      <c r="B84" s="355">
        <v>71</v>
      </c>
      <c r="C84" s="128" t="s">
        <v>744</v>
      </c>
      <c r="D84" s="128" t="s">
        <v>285</v>
      </c>
      <c r="E84" s="128"/>
      <c r="F84" s="128" t="s">
        <v>745</v>
      </c>
      <c r="G84" s="128" t="s">
        <v>2377</v>
      </c>
      <c r="H84" s="128" t="s">
        <v>2378</v>
      </c>
      <c r="I84" s="128" t="s">
        <v>706</v>
      </c>
      <c r="J84" s="270"/>
      <c r="K84" s="128" t="s">
        <v>744</v>
      </c>
      <c r="L84" s="356" t="s">
        <v>2317</v>
      </c>
      <c r="M84" s="128">
        <v>23</v>
      </c>
      <c r="N84" s="366">
        <v>2</v>
      </c>
      <c r="O84" s="358">
        <f t="shared" si="3"/>
        <v>25</v>
      </c>
      <c r="P84" s="359" t="s">
        <v>2312</v>
      </c>
      <c r="Q84" s="360">
        <v>80000</v>
      </c>
      <c r="R84" s="361">
        <v>0</v>
      </c>
      <c r="S84" s="361">
        <v>0</v>
      </c>
      <c r="T84" s="361">
        <f t="shared" si="4"/>
        <v>80000</v>
      </c>
      <c r="U84" s="362">
        <v>80000</v>
      </c>
      <c r="V84" s="363">
        <v>0</v>
      </c>
      <c r="W84" s="363">
        <v>0</v>
      </c>
      <c r="X84" s="364">
        <f t="shared" si="5"/>
        <v>80000</v>
      </c>
      <c r="Y84" s="365" t="s">
        <v>2396</v>
      </c>
      <c r="AC84" s="464"/>
      <c r="AD84" s="464"/>
      <c r="AE84" s="464"/>
      <c r="AF84" s="464"/>
      <c r="AG84" s="464"/>
      <c r="AH84" s="464"/>
      <c r="AI84" s="464"/>
      <c r="AJ84" s="464"/>
      <c r="AK84" s="464"/>
      <c r="AL84" s="464"/>
      <c r="AM84" s="464"/>
      <c r="AN84" s="464"/>
      <c r="AO84" s="464"/>
      <c r="AP84" s="464"/>
      <c r="AQ84" s="464"/>
      <c r="AR84" s="464"/>
      <c r="AS84" s="464"/>
      <c r="AT84" s="464"/>
      <c r="AU84" s="464"/>
      <c r="AV84" s="464"/>
      <c r="AW84" s="464"/>
      <c r="AX84" s="464"/>
      <c r="AY84" s="464"/>
      <c r="AZ84" s="464"/>
      <c r="BA84" s="464"/>
      <c r="BB84" s="464"/>
      <c r="BC84" s="464"/>
      <c r="BD84" s="464"/>
      <c r="BE84" s="464"/>
      <c r="BF84" s="464"/>
      <c r="BG84" s="464"/>
      <c r="BH84" s="464"/>
      <c r="BI84" s="464"/>
      <c r="BJ84" s="464"/>
      <c r="BK84" s="464"/>
      <c r="BL84" s="464"/>
      <c r="BM84" s="464"/>
      <c r="BN84" s="464"/>
      <c r="BO84" s="464"/>
      <c r="BP84" s="464"/>
      <c r="BQ84" s="464"/>
      <c r="BR84" s="464"/>
      <c r="BS84" s="464"/>
      <c r="BT84" s="464"/>
      <c r="BU84" s="464"/>
      <c r="BV84" s="464"/>
      <c r="BW84" s="464"/>
      <c r="BX84" s="464"/>
      <c r="BY84" s="464"/>
      <c r="BZ84" s="464"/>
      <c r="CA84" s="464"/>
    </row>
    <row r="85" spans="2:79" s="354" customFormat="1" ht="43.5" customHeight="1">
      <c r="B85" s="355">
        <v>72</v>
      </c>
      <c r="C85" s="128" t="s">
        <v>736</v>
      </c>
      <c r="D85" s="128" t="s">
        <v>737</v>
      </c>
      <c r="E85" s="128" t="s">
        <v>323</v>
      </c>
      <c r="F85" s="128" t="s">
        <v>738</v>
      </c>
      <c r="G85" s="128" t="s">
        <v>2377</v>
      </c>
      <c r="H85" s="128" t="s">
        <v>2378</v>
      </c>
      <c r="I85" s="128" t="s">
        <v>706</v>
      </c>
      <c r="J85" s="270"/>
      <c r="K85" s="128" t="s">
        <v>736</v>
      </c>
      <c r="L85" s="356" t="s">
        <v>2317</v>
      </c>
      <c r="M85" s="128">
        <v>14</v>
      </c>
      <c r="N85" s="366">
        <v>10</v>
      </c>
      <c r="O85" s="358">
        <f t="shared" si="3"/>
        <v>24</v>
      </c>
      <c r="P85" s="359" t="s">
        <v>2312</v>
      </c>
      <c r="Q85" s="360">
        <v>80000</v>
      </c>
      <c r="R85" s="361">
        <v>0</v>
      </c>
      <c r="S85" s="361">
        <v>0</v>
      </c>
      <c r="T85" s="361">
        <f t="shared" si="4"/>
        <v>80000</v>
      </c>
      <c r="U85" s="362">
        <v>80000</v>
      </c>
      <c r="V85" s="363">
        <v>0</v>
      </c>
      <c r="W85" s="363">
        <v>0</v>
      </c>
      <c r="X85" s="364">
        <f t="shared" si="5"/>
        <v>80000</v>
      </c>
      <c r="Y85" s="365" t="s">
        <v>2397</v>
      </c>
      <c r="AC85" s="464"/>
      <c r="AD85" s="464"/>
      <c r="AE85" s="464"/>
      <c r="AF85" s="464"/>
      <c r="AG85" s="464"/>
      <c r="AH85" s="464"/>
      <c r="AI85" s="464"/>
      <c r="AJ85" s="464"/>
      <c r="AK85" s="464"/>
      <c r="AL85" s="464"/>
      <c r="AM85" s="464"/>
      <c r="AN85" s="464"/>
      <c r="AO85" s="464"/>
      <c r="AP85" s="464"/>
      <c r="AQ85" s="464"/>
      <c r="AR85" s="464"/>
      <c r="AS85" s="464"/>
      <c r="AT85" s="464"/>
      <c r="AU85" s="464"/>
      <c r="AV85" s="464"/>
      <c r="AW85" s="464"/>
      <c r="AX85" s="464"/>
      <c r="AY85" s="464"/>
      <c r="AZ85" s="464"/>
      <c r="BA85" s="464"/>
      <c r="BB85" s="464"/>
      <c r="BC85" s="464"/>
      <c r="BD85" s="464"/>
      <c r="BE85" s="464"/>
      <c r="BF85" s="464"/>
      <c r="BG85" s="464"/>
      <c r="BH85" s="464"/>
      <c r="BI85" s="464"/>
      <c r="BJ85" s="464"/>
      <c r="BK85" s="464"/>
      <c r="BL85" s="464"/>
      <c r="BM85" s="464"/>
      <c r="BN85" s="464"/>
      <c r="BO85" s="464"/>
      <c r="BP85" s="464"/>
      <c r="BQ85" s="464"/>
      <c r="BR85" s="464"/>
      <c r="BS85" s="464"/>
      <c r="BT85" s="464"/>
      <c r="BU85" s="464"/>
      <c r="BV85" s="464"/>
      <c r="BW85" s="464"/>
      <c r="BX85" s="464"/>
      <c r="BY85" s="464"/>
      <c r="BZ85" s="464"/>
      <c r="CA85" s="464"/>
    </row>
    <row r="86" spans="2:79" s="354" customFormat="1" ht="43.5" customHeight="1">
      <c r="B86" s="355">
        <v>73</v>
      </c>
      <c r="C86" s="128" t="s">
        <v>833</v>
      </c>
      <c r="D86" s="128" t="s">
        <v>179</v>
      </c>
      <c r="E86" s="128" t="s">
        <v>179</v>
      </c>
      <c r="F86" s="128" t="s">
        <v>834</v>
      </c>
      <c r="G86" s="128" t="s">
        <v>2377</v>
      </c>
      <c r="H86" s="128" t="s">
        <v>2378</v>
      </c>
      <c r="I86" s="128" t="s">
        <v>706</v>
      </c>
      <c r="J86" s="270"/>
      <c r="K86" s="128" t="s">
        <v>833</v>
      </c>
      <c r="L86" s="356" t="s">
        <v>2317</v>
      </c>
      <c r="M86" s="128">
        <v>13</v>
      </c>
      <c r="N86" s="366">
        <v>8</v>
      </c>
      <c r="O86" s="358">
        <f t="shared" si="3"/>
        <v>21</v>
      </c>
      <c r="P86" s="359" t="s">
        <v>2312</v>
      </c>
      <c r="Q86" s="360">
        <v>80000</v>
      </c>
      <c r="R86" s="361">
        <v>0</v>
      </c>
      <c r="S86" s="361">
        <v>0</v>
      </c>
      <c r="T86" s="361">
        <f t="shared" si="4"/>
        <v>80000</v>
      </c>
      <c r="U86" s="362">
        <v>80000</v>
      </c>
      <c r="V86" s="363">
        <v>0</v>
      </c>
      <c r="W86" s="363">
        <v>0</v>
      </c>
      <c r="X86" s="364">
        <f t="shared" si="5"/>
        <v>80000</v>
      </c>
      <c r="Y86" s="365" t="s">
        <v>2398</v>
      </c>
      <c r="AC86" s="464"/>
      <c r="AD86" s="464"/>
      <c r="AE86" s="464"/>
      <c r="AF86" s="464"/>
      <c r="AG86" s="464"/>
      <c r="AH86" s="464"/>
      <c r="AI86" s="464"/>
      <c r="AJ86" s="464"/>
      <c r="AK86" s="464"/>
      <c r="AL86" s="464"/>
      <c r="AM86" s="464"/>
      <c r="AN86" s="464"/>
      <c r="AO86" s="464"/>
      <c r="AP86" s="464"/>
      <c r="AQ86" s="464"/>
      <c r="AR86" s="464"/>
      <c r="AS86" s="464"/>
      <c r="AT86" s="464"/>
      <c r="AU86" s="464"/>
      <c r="AV86" s="464"/>
      <c r="AW86" s="464"/>
      <c r="AX86" s="464"/>
      <c r="AY86" s="464"/>
      <c r="AZ86" s="464"/>
      <c r="BA86" s="464"/>
      <c r="BB86" s="464"/>
      <c r="BC86" s="464"/>
      <c r="BD86" s="464"/>
      <c r="BE86" s="464"/>
      <c r="BF86" s="464"/>
      <c r="BG86" s="464"/>
      <c r="BH86" s="464"/>
      <c r="BI86" s="464"/>
      <c r="BJ86" s="464"/>
      <c r="BK86" s="464"/>
      <c r="BL86" s="464"/>
      <c r="BM86" s="464"/>
      <c r="BN86" s="464"/>
      <c r="BO86" s="464"/>
      <c r="BP86" s="464"/>
      <c r="BQ86" s="464"/>
      <c r="BR86" s="464"/>
      <c r="BS86" s="464"/>
      <c r="BT86" s="464"/>
      <c r="BU86" s="464"/>
      <c r="BV86" s="464"/>
      <c r="BW86" s="464"/>
      <c r="BX86" s="464"/>
      <c r="BY86" s="464"/>
      <c r="BZ86" s="464"/>
      <c r="CA86" s="464"/>
    </row>
    <row r="87" spans="2:79" s="354" customFormat="1" ht="43.5" customHeight="1">
      <c r="B87" s="355">
        <v>74</v>
      </c>
      <c r="C87" s="128" t="s">
        <v>825</v>
      </c>
      <c r="D87" s="128" t="s">
        <v>253</v>
      </c>
      <c r="E87" s="128" t="s">
        <v>826</v>
      </c>
      <c r="F87" s="128" t="s">
        <v>827</v>
      </c>
      <c r="G87" s="128" t="s">
        <v>2377</v>
      </c>
      <c r="H87" s="128" t="s">
        <v>2378</v>
      </c>
      <c r="I87" s="128" t="s">
        <v>706</v>
      </c>
      <c r="J87" s="270"/>
      <c r="K87" s="128" t="s">
        <v>828</v>
      </c>
      <c r="L87" s="356" t="s">
        <v>2317</v>
      </c>
      <c r="M87" s="128">
        <v>15</v>
      </c>
      <c r="N87" s="366">
        <v>8</v>
      </c>
      <c r="O87" s="358">
        <f t="shared" si="3"/>
        <v>23</v>
      </c>
      <c r="P87" s="359" t="s">
        <v>2312</v>
      </c>
      <c r="Q87" s="360">
        <v>80000</v>
      </c>
      <c r="R87" s="361">
        <v>0</v>
      </c>
      <c r="S87" s="361">
        <v>0</v>
      </c>
      <c r="T87" s="361">
        <f t="shared" si="4"/>
        <v>80000</v>
      </c>
      <c r="U87" s="362">
        <v>80000</v>
      </c>
      <c r="V87" s="363">
        <v>0</v>
      </c>
      <c r="W87" s="363">
        <v>0</v>
      </c>
      <c r="X87" s="364">
        <f t="shared" si="5"/>
        <v>80000</v>
      </c>
      <c r="Y87" s="365" t="s">
        <v>2399</v>
      </c>
      <c r="AC87" s="464"/>
      <c r="AD87" s="464"/>
      <c r="AE87" s="464"/>
      <c r="AF87" s="464"/>
      <c r="AG87" s="464"/>
      <c r="AH87" s="464"/>
      <c r="AI87" s="464"/>
      <c r="AJ87" s="464"/>
      <c r="AK87" s="464"/>
      <c r="AL87" s="464"/>
      <c r="AM87" s="464"/>
      <c r="AN87" s="464"/>
      <c r="AO87" s="464"/>
      <c r="AP87" s="464"/>
      <c r="AQ87" s="464"/>
      <c r="AR87" s="464"/>
      <c r="AS87" s="464"/>
      <c r="AT87" s="464"/>
      <c r="AU87" s="464"/>
      <c r="AV87" s="464"/>
      <c r="AW87" s="464"/>
      <c r="AX87" s="464"/>
      <c r="AY87" s="464"/>
      <c r="AZ87" s="464"/>
      <c r="BA87" s="464"/>
      <c r="BB87" s="464"/>
      <c r="BC87" s="464"/>
      <c r="BD87" s="464"/>
      <c r="BE87" s="464"/>
      <c r="BF87" s="464"/>
      <c r="BG87" s="464"/>
      <c r="BH87" s="464"/>
      <c r="BI87" s="464"/>
      <c r="BJ87" s="464"/>
      <c r="BK87" s="464"/>
      <c r="BL87" s="464"/>
      <c r="BM87" s="464"/>
      <c r="BN87" s="464"/>
      <c r="BO87" s="464"/>
      <c r="BP87" s="464"/>
      <c r="BQ87" s="464"/>
      <c r="BR87" s="464"/>
      <c r="BS87" s="464"/>
      <c r="BT87" s="464"/>
      <c r="BU87" s="464"/>
      <c r="BV87" s="464"/>
      <c r="BW87" s="464"/>
      <c r="BX87" s="464"/>
      <c r="BY87" s="464"/>
      <c r="BZ87" s="464"/>
      <c r="CA87" s="464"/>
    </row>
    <row r="88" spans="2:79" s="354" customFormat="1" ht="43.5" customHeight="1">
      <c r="B88" s="355">
        <v>75</v>
      </c>
      <c r="C88" s="128" t="s">
        <v>830</v>
      </c>
      <c r="D88" s="128" t="s">
        <v>179</v>
      </c>
      <c r="E88" s="128" t="s">
        <v>253</v>
      </c>
      <c r="F88" s="128" t="s">
        <v>831</v>
      </c>
      <c r="G88" s="128" t="s">
        <v>2377</v>
      </c>
      <c r="H88" s="128" t="s">
        <v>2378</v>
      </c>
      <c r="I88" s="128" t="s">
        <v>706</v>
      </c>
      <c r="J88" s="270"/>
      <c r="K88" s="128" t="s">
        <v>830</v>
      </c>
      <c r="L88" s="356" t="s">
        <v>2317</v>
      </c>
      <c r="M88" s="128">
        <v>11</v>
      </c>
      <c r="N88" s="366">
        <v>9</v>
      </c>
      <c r="O88" s="358">
        <f t="shared" si="3"/>
        <v>20</v>
      </c>
      <c r="P88" s="359" t="s">
        <v>2312</v>
      </c>
      <c r="Q88" s="360">
        <v>80000</v>
      </c>
      <c r="R88" s="361">
        <v>0</v>
      </c>
      <c r="S88" s="361">
        <v>0</v>
      </c>
      <c r="T88" s="361">
        <f t="shared" si="4"/>
        <v>80000</v>
      </c>
      <c r="U88" s="362">
        <v>80000</v>
      </c>
      <c r="V88" s="363">
        <v>0</v>
      </c>
      <c r="W88" s="363">
        <v>0</v>
      </c>
      <c r="X88" s="364">
        <f t="shared" si="5"/>
        <v>80000</v>
      </c>
      <c r="Y88" s="365" t="s">
        <v>2400</v>
      </c>
      <c r="AC88" s="464"/>
      <c r="AD88" s="464"/>
      <c r="AE88" s="464"/>
      <c r="AF88" s="464"/>
      <c r="AG88" s="464"/>
      <c r="AH88" s="464"/>
      <c r="AI88" s="464"/>
      <c r="AJ88" s="464"/>
      <c r="AK88" s="464"/>
      <c r="AL88" s="464"/>
      <c r="AM88" s="464"/>
      <c r="AN88" s="464"/>
      <c r="AO88" s="464"/>
      <c r="AP88" s="464"/>
      <c r="AQ88" s="464"/>
      <c r="AR88" s="464"/>
      <c r="AS88" s="464"/>
      <c r="AT88" s="464"/>
      <c r="AU88" s="464"/>
      <c r="AV88" s="464"/>
      <c r="AW88" s="464"/>
      <c r="AX88" s="464"/>
      <c r="AY88" s="464"/>
      <c r="AZ88" s="464"/>
      <c r="BA88" s="464"/>
      <c r="BB88" s="464"/>
      <c r="BC88" s="464"/>
      <c r="BD88" s="464"/>
      <c r="BE88" s="464"/>
      <c r="BF88" s="464"/>
      <c r="BG88" s="464"/>
      <c r="BH88" s="464"/>
      <c r="BI88" s="464"/>
      <c r="BJ88" s="464"/>
      <c r="BK88" s="464"/>
      <c r="BL88" s="464"/>
      <c r="BM88" s="464"/>
      <c r="BN88" s="464"/>
      <c r="BO88" s="464"/>
      <c r="BP88" s="464"/>
      <c r="BQ88" s="464"/>
      <c r="BR88" s="464"/>
      <c r="BS88" s="464"/>
      <c r="BT88" s="464"/>
      <c r="BU88" s="464"/>
      <c r="BV88" s="464"/>
      <c r="BW88" s="464"/>
      <c r="BX88" s="464"/>
      <c r="BY88" s="464"/>
      <c r="BZ88" s="464"/>
      <c r="CA88" s="464"/>
    </row>
    <row r="89" spans="2:79" s="354" customFormat="1" ht="43.5" customHeight="1">
      <c r="B89" s="355">
        <v>76</v>
      </c>
      <c r="C89" s="128" t="s">
        <v>819</v>
      </c>
      <c r="D89" s="128" t="s">
        <v>148</v>
      </c>
      <c r="E89" s="128" t="s">
        <v>262</v>
      </c>
      <c r="F89" s="128" t="s">
        <v>820</v>
      </c>
      <c r="G89" s="128" t="s">
        <v>2377</v>
      </c>
      <c r="H89" s="128" t="s">
        <v>2378</v>
      </c>
      <c r="I89" s="128" t="s">
        <v>706</v>
      </c>
      <c r="J89" s="270"/>
      <c r="K89" s="128" t="s">
        <v>819</v>
      </c>
      <c r="L89" s="356" t="s">
        <v>2317</v>
      </c>
      <c r="M89" s="128">
        <v>10</v>
      </c>
      <c r="N89" s="366">
        <v>26</v>
      </c>
      <c r="O89" s="358">
        <f t="shared" si="3"/>
        <v>36</v>
      </c>
      <c r="P89" s="359" t="s">
        <v>2312</v>
      </c>
      <c r="Q89" s="360">
        <v>80000</v>
      </c>
      <c r="R89" s="361">
        <v>0</v>
      </c>
      <c r="S89" s="361">
        <v>0</v>
      </c>
      <c r="T89" s="361">
        <f t="shared" si="4"/>
        <v>80000</v>
      </c>
      <c r="U89" s="362">
        <v>80000</v>
      </c>
      <c r="V89" s="363">
        <v>0</v>
      </c>
      <c r="W89" s="363">
        <v>0</v>
      </c>
      <c r="X89" s="364">
        <f t="shared" si="5"/>
        <v>80000</v>
      </c>
      <c r="Y89" s="365" t="s">
        <v>2401</v>
      </c>
      <c r="AC89" s="464"/>
      <c r="AD89" s="464"/>
      <c r="AE89" s="464"/>
      <c r="AF89" s="464"/>
      <c r="AG89" s="464"/>
      <c r="AH89" s="464"/>
      <c r="AI89" s="464"/>
      <c r="AJ89" s="464"/>
      <c r="AK89" s="464"/>
      <c r="AL89" s="464"/>
      <c r="AM89" s="464"/>
      <c r="AN89" s="464"/>
      <c r="AO89" s="464"/>
      <c r="AP89" s="464"/>
      <c r="AQ89" s="464"/>
      <c r="AR89" s="464"/>
      <c r="AS89" s="464"/>
      <c r="AT89" s="464"/>
      <c r="AU89" s="464"/>
      <c r="AV89" s="464"/>
      <c r="AW89" s="464"/>
      <c r="AX89" s="464"/>
      <c r="AY89" s="464"/>
      <c r="AZ89" s="464"/>
      <c r="BA89" s="464"/>
      <c r="BB89" s="464"/>
      <c r="BC89" s="464"/>
      <c r="BD89" s="464"/>
      <c r="BE89" s="464"/>
      <c r="BF89" s="464"/>
      <c r="BG89" s="464"/>
      <c r="BH89" s="464"/>
      <c r="BI89" s="464"/>
      <c r="BJ89" s="464"/>
      <c r="BK89" s="464"/>
      <c r="BL89" s="464"/>
      <c r="BM89" s="464"/>
      <c r="BN89" s="464"/>
      <c r="BO89" s="464"/>
      <c r="BP89" s="464"/>
      <c r="BQ89" s="464"/>
      <c r="BR89" s="464"/>
      <c r="BS89" s="464"/>
      <c r="BT89" s="464"/>
      <c r="BU89" s="464"/>
      <c r="BV89" s="464"/>
      <c r="BW89" s="464"/>
      <c r="BX89" s="464"/>
      <c r="BY89" s="464"/>
      <c r="BZ89" s="464"/>
      <c r="CA89" s="464"/>
    </row>
    <row r="90" spans="2:79" s="354" customFormat="1" ht="43.5" customHeight="1">
      <c r="B90" s="355">
        <v>77</v>
      </c>
      <c r="C90" s="128" t="s">
        <v>750</v>
      </c>
      <c r="D90" s="128" t="s">
        <v>179</v>
      </c>
      <c r="E90" s="128" t="s">
        <v>285</v>
      </c>
      <c r="F90" s="128" t="s">
        <v>751</v>
      </c>
      <c r="G90" s="128" t="s">
        <v>2377</v>
      </c>
      <c r="H90" s="128" t="s">
        <v>2378</v>
      </c>
      <c r="I90" s="128" t="s">
        <v>706</v>
      </c>
      <c r="J90" s="270"/>
      <c r="K90" s="128" t="s">
        <v>752</v>
      </c>
      <c r="L90" s="356" t="s">
        <v>2317</v>
      </c>
      <c r="M90" s="128">
        <v>20</v>
      </c>
      <c r="N90" s="366">
        <v>8</v>
      </c>
      <c r="O90" s="358">
        <f t="shared" si="3"/>
        <v>28</v>
      </c>
      <c r="P90" s="359" t="s">
        <v>2312</v>
      </c>
      <c r="Q90" s="360">
        <v>80000</v>
      </c>
      <c r="R90" s="361">
        <v>0</v>
      </c>
      <c r="S90" s="361">
        <v>0</v>
      </c>
      <c r="T90" s="361">
        <f t="shared" si="4"/>
        <v>80000</v>
      </c>
      <c r="U90" s="362">
        <v>80000</v>
      </c>
      <c r="V90" s="363">
        <v>0</v>
      </c>
      <c r="W90" s="363">
        <v>0</v>
      </c>
      <c r="X90" s="364">
        <f t="shared" si="5"/>
        <v>80000</v>
      </c>
      <c r="Y90" s="365" t="s">
        <v>2402</v>
      </c>
      <c r="AC90" s="464"/>
      <c r="AD90" s="464"/>
      <c r="AE90" s="464"/>
      <c r="AF90" s="464"/>
      <c r="AG90" s="464"/>
      <c r="AH90" s="464"/>
      <c r="AI90" s="464"/>
      <c r="AJ90" s="464"/>
      <c r="AK90" s="464"/>
      <c r="AL90" s="464"/>
      <c r="AM90" s="464"/>
      <c r="AN90" s="464"/>
      <c r="AO90" s="464"/>
      <c r="AP90" s="464"/>
      <c r="AQ90" s="464"/>
      <c r="AR90" s="464"/>
      <c r="AS90" s="464"/>
      <c r="AT90" s="464"/>
      <c r="AU90" s="464"/>
      <c r="AV90" s="464"/>
      <c r="AW90" s="464"/>
      <c r="AX90" s="464"/>
      <c r="AY90" s="464"/>
      <c r="AZ90" s="464"/>
      <c r="BA90" s="464"/>
      <c r="BB90" s="464"/>
      <c r="BC90" s="464"/>
      <c r="BD90" s="464"/>
      <c r="BE90" s="464"/>
      <c r="BF90" s="464"/>
      <c r="BG90" s="464"/>
      <c r="BH90" s="464"/>
      <c r="BI90" s="464"/>
      <c r="BJ90" s="464"/>
      <c r="BK90" s="464"/>
      <c r="BL90" s="464"/>
      <c r="BM90" s="464"/>
      <c r="BN90" s="464"/>
      <c r="BO90" s="464"/>
      <c r="BP90" s="464"/>
      <c r="BQ90" s="464"/>
      <c r="BR90" s="464"/>
      <c r="BS90" s="464"/>
      <c r="BT90" s="464"/>
      <c r="BU90" s="464"/>
      <c r="BV90" s="464"/>
      <c r="BW90" s="464"/>
      <c r="BX90" s="464"/>
      <c r="BY90" s="464"/>
      <c r="BZ90" s="464"/>
      <c r="CA90" s="464"/>
    </row>
    <row r="91" spans="2:79" s="354" customFormat="1" ht="43.5" customHeight="1">
      <c r="B91" s="355">
        <v>78</v>
      </c>
      <c r="C91" s="128" t="s">
        <v>727</v>
      </c>
      <c r="D91" s="128" t="s">
        <v>179</v>
      </c>
      <c r="E91" s="128" t="s">
        <v>220</v>
      </c>
      <c r="F91" s="128" t="s">
        <v>728</v>
      </c>
      <c r="G91" s="128" t="s">
        <v>2377</v>
      </c>
      <c r="H91" s="128" t="s">
        <v>2378</v>
      </c>
      <c r="I91" s="128" t="s">
        <v>706</v>
      </c>
      <c r="J91" s="270"/>
      <c r="K91" s="128" t="s">
        <v>729</v>
      </c>
      <c r="L91" s="356" t="s">
        <v>2317</v>
      </c>
      <c r="M91" s="128">
        <v>17</v>
      </c>
      <c r="N91" s="366">
        <v>8</v>
      </c>
      <c r="O91" s="358">
        <f t="shared" si="3"/>
        <v>25</v>
      </c>
      <c r="P91" s="359" t="s">
        <v>2312</v>
      </c>
      <c r="Q91" s="360">
        <v>80000</v>
      </c>
      <c r="R91" s="361">
        <v>0</v>
      </c>
      <c r="S91" s="361">
        <v>0</v>
      </c>
      <c r="T91" s="361">
        <f t="shared" si="4"/>
        <v>80000</v>
      </c>
      <c r="U91" s="362">
        <v>80000</v>
      </c>
      <c r="V91" s="363">
        <v>0</v>
      </c>
      <c r="W91" s="363">
        <v>0</v>
      </c>
      <c r="X91" s="364">
        <f t="shared" si="5"/>
        <v>80000</v>
      </c>
      <c r="Y91" s="365" t="s">
        <v>2403</v>
      </c>
      <c r="AC91" s="464"/>
      <c r="AD91" s="464"/>
      <c r="AE91" s="464"/>
      <c r="AF91" s="464"/>
      <c r="AG91" s="464"/>
      <c r="AH91" s="464"/>
      <c r="AI91" s="464"/>
      <c r="AJ91" s="464"/>
      <c r="AK91" s="464"/>
      <c r="AL91" s="464"/>
      <c r="AM91" s="464"/>
      <c r="AN91" s="464"/>
      <c r="AO91" s="464"/>
      <c r="AP91" s="464"/>
      <c r="AQ91" s="464"/>
      <c r="AR91" s="464"/>
      <c r="AS91" s="464"/>
      <c r="AT91" s="464"/>
      <c r="AU91" s="464"/>
      <c r="AV91" s="464"/>
      <c r="AW91" s="464"/>
      <c r="AX91" s="464"/>
      <c r="AY91" s="464"/>
      <c r="AZ91" s="464"/>
      <c r="BA91" s="464"/>
      <c r="BB91" s="464"/>
      <c r="BC91" s="464"/>
      <c r="BD91" s="464"/>
      <c r="BE91" s="464"/>
      <c r="BF91" s="464"/>
      <c r="BG91" s="464"/>
      <c r="BH91" s="464"/>
      <c r="BI91" s="464"/>
      <c r="BJ91" s="464"/>
      <c r="BK91" s="464"/>
      <c r="BL91" s="464"/>
      <c r="BM91" s="464"/>
      <c r="BN91" s="464"/>
      <c r="BO91" s="464"/>
      <c r="BP91" s="464"/>
      <c r="BQ91" s="464"/>
      <c r="BR91" s="464"/>
      <c r="BS91" s="464"/>
      <c r="BT91" s="464"/>
      <c r="BU91" s="464"/>
      <c r="BV91" s="464"/>
      <c r="BW91" s="464"/>
      <c r="BX91" s="464"/>
      <c r="BY91" s="464"/>
      <c r="BZ91" s="464"/>
      <c r="CA91" s="464"/>
    </row>
    <row r="92" spans="2:79" s="354" customFormat="1" ht="43.5" customHeight="1">
      <c r="B92" s="355">
        <v>79</v>
      </c>
      <c r="C92" s="366" t="s">
        <v>1116</v>
      </c>
      <c r="D92" s="366" t="s">
        <v>1117</v>
      </c>
      <c r="E92" s="366" t="s">
        <v>1118</v>
      </c>
      <c r="F92" s="366" t="s">
        <v>1119</v>
      </c>
      <c r="G92" s="128" t="s">
        <v>2360</v>
      </c>
      <c r="H92" s="128" t="s">
        <v>2361</v>
      </c>
      <c r="I92" s="128" t="s">
        <v>996</v>
      </c>
      <c r="J92" s="270"/>
      <c r="K92" s="366" t="s">
        <v>1120</v>
      </c>
      <c r="L92" s="356" t="s">
        <v>2317</v>
      </c>
      <c r="M92" s="128">
        <v>14</v>
      </c>
      <c r="N92" s="366">
        <v>6</v>
      </c>
      <c r="O92" s="358">
        <f t="shared" si="3"/>
        <v>20</v>
      </c>
      <c r="P92" s="359" t="s">
        <v>2312</v>
      </c>
      <c r="Q92" s="360">
        <v>80000</v>
      </c>
      <c r="R92" s="361">
        <v>0</v>
      </c>
      <c r="S92" s="361">
        <v>0</v>
      </c>
      <c r="T92" s="361">
        <f t="shared" si="4"/>
        <v>80000</v>
      </c>
      <c r="U92" s="362">
        <v>80000</v>
      </c>
      <c r="V92" s="363">
        <v>0</v>
      </c>
      <c r="W92" s="363">
        <v>0</v>
      </c>
      <c r="X92" s="364">
        <f t="shared" si="5"/>
        <v>80000</v>
      </c>
      <c r="Y92" s="354" t="s">
        <v>2404</v>
      </c>
      <c r="AC92" s="464"/>
      <c r="AD92" s="464"/>
      <c r="AE92" s="464"/>
      <c r="AF92" s="464"/>
      <c r="AG92" s="464"/>
      <c r="AH92" s="464"/>
      <c r="AI92" s="464"/>
      <c r="AJ92" s="464"/>
      <c r="AK92" s="464"/>
      <c r="AL92" s="464"/>
      <c r="AM92" s="464"/>
      <c r="AN92" s="464"/>
      <c r="AO92" s="464"/>
      <c r="AP92" s="464"/>
      <c r="AQ92" s="464"/>
      <c r="AR92" s="464"/>
      <c r="AS92" s="464"/>
      <c r="AT92" s="464"/>
      <c r="AU92" s="464"/>
      <c r="AV92" s="464"/>
      <c r="AW92" s="464"/>
      <c r="AX92" s="464"/>
      <c r="AY92" s="464"/>
      <c r="AZ92" s="464"/>
      <c r="BA92" s="464"/>
      <c r="BB92" s="464"/>
      <c r="BC92" s="464"/>
      <c r="BD92" s="464"/>
      <c r="BE92" s="464"/>
      <c r="BF92" s="464"/>
      <c r="BG92" s="464"/>
      <c r="BH92" s="464"/>
      <c r="BI92" s="464"/>
      <c r="BJ92" s="464"/>
      <c r="BK92" s="464"/>
      <c r="BL92" s="464"/>
      <c r="BM92" s="464"/>
      <c r="BN92" s="464"/>
      <c r="BO92" s="464"/>
      <c r="BP92" s="464"/>
      <c r="BQ92" s="464"/>
      <c r="BR92" s="464"/>
      <c r="BS92" s="464"/>
      <c r="BT92" s="464"/>
      <c r="BU92" s="464"/>
      <c r="BV92" s="464"/>
      <c r="BW92" s="464"/>
      <c r="BX92" s="464"/>
      <c r="BY92" s="464"/>
      <c r="BZ92" s="464"/>
      <c r="CA92" s="464"/>
    </row>
    <row r="93" spans="2:79" s="354" customFormat="1" ht="43.5" customHeight="1">
      <c r="B93" s="355">
        <v>80</v>
      </c>
      <c r="C93" s="366" t="s">
        <v>1046</v>
      </c>
      <c r="D93" s="366" t="s">
        <v>1047</v>
      </c>
      <c r="E93" s="366" t="s">
        <v>606</v>
      </c>
      <c r="F93" s="366" t="s">
        <v>1048</v>
      </c>
      <c r="G93" s="128" t="s">
        <v>2360</v>
      </c>
      <c r="H93" s="128" t="s">
        <v>2361</v>
      </c>
      <c r="I93" s="128" t="s">
        <v>996</v>
      </c>
      <c r="J93" s="270"/>
      <c r="K93" s="366" t="s">
        <v>1049</v>
      </c>
      <c r="L93" s="356" t="s">
        <v>2317</v>
      </c>
      <c r="M93" s="128">
        <v>15</v>
      </c>
      <c r="N93" s="366">
        <v>6</v>
      </c>
      <c r="O93" s="358">
        <f t="shared" si="3"/>
        <v>21</v>
      </c>
      <c r="P93" s="359" t="s">
        <v>2312</v>
      </c>
      <c r="Q93" s="360">
        <v>80000</v>
      </c>
      <c r="R93" s="361">
        <v>0</v>
      </c>
      <c r="S93" s="361">
        <v>0</v>
      </c>
      <c r="T93" s="361">
        <f t="shared" si="4"/>
        <v>80000</v>
      </c>
      <c r="U93" s="362">
        <v>80000</v>
      </c>
      <c r="V93" s="363">
        <v>0</v>
      </c>
      <c r="W93" s="363">
        <v>0</v>
      </c>
      <c r="X93" s="364">
        <f t="shared" si="5"/>
        <v>80000</v>
      </c>
      <c r="Y93" s="354" t="s">
        <v>2405</v>
      </c>
      <c r="AC93" s="464"/>
      <c r="AD93" s="464"/>
      <c r="AE93" s="464"/>
      <c r="AF93" s="464"/>
      <c r="AG93" s="464"/>
      <c r="AH93" s="464"/>
      <c r="AI93" s="464"/>
      <c r="AJ93" s="464"/>
      <c r="AK93" s="464"/>
      <c r="AL93" s="464"/>
      <c r="AM93" s="464"/>
      <c r="AN93" s="464"/>
      <c r="AO93" s="464"/>
      <c r="AP93" s="464"/>
      <c r="AQ93" s="464"/>
      <c r="AR93" s="464"/>
      <c r="AS93" s="464"/>
      <c r="AT93" s="464"/>
      <c r="AU93" s="464"/>
      <c r="AV93" s="464"/>
      <c r="AW93" s="464"/>
      <c r="AX93" s="464"/>
      <c r="AY93" s="464"/>
      <c r="AZ93" s="464"/>
      <c r="BA93" s="464"/>
      <c r="BB93" s="464"/>
      <c r="BC93" s="464"/>
      <c r="BD93" s="464"/>
      <c r="BE93" s="464"/>
      <c r="BF93" s="464"/>
      <c r="BG93" s="464"/>
      <c r="BH93" s="464"/>
      <c r="BI93" s="464"/>
      <c r="BJ93" s="464"/>
      <c r="BK93" s="464"/>
      <c r="BL93" s="464"/>
      <c r="BM93" s="464"/>
      <c r="BN93" s="464"/>
      <c r="BO93" s="464"/>
      <c r="BP93" s="464"/>
      <c r="BQ93" s="464"/>
      <c r="BR93" s="464"/>
      <c r="BS93" s="464"/>
      <c r="BT93" s="464"/>
      <c r="BU93" s="464"/>
      <c r="BV93" s="464"/>
      <c r="BW93" s="464"/>
      <c r="BX93" s="464"/>
      <c r="BY93" s="464"/>
      <c r="BZ93" s="464"/>
      <c r="CA93" s="464"/>
    </row>
    <row r="94" spans="2:79" s="354" customFormat="1" ht="43.5" customHeight="1">
      <c r="B94" s="355">
        <v>81</v>
      </c>
      <c r="C94" s="366" t="s">
        <v>1131</v>
      </c>
      <c r="D94" s="366" t="s">
        <v>1067</v>
      </c>
      <c r="E94" s="366" t="s">
        <v>414</v>
      </c>
      <c r="F94" s="366" t="s">
        <v>652</v>
      </c>
      <c r="G94" s="128" t="s">
        <v>2360</v>
      </c>
      <c r="H94" s="128" t="s">
        <v>2361</v>
      </c>
      <c r="I94" s="128" t="s">
        <v>996</v>
      </c>
      <c r="J94" s="270"/>
      <c r="K94" s="366" t="s">
        <v>1132</v>
      </c>
      <c r="L94" s="356" t="s">
        <v>2317</v>
      </c>
      <c r="M94" s="128">
        <v>11</v>
      </c>
      <c r="N94" s="366">
        <v>10</v>
      </c>
      <c r="O94" s="358">
        <f t="shared" si="3"/>
        <v>21</v>
      </c>
      <c r="P94" s="359" t="s">
        <v>2312</v>
      </c>
      <c r="Q94" s="360">
        <v>80000</v>
      </c>
      <c r="R94" s="361">
        <v>0</v>
      </c>
      <c r="S94" s="361">
        <v>0</v>
      </c>
      <c r="T94" s="361">
        <f t="shared" si="4"/>
        <v>80000</v>
      </c>
      <c r="U94" s="362">
        <v>80000</v>
      </c>
      <c r="V94" s="363">
        <v>0</v>
      </c>
      <c r="W94" s="363">
        <v>0</v>
      </c>
      <c r="X94" s="364">
        <f t="shared" si="5"/>
        <v>80000</v>
      </c>
      <c r="Y94" s="354" t="s">
        <v>2406</v>
      </c>
      <c r="AC94" s="464"/>
      <c r="AD94" s="464"/>
      <c r="AE94" s="464"/>
      <c r="AF94" s="464"/>
      <c r="AG94" s="464"/>
      <c r="AH94" s="464"/>
      <c r="AI94" s="464"/>
      <c r="AJ94" s="464"/>
      <c r="AK94" s="464"/>
      <c r="AL94" s="464"/>
      <c r="AM94" s="464"/>
      <c r="AN94" s="464"/>
      <c r="AO94" s="464"/>
      <c r="AP94" s="464"/>
      <c r="AQ94" s="464"/>
      <c r="AR94" s="464"/>
      <c r="AS94" s="464"/>
      <c r="AT94" s="464"/>
      <c r="AU94" s="464"/>
      <c r="AV94" s="464"/>
      <c r="AW94" s="464"/>
      <c r="AX94" s="464"/>
      <c r="AY94" s="464"/>
      <c r="AZ94" s="464"/>
      <c r="BA94" s="464"/>
      <c r="BB94" s="464"/>
      <c r="BC94" s="464"/>
      <c r="BD94" s="464"/>
      <c r="BE94" s="464"/>
      <c r="BF94" s="464"/>
      <c r="BG94" s="464"/>
      <c r="BH94" s="464"/>
      <c r="BI94" s="464"/>
      <c r="BJ94" s="464"/>
      <c r="BK94" s="464"/>
      <c r="BL94" s="464"/>
      <c r="BM94" s="464"/>
      <c r="BN94" s="464"/>
      <c r="BO94" s="464"/>
      <c r="BP94" s="464"/>
      <c r="BQ94" s="464"/>
      <c r="BR94" s="464"/>
      <c r="BS94" s="464"/>
      <c r="BT94" s="464"/>
      <c r="BU94" s="464"/>
      <c r="BV94" s="464"/>
      <c r="BW94" s="464"/>
      <c r="BX94" s="464"/>
      <c r="BY94" s="464"/>
      <c r="BZ94" s="464"/>
      <c r="CA94" s="464"/>
    </row>
    <row r="95" spans="2:79" s="354" customFormat="1" ht="43.5" customHeight="1">
      <c r="B95" s="355">
        <v>82</v>
      </c>
      <c r="C95" s="366" t="s">
        <v>1099</v>
      </c>
      <c r="D95" s="366" t="s">
        <v>1053</v>
      </c>
      <c r="E95" s="366" t="s">
        <v>258</v>
      </c>
      <c r="F95" s="366" t="s">
        <v>508</v>
      </c>
      <c r="G95" s="128" t="s">
        <v>2360</v>
      </c>
      <c r="H95" s="128" t="s">
        <v>2361</v>
      </c>
      <c r="I95" s="128" t="s">
        <v>996</v>
      </c>
      <c r="J95" s="270"/>
      <c r="K95" s="366" t="s">
        <v>1100</v>
      </c>
      <c r="L95" s="356" t="s">
        <v>2317</v>
      </c>
      <c r="M95" s="128">
        <v>13</v>
      </c>
      <c r="N95" s="366">
        <v>7</v>
      </c>
      <c r="O95" s="358">
        <f t="shared" si="3"/>
        <v>20</v>
      </c>
      <c r="P95" s="359" t="s">
        <v>2312</v>
      </c>
      <c r="Q95" s="360">
        <v>80000</v>
      </c>
      <c r="R95" s="361">
        <v>0</v>
      </c>
      <c r="S95" s="361">
        <v>0</v>
      </c>
      <c r="T95" s="361">
        <f t="shared" si="4"/>
        <v>80000</v>
      </c>
      <c r="U95" s="362">
        <v>80000</v>
      </c>
      <c r="V95" s="363">
        <v>0</v>
      </c>
      <c r="W95" s="363">
        <v>0</v>
      </c>
      <c r="X95" s="364">
        <f t="shared" si="5"/>
        <v>80000</v>
      </c>
      <c r="Y95" s="354" t="s">
        <v>2407</v>
      </c>
      <c r="AC95" s="464"/>
      <c r="AD95" s="464"/>
      <c r="AE95" s="464"/>
      <c r="AF95" s="464"/>
      <c r="AG95" s="464"/>
      <c r="AH95" s="464"/>
      <c r="AI95" s="464"/>
      <c r="AJ95" s="464"/>
      <c r="AK95" s="464"/>
      <c r="AL95" s="464"/>
      <c r="AM95" s="464"/>
      <c r="AN95" s="464"/>
      <c r="AO95" s="464"/>
      <c r="AP95" s="464"/>
      <c r="AQ95" s="464"/>
      <c r="AR95" s="464"/>
      <c r="AS95" s="464"/>
      <c r="AT95" s="464"/>
      <c r="AU95" s="464"/>
      <c r="AV95" s="464"/>
      <c r="AW95" s="464"/>
      <c r="AX95" s="464"/>
      <c r="AY95" s="464"/>
      <c r="AZ95" s="464"/>
      <c r="BA95" s="464"/>
      <c r="BB95" s="464"/>
      <c r="BC95" s="464"/>
      <c r="BD95" s="464"/>
      <c r="BE95" s="464"/>
      <c r="BF95" s="464"/>
      <c r="BG95" s="464"/>
      <c r="BH95" s="464"/>
      <c r="BI95" s="464"/>
      <c r="BJ95" s="464"/>
      <c r="BK95" s="464"/>
      <c r="BL95" s="464"/>
      <c r="BM95" s="464"/>
      <c r="BN95" s="464"/>
      <c r="BO95" s="464"/>
      <c r="BP95" s="464"/>
      <c r="BQ95" s="464"/>
      <c r="BR95" s="464"/>
      <c r="BS95" s="464"/>
      <c r="BT95" s="464"/>
      <c r="BU95" s="464"/>
      <c r="BV95" s="464"/>
      <c r="BW95" s="464"/>
      <c r="BX95" s="464"/>
      <c r="BY95" s="464"/>
      <c r="BZ95" s="464"/>
      <c r="CA95" s="464"/>
    </row>
    <row r="96" spans="2:79" s="354" customFormat="1" ht="43.5" customHeight="1">
      <c r="B96" s="355">
        <v>83</v>
      </c>
      <c r="C96" s="366" t="s">
        <v>1083</v>
      </c>
      <c r="D96" s="366" t="s">
        <v>1084</v>
      </c>
      <c r="E96" s="366" t="s">
        <v>237</v>
      </c>
      <c r="F96" s="366" t="s">
        <v>1085</v>
      </c>
      <c r="G96" s="128" t="s">
        <v>2360</v>
      </c>
      <c r="H96" s="128" t="s">
        <v>2361</v>
      </c>
      <c r="I96" s="128" t="s">
        <v>996</v>
      </c>
      <c r="J96" s="270"/>
      <c r="K96" s="366" t="s">
        <v>1086</v>
      </c>
      <c r="L96" s="356" t="s">
        <v>2317</v>
      </c>
      <c r="M96" s="128">
        <v>20</v>
      </c>
      <c r="N96" s="366">
        <v>6</v>
      </c>
      <c r="O96" s="358">
        <f t="shared" si="3"/>
        <v>26</v>
      </c>
      <c r="P96" s="359" t="s">
        <v>2312</v>
      </c>
      <c r="Q96" s="360">
        <v>80000</v>
      </c>
      <c r="R96" s="361">
        <v>0</v>
      </c>
      <c r="S96" s="361">
        <v>0</v>
      </c>
      <c r="T96" s="361">
        <f t="shared" si="4"/>
        <v>80000</v>
      </c>
      <c r="U96" s="362">
        <v>80000</v>
      </c>
      <c r="V96" s="363">
        <v>0</v>
      </c>
      <c r="W96" s="363">
        <v>0</v>
      </c>
      <c r="X96" s="364">
        <f t="shared" si="5"/>
        <v>80000</v>
      </c>
      <c r="Y96" s="354" t="s">
        <v>2408</v>
      </c>
      <c r="AC96" s="464"/>
      <c r="AD96" s="464"/>
      <c r="AE96" s="464"/>
      <c r="AF96" s="464"/>
      <c r="AG96" s="464"/>
      <c r="AH96" s="464"/>
      <c r="AI96" s="464"/>
      <c r="AJ96" s="464"/>
      <c r="AK96" s="464"/>
      <c r="AL96" s="464"/>
      <c r="AM96" s="464"/>
      <c r="AN96" s="464"/>
      <c r="AO96" s="464"/>
      <c r="AP96" s="464"/>
      <c r="AQ96" s="464"/>
      <c r="AR96" s="464"/>
      <c r="AS96" s="464"/>
      <c r="AT96" s="464"/>
      <c r="AU96" s="464"/>
      <c r="AV96" s="464"/>
      <c r="AW96" s="464"/>
      <c r="AX96" s="464"/>
      <c r="AY96" s="464"/>
      <c r="AZ96" s="464"/>
      <c r="BA96" s="464"/>
      <c r="BB96" s="464"/>
      <c r="BC96" s="464"/>
      <c r="BD96" s="464"/>
      <c r="BE96" s="464"/>
      <c r="BF96" s="464"/>
      <c r="BG96" s="464"/>
      <c r="BH96" s="464"/>
      <c r="BI96" s="464"/>
      <c r="BJ96" s="464"/>
      <c r="BK96" s="464"/>
      <c r="BL96" s="464"/>
      <c r="BM96" s="464"/>
      <c r="BN96" s="464"/>
      <c r="BO96" s="464"/>
      <c r="BP96" s="464"/>
      <c r="BQ96" s="464"/>
      <c r="BR96" s="464"/>
      <c r="BS96" s="464"/>
      <c r="BT96" s="464"/>
      <c r="BU96" s="464"/>
      <c r="BV96" s="464"/>
      <c r="BW96" s="464"/>
      <c r="BX96" s="464"/>
      <c r="BY96" s="464"/>
      <c r="BZ96" s="464"/>
      <c r="CA96" s="464"/>
    </row>
    <row r="97" spans="2:79" s="354" customFormat="1" ht="43.5" customHeight="1">
      <c r="B97" s="355">
        <v>84</v>
      </c>
      <c r="C97" s="366" t="s">
        <v>1066</v>
      </c>
      <c r="D97" s="366" t="s">
        <v>1067</v>
      </c>
      <c r="E97" s="366" t="s">
        <v>1068</v>
      </c>
      <c r="F97" s="366" t="s">
        <v>1069</v>
      </c>
      <c r="G97" s="128" t="s">
        <v>2360</v>
      </c>
      <c r="H97" s="128" t="s">
        <v>2361</v>
      </c>
      <c r="I97" s="128" t="s">
        <v>996</v>
      </c>
      <c r="J97" s="270"/>
      <c r="K97" s="366" t="s">
        <v>1070</v>
      </c>
      <c r="L97" s="356" t="s">
        <v>2317</v>
      </c>
      <c r="M97" s="128">
        <v>12</v>
      </c>
      <c r="N97" s="366">
        <v>8</v>
      </c>
      <c r="O97" s="358">
        <f t="shared" si="3"/>
        <v>20</v>
      </c>
      <c r="P97" s="359" t="s">
        <v>2312</v>
      </c>
      <c r="Q97" s="360">
        <v>80000</v>
      </c>
      <c r="R97" s="361">
        <v>0</v>
      </c>
      <c r="S97" s="361">
        <v>0</v>
      </c>
      <c r="T97" s="361">
        <f t="shared" si="4"/>
        <v>80000</v>
      </c>
      <c r="U97" s="362">
        <v>80000</v>
      </c>
      <c r="V97" s="363">
        <v>0</v>
      </c>
      <c r="W97" s="363">
        <v>0</v>
      </c>
      <c r="X97" s="364">
        <f t="shared" si="5"/>
        <v>80000</v>
      </c>
      <c r="Y97" s="354" t="s">
        <v>2409</v>
      </c>
      <c r="AC97" s="464"/>
      <c r="AD97" s="464"/>
      <c r="AE97" s="464"/>
      <c r="AF97" s="464"/>
      <c r="AG97" s="464"/>
      <c r="AH97" s="464"/>
      <c r="AI97" s="464"/>
      <c r="AJ97" s="464"/>
      <c r="AK97" s="464"/>
      <c r="AL97" s="464"/>
      <c r="AM97" s="464"/>
      <c r="AN97" s="464"/>
      <c r="AO97" s="464"/>
      <c r="AP97" s="464"/>
      <c r="AQ97" s="464"/>
      <c r="AR97" s="464"/>
      <c r="AS97" s="464"/>
      <c r="AT97" s="464"/>
      <c r="AU97" s="464"/>
      <c r="AV97" s="464"/>
      <c r="AW97" s="464"/>
      <c r="AX97" s="464"/>
      <c r="AY97" s="464"/>
      <c r="AZ97" s="464"/>
      <c r="BA97" s="464"/>
      <c r="BB97" s="464"/>
      <c r="BC97" s="464"/>
      <c r="BD97" s="464"/>
      <c r="BE97" s="464"/>
      <c r="BF97" s="464"/>
      <c r="BG97" s="464"/>
      <c r="BH97" s="464"/>
      <c r="BI97" s="464"/>
      <c r="BJ97" s="464"/>
      <c r="BK97" s="464"/>
      <c r="BL97" s="464"/>
      <c r="BM97" s="464"/>
      <c r="BN97" s="464"/>
      <c r="BO97" s="464"/>
      <c r="BP97" s="464"/>
      <c r="BQ97" s="464"/>
      <c r="BR97" s="464"/>
      <c r="BS97" s="464"/>
      <c r="BT97" s="464"/>
      <c r="BU97" s="464"/>
      <c r="BV97" s="464"/>
      <c r="BW97" s="464"/>
      <c r="BX97" s="464"/>
      <c r="BY97" s="464"/>
      <c r="BZ97" s="464"/>
      <c r="CA97" s="464"/>
    </row>
    <row r="98" spans="2:79" s="354" customFormat="1" ht="43.5" customHeight="1">
      <c r="B98" s="355">
        <v>85</v>
      </c>
      <c r="C98" s="366" t="s">
        <v>1025</v>
      </c>
      <c r="D98" s="366" t="s">
        <v>1026</v>
      </c>
      <c r="E98" s="366" t="s">
        <v>220</v>
      </c>
      <c r="F98" s="366" t="s">
        <v>229</v>
      </c>
      <c r="G98" s="128" t="s">
        <v>2360</v>
      </c>
      <c r="H98" s="128" t="s">
        <v>2361</v>
      </c>
      <c r="I98" s="128" t="s">
        <v>996</v>
      </c>
      <c r="J98" s="270"/>
      <c r="K98" s="366" t="s">
        <v>1027</v>
      </c>
      <c r="L98" s="356" t="s">
        <v>2317</v>
      </c>
      <c r="M98" s="128">
        <v>10</v>
      </c>
      <c r="N98" s="366">
        <v>10</v>
      </c>
      <c r="O98" s="358">
        <f t="shared" si="3"/>
        <v>20</v>
      </c>
      <c r="P98" s="359" t="s">
        <v>2312</v>
      </c>
      <c r="Q98" s="360">
        <v>80000</v>
      </c>
      <c r="R98" s="361">
        <v>0</v>
      </c>
      <c r="S98" s="361">
        <v>0</v>
      </c>
      <c r="T98" s="361">
        <f t="shared" si="4"/>
        <v>80000</v>
      </c>
      <c r="U98" s="362">
        <v>80000</v>
      </c>
      <c r="V98" s="363">
        <v>0</v>
      </c>
      <c r="W98" s="363">
        <v>0</v>
      </c>
      <c r="X98" s="364">
        <f t="shared" si="5"/>
        <v>80000</v>
      </c>
      <c r="Y98" s="354" t="s">
        <v>2410</v>
      </c>
      <c r="AC98" s="464"/>
      <c r="AD98" s="464"/>
      <c r="AE98" s="464"/>
      <c r="AF98" s="464"/>
      <c r="AG98" s="464"/>
      <c r="AH98" s="464"/>
      <c r="AI98" s="464"/>
      <c r="AJ98" s="464"/>
      <c r="AK98" s="464"/>
      <c r="AL98" s="464"/>
      <c r="AM98" s="464"/>
      <c r="AN98" s="464"/>
      <c r="AO98" s="464"/>
      <c r="AP98" s="464"/>
      <c r="AQ98" s="464"/>
      <c r="AR98" s="464"/>
      <c r="AS98" s="464"/>
      <c r="AT98" s="464"/>
      <c r="AU98" s="464"/>
      <c r="AV98" s="464"/>
      <c r="AW98" s="464"/>
      <c r="AX98" s="464"/>
      <c r="AY98" s="464"/>
      <c r="AZ98" s="464"/>
      <c r="BA98" s="464"/>
      <c r="BB98" s="464"/>
      <c r="BC98" s="464"/>
      <c r="BD98" s="464"/>
      <c r="BE98" s="464"/>
      <c r="BF98" s="464"/>
      <c r="BG98" s="464"/>
      <c r="BH98" s="464"/>
      <c r="BI98" s="464"/>
      <c r="BJ98" s="464"/>
      <c r="BK98" s="464"/>
      <c r="BL98" s="464"/>
      <c r="BM98" s="464"/>
      <c r="BN98" s="464"/>
      <c r="BO98" s="464"/>
      <c r="BP98" s="464"/>
      <c r="BQ98" s="464"/>
      <c r="BR98" s="464"/>
      <c r="BS98" s="464"/>
      <c r="BT98" s="464"/>
      <c r="BU98" s="464"/>
      <c r="BV98" s="464"/>
      <c r="BW98" s="464"/>
      <c r="BX98" s="464"/>
      <c r="BY98" s="464"/>
      <c r="BZ98" s="464"/>
      <c r="CA98" s="464"/>
    </row>
    <row r="99" spans="2:79" s="354" customFormat="1" ht="43.5" customHeight="1">
      <c r="B99" s="355">
        <v>86</v>
      </c>
      <c r="C99" s="366" t="s">
        <v>994</v>
      </c>
      <c r="D99" s="366" t="s">
        <v>467</v>
      </c>
      <c r="E99" s="366" t="s">
        <v>790</v>
      </c>
      <c r="F99" s="366" t="s">
        <v>995</v>
      </c>
      <c r="G99" s="128" t="s">
        <v>2360</v>
      </c>
      <c r="H99" s="128" t="s">
        <v>2361</v>
      </c>
      <c r="I99" s="128" t="s">
        <v>996</v>
      </c>
      <c r="J99" s="270"/>
      <c r="K99" s="366" t="s">
        <v>997</v>
      </c>
      <c r="L99" s="356" t="s">
        <v>2317</v>
      </c>
      <c r="M99" s="128">
        <v>10</v>
      </c>
      <c r="N99" s="366">
        <v>10</v>
      </c>
      <c r="O99" s="358">
        <f t="shared" si="3"/>
        <v>20</v>
      </c>
      <c r="P99" s="359" t="s">
        <v>2312</v>
      </c>
      <c r="Q99" s="360">
        <v>80000</v>
      </c>
      <c r="R99" s="361">
        <v>0</v>
      </c>
      <c r="S99" s="361">
        <v>0</v>
      </c>
      <c r="T99" s="361">
        <f t="shared" si="4"/>
        <v>80000</v>
      </c>
      <c r="U99" s="362">
        <v>80000</v>
      </c>
      <c r="V99" s="363">
        <v>0</v>
      </c>
      <c r="W99" s="363">
        <v>0</v>
      </c>
      <c r="X99" s="364">
        <f t="shared" si="5"/>
        <v>80000</v>
      </c>
      <c r="Y99" s="354" t="s">
        <v>2411</v>
      </c>
      <c r="AC99" s="464"/>
      <c r="AD99" s="464"/>
      <c r="AE99" s="464"/>
      <c r="AF99" s="464"/>
      <c r="AG99" s="464"/>
      <c r="AH99" s="464"/>
      <c r="AI99" s="464"/>
      <c r="AJ99" s="464"/>
      <c r="AK99" s="464"/>
      <c r="AL99" s="464"/>
      <c r="AM99" s="464"/>
      <c r="AN99" s="464"/>
      <c r="AO99" s="464"/>
      <c r="AP99" s="464"/>
      <c r="AQ99" s="464"/>
      <c r="AR99" s="464"/>
      <c r="AS99" s="464"/>
      <c r="AT99" s="464"/>
      <c r="AU99" s="464"/>
      <c r="AV99" s="464"/>
      <c r="AW99" s="464"/>
      <c r="AX99" s="464"/>
      <c r="AY99" s="464"/>
      <c r="AZ99" s="464"/>
      <c r="BA99" s="464"/>
      <c r="BB99" s="464"/>
      <c r="BC99" s="464"/>
      <c r="BD99" s="464"/>
      <c r="BE99" s="464"/>
      <c r="BF99" s="464"/>
      <c r="BG99" s="464"/>
      <c r="BH99" s="464"/>
      <c r="BI99" s="464"/>
      <c r="BJ99" s="464"/>
      <c r="BK99" s="464"/>
      <c r="BL99" s="464"/>
      <c r="BM99" s="464"/>
      <c r="BN99" s="464"/>
      <c r="BO99" s="464"/>
      <c r="BP99" s="464"/>
      <c r="BQ99" s="464"/>
      <c r="BR99" s="464"/>
      <c r="BS99" s="464"/>
      <c r="BT99" s="464"/>
      <c r="BU99" s="464"/>
      <c r="BV99" s="464"/>
      <c r="BW99" s="464"/>
      <c r="BX99" s="464"/>
      <c r="BY99" s="464"/>
      <c r="BZ99" s="464"/>
      <c r="CA99" s="464"/>
    </row>
    <row r="100" spans="2:79" s="354" customFormat="1" ht="43.5" customHeight="1">
      <c r="B100" s="355">
        <v>87</v>
      </c>
      <c r="C100" s="366" t="s">
        <v>1107</v>
      </c>
      <c r="D100" s="366" t="s">
        <v>258</v>
      </c>
      <c r="E100" s="366" t="s">
        <v>499</v>
      </c>
      <c r="F100" s="366" t="s">
        <v>1108</v>
      </c>
      <c r="G100" s="128" t="s">
        <v>2360</v>
      </c>
      <c r="H100" s="128" t="s">
        <v>2361</v>
      </c>
      <c r="I100" s="128" t="s">
        <v>996</v>
      </c>
      <c r="J100" s="270"/>
      <c r="K100" s="366" t="s">
        <v>1109</v>
      </c>
      <c r="L100" s="356" t="s">
        <v>2317</v>
      </c>
      <c r="M100" s="128">
        <v>18</v>
      </c>
      <c r="N100" s="366">
        <v>6</v>
      </c>
      <c r="O100" s="358">
        <f t="shared" si="3"/>
        <v>24</v>
      </c>
      <c r="P100" s="359" t="s">
        <v>2312</v>
      </c>
      <c r="Q100" s="360">
        <v>80000</v>
      </c>
      <c r="R100" s="361">
        <v>0</v>
      </c>
      <c r="S100" s="361">
        <v>0</v>
      </c>
      <c r="T100" s="361">
        <f t="shared" si="4"/>
        <v>80000</v>
      </c>
      <c r="U100" s="362">
        <v>80000</v>
      </c>
      <c r="V100" s="363">
        <v>0</v>
      </c>
      <c r="W100" s="363">
        <v>0</v>
      </c>
      <c r="X100" s="364">
        <f t="shared" si="5"/>
        <v>80000</v>
      </c>
      <c r="Y100" s="354" t="s">
        <v>2412</v>
      </c>
      <c r="AC100" s="464"/>
      <c r="AD100" s="464"/>
      <c r="AE100" s="464"/>
      <c r="AF100" s="464"/>
      <c r="AG100" s="464"/>
      <c r="AH100" s="464"/>
      <c r="AI100" s="464"/>
      <c r="AJ100" s="464"/>
      <c r="AK100" s="464"/>
      <c r="AL100" s="464"/>
      <c r="AM100" s="464"/>
      <c r="AN100" s="464"/>
      <c r="AO100" s="464"/>
      <c r="AP100" s="464"/>
      <c r="AQ100" s="464"/>
      <c r="AR100" s="464"/>
      <c r="AS100" s="464"/>
      <c r="AT100" s="464"/>
      <c r="AU100" s="464"/>
      <c r="AV100" s="464"/>
      <c r="AW100" s="464"/>
      <c r="AX100" s="464"/>
      <c r="AY100" s="464"/>
      <c r="AZ100" s="464"/>
      <c r="BA100" s="464"/>
      <c r="BB100" s="464"/>
      <c r="BC100" s="464"/>
      <c r="BD100" s="464"/>
      <c r="BE100" s="464"/>
      <c r="BF100" s="464"/>
      <c r="BG100" s="464"/>
      <c r="BH100" s="464"/>
      <c r="BI100" s="464"/>
      <c r="BJ100" s="464"/>
      <c r="BK100" s="464"/>
      <c r="BL100" s="464"/>
      <c r="BM100" s="464"/>
      <c r="BN100" s="464"/>
      <c r="BO100" s="464"/>
      <c r="BP100" s="464"/>
      <c r="BQ100" s="464"/>
      <c r="BR100" s="464"/>
      <c r="BS100" s="464"/>
      <c r="BT100" s="464"/>
      <c r="BU100" s="464"/>
      <c r="BV100" s="464"/>
      <c r="BW100" s="464"/>
      <c r="BX100" s="464"/>
      <c r="BY100" s="464"/>
      <c r="BZ100" s="464"/>
      <c r="CA100" s="464"/>
    </row>
    <row r="101" spans="2:79" s="354" customFormat="1" ht="43.5" customHeight="1">
      <c r="B101" s="355">
        <v>88</v>
      </c>
      <c r="C101" s="366" t="s">
        <v>1034</v>
      </c>
      <c r="D101" s="366" t="s">
        <v>1035</v>
      </c>
      <c r="E101" s="366" t="s">
        <v>247</v>
      </c>
      <c r="F101" s="366" t="s">
        <v>1036</v>
      </c>
      <c r="G101" s="128" t="s">
        <v>2360</v>
      </c>
      <c r="H101" s="128" t="s">
        <v>2361</v>
      </c>
      <c r="I101" s="128" t="s">
        <v>996</v>
      </c>
      <c r="J101" s="270"/>
      <c r="K101" s="366" t="s">
        <v>1037</v>
      </c>
      <c r="L101" s="356" t="s">
        <v>2317</v>
      </c>
      <c r="M101" s="128">
        <v>16</v>
      </c>
      <c r="N101" s="366">
        <v>4</v>
      </c>
      <c r="O101" s="358">
        <f t="shared" si="3"/>
        <v>20</v>
      </c>
      <c r="P101" s="359" t="s">
        <v>2312</v>
      </c>
      <c r="Q101" s="360">
        <v>80000</v>
      </c>
      <c r="R101" s="361">
        <v>0</v>
      </c>
      <c r="S101" s="361">
        <v>0</v>
      </c>
      <c r="T101" s="361">
        <f t="shared" si="4"/>
        <v>80000</v>
      </c>
      <c r="U101" s="362">
        <v>80000</v>
      </c>
      <c r="V101" s="363">
        <v>0</v>
      </c>
      <c r="W101" s="363">
        <v>0</v>
      </c>
      <c r="X101" s="364">
        <f t="shared" si="5"/>
        <v>80000</v>
      </c>
      <c r="Y101" s="354" t="s">
        <v>2413</v>
      </c>
      <c r="AC101" s="464"/>
      <c r="AD101" s="464"/>
      <c r="AE101" s="464"/>
      <c r="AF101" s="464"/>
      <c r="AG101" s="464"/>
      <c r="AH101" s="464"/>
      <c r="AI101" s="464"/>
      <c r="AJ101" s="464"/>
      <c r="AK101" s="464"/>
      <c r="AL101" s="464"/>
      <c r="AM101" s="464"/>
      <c r="AN101" s="464"/>
      <c r="AO101" s="464"/>
      <c r="AP101" s="464"/>
      <c r="AQ101" s="464"/>
      <c r="AR101" s="464"/>
      <c r="AS101" s="464"/>
      <c r="AT101" s="464"/>
      <c r="AU101" s="464"/>
      <c r="AV101" s="464"/>
      <c r="AW101" s="464"/>
      <c r="AX101" s="464"/>
      <c r="AY101" s="464"/>
      <c r="AZ101" s="464"/>
      <c r="BA101" s="464"/>
      <c r="BB101" s="464"/>
      <c r="BC101" s="464"/>
      <c r="BD101" s="464"/>
      <c r="BE101" s="464"/>
      <c r="BF101" s="464"/>
      <c r="BG101" s="464"/>
      <c r="BH101" s="464"/>
      <c r="BI101" s="464"/>
      <c r="BJ101" s="464"/>
      <c r="BK101" s="464"/>
      <c r="BL101" s="464"/>
      <c r="BM101" s="464"/>
      <c r="BN101" s="464"/>
      <c r="BO101" s="464"/>
      <c r="BP101" s="464"/>
      <c r="BQ101" s="464"/>
      <c r="BR101" s="464"/>
      <c r="BS101" s="464"/>
      <c r="BT101" s="464"/>
      <c r="BU101" s="464"/>
      <c r="BV101" s="464"/>
      <c r="BW101" s="464"/>
      <c r="BX101" s="464"/>
      <c r="BY101" s="464"/>
      <c r="BZ101" s="464"/>
      <c r="CA101" s="464"/>
    </row>
    <row r="102" spans="2:79" s="354" customFormat="1" ht="43.5" customHeight="1">
      <c r="B102" s="355">
        <v>89</v>
      </c>
      <c r="C102" s="128" t="s">
        <v>1462</v>
      </c>
      <c r="D102" s="128" t="s">
        <v>253</v>
      </c>
      <c r="E102" s="128" t="s">
        <v>215</v>
      </c>
      <c r="F102" s="128" t="s">
        <v>1284</v>
      </c>
      <c r="G102" s="128" t="s">
        <v>2414</v>
      </c>
      <c r="H102" s="128" t="s">
        <v>2415</v>
      </c>
      <c r="I102" s="128" t="s">
        <v>996</v>
      </c>
      <c r="J102" s="270"/>
      <c r="K102" s="128" t="s">
        <v>1463</v>
      </c>
      <c r="L102" s="356" t="s">
        <v>2317</v>
      </c>
      <c r="M102" s="128">
        <v>14</v>
      </c>
      <c r="N102" s="366">
        <v>6</v>
      </c>
      <c r="O102" s="358">
        <f t="shared" si="3"/>
        <v>20</v>
      </c>
      <c r="P102" s="359" t="s">
        <v>2312</v>
      </c>
      <c r="Q102" s="360">
        <v>80000</v>
      </c>
      <c r="R102" s="361">
        <v>0</v>
      </c>
      <c r="S102" s="361">
        <v>0</v>
      </c>
      <c r="T102" s="361">
        <f t="shared" si="4"/>
        <v>80000</v>
      </c>
      <c r="U102" s="362">
        <v>80000</v>
      </c>
      <c r="V102" s="363">
        <v>0</v>
      </c>
      <c r="W102" s="363">
        <v>0</v>
      </c>
      <c r="X102" s="364">
        <f t="shared" si="5"/>
        <v>80000</v>
      </c>
      <c r="Y102" s="365" t="s">
        <v>2416</v>
      </c>
      <c r="AC102" s="464"/>
      <c r="AD102" s="464"/>
      <c r="AE102" s="464"/>
      <c r="AF102" s="464"/>
      <c r="AG102" s="464"/>
      <c r="AH102" s="464"/>
      <c r="AI102" s="464"/>
      <c r="AJ102" s="464"/>
      <c r="AK102" s="464"/>
      <c r="AL102" s="464"/>
      <c r="AM102" s="464"/>
      <c r="AN102" s="464"/>
      <c r="AO102" s="464"/>
      <c r="AP102" s="464"/>
      <c r="AQ102" s="464"/>
      <c r="AR102" s="464"/>
      <c r="AS102" s="464"/>
      <c r="AT102" s="464"/>
      <c r="AU102" s="464"/>
      <c r="AV102" s="464"/>
      <c r="AW102" s="464"/>
      <c r="AX102" s="464"/>
      <c r="AY102" s="464"/>
      <c r="AZ102" s="464"/>
      <c r="BA102" s="464"/>
      <c r="BB102" s="464"/>
      <c r="BC102" s="464"/>
      <c r="BD102" s="464"/>
      <c r="BE102" s="464"/>
      <c r="BF102" s="464"/>
      <c r="BG102" s="464"/>
      <c r="BH102" s="464"/>
      <c r="BI102" s="464"/>
      <c r="BJ102" s="464"/>
      <c r="BK102" s="464"/>
      <c r="BL102" s="464"/>
      <c r="BM102" s="464"/>
      <c r="BN102" s="464"/>
      <c r="BO102" s="464"/>
      <c r="BP102" s="464"/>
      <c r="BQ102" s="464"/>
      <c r="BR102" s="464"/>
      <c r="BS102" s="464"/>
      <c r="BT102" s="464"/>
      <c r="BU102" s="464"/>
      <c r="BV102" s="464"/>
      <c r="BW102" s="464"/>
      <c r="BX102" s="464"/>
      <c r="BY102" s="464"/>
      <c r="BZ102" s="464"/>
      <c r="CA102" s="464"/>
    </row>
    <row r="103" spans="2:79" s="354" customFormat="1" ht="43.5" customHeight="1">
      <c r="B103" s="355">
        <v>90</v>
      </c>
      <c r="C103" s="128" t="s">
        <v>1440</v>
      </c>
      <c r="D103" s="128" t="s">
        <v>1441</v>
      </c>
      <c r="E103" s="128" t="s">
        <v>1442</v>
      </c>
      <c r="F103" s="128" t="s">
        <v>1443</v>
      </c>
      <c r="G103" s="128" t="s">
        <v>2414</v>
      </c>
      <c r="H103" s="128" t="s">
        <v>2415</v>
      </c>
      <c r="I103" s="128" t="s">
        <v>996</v>
      </c>
      <c r="J103" s="270"/>
      <c r="K103" s="128" t="s">
        <v>1444</v>
      </c>
      <c r="L103" s="356" t="s">
        <v>2317</v>
      </c>
      <c r="M103" s="128">
        <v>6</v>
      </c>
      <c r="N103" s="366">
        <v>16</v>
      </c>
      <c r="O103" s="358">
        <f t="shared" si="3"/>
        <v>22</v>
      </c>
      <c r="P103" s="359" t="s">
        <v>2312</v>
      </c>
      <c r="Q103" s="360">
        <v>80000</v>
      </c>
      <c r="R103" s="361">
        <v>0</v>
      </c>
      <c r="S103" s="361">
        <v>0</v>
      </c>
      <c r="T103" s="361">
        <f t="shared" si="4"/>
        <v>80000</v>
      </c>
      <c r="U103" s="362">
        <v>80000</v>
      </c>
      <c r="V103" s="363">
        <v>0</v>
      </c>
      <c r="W103" s="363">
        <v>0</v>
      </c>
      <c r="X103" s="364">
        <f t="shared" si="5"/>
        <v>80000</v>
      </c>
      <c r="Y103" s="365" t="s">
        <v>2417</v>
      </c>
      <c r="AC103" s="464"/>
      <c r="AD103" s="464"/>
      <c r="AE103" s="464"/>
      <c r="AF103" s="464"/>
      <c r="AG103" s="464"/>
      <c r="AH103" s="464"/>
      <c r="AI103" s="464"/>
      <c r="AJ103" s="464"/>
      <c r="AK103" s="464"/>
      <c r="AL103" s="464"/>
      <c r="AM103" s="464"/>
      <c r="AN103" s="464"/>
      <c r="AO103" s="464"/>
      <c r="AP103" s="464"/>
      <c r="AQ103" s="464"/>
      <c r="AR103" s="464"/>
      <c r="AS103" s="464"/>
      <c r="AT103" s="464"/>
      <c r="AU103" s="464"/>
      <c r="AV103" s="464"/>
      <c r="AW103" s="464"/>
      <c r="AX103" s="464"/>
      <c r="AY103" s="464"/>
      <c r="AZ103" s="464"/>
      <c r="BA103" s="464"/>
      <c r="BB103" s="464"/>
      <c r="BC103" s="464"/>
      <c r="BD103" s="464"/>
      <c r="BE103" s="464"/>
      <c r="BF103" s="464"/>
      <c r="BG103" s="464"/>
      <c r="BH103" s="464"/>
      <c r="BI103" s="464"/>
      <c r="BJ103" s="464"/>
      <c r="BK103" s="464"/>
      <c r="BL103" s="464"/>
      <c r="BM103" s="464"/>
      <c r="BN103" s="464"/>
      <c r="BO103" s="464"/>
      <c r="BP103" s="464"/>
      <c r="BQ103" s="464"/>
      <c r="BR103" s="464"/>
      <c r="BS103" s="464"/>
      <c r="BT103" s="464"/>
      <c r="BU103" s="464"/>
      <c r="BV103" s="464"/>
      <c r="BW103" s="464"/>
      <c r="BX103" s="464"/>
      <c r="BY103" s="464"/>
      <c r="BZ103" s="464"/>
      <c r="CA103" s="464"/>
    </row>
    <row r="104" spans="2:79" s="354" customFormat="1" ht="43.5" customHeight="1">
      <c r="B104" s="355">
        <v>91</v>
      </c>
      <c r="C104" s="128" t="s">
        <v>1459</v>
      </c>
      <c r="D104" s="128" t="s">
        <v>179</v>
      </c>
      <c r="E104" s="128" t="s">
        <v>1460</v>
      </c>
      <c r="F104" s="128" t="s">
        <v>935</v>
      </c>
      <c r="G104" s="128" t="s">
        <v>2414</v>
      </c>
      <c r="H104" s="128" t="s">
        <v>2415</v>
      </c>
      <c r="I104" s="128" t="s">
        <v>996</v>
      </c>
      <c r="J104" s="270"/>
      <c r="K104" s="128" t="s">
        <v>218</v>
      </c>
      <c r="L104" s="356" t="s">
        <v>2317</v>
      </c>
      <c r="M104" s="128">
        <v>3</v>
      </c>
      <c r="N104" s="366">
        <v>22</v>
      </c>
      <c r="O104" s="358">
        <f t="shared" si="3"/>
        <v>25</v>
      </c>
      <c r="P104" s="359" t="s">
        <v>2312</v>
      </c>
      <c r="Q104" s="360">
        <v>80000</v>
      </c>
      <c r="R104" s="361">
        <v>0</v>
      </c>
      <c r="S104" s="361">
        <v>0</v>
      </c>
      <c r="T104" s="361">
        <f t="shared" si="4"/>
        <v>80000</v>
      </c>
      <c r="U104" s="362">
        <v>80000</v>
      </c>
      <c r="V104" s="363">
        <v>0</v>
      </c>
      <c r="W104" s="363">
        <v>0</v>
      </c>
      <c r="X104" s="364">
        <f t="shared" si="5"/>
        <v>80000</v>
      </c>
      <c r="Y104" s="365" t="s">
        <v>2418</v>
      </c>
      <c r="AC104" s="464"/>
      <c r="AD104" s="464"/>
      <c r="AE104" s="464"/>
      <c r="AF104" s="464"/>
      <c r="AG104" s="464"/>
      <c r="AH104" s="464"/>
      <c r="AI104" s="464"/>
      <c r="AJ104" s="464"/>
      <c r="AK104" s="464"/>
      <c r="AL104" s="464"/>
      <c r="AM104" s="464"/>
      <c r="AN104" s="464"/>
      <c r="AO104" s="464"/>
      <c r="AP104" s="464"/>
      <c r="AQ104" s="464"/>
      <c r="AR104" s="464"/>
      <c r="AS104" s="464"/>
      <c r="AT104" s="464"/>
      <c r="AU104" s="464"/>
      <c r="AV104" s="464"/>
      <c r="AW104" s="464"/>
      <c r="AX104" s="464"/>
      <c r="AY104" s="464"/>
      <c r="AZ104" s="464"/>
      <c r="BA104" s="464"/>
      <c r="BB104" s="464"/>
      <c r="BC104" s="464"/>
      <c r="BD104" s="464"/>
      <c r="BE104" s="464"/>
      <c r="BF104" s="464"/>
      <c r="BG104" s="464"/>
      <c r="BH104" s="464"/>
      <c r="BI104" s="464"/>
      <c r="BJ104" s="464"/>
      <c r="BK104" s="464"/>
      <c r="BL104" s="464"/>
      <c r="BM104" s="464"/>
      <c r="BN104" s="464"/>
      <c r="BO104" s="464"/>
      <c r="BP104" s="464"/>
      <c r="BQ104" s="464"/>
      <c r="BR104" s="464"/>
      <c r="BS104" s="464"/>
      <c r="BT104" s="464"/>
      <c r="BU104" s="464"/>
      <c r="BV104" s="464"/>
      <c r="BW104" s="464"/>
      <c r="BX104" s="464"/>
      <c r="BY104" s="464"/>
      <c r="BZ104" s="464"/>
      <c r="CA104" s="464"/>
    </row>
    <row r="105" spans="2:79" s="354" customFormat="1" ht="43.5" customHeight="1">
      <c r="B105" s="355">
        <v>92</v>
      </c>
      <c r="C105" s="128" t="s">
        <v>1450</v>
      </c>
      <c r="D105" s="128" t="s">
        <v>1451</v>
      </c>
      <c r="E105" s="128" t="s">
        <v>161</v>
      </c>
      <c r="F105" s="128" t="s">
        <v>1452</v>
      </c>
      <c r="G105" s="128" t="s">
        <v>2414</v>
      </c>
      <c r="H105" s="128" t="s">
        <v>2415</v>
      </c>
      <c r="I105" s="128" t="s">
        <v>996</v>
      </c>
      <c r="J105" s="270"/>
      <c r="K105" s="128" t="s">
        <v>1453</v>
      </c>
      <c r="L105" s="356" t="s">
        <v>2317</v>
      </c>
      <c r="M105" s="128">
        <v>26</v>
      </c>
      <c r="N105" s="366">
        <v>4</v>
      </c>
      <c r="O105" s="358">
        <f t="shared" si="3"/>
        <v>30</v>
      </c>
      <c r="P105" s="359" t="s">
        <v>2312</v>
      </c>
      <c r="Q105" s="360">
        <v>80000</v>
      </c>
      <c r="R105" s="361">
        <v>0</v>
      </c>
      <c r="S105" s="361">
        <v>0</v>
      </c>
      <c r="T105" s="361">
        <f t="shared" si="4"/>
        <v>80000</v>
      </c>
      <c r="U105" s="362">
        <v>80000</v>
      </c>
      <c r="V105" s="363">
        <v>0</v>
      </c>
      <c r="W105" s="363">
        <v>0</v>
      </c>
      <c r="X105" s="364">
        <f t="shared" si="5"/>
        <v>80000</v>
      </c>
      <c r="Y105" s="365" t="s">
        <v>2419</v>
      </c>
      <c r="AC105" s="464"/>
      <c r="AD105" s="464"/>
      <c r="AE105" s="464"/>
      <c r="AF105" s="464"/>
      <c r="AG105" s="464"/>
      <c r="AH105" s="464"/>
      <c r="AI105" s="464"/>
      <c r="AJ105" s="464"/>
      <c r="AK105" s="464"/>
      <c r="AL105" s="464"/>
      <c r="AM105" s="464"/>
      <c r="AN105" s="464"/>
      <c r="AO105" s="464"/>
      <c r="AP105" s="464"/>
      <c r="AQ105" s="464"/>
      <c r="AR105" s="464"/>
      <c r="AS105" s="464"/>
      <c r="AT105" s="464"/>
      <c r="AU105" s="464"/>
      <c r="AV105" s="464"/>
      <c r="AW105" s="464"/>
      <c r="AX105" s="464"/>
      <c r="AY105" s="464"/>
      <c r="AZ105" s="464"/>
      <c r="BA105" s="464"/>
      <c r="BB105" s="464"/>
      <c r="BC105" s="464"/>
      <c r="BD105" s="464"/>
      <c r="BE105" s="464"/>
      <c r="BF105" s="464"/>
      <c r="BG105" s="464"/>
      <c r="BH105" s="464"/>
      <c r="BI105" s="464"/>
      <c r="BJ105" s="464"/>
      <c r="BK105" s="464"/>
      <c r="BL105" s="464"/>
      <c r="BM105" s="464"/>
      <c r="BN105" s="464"/>
      <c r="BO105" s="464"/>
      <c r="BP105" s="464"/>
      <c r="BQ105" s="464"/>
      <c r="BR105" s="464"/>
      <c r="BS105" s="464"/>
      <c r="BT105" s="464"/>
      <c r="BU105" s="464"/>
      <c r="BV105" s="464"/>
      <c r="BW105" s="464"/>
      <c r="BX105" s="464"/>
      <c r="BY105" s="464"/>
      <c r="BZ105" s="464"/>
      <c r="CA105" s="464"/>
    </row>
    <row r="106" spans="2:79" s="354" customFormat="1" ht="43.5" customHeight="1">
      <c r="B106" s="355">
        <v>93</v>
      </c>
      <c r="C106" s="128" t="s">
        <v>1522</v>
      </c>
      <c r="D106" s="128" t="s">
        <v>1035</v>
      </c>
      <c r="E106" s="128" t="s">
        <v>323</v>
      </c>
      <c r="F106" s="128" t="s">
        <v>1523</v>
      </c>
      <c r="G106" s="128" t="s">
        <v>2414</v>
      </c>
      <c r="H106" s="128" t="s">
        <v>2415</v>
      </c>
      <c r="I106" s="128" t="s">
        <v>996</v>
      </c>
      <c r="J106" s="270"/>
      <c r="K106" s="128" t="s">
        <v>1524</v>
      </c>
      <c r="L106" s="356" t="s">
        <v>2317</v>
      </c>
      <c r="M106" s="128">
        <v>19</v>
      </c>
      <c r="N106" s="366">
        <v>5</v>
      </c>
      <c r="O106" s="358">
        <f t="shared" si="3"/>
        <v>24</v>
      </c>
      <c r="P106" s="359" t="s">
        <v>2312</v>
      </c>
      <c r="Q106" s="360">
        <v>80000</v>
      </c>
      <c r="R106" s="361">
        <v>0</v>
      </c>
      <c r="S106" s="361">
        <v>0</v>
      </c>
      <c r="T106" s="361">
        <f t="shared" si="4"/>
        <v>80000</v>
      </c>
      <c r="U106" s="362">
        <v>80000</v>
      </c>
      <c r="V106" s="363">
        <v>0</v>
      </c>
      <c r="W106" s="363">
        <v>0</v>
      </c>
      <c r="X106" s="364">
        <f t="shared" si="5"/>
        <v>80000</v>
      </c>
      <c r="Y106" s="365" t="s">
        <v>2420</v>
      </c>
      <c r="AC106" s="464"/>
      <c r="AD106" s="464"/>
      <c r="AE106" s="464"/>
      <c r="AF106" s="464"/>
      <c r="AG106" s="464"/>
      <c r="AH106" s="464"/>
      <c r="AI106" s="464"/>
      <c r="AJ106" s="464"/>
      <c r="AK106" s="464"/>
      <c r="AL106" s="464"/>
      <c r="AM106" s="464"/>
      <c r="AN106" s="464"/>
      <c r="AO106" s="464"/>
      <c r="AP106" s="464"/>
      <c r="AQ106" s="464"/>
      <c r="AR106" s="464"/>
      <c r="AS106" s="464"/>
      <c r="AT106" s="464"/>
      <c r="AU106" s="464"/>
      <c r="AV106" s="464"/>
      <c r="AW106" s="464"/>
      <c r="AX106" s="464"/>
      <c r="AY106" s="464"/>
      <c r="AZ106" s="464"/>
      <c r="BA106" s="464"/>
      <c r="BB106" s="464"/>
      <c r="BC106" s="464"/>
      <c r="BD106" s="464"/>
      <c r="BE106" s="464"/>
      <c r="BF106" s="464"/>
      <c r="BG106" s="464"/>
      <c r="BH106" s="464"/>
      <c r="BI106" s="464"/>
      <c r="BJ106" s="464"/>
      <c r="BK106" s="464"/>
      <c r="BL106" s="464"/>
      <c r="BM106" s="464"/>
      <c r="BN106" s="464"/>
      <c r="BO106" s="464"/>
      <c r="BP106" s="464"/>
      <c r="BQ106" s="464"/>
      <c r="BR106" s="464"/>
      <c r="BS106" s="464"/>
      <c r="BT106" s="464"/>
      <c r="BU106" s="464"/>
      <c r="BV106" s="464"/>
      <c r="BW106" s="464"/>
      <c r="BX106" s="464"/>
      <c r="BY106" s="464"/>
      <c r="BZ106" s="464"/>
      <c r="CA106" s="464"/>
    </row>
    <row r="107" spans="2:79" s="354" customFormat="1" ht="43.5" customHeight="1">
      <c r="B107" s="355">
        <v>94</v>
      </c>
      <c r="C107" s="128" t="s">
        <v>1446</v>
      </c>
      <c r="D107" s="128" t="s">
        <v>429</v>
      </c>
      <c r="E107" s="128" t="s">
        <v>1062</v>
      </c>
      <c r="F107" s="128" t="s">
        <v>1447</v>
      </c>
      <c r="G107" s="128" t="s">
        <v>2414</v>
      </c>
      <c r="H107" s="128" t="s">
        <v>2415</v>
      </c>
      <c r="I107" s="128" t="s">
        <v>996</v>
      </c>
      <c r="J107" s="270"/>
      <c r="K107" s="128" t="s">
        <v>1448</v>
      </c>
      <c r="L107" s="356" t="s">
        <v>2317</v>
      </c>
      <c r="M107" s="128">
        <v>14</v>
      </c>
      <c r="N107" s="366">
        <v>6</v>
      </c>
      <c r="O107" s="358">
        <f t="shared" si="3"/>
        <v>20</v>
      </c>
      <c r="P107" s="359" t="s">
        <v>2312</v>
      </c>
      <c r="Q107" s="360">
        <v>80000</v>
      </c>
      <c r="R107" s="361">
        <v>0</v>
      </c>
      <c r="S107" s="361">
        <v>0</v>
      </c>
      <c r="T107" s="361">
        <f t="shared" si="4"/>
        <v>80000</v>
      </c>
      <c r="U107" s="362">
        <v>80000</v>
      </c>
      <c r="V107" s="363">
        <v>0</v>
      </c>
      <c r="W107" s="363">
        <v>0</v>
      </c>
      <c r="X107" s="364">
        <f t="shared" si="5"/>
        <v>80000</v>
      </c>
      <c r="Y107" s="365" t="s">
        <v>2421</v>
      </c>
      <c r="AC107" s="464"/>
      <c r="AD107" s="464"/>
      <c r="AE107" s="464"/>
      <c r="AF107" s="464"/>
      <c r="AG107" s="464"/>
      <c r="AH107" s="464"/>
      <c r="AI107" s="464"/>
      <c r="AJ107" s="464"/>
      <c r="AK107" s="464"/>
      <c r="AL107" s="464"/>
      <c r="AM107" s="464"/>
      <c r="AN107" s="464"/>
      <c r="AO107" s="464"/>
      <c r="AP107" s="464"/>
      <c r="AQ107" s="464"/>
      <c r="AR107" s="464"/>
      <c r="AS107" s="464"/>
      <c r="AT107" s="464"/>
      <c r="AU107" s="464"/>
      <c r="AV107" s="464"/>
      <c r="AW107" s="464"/>
      <c r="AX107" s="464"/>
      <c r="AY107" s="464"/>
      <c r="AZ107" s="464"/>
      <c r="BA107" s="464"/>
      <c r="BB107" s="464"/>
      <c r="BC107" s="464"/>
      <c r="BD107" s="464"/>
      <c r="BE107" s="464"/>
      <c r="BF107" s="464"/>
      <c r="BG107" s="464"/>
      <c r="BH107" s="464"/>
      <c r="BI107" s="464"/>
      <c r="BJ107" s="464"/>
      <c r="BK107" s="464"/>
      <c r="BL107" s="464"/>
      <c r="BM107" s="464"/>
      <c r="BN107" s="464"/>
      <c r="BO107" s="464"/>
      <c r="BP107" s="464"/>
      <c r="BQ107" s="464"/>
      <c r="BR107" s="464"/>
      <c r="BS107" s="464"/>
      <c r="BT107" s="464"/>
      <c r="BU107" s="464"/>
      <c r="BV107" s="464"/>
      <c r="BW107" s="464"/>
      <c r="BX107" s="464"/>
      <c r="BY107" s="464"/>
      <c r="BZ107" s="464"/>
      <c r="CA107" s="464"/>
    </row>
    <row r="108" spans="2:79" s="354" customFormat="1" ht="43.5" customHeight="1">
      <c r="B108" s="355">
        <v>95</v>
      </c>
      <c r="C108" s="128" t="s">
        <v>1470</v>
      </c>
      <c r="D108" s="128" t="s">
        <v>360</v>
      </c>
      <c r="E108" s="128" t="s">
        <v>606</v>
      </c>
      <c r="F108" s="128" t="s">
        <v>1471</v>
      </c>
      <c r="G108" s="128" t="s">
        <v>2414</v>
      </c>
      <c r="H108" s="128" t="s">
        <v>2415</v>
      </c>
      <c r="I108" s="128" t="s">
        <v>996</v>
      </c>
      <c r="J108" s="270"/>
      <c r="K108" s="128" t="s">
        <v>1472</v>
      </c>
      <c r="L108" s="356" t="s">
        <v>2317</v>
      </c>
      <c r="M108" s="128">
        <v>4</v>
      </c>
      <c r="N108" s="366">
        <v>21</v>
      </c>
      <c r="O108" s="358">
        <f t="shared" si="3"/>
        <v>25</v>
      </c>
      <c r="P108" s="359" t="s">
        <v>2312</v>
      </c>
      <c r="Q108" s="360">
        <v>80000</v>
      </c>
      <c r="R108" s="361">
        <v>0</v>
      </c>
      <c r="S108" s="361">
        <v>0</v>
      </c>
      <c r="T108" s="361">
        <f t="shared" si="4"/>
        <v>80000</v>
      </c>
      <c r="U108" s="362">
        <v>80000</v>
      </c>
      <c r="V108" s="363">
        <v>0</v>
      </c>
      <c r="W108" s="363">
        <v>0</v>
      </c>
      <c r="X108" s="364">
        <f t="shared" si="5"/>
        <v>80000</v>
      </c>
      <c r="Y108" s="365" t="s">
        <v>2422</v>
      </c>
      <c r="AC108" s="464"/>
      <c r="AD108" s="464"/>
      <c r="AE108" s="464"/>
      <c r="AF108" s="464"/>
      <c r="AG108" s="464"/>
      <c r="AH108" s="464"/>
      <c r="AI108" s="464"/>
      <c r="AJ108" s="464"/>
      <c r="AK108" s="464"/>
      <c r="AL108" s="464"/>
      <c r="AM108" s="464"/>
      <c r="AN108" s="464"/>
      <c r="AO108" s="464"/>
      <c r="AP108" s="464"/>
      <c r="AQ108" s="464"/>
      <c r="AR108" s="464"/>
      <c r="AS108" s="464"/>
      <c r="AT108" s="464"/>
      <c r="AU108" s="464"/>
      <c r="AV108" s="464"/>
      <c r="AW108" s="464"/>
      <c r="AX108" s="464"/>
      <c r="AY108" s="464"/>
      <c r="AZ108" s="464"/>
      <c r="BA108" s="464"/>
      <c r="BB108" s="464"/>
      <c r="BC108" s="464"/>
      <c r="BD108" s="464"/>
      <c r="BE108" s="464"/>
      <c r="BF108" s="464"/>
      <c r="BG108" s="464"/>
      <c r="BH108" s="464"/>
      <c r="BI108" s="464"/>
      <c r="BJ108" s="464"/>
      <c r="BK108" s="464"/>
      <c r="BL108" s="464"/>
      <c r="BM108" s="464"/>
      <c r="BN108" s="464"/>
      <c r="BO108" s="464"/>
      <c r="BP108" s="464"/>
      <c r="BQ108" s="464"/>
      <c r="BR108" s="464"/>
      <c r="BS108" s="464"/>
      <c r="BT108" s="464"/>
      <c r="BU108" s="464"/>
      <c r="BV108" s="464"/>
      <c r="BW108" s="464"/>
      <c r="BX108" s="464"/>
      <c r="BY108" s="464"/>
      <c r="BZ108" s="464"/>
      <c r="CA108" s="464"/>
    </row>
    <row r="109" spans="2:79" s="354" customFormat="1" ht="43.5" customHeight="1">
      <c r="B109" s="355">
        <v>96</v>
      </c>
      <c r="C109" s="128" t="s">
        <v>1518</v>
      </c>
      <c r="D109" s="128" t="s">
        <v>161</v>
      </c>
      <c r="E109" s="128" t="s">
        <v>237</v>
      </c>
      <c r="F109" s="128" t="s">
        <v>1519</v>
      </c>
      <c r="G109" s="128" t="s">
        <v>2414</v>
      </c>
      <c r="H109" s="128" t="s">
        <v>2415</v>
      </c>
      <c r="I109" s="128" t="s">
        <v>996</v>
      </c>
      <c r="J109" s="270"/>
      <c r="K109" s="128" t="s">
        <v>1520</v>
      </c>
      <c r="L109" s="356" t="s">
        <v>2317</v>
      </c>
      <c r="M109" s="128">
        <v>19</v>
      </c>
      <c r="N109" s="366">
        <v>2</v>
      </c>
      <c r="O109" s="358">
        <f t="shared" si="3"/>
        <v>21</v>
      </c>
      <c r="P109" s="359" t="s">
        <v>2312</v>
      </c>
      <c r="Q109" s="360">
        <v>80000</v>
      </c>
      <c r="R109" s="361">
        <v>0</v>
      </c>
      <c r="S109" s="361">
        <v>0</v>
      </c>
      <c r="T109" s="361">
        <f t="shared" si="4"/>
        <v>80000</v>
      </c>
      <c r="U109" s="362">
        <v>80000</v>
      </c>
      <c r="V109" s="363">
        <v>0</v>
      </c>
      <c r="W109" s="363">
        <v>0</v>
      </c>
      <c r="X109" s="364">
        <f t="shared" si="5"/>
        <v>80000</v>
      </c>
      <c r="Y109" s="365" t="s">
        <v>2423</v>
      </c>
      <c r="AC109" s="464"/>
      <c r="AD109" s="464"/>
      <c r="AE109" s="464"/>
      <c r="AF109" s="464"/>
      <c r="AG109" s="464"/>
      <c r="AH109" s="464"/>
      <c r="AI109" s="464"/>
      <c r="AJ109" s="464"/>
      <c r="AK109" s="464"/>
      <c r="AL109" s="464"/>
      <c r="AM109" s="464"/>
      <c r="AN109" s="464"/>
      <c r="AO109" s="464"/>
      <c r="AP109" s="464"/>
      <c r="AQ109" s="464"/>
      <c r="AR109" s="464"/>
      <c r="AS109" s="464"/>
      <c r="AT109" s="464"/>
      <c r="AU109" s="464"/>
      <c r="AV109" s="464"/>
      <c r="AW109" s="464"/>
      <c r="AX109" s="464"/>
      <c r="AY109" s="464"/>
      <c r="AZ109" s="464"/>
      <c r="BA109" s="464"/>
      <c r="BB109" s="464"/>
      <c r="BC109" s="464"/>
      <c r="BD109" s="464"/>
      <c r="BE109" s="464"/>
      <c r="BF109" s="464"/>
      <c r="BG109" s="464"/>
      <c r="BH109" s="464"/>
      <c r="BI109" s="464"/>
      <c r="BJ109" s="464"/>
      <c r="BK109" s="464"/>
      <c r="BL109" s="464"/>
      <c r="BM109" s="464"/>
      <c r="BN109" s="464"/>
      <c r="BO109" s="464"/>
      <c r="BP109" s="464"/>
      <c r="BQ109" s="464"/>
      <c r="BR109" s="464"/>
      <c r="BS109" s="464"/>
      <c r="BT109" s="464"/>
      <c r="BU109" s="464"/>
      <c r="BV109" s="464"/>
      <c r="BW109" s="464"/>
      <c r="BX109" s="464"/>
      <c r="BY109" s="464"/>
      <c r="BZ109" s="464"/>
      <c r="CA109" s="464"/>
    </row>
    <row r="110" spans="2:79" s="354" customFormat="1" ht="43.5" customHeight="1">
      <c r="B110" s="355">
        <v>97</v>
      </c>
      <c r="C110" s="128" t="s">
        <v>1492</v>
      </c>
      <c r="D110" s="128" t="s">
        <v>1493</v>
      </c>
      <c r="E110" s="128" t="s">
        <v>323</v>
      </c>
      <c r="F110" s="128" t="s">
        <v>1494</v>
      </c>
      <c r="G110" s="128" t="s">
        <v>2414</v>
      </c>
      <c r="H110" s="128" t="s">
        <v>2415</v>
      </c>
      <c r="I110" s="128" t="s">
        <v>996</v>
      </c>
      <c r="J110" s="270"/>
      <c r="K110" s="128" t="s">
        <v>1495</v>
      </c>
      <c r="L110" s="356" t="s">
        <v>2317</v>
      </c>
      <c r="M110" s="128">
        <v>11</v>
      </c>
      <c r="N110" s="366">
        <v>13</v>
      </c>
      <c r="O110" s="358">
        <f t="shared" si="3"/>
        <v>24</v>
      </c>
      <c r="P110" s="359"/>
      <c r="Q110" s="360">
        <v>80000</v>
      </c>
      <c r="R110" s="361">
        <v>0</v>
      </c>
      <c r="S110" s="361">
        <v>0</v>
      </c>
      <c r="T110" s="361">
        <f t="shared" si="4"/>
        <v>80000</v>
      </c>
      <c r="U110" s="362">
        <v>80000</v>
      </c>
      <c r="V110" s="363">
        <v>0</v>
      </c>
      <c r="W110" s="363">
        <v>0</v>
      </c>
      <c r="X110" s="364">
        <f t="shared" si="5"/>
        <v>80000</v>
      </c>
      <c r="Y110" s="365" t="s">
        <v>2424</v>
      </c>
      <c r="AC110" s="464"/>
      <c r="AD110" s="464"/>
      <c r="AE110" s="464"/>
      <c r="AF110" s="464"/>
      <c r="AG110" s="464"/>
      <c r="AH110" s="464"/>
      <c r="AI110" s="464"/>
      <c r="AJ110" s="464"/>
      <c r="AK110" s="464"/>
      <c r="AL110" s="464"/>
      <c r="AM110" s="464"/>
      <c r="AN110" s="464"/>
      <c r="AO110" s="464"/>
      <c r="AP110" s="464"/>
      <c r="AQ110" s="464"/>
      <c r="AR110" s="464"/>
      <c r="AS110" s="464"/>
      <c r="AT110" s="464"/>
      <c r="AU110" s="464"/>
      <c r="AV110" s="464"/>
      <c r="AW110" s="464"/>
      <c r="AX110" s="464"/>
      <c r="AY110" s="464"/>
      <c r="AZ110" s="464"/>
      <c r="BA110" s="464"/>
      <c r="BB110" s="464"/>
      <c r="BC110" s="464"/>
      <c r="BD110" s="464"/>
      <c r="BE110" s="464"/>
      <c r="BF110" s="464"/>
      <c r="BG110" s="464"/>
      <c r="BH110" s="464"/>
      <c r="BI110" s="464"/>
      <c r="BJ110" s="464"/>
      <c r="BK110" s="464"/>
      <c r="BL110" s="464"/>
      <c r="BM110" s="464"/>
      <c r="BN110" s="464"/>
      <c r="BO110" s="464"/>
      <c r="BP110" s="464"/>
      <c r="BQ110" s="464"/>
      <c r="BR110" s="464"/>
      <c r="BS110" s="464"/>
      <c r="BT110" s="464"/>
      <c r="BU110" s="464"/>
      <c r="BV110" s="464"/>
      <c r="BW110" s="464"/>
      <c r="BX110" s="464"/>
      <c r="BY110" s="464"/>
      <c r="BZ110" s="464"/>
      <c r="CA110" s="464"/>
    </row>
    <row r="111" spans="2:79" s="354" customFormat="1" ht="43.5" customHeight="1">
      <c r="B111" s="355">
        <v>98</v>
      </c>
      <c r="C111" s="128" t="s">
        <v>1543</v>
      </c>
      <c r="D111" s="128" t="s">
        <v>161</v>
      </c>
      <c r="E111" s="128" t="s">
        <v>1544</v>
      </c>
      <c r="F111" s="128" t="s">
        <v>1545</v>
      </c>
      <c r="G111" s="128" t="s">
        <v>2414</v>
      </c>
      <c r="H111" s="128" t="s">
        <v>2415</v>
      </c>
      <c r="I111" s="128" t="s">
        <v>996</v>
      </c>
      <c r="J111" s="270"/>
      <c r="K111" s="128" t="s">
        <v>1546</v>
      </c>
      <c r="L111" s="356" t="s">
        <v>2317</v>
      </c>
      <c r="M111" s="128">
        <v>13</v>
      </c>
      <c r="N111" s="366">
        <v>11</v>
      </c>
      <c r="O111" s="358">
        <f t="shared" si="3"/>
        <v>24</v>
      </c>
      <c r="P111" s="359" t="s">
        <v>2312</v>
      </c>
      <c r="Q111" s="360">
        <v>80000</v>
      </c>
      <c r="R111" s="361">
        <v>0</v>
      </c>
      <c r="S111" s="361">
        <v>0</v>
      </c>
      <c r="T111" s="361">
        <f t="shared" si="4"/>
        <v>80000</v>
      </c>
      <c r="U111" s="362">
        <v>80000</v>
      </c>
      <c r="V111" s="363">
        <v>0</v>
      </c>
      <c r="W111" s="363">
        <v>0</v>
      </c>
      <c r="X111" s="364">
        <f t="shared" si="5"/>
        <v>80000</v>
      </c>
      <c r="Y111" s="365" t="s">
        <v>2425</v>
      </c>
      <c r="AC111" s="464"/>
      <c r="AD111" s="464"/>
      <c r="AE111" s="464"/>
      <c r="AF111" s="464"/>
      <c r="AG111" s="464"/>
      <c r="AH111" s="464"/>
      <c r="AI111" s="464"/>
      <c r="AJ111" s="464"/>
      <c r="AK111" s="464"/>
      <c r="AL111" s="464"/>
      <c r="AM111" s="464"/>
      <c r="AN111" s="464"/>
      <c r="AO111" s="464"/>
      <c r="AP111" s="464"/>
      <c r="AQ111" s="464"/>
      <c r="AR111" s="464"/>
      <c r="AS111" s="464"/>
      <c r="AT111" s="464"/>
      <c r="AU111" s="464"/>
      <c r="AV111" s="464"/>
      <c r="AW111" s="464"/>
      <c r="AX111" s="464"/>
      <c r="AY111" s="464"/>
      <c r="AZ111" s="464"/>
      <c r="BA111" s="464"/>
      <c r="BB111" s="464"/>
      <c r="BC111" s="464"/>
      <c r="BD111" s="464"/>
      <c r="BE111" s="464"/>
      <c r="BF111" s="464"/>
      <c r="BG111" s="464"/>
      <c r="BH111" s="464"/>
      <c r="BI111" s="464"/>
      <c r="BJ111" s="464"/>
      <c r="BK111" s="464"/>
      <c r="BL111" s="464"/>
      <c r="BM111" s="464"/>
      <c r="BN111" s="464"/>
      <c r="BO111" s="464"/>
      <c r="BP111" s="464"/>
      <c r="BQ111" s="464"/>
      <c r="BR111" s="464"/>
      <c r="BS111" s="464"/>
      <c r="BT111" s="464"/>
      <c r="BU111" s="464"/>
      <c r="BV111" s="464"/>
      <c r="BW111" s="464"/>
      <c r="BX111" s="464"/>
      <c r="BY111" s="464"/>
      <c r="BZ111" s="464"/>
      <c r="CA111" s="464"/>
    </row>
    <row r="112" spans="2:79" s="354" customFormat="1" ht="43.5" customHeight="1">
      <c r="B112" s="355">
        <v>99</v>
      </c>
      <c r="C112" s="128" t="s">
        <v>1474</v>
      </c>
      <c r="D112" s="128" t="s">
        <v>1475</v>
      </c>
      <c r="E112" s="128" t="s">
        <v>790</v>
      </c>
      <c r="F112" s="128" t="s">
        <v>1476</v>
      </c>
      <c r="G112" s="128" t="s">
        <v>2414</v>
      </c>
      <c r="H112" s="128" t="s">
        <v>2415</v>
      </c>
      <c r="I112" s="128" t="s">
        <v>996</v>
      </c>
      <c r="J112" s="270"/>
      <c r="K112" s="128" t="s">
        <v>1477</v>
      </c>
      <c r="L112" s="356" t="s">
        <v>2317</v>
      </c>
      <c r="M112" s="128">
        <v>11</v>
      </c>
      <c r="N112" s="366">
        <v>15</v>
      </c>
      <c r="O112" s="358">
        <f t="shared" si="3"/>
        <v>26</v>
      </c>
      <c r="P112" s="359" t="s">
        <v>2312</v>
      </c>
      <c r="Q112" s="360">
        <v>80000</v>
      </c>
      <c r="R112" s="361">
        <v>0</v>
      </c>
      <c r="S112" s="361">
        <v>0</v>
      </c>
      <c r="T112" s="361">
        <f t="shared" si="4"/>
        <v>80000</v>
      </c>
      <c r="U112" s="362">
        <v>80000</v>
      </c>
      <c r="V112" s="363">
        <v>0</v>
      </c>
      <c r="W112" s="363">
        <v>0</v>
      </c>
      <c r="X112" s="364">
        <f t="shared" si="5"/>
        <v>80000</v>
      </c>
      <c r="Y112" s="365" t="s">
        <v>2426</v>
      </c>
      <c r="AC112" s="464"/>
      <c r="AD112" s="464"/>
      <c r="AE112" s="464"/>
      <c r="AF112" s="464"/>
      <c r="AG112" s="464"/>
      <c r="AH112" s="464"/>
      <c r="AI112" s="464"/>
      <c r="AJ112" s="464"/>
      <c r="AK112" s="464"/>
      <c r="AL112" s="464"/>
      <c r="AM112" s="464"/>
      <c r="AN112" s="464"/>
      <c r="AO112" s="464"/>
      <c r="AP112" s="464"/>
      <c r="AQ112" s="464"/>
      <c r="AR112" s="464"/>
      <c r="AS112" s="464"/>
      <c r="AT112" s="464"/>
      <c r="AU112" s="464"/>
      <c r="AV112" s="464"/>
      <c r="AW112" s="464"/>
      <c r="AX112" s="464"/>
      <c r="AY112" s="464"/>
      <c r="AZ112" s="464"/>
      <c r="BA112" s="464"/>
      <c r="BB112" s="464"/>
      <c r="BC112" s="464"/>
      <c r="BD112" s="464"/>
      <c r="BE112" s="464"/>
      <c r="BF112" s="464"/>
      <c r="BG112" s="464"/>
      <c r="BH112" s="464"/>
      <c r="BI112" s="464"/>
      <c r="BJ112" s="464"/>
      <c r="BK112" s="464"/>
      <c r="BL112" s="464"/>
      <c r="BM112" s="464"/>
      <c r="BN112" s="464"/>
      <c r="BO112" s="464"/>
      <c r="BP112" s="464"/>
      <c r="BQ112" s="464"/>
      <c r="BR112" s="464"/>
      <c r="BS112" s="464"/>
      <c r="BT112" s="464"/>
      <c r="BU112" s="464"/>
      <c r="BV112" s="464"/>
      <c r="BW112" s="464"/>
      <c r="BX112" s="464"/>
      <c r="BY112" s="464"/>
      <c r="BZ112" s="464"/>
      <c r="CA112" s="464"/>
    </row>
    <row r="113" spans="2:79" s="354" customFormat="1" ht="43.5" customHeight="1">
      <c r="B113" s="355">
        <v>100</v>
      </c>
      <c r="C113" s="128" t="s">
        <v>1529</v>
      </c>
      <c r="D113" s="128" t="s">
        <v>215</v>
      </c>
      <c r="E113" s="128" t="s">
        <v>1441</v>
      </c>
      <c r="F113" s="128" t="s">
        <v>1530</v>
      </c>
      <c r="G113" s="128" t="s">
        <v>2414</v>
      </c>
      <c r="H113" s="128" t="s">
        <v>2415</v>
      </c>
      <c r="I113" s="128" t="s">
        <v>996</v>
      </c>
      <c r="J113" s="270"/>
      <c r="K113" s="128" t="s">
        <v>1531</v>
      </c>
      <c r="L113" s="356" t="s">
        <v>2317</v>
      </c>
      <c r="M113" s="128">
        <v>9</v>
      </c>
      <c r="N113" s="366">
        <v>11</v>
      </c>
      <c r="O113" s="358">
        <f t="shared" si="3"/>
        <v>20</v>
      </c>
      <c r="P113" s="359" t="s">
        <v>2312</v>
      </c>
      <c r="Q113" s="360">
        <v>80000</v>
      </c>
      <c r="R113" s="361">
        <v>0</v>
      </c>
      <c r="S113" s="361">
        <v>0</v>
      </c>
      <c r="T113" s="361">
        <f t="shared" si="4"/>
        <v>80000</v>
      </c>
      <c r="U113" s="362">
        <v>80000</v>
      </c>
      <c r="V113" s="363">
        <v>0</v>
      </c>
      <c r="W113" s="363">
        <v>0</v>
      </c>
      <c r="X113" s="364">
        <f t="shared" si="5"/>
        <v>80000</v>
      </c>
      <c r="Y113" s="365" t="s">
        <v>2427</v>
      </c>
      <c r="AC113" s="464"/>
      <c r="AD113" s="464"/>
      <c r="AE113" s="464"/>
      <c r="AF113" s="464"/>
      <c r="AG113" s="464"/>
      <c r="AH113" s="464"/>
      <c r="AI113" s="464"/>
      <c r="AJ113" s="464"/>
      <c r="AK113" s="464"/>
      <c r="AL113" s="464"/>
      <c r="AM113" s="464"/>
      <c r="AN113" s="464"/>
      <c r="AO113" s="464"/>
      <c r="AP113" s="464"/>
      <c r="AQ113" s="464"/>
      <c r="AR113" s="464"/>
      <c r="AS113" s="464"/>
      <c r="AT113" s="464"/>
      <c r="AU113" s="464"/>
      <c r="AV113" s="464"/>
      <c r="AW113" s="464"/>
      <c r="AX113" s="464"/>
      <c r="AY113" s="464"/>
      <c r="AZ113" s="464"/>
      <c r="BA113" s="464"/>
      <c r="BB113" s="464"/>
      <c r="BC113" s="464"/>
      <c r="BD113" s="464"/>
      <c r="BE113" s="464"/>
      <c r="BF113" s="464"/>
      <c r="BG113" s="464"/>
      <c r="BH113" s="464"/>
      <c r="BI113" s="464"/>
      <c r="BJ113" s="464"/>
      <c r="BK113" s="464"/>
      <c r="BL113" s="464"/>
      <c r="BM113" s="464"/>
      <c r="BN113" s="464"/>
      <c r="BO113" s="464"/>
      <c r="BP113" s="464"/>
      <c r="BQ113" s="464"/>
      <c r="BR113" s="464"/>
      <c r="BS113" s="464"/>
      <c r="BT113" s="464"/>
      <c r="BU113" s="464"/>
      <c r="BV113" s="464"/>
      <c r="BW113" s="464"/>
      <c r="BX113" s="464"/>
      <c r="BY113" s="464"/>
      <c r="BZ113" s="464"/>
      <c r="CA113" s="464"/>
    </row>
    <row r="114" spans="2:79" s="354" customFormat="1" ht="43.5" customHeight="1">
      <c r="B114" s="355">
        <v>101</v>
      </c>
      <c r="C114" s="128" t="s">
        <v>1502</v>
      </c>
      <c r="D114" s="128" t="s">
        <v>606</v>
      </c>
      <c r="E114" s="128" t="s">
        <v>1053</v>
      </c>
      <c r="F114" s="128" t="s">
        <v>1190</v>
      </c>
      <c r="G114" s="128" t="s">
        <v>2414</v>
      </c>
      <c r="H114" s="128" t="s">
        <v>2415</v>
      </c>
      <c r="I114" s="128" t="s">
        <v>996</v>
      </c>
      <c r="J114" s="270"/>
      <c r="K114" s="128" t="s">
        <v>1503</v>
      </c>
      <c r="L114" s="356" t="s">
        <v>2317</v>
      </c>
      <c r="M114" s="128">
        <v>23</v>
      </c>
      <c r="N114" s="366">
        <v>7</v>
      </c>
      <c r="O114" s="358">
        <f t="shared" si="3"/>
        <v>30</v>
      </c>
      <c r="P114" s="359" t="s">
        <v>2312</v>
      </c>
      <c r="Q114" s="360">
        <v>80000</v>
      </c>
      <c r="R114" s="361">
        <v>0</v>
      </c>
      <c r="S114" s="361">
        <v>0</v>
      </c>
      <c r="T114" s="361">
        <f t="shared" si="4"/>
        <v>80000</v>
      </c>
      <c r="U114" s="362">
        <v>80000</v>
      </c>
      <c r="V114" s="363">
        <v>0</v>
      </c>
      <c r="W114" s="363">
        <v>0</v>
      </c>
      <c r="X114" s="364">
        <f t="shared" si="5"/>
        <v>80000</v>
      </c>
      <c r="Y114" s="365" t="s">
        <v>2428</v>
      </c>
      <c r="AC114" s="464"/>
      <c r="AD114" s="464"/>
      <c r="AE114" s="464"/>
      <c r="AF114" s="464"/>
      <c r="AG114" s="464"/>
      <c r="AH114" s="464"/>
      <c r="AI114" s="464"/>
      <c r="AJ114" s="464"/>
      <c r="AK114" s="464"/>
      <c r="AL114" s="464"/>
      <c r="AM114" s="464"/>
      <c r="AN114" s="464"/>
      <c r="AO114" s="464"/>
      <c r="AP114" s="464"/>
      <c r="AQ114" s="464"/>
      <c r="AR114" s="464"/>
      <c r="AS114" s="464"/>
      <c r="AT114" s="464"/>
      <c r="AU114" s="464"/>
      <c r="AV114" s="464"/>
      <c r="AW114" s="464"/>
      <c r="AX114" s="464"/>
      <c r="AY114" s="464"/>
      <c r="AZ114" s="464"/>
      <c r="BA114" s="464"/>
      <c r="BB114" s="464"/>
      <c r="BC114" s="464"/>
      <c r="BD114" s="464"/>
      <c r="BE114" s="464"/>
      <c r="BF114" s="464"/>
      <c r="BG114" s="464"/>
      <c r="BH114" s="464"/>
      <c r="BI114" s="464"/>
      <c r="BJ114" s="464"/>
      <c r="BK114" s="464"/>
      <c r="BL114" s="464"/>
      <c r="BM114" s="464"/>
      <c r="BN114" s="464"/>
      <c r="BO114" s="464"/>
      <c r="BP114" s="464"/>
      <c r="BQ114" s="464"/>
      <c r="BR114" s="464"/>
      <c r="BS114" s="464"/>
      <c r="BT114" s="464"/>
      <c r="BU114" s="464"/>
      <c r="BV114" s="464"/>
      <c r="BW114" s="464"/>
      <c r="BX114" s="464"/>
      <c r="BY114" s="464"/>
      <c r="BZ114" s="464"/>
      <c r="CA114" s="464"/>
    </row>
    <row r="115" spans="2:79" s="354" customFormat="1" ht="43.5" customHeight="1">
      <c r="B115" s="355">
        <v>102</v>
      </c>
      <c r="C115" s="128" t="s">
        <v>1455</v>
      </c>
      <c r="D115" s="128" t="s">
        <v>499</v>
      </c>
      <c r="E115" s="128" t="s">
        <v>1361</v>
      </c>
      <c r="F115" s="128" t="s">
        <v>1456</v>
      </c>
      <c r="G115" s="128" t="s">
        <v>2414</v>
      </c>
      <c r="H115" s="128" t="s">
        <v>2415</v>
      </c>
      <c r="I115" s="128" t="s">
        <v>996</v>
      </c>
      <c r="J115" s="270"/>
      <c r="K115" s="128" t="s">
        <v>1457</v>
      </c>
      <c r="L115" s="356" t="s">
        <v>2317</v>
      </c>
      <c r="M115" s="128">
        <v>6</v>
      </c>
      <c r="N115" s="366">
        <v>14</v>
      </c>
      <c r="O115" s="358">
        <f t="shared" si="3"/>
        <v>20</v>
      </c>
      <c r="P115" s="359" t="s">
        <v>2312</v>
      </c>
      <c r="Q115" s="360">
        <v>80000</v>
      </c>
      <c r="R115" s="361">
        <v>0</v>
      </c>
      <c r="S115" s="361">
        <v>0</v>
      </c>
      <c r="T115" s="361">
        <f t="shared" si="4"/>
        <v>80000</v>
      </c>
      <c r="U115" s="362">
        <v>80000</v>
      </c>
      <c r="V115" s="363">
        <v>0</v>
      </c>
      <c r="W115" s="363">
        <v>0</v>
      </c>
      <c r="X115" s="364">
        <f t="shared" si="5"/>
        <v>80000</v>
      </c>
      <c r="Y115" s="365" t="s">
        <v>2429</v>
      </c>
      <c r="AC115" s="464"/>
      <c r="AD115" s="464"/>
      <c r="AE115" s="464"/>
      <c r="AF115" s="464"/>
      <c r="AG115" s="464"/>
      <c r="AH115" s="464"/>
      <c r="AI115" s="464"/>
      <c r="AJ115" s="464"/>
      <c r="AK115" s="464"/>
      <c r="AL115" s="464"/>
      <c r="AM115" s="464"/>
      <c r="AN115" s="464"/>
      <c r="AO115" s="464"/>
      <c r="AP115" s="464"/>
      <c r="AQ115" s="464"/>
      <c r="AR115" s="464"/>
      <c r="AS115" s="464"/>
      <c r="AT115" s="464"/>
      <c r="AU115" s="464"/>
      <c r="AV115" s="464"/>
      <c r="AW115" s="464"/>
      <c r="AX115" s="464"/>
      <c r="AY115" s="464"/>
      <c r="AZ115" s="464"/>
      <c r="BA115" s="464"/>
      <c r="BB115" s="464"/>
      <c r="BC115" s="464"/>
      <c r="BD115" s="464"/>
      <c r="BE115" s="464"/>
      <c r="BF115" s="464"/>
      <c r="BG115" s="464"/>
      <c r="BH115" s="464"/>
      <c r="BI115" s="464"/>
      <c r="BJ115" s="464"/>
      <c r="BK115" s="464"/>
      <c r="BL115" s="464"/>
      <c r="BM115" s="464"/>
      <c r="BN115" s="464"/>
      <c r="BO115" s="464"/>
      <c r="BP115" s="464"/>
      <c r="BQ115" s="464"/>
      <c r="BR115" s="464"/>
      <c r="BS115" s="464"/>
      <c r="BT115" s="464"/>
      <c r="BU115" s="464"/>
      <c r="BV115" s="464"/>
      <c r="BW115" s="464"/>
      <c r="BX115" s="464"/>
      <c r="BY115" s="464"/>
      <c r="BZ115" s="464"/>
      <c r="CA115" s="464"/>
    </row>
    <row r="116" spans="2:79" s="354" customFormat="1" ht="43.5" customHeight="1">
      <c r="B116" s="355">
        <v>103</v>
      </c>
      <c r="C116" s="128" t="s">
        <v>1479</v>
      </c>
      <c r="D116" s="128" t="s">
        <v>1480</v>
      </c>
      <c r="E116" s="128" t="s">
        <v>237</v>
      </c>
      <c r="F116" s="128" t="s">
        <v>1481</v>
      </c>
      <c r="G116" s="128" t="s">
        <v>2414</v>
      </c>
      <c r="H116" s="128" t="s">
        <v>2415</v>
      </c>
      <c r="I116" s="128" t="s">
        <v>996</v>
      </c>
      <c r="J116" s="270"/>
      <c r="K116" s="128" t="s">
        <v>1482</v>
      </c>
      <c r="L116" s="356" t="s">
        <v>2317</v>
      </c>
      <c r="M116" s="128">
        <v>16</v>
      </c>
      <c r="N116" s="366">
        <v>6</v>
      </c>
      <c r="O116" s="358">
        <f t="shared" si="3"/>
        <v>22</v>
      </c>
      <c r="P116" s="359" t="s">
        <v>2312</v>
      </c>
      <c r="Q116" s="360">
        <v>80000</v>
      </c>
      <c r="R116" s="361">
        <v>0</v>
      </c>
      <c r="S116" s="361">
        <v>0</v>
      </c>
      <c r="T116" s="361">
        <f t="shared" si="4"/>
        <v>80000</v>
      </c>
      <c r="U116" s="362">
        <v>80000</v>
      </c>
      <c r="V116" s="363">
        <v>0</v>
      </c>
      <c r="W116" s="363">
        <v>0</v>
      </c>
      <c r="X116" s="364">
        <f t="shared" si="5"/>
        <v>80000</v>
      </c>
      <c r="Y116" s="365" t="s">
        <v>2430</v>
      </c>
      <c r="AC116" s="464"/>
      <c r="AD116" s="464"/>
      <c r="AE116" s="464"/>
      <c r="AF116" s="464"/>
      <c r="AG116" s="464"/>
      <c r="AH116" s="464"/>
      <c r="AI116" s="464"/>
      <c r="AJ116" s="464"/>
      <c r="AK116" s="464"/>
      <c r="AL116" s="464"/>
      <c r="AM116" s="464"/>
      <c r="AN116" s="464"/>
      <c r="AO116" s="464"/>
      <c r="AP116" s="464"/>
      <c r="AQ116" s="464"/>
      <c r="AR116" s="464"/>
      <c r="AS116" s="464"/>
      <c r="AT116" s="464"/>
      <c r="AU116" s="464"/>
      <c r="AV116" s="464"/>
      <c r="AW116" s="464"/>
      <c r="AX116" s="464"/>
      <c r="AY116" s="464"/>
      <c r="AZ116" s="464"/>
      <c r="BA116" s="464"/>
      <c r="BB116" s="464"/>
      <c r="BC116" s="464"/>
      <c r="BD116" s="464"/>
      <c r="BE116" s="464"/>
      <c r="BF116" s="464"/>
      <c r="BG116" s="464"/>
      <c r="BH116" s="464"/>
      <c r="BI116" s="464"/>
      <c r="BJ116" s="464"/>
      <c r="BK116" s="464"/>
      <c r="BL116" s="464"/>
      <c r="BM116" s="464"/>
      <c r="BN116" s="464"/>
      <c r="BO116" s="464"/>
      <c r="BP116" s="464"/>
      <c r="BQ116" s="464"/>
      <c r="BR116" s="464"/>
      <c r="BS116" s="464"/>
      <c r="BT116" s="464"/>
      <c r="BU116" s="464"/>
      <c r="BV116" s="464"/>
      <c r="BW116" s="464"/>
      <c r="BX116" s="464"/>
      <c r="BY116" s="464"/>
      <c r="BZ116" s="464"/>
      <c r="CA116" s="464"/>
    </row>
    <row r="117" spans="2:79" s="354" customFormat="1" ht="43.5" customHeight="1">
      <c r="B117" s="355">
        <v>104</v>
      </c>
      <c r="C117" s="128" t="s">
        <v>1510</v>
      </c>
      <c r="D117" s="128" t="s">
        <v>596</v>
      </c>
      <c r="E117" s="128" t="s">
        <v>215</v>
      </c>
      <c r="F117" s="128" t="s">
        <v>1511</v>
      </c>
      <c r="G117" s="128" t="s">
        <v>2414</v>
      </c>
      <c r="H117" s="128" t="s">
        <v>2415</v>
      </c>
      <c r="I117" s="128" t="s">
        <v>996</v>
      </c>
      <c r="J117" s="270"/>
      <c r="K117" s="128" t="s">
        <v>1512</v>
      </c>
      <c r="L117" s="356" t="s">
        <v>2317</v>
      </c>
      <c r="M117" s="128">
        <v>13</v>
      </c>
      <c r="N117" s="366">
        <v>7</v>
      </c>
      <c r="O117" s="358">
        <f t="shared" si="3"/>
        <v>20</v>
      </c>
      <c r="P117" s="359" t="s">
        <v>2312</v>
      </c>
      <c r="Q117" s="360">
        <v>80000</v>
      </c>
      <c r="R117" s="361">
        <v>0</v>
      </c>
      <c r="S117" s="361">
        <v>0</v>
      </c>
      <c r="T117" s="361">
        <f t="shared" si="4"/>
        <v>80000</v>
      </c>
      <c r="U117" s="362">
        <v>80000</v>
      </c>
      <c r="V117" s="363">
        <v>0</v>
      </c>
      <c r="W117" s="363">
        <v>0</v>
      </c>
      <c r="X117" s="364">
        <f t="shared" si="5"/>
        <v>80000</v>
      </c>
      <c r="Y117" s="365" t="s">
        <v>2431</v>
      </c>
      <c r="AC117" s="464"/>
      <c r="AD117" s="464"/>
      <c r="AE117" s="464"/>
      <c r="AF117" s="464"/>
      <c r="AG117" s="464"/>
      <c r="AH117" s="464"/>
      <c r="AI117" s="464"/>
      <c r="AJ117" s="464"/>
      <c r="AK117" s="464"/>
      <c r="AL117" s="464"/>
      <c r="AM117" s="464"/>
      <c r="AN117" s="464"/>
      <c r="AO117" s="464"/>
      <c r="AP117" s="464"/>
      <c r="AQ117" s="464"/>
      <c r="AR117" s="464"/>
      <c r="AS117" s="464"/>
      <c r="AT117" s="464"/>
      <c r="AU117" s="464"/>
      <c r="AV117" s="464"/>
      <c r="AW117" s="464"/>
      <c r="AX117" s="464"/>
      <c r="AY117" s="464"/>
      <c r="AZ117" s="464"/>
      <c r="BA117" s="464"/>
      <c r="BB117" s="464"/>
      <c r="BC117" s="464"/>
      <c r="BD117" s="464"/>
      <c r="BE117" s="464"/>
      <c r="BF117" s="464"/>
      <c r="BG117" s="464"/>
      <c r="BH117" s="464"/>
      <c r="BI117" s="464"/>
      <c r="BJ117" s="464"/>
      <c r="BK117" s="464"/>
      <c r="BL117" s="464"/>
      <c r="BM117" s="464"/>
      <c r="BN117" s="464"/>
      <c r="BO117" s="464"/>
      <c r="BP117" s="464"/>
      <c r="BQ117" s="464"/>
      <c r="BR117" s="464"/>
      <c r="BS117" s="464"/>
      <c r="BT117" s="464"/>
      <c r="BU117" s="464"/>
      <c r="BV117" s="464"/>
      <c r="BW117" s="464"/>
      <c r="BX117" s="464"/>
      <c r="BY117" s="464"/>
      <c r="BZ117" s="464"/>
      <c r="CA117" s="464"/>
    </row>
    <row r="118" spans="2:79" s="354" customFormat="1" ht="43.5" customHeight="1">
      <c r="B118" s="355">
        <v>105</v>
      </c>
      <c r="C118" s="128" t="s">
        <v>1514</v>
      </c>
      <c r="D118" s="128" t="s">
        <v>790</v>
      </c>
      <c r="E118" s="128" t="s">
        <v>1515</v>
      </c>
      <c r="F118" s="128" t="s">
        <v>149</v>
      </c>
      <c r="G118" s="128" t="s">
        <v>2414</v>
      </c>
      <c r="H118" s="128" t="s">
        <v>2415</v>
      </c>
      <c r="I118" s="128" t="s">
        <v>996</v>
      </c>
      <c r="J118" s="270"/>
      <c r="K118" s="128" t="s">
        <v>1516</v>
      </c>
      <c r="L118" s="356" t="s">
        <v>2317</v>
      </c>
      <c r="M118" s="128">
        <v>17</v>
      </c>
      <c r="N118" s="366">
        <v>3</v>
      </c>
      <c r="O118" s="358">
        <f t="shared" si="3"/>
        <v>20</v>
      </c>
      <c r="P118" s="359" t="s">
        <v>2312</v>
      </c>
      <c r="Q118" s="360">
        <v>80000</v>
      </c>
      <c r="R118" s="361">
        <v>0</v>
      </c>
      <c r="S118" s="361">
        <v>0</v>
      </c>
      <c r="T118" s="361">
        <f t="shared" si="4"/>
        <v>80000</v>
      </c>
      <c r="U118" s="362">
        <v>80000</v>
      </c>
      <c r="V118" s="363">
        <v>0</v>
      </c>
      <c r="W118" s="363">
        <v>0</v>
      </c>
      <c r="X118" s="364">
        <f t="shared" si="5"/>
        <v>80000</v>
      </c>
      <c r="Y118" s="365" t="s">
        <v>2432</v>
      </c>
      <c r="AC118" s="464"/>
      <c r="AD118" s="464"/>
      <c r="AE118" s="464"/>
      <c r="AF118" s="464"/>
      <c r="AG118" s="464"/>
      <c r="AH118" s="464"/>
      <c r="AI118" s="464"/>
      <c r="AJ118" s="464"/>
      <c r="AK118" s="464"/>
      <c r="AL118" s="464"/>
      <c r="AM118" s="464"/>
      <c r="AN118" s="464"/>
      <c r="AO118" s="464"/>
      <c r="AP118" s="464"/>
      <c r="AQ118" s="464"/>
      <c r="AR118" s="464"/>
      <c r="AS118" s="464"/>
      <c r="AT118" s="464"/>
      <c r="AU118" s="464"/>
      <c r="AV118" s="464"/>
      <c r="AW118" s="464"/>
      <c r="AX118" s="464"/>
      <c r="AY118" s="464"/>
      <c r="AZ118" s="464"/>
      <c r="BA118" s="464"/>
      <c r="BB118" s="464"/>
      <c r="BC118" s="464"/>
      <c r="BD118" s="464"/>
      <c r="BE118" s="464"/>
      <c r="BF118" s="464"/>
      <c r="BG118" s="464"/>
      <c r="BH118" s="464"/>
      <c r="BI118" s="464"/>
      <c r="BJ118" s="464"/>
      <c r="BK118" s="464"/>
      <c r="BL118" s="464"/>
      <c r="BM118" s="464"/>
      <c r="BN118" s="464"/>
      <c r="BO118" s="464"/>
      <c r="BP118" s="464"/>
      <c r="BQ118" s="464"/>
      <c r="BR118" s="464"/>
      <c r="BS118" s="464"/>
      <c r="BT118" s="464"/>
      <c r="BU118" s="464"/>
      <c r="BV118" s="464"/>
      <c r="BW118" s="464"/>
      <c r="BX118" s="464"/>
      <c r="BY118" s="464"/>
      <c r="BZ118" s="464"/>
      <c r="CA118" s="464"/>
    </row>
    <row r="119" spans="2:79" s="354" customFormat="1" ht="43.5" customHeight="1">
      <c r="B119" s="355">
        <v>106</v>
      </c>
      <c r="C119" s="128" t="s">
        <v>1539</v>
      </c>
      <c r="D119" s="128" t="s">
        <v>253</v>
      </c>
      <c r="E119" s="128" t="s">
        <v>596</v>
      </c>
      <c r="F119" s="128" t="s">
        <v>1540</v>
      </c>
      <c r="G119" s="128" t="s">
        <v>2414</v>
      </c>
      <c r="H119" s="128" t="s">
        <v>2415</v>
      </c>
      <c r="I119" s="128" t="s">
        <v>996</v>
      </c>
      <c r="J119" s="270"/>
      <c r="K119" s="128" t="s">
        <v>1541</v>
      </c>
      <c r="L119" s="356" t="s">
        <v>2317</v>
      </c>
      <c r="M119" s="128">
        <v>13</v>
      </c>
      <c r="N119" s="366">
        <v>7</v>
      </c>
      <c r="O119" s="358">
        <f t="shared" si="3"/>
        <v>20</v>
      </c>
      <c r="P119" s="359" t="s">
        <v>2312</v>
      </c>
      <c r="Q119" s="360">
        <v>80000</v>
      </c>
      <c r="R119" s="361">
        <v>0</v>
      </c>
      <c r="S119" s="361">
        <v>0</v>
      </c>
      <c r="T119" s="361">
        <f t="shared" si="4"/>
        <v>80000</v>
      </c>
      <c r="U119" s="362">
        <v>80000</v>
      </c>
      <c r="V119" s="363">
        <v>0</v>
      </c>
      <c r="W119" s="363">
        <v>0</v>
      </c>
      <c r="X119" s="364">
        <f t="shared" si="5"/>
        <v>80000</v>
      </c>
      <c r="Y119" s="365" t="s">
        <v>2433</v>
      </c>
      <c r="AC119" s="464"/>
      <c r="AD119" s="464"/>
      <c r="AE119" s="464"/>
      <c r="AF119" s="464"/>
      <c r="AG119" s="464"/>
      <c r="AH119" s="464"/>
      <c r="AI119" s="464"/>
      <c r="AJ119" s="464"/>
      <c r="AK119" s="464"/>
      <c r="AL119" s="464"/>
      <c r="AM119" s="464"/>
      <c r="AN119" s="464"/>
      <c r="AO119" s="464"/>
      <c r="AP119" s="464"/>
      <c r="AQ119" s="464"/>
      <c r="AR119" s="464"/>
      <c r="AS119" s="464"/>
      <c r="AT119" s="464"/>
      <c r="AU119" s="464"/>
      <c r="AV119" s="464"/>
      <c r="AW119" s="464"/>
      <c r="AX119" s="464"/>
      <c r="AY119" s="464"/>
      <c r="AZ119" s="464"/>
      <c r="BA119" s="464"/>
      <c r="BB119" s="464"/>
      <c r="BC119" s="464"/>
      <c r="BD119" s="464"/>
      <c r="BE119" s="464"/>
      <c r="BF119" s="464"/>
      <c r="BG119" s="464"/>
      <c r="BH119" s="464"/>
      <c r="BI119" s="464"/>
      <c r="BJ119" s="464"/>
      <c r="BK119" s="464"/>
      <c r="BL119" s="464"/>
      <c r="BM119" s="464"/>
      <c r="BN119" s="464"/>
      <c r="BO119" s="464"/>
      <c r="BP119" s="464"/>
      <c r="BQ119" s="464"/>
      <c r="BR119" s="464"/>
      <c r="BS119" s="464"/>
      <c r="BT119" s="464"/>
      <c r="BU119" s="464"/>
      <c r="BV119" s="464"/>
      <c r="BW119" s="464"/>
      <c r="BX119" s="464"/>
      <c r="BY119" s="464"/>
      <c r="BZ119" s="464"/>
      <c r="CA119" s="464"/>
    </row>
    <row r="120" spans="2:79" s="354" customFormat="1" ht="43.5" customHeight="1">
      <c r="B120" s="355">
        <v>107</v>
      </c>
      <c r="C120" s="128" t="s">
        <v>1533</v>
      </c>
      <c r="D120" s="128" t="s">
        <v>606</v>
      </c>
      <c r="E120" s="128" t="s">
        <v>224</v>
      </c>
      <c r="F120" s="128" t="s">
        <v>1284</v>
      </c>
      <c r="G120" s="128" t="s">
        <v>2414</v>
      </c>
      <c r="H120" s="128" t="s">
        <v>2415</v>
      </c>
      <c r="I120" s="128" t="s">
        <v>996</v>
      </c>
      <c r="J120" s="270"/>
      <c r="K120" s="128" t="s">
        <v>1534</v>
      </c>
      <c r="L120" s="356" t="s">
        <v>2317</v>
      </c>
      <c r="M120" s="128">
        <v>10</v>
      </c>
      <c r="N120" s="366">
        <v>10</v>
      </c>
      <c r="O120" s="358">
        <f t="shared" si="3"/>
        <v>20</v>
      </c>
      <c r="P120" s="359" t="s">
        <v>2312</v>
      </c>
      <c r="Q120" s="360">
        <v>80000</v>
      </c>
      <c r="R120" s="361">
        <v>0</v>
      </c>
      <c r="S120" s="361">
        <v>0</v>
      </c>
      <c r="T120" s="361">
        <f t="shared" si="4"/>
        <v>80000</v>
      </c>
      <c r="U120" s="362">
        <v>80000</v>
      </c>
      <c r="V120" s="363">
        <v>0</v>
      </c>
      <c r="W120" s="363">
        <v>0</v>
      </c>
      <c r="X120" s="364">
        <f t="shared" si="5"/>
        <v>80000</v>
      </c>
      <c r="Y120" s="365" t="s">
        <v>2434</v>
      </c>
      <c r="AC120" s="464"/>
      <c r="AD120" s="464"/>
      <c r="AE120" s="464"/>
      <c r="AF120" s="464"/>
      <c r="AG120" s="464"/>
      <c r="AH120" s="464"/>
      <c r="AI120" s="464"/>
      <c r="AJ120" s="464"/>
      <c r="AK120" s="464"/>
      <c r="AL120" s="464"/>
      <c r="AM120" s="464"/>
      <c r="AN120" s="464"/>
      <c r="AO120" s="464"/>
      <c r="AP120" s="464"/>
      <c r="AQ120" s="464"/>
      <c r="AR120" s="464"/>
      <c r="AS120" s="464"/>
      <c r="AT120" s="464"/>
      <c r="AU120" s="464"/>
      <c r="AV120" s="464"/>
      <c r="AW120" s="464"/>
      <c r="AX120" s="464"/>
      <c r="AY120" s="464"/>
      <c r="AZ120" s="464"/>
      <c r="BA120" s="464"/>
      <c r="BB120" s="464"/>
      <c r="BC120" s="464"/>
      <c r="BD120" s="464"/>
      <c r="BE120" s="464"/>
      <c r="BF120" s="464"/>
      <c r="BG120" s="464"/>
      <c r="BH120" s="464"/>
      <c r="BI120" s="464"/>
      <c r="BJ120" s="464"/>
      <c r="BK120" s="464"/>
      <c r="BL120" s="464"/>
      <c r="BM120" s="464"/>
      <c r="BN120" s="464"/>
      <c r="BO120" s="464"/>
      <c r="BP120" s="464"/>
      <c r="BQ120" s="464"/>
      <c r="BR120" s="464"/>
      <c r="BS120" s="464"/>
      <c r="BT120" s="464"/>
      <c r="BU120" s="464"/>
      <c r="BV120" s="464"/>
      <c r="BW120" s="464"/>
      <c r="BX120" s="464"/>
      <c r="BY120" s="464"/>
      <c r="BZ120" s="464"/>
      <c r="CA120" s="464"/>
    </row>
    <row r="121" spans="2:79" s="354" customFormat="1" ht="43.5" customHeight="1">
      <c r="B121" s="355">
        <v>108</v>
      </c>
      <c r="C121" s="128" t="s">
        <v>1465</v>
      </c>
      <c r="D121" s="128" t="s">
        <v>1466</v>
      </c>
      <c r="E121" s="128" t="s">
        <v>564</v>
      </c>
      <c r="F121" s="128" t="s">
        <v>1467</v>
      </c>
      <c r="G121" s="128" t="s">
        <v>2414</v>
      </c>
      <c r="H121" s="128" t="s">
        <v>2415</v>
      </c>
      <c r="I121" s="128" t="s">
        <v>996</v>
      </c>
      <c r="J121" s="270"/>
      <c r="K121" s="128" t="s">
        <v>1468</v>
      </c>
      <c r="L121" s="356" t="s">
        <v>2317</v>
      </c>
      <c r="M121" s="128">
        <v>7</v>
      </c>
      <c r="N121" s="366">
        <v>14</v>
      </c>
      <c r="O121" s="358">
        <f t="shared" si="3"/>
        <v>21</v>
      </c>
      <c r="P121" s="359" t="s">
        <v>2312</v>
      </c>
      <c r="Q121" s="360">
        <v>80000</v>
      </c>
      <c r="R121" s="361">
        <v>0</v>
      </c>
      <c r="S121" s="361">
        <v>0</v>
      </c>
      <c r="T121" s="361">
        <f t="shared" si="4"/>
        <v>80000</v>
      </c>
      <c r="U121" s="362">
        <v>80000</v>
      </c>
      <c r="V121" s="363">
        <v>0</v>
      </c>
      <c r="W121" s="363">
        <v>0</v>
      </c>
      <c r="X121" s="364">
        <f t="shared" si="5"/>
        <v>80000</v>
      </c>
      <c r="Y121" s="365" t="s">
        <v>2435</v>
      </c>
      <c r="AC121" s="464"/>
      <c r="AD121" s="464"/>
      <c r="AE121" s="464"/>
      <c r="AF121" s="464"/>
      <c r="AG121" s="464"/>
      <c r="AH121" s="464"/>
      <c r="AI121" s="464"/>
      <c r="AJ121" s="464"/>
      <c r="AK121" s="464"/>
      <c r="AL121" s="464"/>
      <c r="AM121" s="464"/>
      <c r="AN121" s="464"/>
      <c r="AO121" s="464"/>
      <c r="AP121" s="464"/>
      <c r="AQ121" s="464"/>
      <c r="AR121" s="464"/>
      <c r="AS121" s="464"/>
      <c r="AT121" s="464"/>
      <c r="AU121" s="464"/>
      <c r="AV121" s="464"/>
      <c r="AW121" s="464"/>
      <c r="AX121" s="464"/>
      <c r="AY121" s="464"/>
      <c r="AZ121" s="464"/>
      <c r="BA121" s="464"/>
      <c r="BB121" s="464"/>
      <c r="BC121" s="464"/>
      <c r="BD121" s="464"/>
      <c r="BE121" s="464"/>
      <c r="BF121" s="464"/>
      <c r="BG121" s="464"/>
      <c r="BH121" s="464"/>
      <c r="BI121" s="464"/>
      <c r="BJ121" s="464"/>
      <c r="BK121" s="464"/>
      <c r="BL121" s="464"/>
      <c r="BM121" s="464"/>
      <c r="BN121" s="464"/>
      <c r="BO121" s="464"/>
      <c r="BP121" s="464"/>
      <c r="BQ121" s="464"/>
      <c r="BR121" s="464"/>
      <c r="BS121" s="464"/>
      <c r="BT121" s="464"/>
      <c r="BU121" s="464"/>
      <c r="BV121" s="464"/>
      <c r="BW121" s="464"/>
      <c r="BX121" s="464"/>
      <c r="BY121" s="464"/>
      <c r="BZ121" s="464"/>
      <c r="CA121" s="464"/>
    </row>
    <row r="122" spans="2:79" s="354" customFormat="1" ht="43.5" customHeight="1">
      <c r="B122" s="355">
        <v>109</v>
      </c>
      <c r="C122" s="128" t="s">
        <v>1536</v>
      </c>
      <c r="D122" s="128" t="s">
        <v>1367</v>
      </c>
      <c r="E122" s="128" t="s">
        <v>237</v>
      </c>
      <c r="F122" s="128" t="s">
        <v>398</v>
      </c>
      <c r="G122" s="128" t="s">
        <v>2414</v>
      </c>
      <c r="H122" s="128" t="s">
        <v>2415</v>
      </c>
      <c r="I122" s="128" t="s">
        <v>996</v>
      </c>
      <c r="J122" s="270"/>
      <c r="K122" s="128" t="s">
        <v>1537</v>
      </c>
      <c r="L122" s="356" t="s">
        <v>2317</v>
      </c>
      <c r="M122" s="128">
        <v>16</v>
      </c>
      <c r="N122" s="366">
        <v>14</v>
      </c>
      <c r="O122" s="358">
        <f t="shared" si="3"/>
        <v>30</v>
      </c>
      <c r="P122" s="359" t="s">
        <v>2312</v>
      </c>
      <c r="Q122" s="360">
        <v>80000</v>
      </c>
      <c r="R122" s="361">
        <v>0</v>
      </c>
      <c r="S122" s="361">
        <v>0</v>
      </c>
      <c r="T122" s="361">
        <f t="shared" si="4"/>
        <v>80000</v>
      </c>
      <c r="U122" s="362">
        <v>80000</v>
      </c>
      <c r="V122" s="363">
        <v>0</v>
      </c>
      <c r="W122" s="363">
        <v>0</v>
      </c>
      <c r="X122" s="364">
        <f t="shared" si="5"/>
        <v>80000</v>
      </c>
      <c r="Y122" s="365" t="s">
        <v>2436</v>
      </c>
      <c r="AC122" s="464"/>
      <c r="AD122" s="464"/>
      <c r="AE122" s="464"/>
      <c r="AF122" s="464"/>
      <c r="AG122" s="464"/>
      <c r="AH122" s="464"/>
      <c r="AI122" s="464"/>
      <c r="AJ122" s="464"/>
      <c r="AK122" s="464"/>
      <c r="AL122" s="464"/>
      <c r="AM122" s="464"/>
      <c r="AN122" s="464"/>
      <c r="AO122" s="464"/>
      <c r="AP122" s="464"/>
      <c r="AQ122" s="464"/>
      <c r="AR122" s="464"/>
      <c r="AS122" s="464"/>
      <c r="AT122" s="464"/>
      <c r="AU122" s="464"/>
      <c r="AV122" s="464"/>
      <c r="AW122" s="464"/>
      <c r="AX122" s="464"/>
      <c r="AY122" s="464"/>
      <c r="AZ122" s="464"/>
      <c r="BA122" s="464"/>
      <c r="BB122" s="464"/>
      <c r="BC122" s="464"/>
      <c r="BD122" s="464"/>
      <c r="BE122" s="464"/>
      <c r="BF122" s="464"/>
      <c r="BG122" s="464"/>
      <c r="BH122" s="464"/>
      <c r="BI122" s="464"/>
      <c r="BJ122" s="464"/>
      <c r="BK122" s="464"/>
      <c r="BL122" s="464"/>
      <c r="BM122" s="464"/>
      <c r="BN122" s="464"/>
      <c r="BO122" s="464"/>
      <c r="BP122" s="464"/>
      <c r="BQ122" s="464"/>
      <c r="BR122" s="464"/>
      <c r="BS122" s="464"/>
      <c r="BT122" s="464"/>
      <c r="BU122" s="464"/>
      <c r="BV122" s="464"/>
      <c r="BW122" s="464"/>
      <c r="BX122" s="464"/>
      <c r="BY122" s="464"/>
      <c r="BZ122" s="464"/>
      <c r="CA122" s="464"/>
    </row>
    <row r="123" spans="2:79" s="354" customFormat="1" ht="43.5" customHeight="1">
      <c r="B123" s="355">
        <v>110</v>
      </c>
      <c r="C123" s="128" t="s">
        <v>1505</v>
      </c>
      <c r="D123" s="128" t="s">
        <v>1506</v>
      </c>
      <c r="E123" s="128" t="s">
        <v>224</v>
      </c>
      <c r="F123" s="128" t="s">
        <v>1507</v>
      </c>
      <c r="G123" s="128" t="s">
        <v>2414</v>
      </c>
      <c r="H123" s="128" t="s">
        <v>2415</v>
      </c>
      <c r="I123" s="128" t="s">
        <v>996</v>
      </c>
      <c r="J123" s="270"/>
      <c r="K123" s="128" t="s">
        <v>1508</v>
      </c>
      <c r="L123" s="356" t="s">
        <v>2317</v>
      </c>
      <c r="M123" s="128">
        <v>14</v>
      </c>
      <c r="N123" s="366">
        <v>9</v>
      </c>
      <c r="O123" s="358">
        <f t="shared" si="3"/>
        <v>23</v>
      </c>
      <c r="P123" s="359" t="s">
        <v>2312</v>
      </c>
      <c r="Q123" s="360">
        <v>80000</v>
      </c>
      <c r="R123" s="361">
        <v>0</v>
      </c>
      <c r="S123" s="361">
        <v>0</v>
      </c>
      <c r="T123" s="361">
        <f t="shared" si="4"/>
        <v>80000</v>
      </c>
      <c r="U123" s="362">
        <v>80000</v>
      </c>
      <c r="V123" s="363">
        <v>0</v>
      </c>
      <c r="W123" s="363">
        <v>0</v>
      </c>
      <c r="X123" s="364">
        <f t="shared" si="5"/>
        <v>80000</v>
      </c>
      <c r="Y123" s="365" t="s">
        <v>2437</v>
      </c>
      <c r="AC123" s="464"/>
      <c r="AD123" s="464"/>
      <c r="AE123" s="464"/>
      <c r="AF123" s="464"/>
      <c r="AG123" s="464"/>
      <c r="AH123" s="464"/>
      <c r="AI123" s="464"/>
      <c r="AJ123" s="464"/>
      <c r="AK123" s="464"/>
      <c r="AL123" s="464"/>
      <c r="AM123" s="464"/>
      <c r="AN123" s="464"/>
      <c r="AO123" s="464"/>
      <c r="AP123" s="464"/>
      <c r="AQ123" s="464"/>
      <c r="AR123" s="464"/>
      <c r="AS123" s="464"/>
      <c r="AT123" s="464"/>
      <c r="AU123" s="464"/>
      <c r="AV123" s="464"/>
      <c r="AW123" s="464"/>
      <c r="AX123" s="464"/>
      <c r="AY123" s="464"/>
      <c r="AZ123" s="464"/>
      <c r="BA123" s="464"/>
      <c r="BB123" s="464"/>
      <c r="BC123" s="464"/>
      <c r="BD123" s="464"/>
      <c r="BE123" s="464"/>
      <c r="BF123" s="464"/>
      <c r="BG123" s="464"/>
      <c r="BH123" s="464"/>
      <c r="BI123" s="464"/>
      <c r="BJ123" s="464"/>
      <c r="BK123" s="464"/>
      <c r="BL123" s="464"/>
      <c r="BM123" s="464"/>
      <c r="BN123" s="464"/>
      <c r="BO123" s="464"/>
      <c r="BP123" s="464"/>
      <c r="BQ123" s="464"/>
      <c r="BR123" s="464"/>
      <c r="BS123" s="464"/>
      <c r="BT123" s="464"/>
      <c r="BU123" s="464"/>
      <c r="BV123" s="464"/>
      <c r="BW123" s="464"/>
      <c r="BX123" s="464"/>
      <c r="BY123" s="464"/>
      <c r="BZ123" s="464"/>
      <c r="CA123" s="464"/>
    </row>
    <row r="124" spans="2:79" s="354" customFormat="1" ht="43.5" customHeight="1">
      <c r="B124" s="355">
        <v>111</v>
      </c>
      <c r="C124" s="128" t="s">
        <v>1526</v>
      </c>
      <c r="D124" s="128" t="s">
        <v>285</v>
      </c>
      <c r="E124" s="128" t="s">
        <v>179</v>
      </c>
      <c r="F124" s="128" t="s">
        <v>282</v>
      </c>
      <c r="G124" s="128" t="s">
        <v>2414</v>
      </c>
      <c r="H124" s="128" t="s">
        <v>2415</v>
      </c>
      <c r="I124" s="128" t="s">
        <v>996</v>
      </c>
      <c r="J124" s="270"/>
      <c r="K124" s="128" t="s">
        <v>1527</v>
      </c>
      <c r="L124" s="356" t="s">
        <v>2317</v>
      </c>
      <c r="M124" s="128">
        <v>18</v>
      </c>
      <c r="N124" s="366">
        <v>12</v>
      </c>
      <c r="O124" s="358">
        <f t="shared" si="3"/>
        <v>30</v>
      </c>
      <c r="P124" s="359" t="s">
        <v>2312</v>
      </c>
      <c r="Q124" s="360">
        <v>80000</v>
      </c>
      <c r="R124" s="361">
        <v>0</v>
      </c>
      <c r="S124" s="361">
        <v>0</v>
      </c>
      <c r="T124" s="361">
        <f t="shared" si="4"/>
        <v>80000</v>
      </c>
      <c r="U124" s="362">
        <v>80000</v>
      </c>
      <c r="V124" s="363">
        <v>0</v>
      </c>
      <c r="W124" s="363">
        <v>0</v>
      </c>
      <c r="X124" s="364">
        <f t="shared" si="5"/>
        <v>80000</v>
      </c>
      <c r="Y124" s="365" t="s">
        <v>2438</v>
      </c>
      <c r="AC124" s="464"/>
      <c r="AD124" s="464"/>
      <c r="AE124" s="464"/>
      <c r="AF124" s="464"/>
      <c r="AG124" s="464"/>
      <c r="AH124" s="464"/>
      <c r="AI124" s="464"/>
      <c r="AJ124" s="464"/>
      <c r="AK124" s="464"/>
      <c r="AL124" s="464"/>
      <c r="AM124" s="464"/>
      <c r="AN124" s="464"/>
      <c r="AO124" s="464"/>
      <c r="AP124" s="464"/>
      <c r="AQ124" s="464"/>
      <c r="AR124" s="464"/>
      <c r="AS124" s="464"/>
      <c r="AT124" s="464"/>
      <c r="AU124" s="464"/>
      <c r="AV124" s="464"/>
      <c r="AW124" s="464"/>
      <c r="AX124" s="464"/>
      <c r="AY124" s="464"/>
      <c r="AZ124" s="464"/>
      <c r="BA124" s="464"/>
      <c r="BB124" s="464"/>
      <c r="BC124" s="464"/>
      <c r="BD124" s="464"/>
      <c r="BE124" s="464"/>
      <c r="BF124" s="464"/>
      <c r="BG124" s="464"/>
      <c r="BH124" s="464"/>
      <c r="BI124" s="464"/>
      <c r="BJ124" s="464"/>
      <c r="BK124" s="464"/>
      <c r="BL124" s="464"/>
      <c r="BM124" s="464"/>
      <c r="BN124" s="464"/>
      <c r="BO124" s="464"/>
      <c r="BP124" s="464"/>
      <c r="BQ124" s="464"/>
      <c r="BR124" s="464"/>
      <c r="BS124" s="464"/>
      <c r="BT124" s="464"/>
      <c r="BU124" s="464"/>
      <c r="BV124" s="464"/>
      <c r="BW124" s="464"/>
      <c r="BX124" s="464"/>
      <c r="BY124" s="464"/>
      <c r="BZ124" s="464"/>
      <c r="CA124" s="464"/>
    </row>
    <row r="125" spans="2:79" s="354" customFormat="1" ht="43.5" customHeight="1">
      <c r="B125" s="355">
        <v>112</v>
      </c>
      <c r="C125" s="128" t="s">
        <v>1488</v>
      </c>
      <c r="D125" s="128" t="s">
        <v>1095</v>
      </c>
      <c r="E125" s="128" t="s">
        <v>148</v>
      </c>
      <c r="F125" s="128" t="s">
        <v>1489</v>
      </c>
      <c r="G125" s="128" t="s">
        <v>2414</v>
      </c>
      <c r="H125" s="128" t="s">
        <v>2415</v>
      </c>
      <c r="I125" s="128" t="s">
        <v>996</v>
      </c>
      <c r="J125" s="270"/>
      <c r="K125" s="128" t="s">
        <v>1490</v>
      </c>
      <c r="L125" s="356" t="s">
        <v>2317</v>
      </c>
      <c r="M125" s="128">
        <v>23</v>
      </c>
      <c r="N125" s="366">
        <v>2</v>
      </c>
      <c r="O125" s="358">
        <f t="shared" si="3"/>
        <v>25</v>
      </c>
      <c r="P125" s="359" t="s">
        <v>2312</v>
      </c>
      <c r="Q125" s="360">
        <v>80000</v>
      </c>
      <c r="R125" s="361">
        <v>0</v>
      </c>
      <c r="S125" s="361">
        <v>0</v>
      </c>
      <c r="T125" s="361">
        <f t="shared" si="4"/>
        <v>80000</v>
      </c>
      <c r="U125" s="362">
        <v>80000</v>
      </c>
      <c r="V125" s="363">
        <v>0</v>
      </c>
      <c r="W125" s="363">
        <v>0</v>
      </c>
      <c r="X125" s="364">
        <f t="shared" si="5"/>
        <v>80000</v>
      </c>
      <c r="Y125" s="365" t="s">
        <v>2439</v>
      </c>
      <c r="AC125" s="464"/>
      <c r="AD125" s="464"/>
      <c r="AE125" s="464"/>
      <c r="AF125" s="464"/>
      <c r="AG125" s="464"/>
      <c r="AH125" s="464"/>
      <c r="AI125" s="464"/>
      <c r="AJ125" s="464"/>
      <c r="AK125" s="464"/>
      <c r="AL125" s="464"/>
      <c r="AM125" s="464"/>
      <c r="AN125" s="464"/>
      <c r="AO125" s="464"/>
      <c r="AP125" s="464"/>
      <c r="AQ125" s="464"/>
      <c r="AR125" s="464"/>
      <c r="AS125" s="464"/>
      <c r="AT125" s="464"/>
      <c r="AU125" s="464"/>
      <c r="AV125" s="464"/>
      <c r="AW125" s="464"/>
      <c r="AX125" s="464"/>
      <c r="AY125" s="464"/>
      <c r="AZ125" s="464"/>
      <c r="BA125" s="464"/>
      <c r="BB125" s="464"/>
      <c r="BC125" s="464"/>
      <c r="BD125" s="464"/>
      <c r="BE125" s="464"/>
      <c r="BF125" s="464"/>
      <c r="BG125" s="464"/>
      <c r="BH125" s="464"/>
      <c r="BI125" s="464"/>
      <c r="BJ125" s="464"/>
      <c r="BK125" s="464"/>
      <c r="BL125" s="464"/>
      <c r="BM125" s="464"/>
      <c r="BN125" s="464"/>
      <c r="BO125" s="464"/>
      <c r="BP125" s="464"/>
      <c r="BQ125" s="464"/>
      <c r="BR125" s="464"/>
      <c r="BS125" s="464"/>
      <c r="BT125" s="464"/>
      <c r="BU125" s="464"/>
      <c r="BV125" s="464"/>
      <c r="BW125" s="464"/>
      <c r="BX125" s="464"/>
      <c r="BY125" s="464"/>
      <c r="BZ125" s="464"/>
      <c r="CA125" s="464"/>
    </row>
    <row r="126" spans="2:79" s="354" customFormat="1" ht="43.5" customHeight="1">
      <c r="B126" s="355">
        <v>113</v>
      </c>
      <c r="C126" s="366" t="s">
        <v>1497</v>
      </c>
      <c r="D126" s="366" t="s">
        <v>686</v>
      </c>
      <c r="E126" s="366" t="s">
        <v>1498</v>
      </c>
      <c r="F126" s="366" t="s">
        <v>1499</v>
      </c>
      <c r="G126" s="128" t="s">
        <v>2414</v>
      </c>
      <c r="H126" s="128" t="s">
        <v>2415</v>
      </c>
      <c r="I126" s="128" t="s">
        <v>996</v>
      </c>
      <c r="J126" s="270"/>
      <c r="K126" s="128" t="s">
        <v>1500</v>
      </c>
      <c r="L126" s="356" t="s">
        <v>2317</v>
      </c>
      <c r="M126" s="128">
        <v>11</v>
      </c>
      <c r="N126" s="366">
        <v>9</v>
      </c>
      <c r="O126" s="358">
        <f t="shared" si="3"/>
        <v>20</v>
      </c>
      <c r="P126" s="359" t="s">
        <v>2312</v>
      </c>
      <c r="Q126" s="360">
        <v>80000</v>
      </c>
      <c r="R126" s="361">
        <v>0</v>
      </c>
      <c r="S126" s="361">
        <v>0</v>
      </c>
      <c r="T126" s="361">
        <f t="shared" si="4"/>
        <v>80000</v>
      </c>
      <c r="U126" s="362">
        <v>80000</v>
      </c>
      <c r="V126" s="363">
        <v>0</v>
      </c>
      <c r="W126" s="363">
        <v>0</v>
      </c>
      <c r="X126" s="364">
        <f t="shared" si="5"/>
        <v>80000</v>
      </c>
      <c r="Y126" s="365" t="s">
        <v>2440</v>
      </c>
      <c r="AC126" s="464"/>
      <c r="AD126" s="464"/>
      <c r="AE126" s="464"/>
      <c r="AF126" s="464"/>
      <c r="AG126" s="464"/>
      <c r="AH126" s="464"/>
      <c r="AI126" s="464"/>
      <c r="AJ126" s="464"/>
      <c r="AK126" s="464"/>
      <c r="AL126" s="464"/>
      <c r="AM126" s="464"/>
      <c r="AN126" s="464"/>
      <c r="AO126" s="464"/>
      <c r="AP126" s="464"/>
      <c r="AQ126" s="464"/>
      <c r="AR126" s="464"/>
      <c r="AS126" s="464"/>
      <c r="AT126" s="464"/>
      <c r="AU126" s="464"/>
      <c r="AV126" s="464"/>
      <c r="AW126" s="464"/>
      <c r="AX126" s="464"/>
      <c r="AY126" s="464"/>
      <c r="AZ126" s="464"/>
      <c r="BA126" s="464"/>
      <c r="BB126" s="464"/>
      <c r="BC126" s="464"/>
      <c r="BD126" s="464"/>
      <c r="BE126" s="464"/>
      <c r="BF126" s="464"/>
      <c r="BG126" s="464"/>
      <c r="BH126" s="464"/>
      <c r="BI126" s="464"/>
      <c r="BJ126" s="464"/>
      <c r="BK126" s="464"/>
      <c r="BL126" s="464"/>
      <c r="BM126" s="464"/>
      <c r="BN126" s="464"/>
      <c r="BO126" s="464"/>
      <c r="BP126" s="464"/>
      <c r="BQ126" s="464"/>
      <c r="BR126" s="464"/>
      <c r="BS126" s="464"/>
      <c r="BT126" s="464"/>
      <c r="BU126" s="464"/>
      <c r="BV126" s="464"/>
      <c r="BW126" s="464"/>
      <c r="BX126" s="464"/>
      <c r="BY126" s="464"/>
      <c r="BZ126" s="464"/>
      <c r="CA126" s="464"/>
    </row>
    <row r="127" spans="2:79" s="354" customFormat="1" ht="43.5" customHeight="1">
      <c r="B127" s="355">
        <v>114</v>
      </c>
      <c r="C127" s="128" t="s">
        <v>364</v>
      </c>
      <c r="D127" s="128" t="s">
        <v>285</v>
      </c>
      <c r="E127" s="128" t="s">
        <v>365</v>
      </c>
      <c r="F127" s="128" t="s">
        <v>366</v>
      </c>
      <c r="G127" s="128" t="s">
        <v>2441</v>
      </c>
      <c r="H127" s="128" t="s">
        <v>2442</v>
      </c>
      <c r="I127" s="128" t="s">
        <v>339</v>
      </c>
      <c r="J127" s="270"/>
      <c r="K127" s="128" t="s">
        <v>367</v>
      </c>
      <c r="L127" s="356" t="s">
        <v>2317</v>
      </c>
      <c r="M127" s="128">
        <v>13</v>
      </c>
      <c r="N127" s="366">
        <v>12</v>
      </c>
      <c r="O127" s="358">
        <f t="shared" si="3"/>
        <v>25</v>
      </c>
      <c r="P127" s="359" t="s">
        <v>2312</v>
      </c>
      <c r="Q127" s="360">
        <v>80000</v>
      </c>
      <c r="R127" s="361">
        <v>0</v>
      </c>
      <c r="S127" s="361">
        <v>0</v>
      </c>
      <c r="T127" s="361">
        <f t="shared" si="4"/>
        <v>80000</v>
      </c>
      <c r="U127" s="362">
        <v>80000</v>
      </c>
      <c r="V127" s="363">
        <v>0</v>
      </c>
      <c r="W127" s="363">
        <v>0</v>
      </c>
      <c r="X127" s="364">
        <f t="shared" si="5"/>
        <v>80000</v>
      </c>
      <c r="Y127" s="365" t="s">
        <v>2443</v>
      </c>
      <c r="AC127" s="464"/>
      <c r="AD127" s="464"/>
      <c r="AE127" s="464"/>
      <c r="AF127" s="464"/>
      <c r="AG127" s="464"/>
      <c r="AH127" s="464"/>
      <c r="AI127" s="464"/>
      <c r="AJ127" s="464"/>
      <c r="AK127" s="464"/>
      <c r="AL127" s="464"/>
      <c r="AM127" s="464"/>
      <c r="AN127" s="464"/>
      <c r="AO127" s="464"/>
      <c r="AP127" s="464"/>
      <c r="AQ127" s="464"/>
      <c r="AR127" s="464"/>
      <c r="AS127" s="464"/>
      <c r="AT127" s="464"/>
      <c r="AU127" s="464"/>
      <c r="AV127" s="464"/>
      <c r="AW127" s="464"/>
      <c r="AX127" s="464"/>
      <c r="AY127" s="464"/>
      <c r="AZ127" s="464"/>
      <c r="BA127" s="464"/>
      <c r="BB127" s="464"/>
      <c r="BC127" s="464"/>
      <c r="BD127" s="464"/>
      <c r="BE127" s="464"/>
      <c r="BF127" s="464"/>
      <c r="BG127" s="464"/>
      <c r="BH127" s="464"/>
      <c r="BI127" s="464"/>
      <c r="BJ127" s="464"/>
      <c r="BK127" s="464"/>
      <c r="BL127" s="464"/>
      <c r="BM127" s="464"/>
      <c r="BN127" s="464"/>
      <c r="BO127" s="464"/>
      <c r="BP127" s="464"/>
      <c r="BQ127" s="464"/>
      <c r="BR127" s="464"/>
      <c r="BS127" s="464"/>
      <c r="BT127" s="464"/>
      <c r="BU127" s="464"/>
      <c r="BV127" s="464"/>
      <c r="BW127" s="464"/>
      <c r="BX127" s="464"/>
      <c r="BY127" s="464"/>
      <c r="BZ127" s="464"/>
      <c r="CA127" s="464"/>
    </row>
    <row r="128" spans="2:79" s="354" customFormat="1" ht="43.5" customHeight="1">
      <c r="B128" s="355">
        <v>115</v>
      </c>
      <c r="C128" s="128" t="s">
        <v>336</v>
      </c>
      <c r="D128" s="128" t="s">
        <v>253</v>
      </c>
      <c r="E128" s="128" t="s">
        <v>337</v>
      </c>
      <c r="F128" s="128" t="s">
        <v>338</v>
      </c>
      <c r="G128" s="128" t="s">
        <v>2441</v>
      </c>
      <c r="H128" s="128" t="s">
        <v>2442</v>
      </c>
      <c r="I128" s="128" t="s">
        <v>339</v>
      </c>
      <c r="J128" s="270"/>
      <c r="K128" s="128" t="s">
        <v>340</v>
      </c>
      <c r="L128" s="356" t="s">
        <v>2317</v>
      </c>
      <c r="M128" s="128">
        <v>16</v>
      </c>
      <c r="N128" s="366">
        <v>15</v>
      </c>
      <c r="O128" s="358">
        <f t="shared" si="3"/>
        <v>31</v>
      </c>
      <c r="P128" s="359" t="s">
        <v>2312</v>
      </c>
      <c r="Q128" s="360">
        <v>80000</v>
      </c>
      <c r="R128" s="361">
        <v>0</v>
      </c>
      <c r="S128" s="361">
        <v>0</v>
      </c>
      <c r="T128" s="361">
        <f t="shared" si="4"/>
        <v>80000</v>
      </c>
      <c r="U128" s="362">
        <v>80000</v>
      </c>
      <c r="V128" s="363">
        <v>0</v>
      </c>
      <c r="W128" s="363">
        <v>0</v>
      </c>
      <c r="X128" s="364">
        <f t="shared" si="5"/>
        <v>80000</v>
      </c>
      <c r="Y128" s="365" t="s">
        <v>2444</v>
      </c>
      <c r="AC128" s="464"/>
      <c r="AD128" s="464"/>
      <c r="AE128" s="464"/>
      <c r="AF128" s="464"/>
      <c r="AG128" s="464"/>
      <c r="AH128" s="464"/>
      <c r="AI128" s="464"/>
      <c r="AJ128" s="464"/>
      <c r="AK128" s="464"/>
      <c r="AL128" s="464"/>
      <c r="AM128" s="464"/>
      <c r="AN128" s="464"/>
      <c r="AO128" s="464"/>
      <c r="AP128" s="464"/>
      <c r="AQ128" s="464"/>
      <c r="AR128" s="464"/>
      <c r="AS128" s="464"/>
      <c r="AT128" s="464"/>
      <c r="AU128" s="464"/>
      <c r="AV128" s="464"/>
      <c r="AW128" s="464"/>
      <c r="AX128" s="464"/>
      <c r="AY128" s="464"/>
      <c r="AZ128" s="464"/>
      <c r="BA128" s="464"/>
      <c r="BB128" s="464"/>
      <c r="BC128" s="464"/>
      <c r="BD128" s="464"/>
      <c r="BE128" s="464"/>
      <c r="BF128" s="464"/>
      <c r="BG128" s="464"/>
      <c r="BH128" s="464"/>
      <c r="BI128" s="464"/>
      <c r="BJ128" s="464"/>
      <c r="BK128" s="464"/>
      <c r="BL128" s="464"/>
      <c r="BM128" s="464"/>
      <c r="BN128" s="464"/>
      <c r="BO128" s="464"/>
      <c r="BP128" s="464"/>
      <c r="BQ128" s="464"/>
      <c r="BR128" s="464"/>
      <c r="BS128" s="464"/>
      <c r="BT128" s="464"/>
      <c r="BU128" s="464"/>
      <c r="BV128" s="464"/>
      <c r="BW128" s="464"/>
      <c r="BX128" s="464"/>
      <c r="BY128" s="464"/>
      <c r="BZ128" s="464"/>
      <c r="CA128" s="464"/>
    </row>
    <row r="129" spans="2:79" s="354" customFormat="1" ht="43.5" customHeight="1">
      <c r="B129" s="355">
        <v>116</v>
      </c>
      <c r="C129" s="128" t="s">
        <v>446</v>
      </c>
      <c r="D129" s="128" t="s">
        <v>447</v>
      </c>
      <c r="E129" s="128" t="s">
        <v>398</v>
      </c>
      <c r="F129" s="128" t="s">
        <v>448</v>
      </c>
      <c r="G129" s="128" t="s">
        <v>2441</v>
      </c>
      <c r="H129" s="128" t="s">
        <v>2442</v>
      </c>
      <c r="I129" s="128" t="s">
        <v>339</v>
      </c>
      <c r="J129" s="270"/>
      <c r="K129" s="128" t="s">
        <v>449</v>
      </c>
      <c r="L129" s="356" t="s">
        <v>2317</v>
      </c>
      <c r="M129" s="128">
        <v>7</v>
      </c>
      <c r="N129" s="366">
        <v>17</v>
      </c>
      <c r="O129" s="358">
        <f t="shared" si="3"/>
        <v>24</v>
      </c>
      <c r="P129" s="359" t="s">
        <v>2312</v>
      </c>
      <c r="Q129" s="360">
        <v>80000</v>
      </c>
      <c r="R129" s="361">
        <v>0</v>
      </c>
      <c r="S129" s="361">
        <v>0</v>
      </c>
      <c r="T129" s="361">
        <f t="shared" si="4"/>
        <v>80000</v>
      </c>
      <c r="U129" s="362">
        <v>80000</v>
      </c>
      <c r="V129" s="363">
        <v>0</v>
      </c>
      <c r="W129" s="363">
        <v>0</v>
      </c>
      <c r="X129" s="364">
        <f t="shared" si="5"/>
        <v>80000</v>
      </c>
      <c r="Y129" s="365" t="s">
        <v>2445</v>
      </c>
      <c r="AC129" s="464"/>
      <c r="AD129" s="464"/>
      <c r="AE129" s="464"/>
      <c r="AF129" s="464"/>
      <c r="AG129" s="464"/>
      <c r="AH129" s="464"/>
      <c r="AI129" s="464"/>
      <c r="AJ129" s="464"/>
      <c r="AK129" s="464"/>
      <c r="AL129" s="464"/>
      <c r="AM129" s="464"/>
      <c r="AN129" s="464"/>
      <c r="AO129" s="464"/>
      <c r="AP129" s="464"/>
      <c r="AQ129" s="464"/>
      <c r="AR129" s="464"/>
      <c r="AS129" s="464"/>
      <c r="AT129" s="464"/>
      <c r="AU129" s="464"/>
      <c r="AV129" s="464"/>
      <c r="AW129" s="464"/>
      <c r="AX129" s="464"/>
      <c r="AY129" s="464"/>
      <c r="AZ129" s="464"/>
      <c r="BA129" s="464"/>
      <c r="BB129" s="464"/>
      <c r="BC129" s="464"/>
      <c r="BD129" s="464"/>
      <c r="BE129" s="464"/>
      <c r="BF129" s="464"/>
      <c r="BG129" s="464"/>
      <c r="BH129" s="464"/>
      <c r="BI129" s="464"/>
      <c r="BJ129" s="464"/>
      <c r="BK129" s="464"/>
      <c r="BL129" s="464"/>
      <c r="BM129" s="464"/>
      <c r="BN129" s="464"/>
      <c r="BO129" s="464"/>
      <c r="BP129" s="464"/>
      <c r="BQ129" s="464"/>
      <c r="BR129" s="464"/>
      <c r="BS129" s="464"/>
      <c r="BT129" s="464"/>
      <c r="BU129" s="464"/>
      <c r="BV129" s="464"/>
      <c r="BW129" s="464"/>
      <c r="BX129" s="464"/>
      <c r="BY129" s="464"/>
      <c r="BZ129" s="464"/>
      <c r="CA129" s="464"/>
    </row>
    <row r="130" spans="2:79" s="354" customFormat="1" ht="43.5" customHeight="1">
      <c r="B130" s="355">
        <v>117</v>
      </c>
      <c r="C130" s="128" t="s">
        <v>515</v>
      </c>
      <c r="D130" s="128" t="s">
        <v>285</v>
      </c>
      <c r="E130" s="128"/>
      <c r="F130" s="128" t="s">
        <v>229</v>
      </c>
      <c r="G130" s="128" t="s">
        <v>2441</v>
      </c>
      <c r="H130" s="128" t="s">
        <v>2442</v>
      </c>
      <c r="I130" s="128" t="s">
        <v>339</v>
      </c>
      <c r="J130" s="270"/>
      <c r="K130" s="128" t="s">
        <v>516</v>
      </c>
      <c r="L130" s="356" t="s">
        <v>2317</v>
      </c>
      <c r="M130" s="128">
        <v>13</v>
      </c>
      <c r="N130" s="366">
        <v>14</v>
      </c>
      <c r="O130" s="358">
        <f t="shared" si="3"/>
        <v>27</v>
      </c>
      <c r="P130" s="359" t="s">
        <v>2312</v>
      </c>
      <c r="Q130" s="360">
        <v>80000</v>
      </c>
      <c r="R130" s="361">
        <v>0</v>
      </c>
      <c r="S130" s="361">
        <v>0</v>
      </c>
      <c r="T130" s="361">
        <f t="shared" si="4"/>
        <v>80000</v>
      </c>
      <c r="U130" s="362">
        <v>80000</v>
      </c>
      <c r="V130" s="363">
        <v>0</v>
      </c>
      <c r="W130" s="363">
        <v>0</v>
      </c>
      <c r="X130" s="364">
        <f t="shared" si="5"/>
        <v>80000</v>
      </c>
      <c r="Y130" s="365" t="s">
        <v>2446</v>
      </c>
      <c r="AC130" s="464"/>
      <c r="AD130" s="464"/>
      <c r="AE130" s="464"/>
      <c r="AF130" s="464"/>
      <c r="AG130" s="464"/>
      <c r="AH130" s="464"/>
      <c r="AI130" s="464"/>
      <c r="AJ130" s="464"/>
      <c r="AK130" s="464"/>
      <c r="AL130" s="464"/>
      <c r="AM130" s="464"/>
      <c r="AN130" s="464"/>
      <c r="AO130" s="464"/>
      <c r="AP130" s="464"/>
      <c r="AQ130" s="464"/>
      <c r="AR130" s="464"/>
      <c r="AS130" s="464"/>
      <c r="AT130" s="464"/>
      <c r="AU130" s="464"/>
      <c r="AV130" s="464"/>
      <c r="AW130" s="464"/>
      <c r="AX130" s="464"/>
      <c r="AY130" s="464"/>
      <c r="AZ130" s="464"/>
      <c r="BA130" s="464"/>
      <c r="BB130" s="464"/>
      <c r="BC130" s="464"/>
      <c r="BD130" s="464"/>
      <c r="BE130" s="464"/>
      <c r="BF130" s="464"/>
      <c r="BG130" s="464"/>
      <c r="BH130" s="464"/>
      <c r="BI130" s="464"/>
      <c r="BJ130" s="464"/>
      <c r="BK130" s="464"/>
      <c r="BL130" s="464"/>
      <c r="BM130" s="464"/>
      <c r="BN130" s="464"/>
      <c r="BO130" s="464"/>
      <c r="BP130" s="464"/>
      <c r="BQ130" s="464"/>
      <c r="BR130" s="464"/>
      <c r="BS130" s="464"/>
      <c r="BT130" s="464"/>
      <c r="BU130" s="464"/>
      <c r="BV130" s="464"/>
      <c r="BW130" s="464"/>
      <c r="BX130" s="464"/>
      <c r="BY130" s="464"/>
      <c r="BZ130" s="464"/>
      <c r="CA130" s="464"/>
    </row>
    <row r="131" spans="2:79" s="354" customFormat="1" ht="43.5" customHeight="1">
      <c r="B131" s="355">
        <v>118</v>
      </c>
      <c r="C131" s="128" t="s">
        <v>497</v>
      </c>
      <c r="D131" s="128" t="s">
        <v>498</v>
      </c>
      <c r="E131" s="128" t="s">
        <v>499</v>
      </c>
      <c r="F131" s="128" t="s">
        <v>500</v>
      </c>
      <c r="G131" s="128" t="s">
        <v>2441</v>
      </c>
      <c r="H131" s="128" t="s">
        <v>2442</v>
      </c>
      <c r="I131" s="128" t="s">
        <v>339</v>
      </c>
      <c r="J131" s="270"/>
      <c r="K131" s="128" t="s">
        <v>501</v>
      </c>
      <c r="L131" s="356" t="s">
        <v>2317</v>
      </c>
      <c r="M131" s="128">
        <v>12</v>
      </c>
      <c r="N131" s="366">
        <v>10</v>
      </c>
      <c r="O131" s="358">
        <f t="shared" si="3"/>
        <v>22</v>
      </c>
      <c r="P131" s="359" t="s">
        <v>2312</v>
      </c>
      <c r="Q131" s="360">
        <v>80000</v>
      </c>
      <c r="R131" s="361">
        <v>0</v>
      </c>
      <c r="S131" s="361">
        <v>0</v>
      </c>
      <c r="T131" s="361">
        <f t="shared" si="4"/>
        <v>80000</v>
      </c>
      <c r="U131" s="362">
        <v>80000</v>
      </c>
      <c r="V131" s="363">
        <v>0</v>
      </c>
      <c r="W131" s="363">
        <v>0</v>
      </c>
      <c r="X131" s="364">
        <f t="shared" si="5"/>
        <v>80000</v>
      </c>
      <c r="Y131" s="365" t="s">
        <v>2447</v>
      </c>
      <c r="AC131" s="464"/>
      <c r="AD131" s="464"/>
      <c r="AE131" s="464"/>
      <c r="AF131" s="464"/>
      <c r="AG131" s="464"/>
      <c r="AH131" s="464"/>
      <c r="AI131" s="464"/>
      <c r="AJ131" s="464"/>
      <c r="AK131" s="464"/>
      <c r="AL131" s="464"/>
      <c r="AM131" s="464"/>
      <c r="AN131" s="464"/>
      <c r="AO131" s="464"/>
      <c r="AP131" s="464"/>
      <c r="AQ131" s="464"/>
      <c r="AR131" s="464"/>
      <c r="AS131" s="464"/>
      <c r="AT131" s="464"/>
      <c r="AU131" s="464"/>
      <c r="AV131" s="464"/>
      <c r="AW131" s="464"/>
      <c r="AX131" s="464"/>
      <c r="AY131" s="464"/>
      <c r="AZ131" s="464"/>
      <c r="BA131" s="464"/>
      <c r="BB131" s="464"/>
      <c r="BC131" s="464"/>
      <c r="BD131" s="464"/>
      <c r="BE131" s="464"/>
      <c r="BF131" s="464"/>
      <c r="BG131" s="464"/>
      <c r="BH131" s="464"/>
      <c r="BI131" s="464"/>
      <c r="BJ131" s="464"/>
      <c r="BK131" s="464"/>
      <c r="BL131" s="464"/>
      <c r="BM131" s="464"/>
      <c r="BN131" s="464"/>
      <c r="BO131" s="464"/>
      <c r="BP131" s="464"/>
      <c r="BQ131" s="464"/>
      <c r="BR131" s="464"/>
      <c r="BS131" s="464"/>
      <c r="BT131" s="464"/>
      <c r="BU131" s="464"/>
      <c r="BV131" s="464"/>
      <c r="BW131" s="464"/>
      <c r="BX131" s="464"/>
      <c r="BY131" s="464"/>
      <c r="BZ131" s="464"/>
      <c r="CA131" s="464"/>
    </row>
    <row r="132" spans="2:79" s="354" customFormat="1" ht="43.5" customHeight="1">
      <c r="B132" s="355">
        <v>119</v>
      </c>
      <c r="C132" s="128" t="s">
        <v>494</v>
      </c>
      <c r="D132" s="128" t="s">
        <v>448</v>
      </c>
      <c r="E132" s="128"/>
      <c r="F132" s="128" t="s">
        <v>291</v>
      </c>
      <c r="G132" s="128" t="s">
        <v>2441</v>
      </c>
      <c r="H132" s="128" t="s">
        <v>2442</v>
      </c>
      <c r="I132" s="128" t="s">
        <v>339</v>
      </c>
      <c r="J132" s="270"/>
      <c r="K132" s="128" t="s">
        <v>495</v>
      </c>
      <c r="L132" s="356" t="s">
        <v>2317</v>
      </c>
      <c r="M132" s="128">
        <v>13</v>
      </c>
      <c r="N132" s="366">
        <v>7</v>
      </c>
      <c r="O132" s="358">
        <f t="shared" si="3"/>
        <v>20</v>
      </c>
      <c r="P132" s="359" t="s">
        <v>2312</v>
      </c>
      <c r="Q132" s="360">
        <v>80000</v>
      </c>
      <c r="R132" s="361">
        <v>0</v>
      </c>
      <c r="S132" s="361">
        <v>0</v>
      </c>
      <c r="T132" s="361">
        <f t="shared" si="4"/>
        <v>80000</v>
      </c>
      <c r="U132" s="362">
        <v>80000</v>
      </c>
      <c r="V132" s="363">
        <v>0</v>
      </c>
      <c r="W132" s="363">
        <v>0</v>
      </c>
      <c r="X132" s="364">
        <f t="shared" si="5"/>
        <v>80000</v>
      </c>
      <c r="Y132" s="365" t="s">
        <v>2448</v>
      </c>
      <c r="AC132" s="464"/>
      <c r="AD132" s="464"/>
      <c r="AE132" s="464"/>
      <c r="AF132" s="464"/>
      <c r="AG132" s="464"/>
      <c r="AH132" s="464"/>
      <c r="AI132" s="464"/>
      <c r="AJ132" s="464"/>
      <c r="AK132" s="464"/>
      <c r="AL132" s="464"/>
      <c r="AM132" s="464"/>
      <c r="AN132" s="464"/>
      <c r="AO132" s="464"/>
      <c r="AP132" s="464"/>
      <c r="AQ132" s="464"/>
      <c r="AR132" s="464"/>
      <c r="AS132" s="464"/>
      <c r="AT132" s="464"/>
      <c r="AU132" s="464"/>
      <c r="AV132" s="464"/>
      <c r="AW132" s="464"/>
      <c r="AX132" s="464"/>
      <c r="AY132" s="464"/>
      <c r="AZ132" s="464"/>
      <c r="BA132" s="464"/>
      <c r="BB132" s="464"/>
      <c r="BC132" s="464"/>
      <c r="BD132" s="464"/>
      <c r="BE132" s="464"/>
      <c r="BF132" s="464"/>
      <c r="BG132" s="464"/>
      <c r="BH132" s="464"/>
      <c r="BI132" s="464"/>
      <c r="BJ132" s="464"/>
      <c r="BK132" s="464"/>
      <c r="BL132" s="464"/>
      <c r="BM132" s="464"/>
      <c r="BN132" s="464"/>
      <c r="BO132" s="464"/>
      <c r="BP132" s="464"/>
      <c r="BQ132" s="464"/>
      <c r="BR132" s="464"/>
      <c r="BS132" s="464"/>
      <c r="BT132" s="464"/>
      <c r="BU132" s="464"/>
      <c r="BV132" s="464"/>
      <c r="BW132" s="464"/>
      <c r="BX132" s="464"/>
      <c r="BY132" s="464"/>
      <c r="BZ132" s="464"/>
      <c r="CA132" s="464"/>
    </row>
    <row r="133" spans="2:79" s="354" customFormat="1" ht="43.5" customHeight="1">
      <c r="B133" s="355">
        <v>120</v>
      </c>
      <c r="C133" s="128" t="s">
        <v>369</v>
      </c>
      <c r="D133" s="128" t="s">
        <v>307</v>
      </c>
      <c r="E133" s="128" t="s">
        <v>285</v>
      </c>
      <c r="F133" s="128" t="s">
        <v>370</v>
      </c>
      <c r="G133" s="128" t="s">
        <v>2441</v>
      </c>
      <c r="H133" s="128" t="s">
        <v>2442</v>
      </c>
      <c r="I133" s="128" t="s">
        <v>339</v>
      </c>
      <c r="J133" s="270"/>
      <c r="K133" s="128" t="s">
        <v>371</v>
      </c>
      <c r="L133" s="356" t="s">
        <v>2317</v>
      </c>
      <c r="M133" s="128">
        <v>17</v>
      </c>
      <c r="N133" s="366">
        <v>5</v>
      </c>
      <c r="O133" s="358">
        <f t="shared" si="3"/>
        <v>22</v>
      </c>
      <c r="P133" s="359" t="s">
        <v>2312</v>
      </c>
      <c r="Q133" s="360">
        <v>80000</v>
      </c>
      <c r="R133" s="361">
        <v>0</v>
      </c>
      <c r="S133" s="361">
        <v>0</v>
      </c>
      <c r="T133" s="361">
        <f t="shared" si="4"/>
        <v>80000</v>
      </c>
      <c r="U133" s="362">
        <v>80000</v>
      </c>
      <c r="V133" s="363">
        <v>0</v>
      </c>
      <c r="W133" s="363">
        <v>0</v>
      </c>
      <c r="X133" s="364">
        <f t="shared" si="5"/>
        <v>80000</v>
      </c>
      <c r="Y133" s="365" t="s">
        <v>2449</v>
      </c>
      <c r="AC133" s="464"/>
      <c r="AD133" s="464"/>
      <c r="AE133" s="464"/>
      <c r="AF133" s="464"/>
      <c r="AG133" s="464"/>
      <c r="AH133" s="464"/>
      <c r="AI133" s="464"/>
      <c r="AJ133" s="464"/>
      <c r="AK133" s="464"/>
      <c r="AL133" s="464"/>
      <c r="AM133" s="464"/>
      <c r="AN133" s="464"/>
      <c r="AO133" s="464"/>
      <c r="AP133" s="464"/>
      <c r="AQ133" s="464"/>
      <c r="AR133" s="464"/>
      <c r="AS133" s="464"/>
      <c r="AT133" s="464"/>
      <c r="AU133" s="464"/>
      <c r="AV133" s="464"/>
      <c r="AW133" s="464"/>
      <c r="AX133" s="464"/>
      <c r="AY133" s="464"/>
      <c r="AZ133" s="464"/>
      <c r="BA133" s="464"/>
      <c r="BB133" s="464"/>
      <c r="BC133" s="464"/>
      <c r="BD133" s="464"/>
      <c r="BE133" s="464"/>
      <c r="BF133" s="464"/>
      <c r="BG133" s="464"/>
      <c r="BH133" s="464"/>
      <c r="BI133" s="464"/>
      <c r="BJ133" s="464"/>
      <c r="BK133" s="464"/>
      <c r="BL133" s="464"/>
      <c r="BM133" s="464"/>
      <c r="BN133" s="464"/>
      <c r="BO133" s="464"/>
      <c r="BP133" s="464"/>
      <c r="BQ133" s="464"/>
      <c r="BR133" s="464"/>
      <c r="BS133" s="464"/>
      <c r="BT133" s="464"/>
      <c r="BU133" s="464"/>
      <c r="BV133" s="464"/>
      <c r="BW133" s="464"/>
      <c r="BX133" s="464"/>
      <c r="BY133" s="464"/>
      <c r="BZ133" s="464"/>
      <c r="CA133" s="464"/>
    </row>
    <row r="134" spans="2:79" s="354" customFormat="1" ht="43.5" customHeight="1">
      <c r="B134" s="355">
        <v>121</v>
      </c>
      <c r="C134" s="128" t="s">
        <v>451</v>
      </c>
      <c r="D134" s="128" t="s">
        <v>285</v>
      </c>
      <c r="E134" s="128" t="s">
        <v>253</v>
      </c>
      <c r="F134" s="128" t="s">
        <v>452</v>
      </c>
      <c r="G134" s="128" t="s">
        <v>2441</v>
      </c>
      <c r="H134" s="128" t="s">
        <v>2442</v>
      </c>
      <c r="I134" s="128" t="s">
        <v>339</v>
      </c>
      <c r="J134" s="270"/>
      <c r="K134" s="128" t="s">
        <v>453</v>
      </c>
      <c r="L134" s="356" t="s">
        <v>2317</v>
      </c>
      <c r="M134" s="128">
        <v>13</v>
      </c>
      <c r="N134" s="366">
        <v>12</v>
      </c>
      <c r="O134" s="358">
        <f t="shared" si="3"/>
        <v>25</v>
      </c>
      <c r="P134" s="359" t="s">
        <v>2312</v>
      </c>
      <c r="Q134" s="360">
        <v>80000</v>
      </c>
      <c r="R134" s="361">
        <v>0</v>
      </c>
      <c r="S134" s="361">
        <v>0</v>
      </c>
      <c r="T134" s="361">
        <f t="shared" si="4"/>
        <v>80000</v>
      </c>
      <c r="U134" s="362">
        <v>80000</v>
      </c>
      <c r="V134" s="363">
        <v>0</v>
      </c>
      <c r="W134" s="363">
        <v>0</v>
      </c>
      <c r="X134" s="364">
        <f t="shared" si="5"/>
        <v>80000</v>
      </c>
      <c r="Y134" s="365" t="s">
        <v>2450</v>
      </c>
      <c r="AC134" s="464"/>
      <c r="AD134" s="464"/>
      <c r="AE134" s="464"/>
      <c r="AF134" s="464"/>
      <c r="AG134" s="464"/>
      <c r="AH134" s="464"/>
      <c r="AI134" s="464"/>
      <c r="AJ134" s="464"/>
      <c r="AK134" s="464"/>
      <c r="AL134" s="464"/>
      <c r="AM134" s="464"/>
      <c r="AN134" s="464"/>
      <c r="AO134" s="464"/>
      <c r="AP134" s="464"/>
      <c r="AQ134" s="464"/>
      <c r="AR134" s="464"/>
      <c r="AS134" s="464"/>
      <c r="AT134" s="464"/>
      <c r="AU134" s="464"/>
      <c r="AV134" s="464"/>
      <c r="AW134" s="464"/>
      <c r="AX134" s="464"/>
      <c r="AY134" s="464"/>
      <c r="AZ134" s="464"/>
      <c r="BA134" s="464"/>
      <c r="BB134" s="464"/>
      <c r="BC134" s="464"/>
      <c r="BD134" s="464"/>
      <c r="BE134" s="464"/>
      <c r="BF134" s="464"/>
      <c r="BG134" s="464"/>
      <c r="BH134" s="464"/>
      <c r="BI134" s="464"/>
      <c r="BJ134" s="464"/>
      <c r="BK134" s="464"/>
      <c r="BL134" s="464"/>
      <c r="BM134" s="464"/>
      <c r="BN134" s="464"/>
      <c r="BO134" s="464"/>
      <c r="BP134" s="464"/>
      <c r="BQ134" s="464"/>
      <c r="BR134" s="464"/>
      <c r="BS134" s="464"/>
      <c r="BT134" s="464"/>
      <c r="BU134" s="464"/>
      <c r="BV134" s="464"/>
      <c r="BW134" s="464"/>
      <c r="BX134" s="464"/>
      <c r="BY134" s="464"/>
      <c r="BZ134" s="464"/>
      <c r="CA134" s="464"/>
    </row>
    <row r="135" spans="2:79" s="354" customFormat="1" ht="43.5" customHeight="1">
      <c r="B135" s="355">
        <v>122</v>
      </c>
      <c r="C135" s="128" t="s">
        <v>392</v>
      </c>
      <c r="D135" s="128" t="s">
        <v>393</v>
      </c>
      <c r="E135" s="128" t="s">
        <v>285</v>
      </c>
      <c r="F135" s="128" t="s">
        <v>394</v>
      </c>
      <c r="G135" s="128" t="s">
        <v>2441</v>
      </c>
      <c r="H135" s="128" t="s">
        <v>2442</v>
      </c>
      <c r="I135" s="128" t="s">
        <v>339</v>
      </c>
      <c r="J135" s="270"/>
      <c r="K135" s="128" t="s">
        <v>395</v>
      </c>
      <c r="L135" s="356" t="s">
        <v>2317</v>
      </c>
      <c r="M135" s="128">
        <v>18</v>
      </c>
      <c r="N135" s="366">
        <v>6</v>
      </c>
      <c r="O135" s="358">
        <f t="shared" si="3"/>
        <v>24</v>
      </c>
      <c r="P135" s="359" t="s">
        <v>2312</v>
      </c>
      <c r="Q135" s="360">
        <v>80000</v>
      </c>
      <c r="R135" s="361">
        <v>0</v>
      </c>
      <c r="S135" s="361">
        <v>0</v>
      </c>
      <c r="T135" s="361">
        <f t="shared" si="4"/>
        <v>80000</v>
      </c>
      <c r="U135" s="362">
        <v>80000</v>
      </c>
      <c r="V135" s="363">
        <v>0</v>
      </c>
      <c r="W135" s="363">
        <v>0</v>
      </c>
      <c r="X135" s="364">
        <f t="shared" si="5"/>
        <v>80000</v>
      </c>
      <c r="Y135" s="365" t="s">
        <v>2451</v>
      </c>
      <c r="AC135" s="464"/>
      <c r="AD135" s="464"/>
      <c r="AE135" s="464"/>
      <c r="AF135" s="464"/>
      <c r="AG135" s="464"/>
      <c r="AH135" s="464"/>
      <c r="AI135" s="464"/>
      <c r="AJ135" s="464"/>
      <c r="AK135" s="464"/>
      <c r="AL135" s="464"/>
      <c r="AM135" s="464"/>
      <c r="AN135" s="464"/>
      <c r="AO135" s="464"/>
      <c r="AP135" s="464"/>
      <c r="AQ135" s="464"/>
      <c r="AR135" s="464"/>
      <c r="AS135" s="464"/>
      <c r="AT135" s="464"/>
      <c r="AU135" s="464"/>
      <c r="AV135" s="464"/>
      <c r="AW135" s="464"/>
      <c r="AX135" s="464"/>
      <c r="AY135" s="464"/>
      <c r="AZ135" s="464"/>
      <c r="BA135" s="464"/>
      <c r="BB135" s="464"/>
      <c r="BC135" s="464"/>
      <c r="BD135" s="464"/>
      <c r="BE135" s="464"/>
      <c r="BF135" s="464"/>
      <c r="BG135" s="464"/>
      <c r="BH135" s="464"/>
      <c r="BI135" s="464"/>
      <c r="BJ135" s="464"/>
      <c r="BK135" s="464"/>
      <c r="BL135" s="464"/>
      <c r="BM135" s="464"/>
      <c r="BN135" s="464"/>
      <c r="BO135" s="464"/>
      <c r="BP135" s="464"/>
      <c r="BQ135" s="464"/>
      <c r="BR135" s="464"/>
      <c r="BS135" s="464"/>
      <c r="BT135" s="464"/>
      <c r="BU135" s="464"/>
      <c r="BV135" s="464"/>
      <c r="BW135" s="464"/>
      <c r="BX135" s="464"/>
      <c r="BY135" s="464"/>
      <c r="BZ135" s="464"/>
      <c r="CA135" s="464"/>
    </row>
    <row r="136" spans="2:79" s="354" customFormat="1" ht="43.5" customHeight="1">
      <c r="B136" s="355">
        <v>123</v>
      </c>
      <c r="C136" s="128" t="s">
        <v>485</v>
      </c>
      <c r="D136" s="128" t="s">
        <v>291</v>
      </c>
      <c r="E136" s="128" t="s">
        <v>486</v>
      </c>
      <c r="F136" s="128" t="s">
        <v>487</v>
      </c>
      <c r="G136" s="128" t="s">
        <v>2441</v>
      </c>
      <c r="H136" s="128" t="s">
        <v>2442</v>
      </c>
      <c r="I136" s="128" t="s">
        <v>339</v>
      </c>
      <c r="J136" s="270"/>
      <c r="K136" s="128" t="s">
        <v>488</v>
      </c>
      <c r="L136" s="356" t="s">
        <v>2317</v>
      </c>
      <c r="M136" s="128">
        <v>13</v>
      </c>
      <c r="N136" s="366">
        <v>15</v>
      </c>
      <c r="O136" s="358">
        <f t="shared" si="3"/>
        <v>28</v>
      </c>
      <c r="P136" s="359" t="s">
        <v>2312</v>
      </c>
      <c r="Q136" s="360">
        <v>80000</v>
      </c>
      <c r="R136" s="361">
        <v>0</v>
      </c>
      <c r="S136" s="361">
        <v>0</v>
      </c>
      <c r="T136" s="361">
        <f t="shared" si="4"/>
        <v>80000</v>
      </c>
      <c r="U136" s="362">
        <v>80000</v>
      </c>
      <c r="V136" s="363">
        <v>0</v>
      </c>
      <c r="W136" s="363">
        <v>0</v>
      </c>
      <c r="X136" s="364">
        <f t="shared" si="5"/>
        <v>80000</v>
      </c>
      <c r="Y136" s="365" t="s">
        <v>2452</v>
      </c>
      <c r="AC136" s="464"/>
      <c r="AD136" s="464"/>
      <c r="AE136" s="464"/>
      <c r="AF136" s="464"/>
      <c r="AG136" s="464"/>
      <c r="AH136" s="464"/>
      <c r="AI136" s="464"/>
      <c r="AJ136" s="464"/>
      <c r="AK136" s="464"/>
      <c r="AL136" s="464"/>
      <c r="AM136" s="464"/>
      <c r="AN136" s="464"/>
      <c r="AO136" s="464"/>
      <c r="AP136" s="464"/>
      <c r="AQ136" s="464"/>
      <c r="AR136" s="464"/>
      <c r="AS136" s="464"/>
      <c r="AT136" s="464"/>
      <c r="AU136" s="464"/>
      <c r="AV136" s="464"/>
      <c r="AW136" s="464"/>
      <c r="AX136" s="464"/>
      <c r="AY136" s="464"/>
      <c r="AZ136" s="464"/>
      <c r="BA136" s="464"/>
      <c r="BB136" s="464"/>
      <c r="BC136" s="464"/>
      <c r="BD136" s="464"/>
      <c r="BE136" s="464"/>
      <c r="BF136" s="464"/>
      <c r="BG136" s="464"/>
      <c r="BH136" s="464"/>
      <c r="BI136" s="464"/>
      <c r="BJ136" s="464"/>
      <c r="BK136" s="464"/>
      <c r="BL136" s="464"/>
      <c r="BM136" s="464"/>
      <c r="BN136" s="464"/>
      <c r="BO136" s="464"/>
      <c r="BP136" s="464"/>
      <c r="BQ136" s="464"/>
      <c r="BR136" s="464"/>
      <c r="BS136" s="464"/>
      <c r="BT136" s="464"/>
      <c r="BU136" s="464"/>
      <c r="BV136" s="464"/>
      <c r="BW136" s="464"/>
      <c r="BX136" s="464"/>
      <c r="BY136" s="464"/>
      <c r="BZ136" s="464"/>
      <c r="CA136" s="464"/>
    </row>
    <row r="137" spans="2:79" s="354" customFormat="1" ht="43.5" customHeight="1">
      <c r="B137" s="355">
        <v>124</v>
      </c>
      <c r="C137" s="128" t="s">
        <v>441</v>
      </c>
      <c r="D137" s="128" t="s">
        <v>253</v>
      </c>
      <c r="E137" s="128" t="s">
        <v>442</v>
      </c>
      <c r="F137" s="128" t="s">
        <v>443</v>
      </c>
      <c r="G137" s="128" t="s">
        <v>2441</v>
      </c>
      <c r="H137" s="128" t="s">
        <v>2442</v>
      </c>
      <c r="I137" s="128" t="s">
        <v>339</v>
      </c>
      <c r="J137" s="270"/>
      <c r="K137" s="128" t="s">
        <v>444</v>
      </c>
      <c r="L137" s="356" t="s">
        <v>2317</v>
      </c>
      <c r="M137" s="128">
        <v>21</v>
      </c>
      <c r="N137" s="366">
        <v>0</v>
      </c>
      <c r="O137" s="358">
        <f t="shared" si="3"/>
        <v>21</v>
      </c>
      <c r="P137" s="359" t="s">
        <v>2312</v>
      </c>
      <c r="Q137" s="360">
        <v>80000</v>
      </c>
      <c r="R137" s="361">
        <v>0</v>
      </c>
      <c r="S137" s="361">
        <v>0</v>
      </c>
      <c r="T137" s="361">
        <f t="shared" si="4"/>
        <v>80000</v>
      </c>
      <c r="U137" s="362">
        <v>80000</v>
      </c>
      <c r="V137" s="363">
        <v>0</v>
      </c>
      <c r="W137" s="363">
        <v>0</v>
      </c>
      <c r="X137" s="364">
        <f t="shared" si="5"/>
        <v>80000</v>
      </c>
      <c r="Y137" s="365" t="s">
        <v>2453</v>
      </c>
      <c r="AC137" s="464"/>
      <c r="AD137" s="464"/>
      <c r="AE137" s="464"/>
      <c r="AF137" s="464"/>
      <c r="AG137" s="464"/>
      <c r="AH137" s="464"/>
      <c r="AI137" s="464"/>
      <c r="AJ137" s="464"/>
      <c r="AK137" s="464"/>
      <c r="AL137" s="464"/>
      <c r="AM137" s="464"/>
      <c r="AN137" s="464"/>
      <c r="AO137" s="464"/>
      <c r="AP137" s="464"/>
      <c r="AQ137" s="464"/>
      <c r="AR137" s="464"/>
      <c r="AS137" s="464"/>
      <c r="AT137" s="464"/>
      <c r="AU137" s="464"/>
      <c r="AV137" s="464"/>
      <c r="AW137" s="464"/>
      <c r="AX137" s="464"/>
      <c r="AY137" s="464"/>
      <c r="AZ137" s="464"/>
      <c r="BA137" s="464"/>
      <c r="BB137" s="464"/>
      <c r="BC137" s="464"/>
      <c r="BD137" s="464"/>
      <c r="BE137" s="464"/>
      <c r="BF137" s="464"/>
      <c r="BG137" s="464"/>
      <c r="BH137" s="464"/>
      <c r="BI137" s="464"/>
      <c r="BJ137" s="464"/>
      <c r="BK137" s="464"/>
      <c r="BL137" s="464"/>
      <c r="BM137" s="464"/>
      <c r="BN137" s="464"/>
      <c r="BO137" s="464"/>
      <c r="BP137" s="464"/>
      <c r="BQ137" s="464"/>
      <c r="BR137" s="464"/>
      <c r="BS137" s="464"/>
      <c r="BT137" s="464"/>
      <c r="BU137" s="464"/>
      <c r="BV137" s="464"/>
      <c r="BW137" s="464"/>
      <c r="BX137" s="464"/>
      <c r="BY137" s="464"/>
      <c r="BZ137" s="464"/>
      <c r="CA137" s="464"/>
    </row>
    <row r="138" spans="2:79" s="354" customFormat="1" ht="43.5" customHeight="1">
      <c r="B138" s="355">
        <v>125</v>
      </c>
      <c r="C138" s="128" t="s">
        <v>346</v>
      </c>
      <c r="D138" s="128" t="s">
        <v>347</v>
      </c>
      <c r="E138" s="128" t="s">
        <v>348</v>
      </c>
      <c r="F138" s="128" t="s">
        <v>349</v>
      </c>
      <c r="G138" s="128" t="s">
        <v>2441</v>
      </c>
      <c r="H138" s="128" t="s">
        <v>2442</v>
      </c>
      <c r="I138" s="128" t="s">
        <v>339</v>
      </c>
      <c r="J138" s="270"/>
      <c r="K138" s="128" t="s">
        <v>346</v>
      </c>
      <c r="L138" s="356" t="s">
        <v>2317</v>
      </c>
      <c r="M138" s="128">
        <v>18</v>
      </c>
      <c r="N138" s="366">
        <v>12</v>
      </c>
      <c r="O138" s="358">
        <f t="shared" si="3"/>
        <v>30</v>
      </c>
      <c r="P138" s="359" t="s">
        <v>2312</v>
      </c>
      <c r="Q138" s="360">
        <v>80000</v>
      </c>
      <c r="R138" s="361">
        <v>0</v>
      </c>
      <c r="S138" s="361">
        <v>0</v>
      </c>
      <c r="T138" s="361">
        <f t="shared" si="4"/>
        <v>80000</v>
      </c>
      <c r="U138" s="362">
        <v>80000</v>
      </c>
      <c r="V138" s="363">
        <v>0</v>
      </c>
      <c r="W138" s="363">
        <v>0</v>
      </c>
      <c r="X138" s="364">
        <f t="shared" si="5"/>
        <v>80000</v>
      </c>
      <c r="Y138" s="365" t="s">
        <v>2454</v>
      </c>
      <c r="AC138" s="464"/>
      <c r="AD138" s="464"/>
      <c r="AE138" s="464"/>
      <c r="AF138" s="464"/>
      <c r="AG138" s="464"/>
      <c r="AH138" s="464"/>
      <c r="AI138" s="464"/>
      <c r="AJ138" s="464"/>
      <c r="AK138" s="464"/>
      <c r="AL138" s="464"/>
      <c r="AM138" s="464"/>
      <c r="AN138" s="464"/>
      <c r="AO138" s="464"/>
      <c r="AP138" s="464"/>
      <c r="AQ138" s="464"/>
      <c r="AR138" s="464"/>
      <c r="AS138" s="464"/>
      <c r="AT138" s="464"/>
      <c r="AU138" s="464"/>
      <c r="AV138" s="464"/>
      <c r="AW138" s="464"/>
      <c r="AX138" s="464"/>
      <c r="AY138" s="464"/>
      <c r="AZ138" s="464"/>
      <c r="BA138" s="464"/>
      <c r="BB138" s="464"/>
      <c r="BC138" s="464"/>
      <c r="BD138" s="464"/>
      <c r="BE138" s="464"/>
      <c r="BF138" s="464"/>
      <c r="BG138" s="464"/>
      <c r="BH138" s="464"/>
      <c r="BI138" s="464"/>
      <c r="BJ138" s="464"/>
      <c r="BK138" s="464"/>
      <c r="BL138" s="464"/>
      <c r="BM138" s="464"/>
      <c r="BN138" s="464"/>
      <c r="BO138" s="464"/>
      <c r="BP138" s="464"/>
      <c r="BQ138" s="464"/>
      <c r="BR138" s="464"/>
      <c r="BS138" s="464"/>
      <c r="BT138" s="464"/>
      <c r="BU138" s="464"/>
      <c r="BV138" s="464"/>
      <c r="BW138" s="464"/>
      <c r="BX138" s="464"/>
      <c r="BY138" s="464"/>
      <c r="BZ138" s="464"/>
      <c r="CA138" s="464"/>
    </row>
    <row r="139" spans="2:79" s="354" customFormat="1" ht="43.5" customHeight="1">
      <c r="B139" s="355">
        <v>126</v>
      </c>
      <c r="C139" s="128" t="s">
        <v>397</v>
      </c>
      <c r="D139" s="128" t="s">
        <v>285</v>
      </c>
      <c r="E139" s="128" t="s">
        <v>398</v>
      </c>
      <c r="F139" s="128" t="s">
        <v>399</v>
      </c>
      <c r="G139" s="128" t="s">
        <v>2441</v>
      </c>
      <c r="H139" s="128" t="s">
        <v>2442</v>
      </c>
      <c r="I139" s="128" t="s">
        <v>339</v>
      </c>
      <c r="J139" s="270"/>
      <c r="K139" s="128" t="s">
        <v>400</v>
      </c>
      <c r="L139" s="356" t="s">
        <v>2317</v>
      </c>
      <c r="M139" s="128">
        <v>14</v>
      </c>
      <c r="N139" s="366">
        <v>10</v>
      </c>
      <c r="O139" s="358">
        <f t="shared" si="3"/>
        <v>24</v>
      </c>
      <c r="P139" s="359" t="s">
        <v>2312</v>
      </c>
      <c r="Q139" s="360">
        <v>80000</v>
      </c>
      <c r="R139" s="361">
        <v>0</v>
      </c>
      <c r="S139" s="361">
        <v>0</v>
      </c>
      <c r="T139" s="361">
        <f t="shared" si="4"/>
        <v>80000</v>
      </c>
      <c r="U139" s="362">
        <v>80000</v>
      </c>
      <c r="V139" s="363">
        <v>0</v>
      </c>
      <c r="W139" s="363">
        <v>0</v>
      </c>
      <c r="X139" s="364">
        <f t="shared" si="5"/>
        <v>80000</v>
      </c>
      <c r="Y139" s="365" t="s">
        <v>2455</v>
      </c>
      <c r="AC139" s="464"/>
      <c r="AD139" s="464"/>
      <c r="AE139" s="464"/>
      <c r="AF139" s="464"/>
      <c r="AG139" s="464"/>
      <c r="AH139" s="464"/>
      <c r="AI139" s="464"/>
      <c r="AJ139" s="464"/>
      <c r="AK139" s="464"/>
      <c r="AL139" s="464"/>
      <c r="AM139" s="464"/>
      <c r="AN139" s="464"/>
      <c r="AO139" s="464"/>
      <c r="AP139" s="464"/>
      <c r="AQ139" s="464"/>
      <c r="AR139" s="464"/>
      <c r="AS139" s="464"/>
      <c r="AT139" s="464"/>
      <c r="AU139" s="464"/>
      <c r="AV139" s="464"/>
      <c r="AW139" s="464"/>
      <c r="AX139" s="464"/>
      <c r="AY139" s="464"/>
      <c r="AZ139" s="464"/>
      <c r="BA139" s="464"/>
      <c r="BB139" s="464"/>
      <c r="BC139" s="464"/>
      <c r="BD139" s="464"/>
      <c r="BE139" s="464"/>
      <c r="BF139" s="464"/>
      <c r="BG139" s="464"/>
      <c r="BH139" s="464"/>
      <c r="BI139" s="464"/>
      <c r="BJ139" s="464"/>
      <c r="BK139" s="464"/>
      <c r="BL139" s="464"/>
      <c r="BM139" s="464"/>
      <c r="BN139" s="464"/>
      <c r="BO139" s="464"/>
      <c r="BP139" s="464"/>
      <c r="BQ139" s="464"/>
      <c r="BR139" s="464"/>
      <c r="BS139" s="464"/>
      <c r="BT139" s="464"/>
      <c r="BU139" s="464"/>
      <c r="BV139" s="464"/>
      <c r="BW139" s="464"/>
      <c r="BX139" s="464"/>
      <c r="BY139" s="464"/>
      <c r="BZ139" s="464"/>
      <c r="CA139" s="464"/>
    </row>
    <row r="140" spans="2:79" s="354" customFormat="1" ht="43.5" customHeight="1">
      <c r="B140" s="355">
        <v>127</v>
      </c>
      <c r="C140" s="128" t="s">
        <v>418</v>
      </c>
      <c r="D140" s="128" t="s">
        <v>419</v>
      </c>
      <c r="E140" s="128"/>
      <c r="F140" s="128" t="s">
        <v>420</v>
      </c>
      <c r="G140" s="128" t="s">
        <v>2441</v>
      </c>
      <c r="H140" s="128" t="s">
        <v>2442</v>
      </c>
      <c r="I140" s="128" t="s">
        <v>339</v>
      </c>
      <c r="J140" s="270"/>
      <c r="K140" s="128" t="s">
        <v>421</v>
      </c>
      <c r="L140" s="356" t="s">
        <v>2317</v>
      </c>
      <c r="M140" s="128">
        <v>18</v>
      </c>
      <c r="N140" s="366">
        <v>4</v>
      </c>
      <c r="O140" s="358">
        <f t="shared" si="3"/>
        <v>22</v>
      </c>
      <c r="P140" s="359" t="s">
        <v>2312</v>
      </c>
      <c r="Q140" s="360">
        <v>80000</v>
      </c>
      <c r="R140" s="361">
        <v>0</v>
      </c>
      <c r="S140" s="361">
        <v>0</v>
      </c>
      <c r="T140" s="361">
        <f t="shared" si="4"/>
        <v>80000</v>
      </c>
      <c r="U140" s="362">
        <v>80000</v>
      </c>
      <c r="V140" s="363">
        <v>0</v>
      </c>
      <c r="W140" s="363">
        <v>0</v>
      </c>
      <c r="X140" s="364">
        <f t="shared" si="5"/>
        <v>80000</v>
      </c>
      <c r="Y140" s="365" t="s">
        <v>2456</v>
      </c>
      <c r="AC140" s="464"/>
      <c r="AD140" s="464"/>
      <c r="AE140" s="464"/>
      <c r="AF140" s="464"/>
      <c r="AG140" s="464"/>
      <c r="AH140" s="464"/>
      <c r="AI140" s="464"/>
      <c r="AJ140" s="464"/>
      <c r="AK140" s="464"/>
      <c r="AL140" s="464"/>
      <c r="AM140" s="464"/>
      <c r="AN140" s="464"/>
      <c r="AO140" s="464"/>
      <c r="AP140" s="464"/>
      <c r="AQ140" s="464"/>
      <c r="AR140" s="464"/>
      <c r="AS140" s="464"/>
      <c r="AT140" s="464"/>
      <c r="AU140" s="464"/>
      <c r="AV140" s="464"/>
      <c r="AW140" s="464"/>
      <c r="AX140" s="464"/>
      <c r="AY140" s="464"/>
      <c r="AZ140" s="464"/>
      <c r="BA140" s="464"/>
      <c r="BB140" s="464"/>
      <c r="BC140" s="464"/>
      <c r="BD140" s="464"/>
      <c r="BE140" s="464"/>
      <c r="BF140" s="464"/>
      <c r="BG140" s="464"/>
      <c r="BH140" s="464"/>
      <c r="BI140" s="464"/>
      <c r="BJ140" s="464"/>
      <c r="BK140" s="464"/>
      <c r="BL140" s="464"/>
      <c r="BM140" s="464"/>
      <c r="BN140" s="464"/>
      <c r="BO140" s="464"/>
      <c r="BP140" s="464"/>
      <c r="BQ140" s="464"/>
      <c r="BR140" s="464"/>
      <c r="BS140" s="464"/>
      <c r="BT140" s="464"/>
      <c r="BU140" s="464"/>
      <c r="BV140" s="464"/>
      <c r="BW140" s="464"/>
      <c r="BX140" s="464"/>
      <c r="BY140" s="464"/>
      <c r="BZ140" s="464"/>
      <c r="CA140" s="464"/>
    </row>
    <row r="141" spans="2:79" s="354" customFormat="1" ht="43.5" customHeight="1">
      <c r="B141" s="355">
        <v>128</v>
      </c>
      <c r="C141" s="128" t="s">
        <v>534</v>
      </c>
      <c r="D141" s="128" t="s">
        <v>247</v>
      </c>
      <c r="E141" s="128"/>
      <c r="F141" s="128" t="s">
        <v>535</v>
      </c>
      <c r="G141" s="128" t="s">
        <v>2441</v>
      </c>
      <c r="H141" s="128" t="s">
        <v>2442</v>
      </c>
      <c r="I141" s="128" t="s">
        <v>339</v>
      </c>
      <c r="J141" s="270"/>
      <c r="K141" s="128" t="s">
        <v>1871</v>
      </c>
      <c r="L141" s="356" t="s">
        <v>2317</v>
      </c>
      <c r="M141" s="128">
        <v>17</v>
      </c>
      <c r="N141" s="366">
        <v>11</v>
      </c>
      <c r="O141" s="358">
        <f t="shared" si="3"/>
        <v>28</v>
      </c>
      <c r="P141" s="359" t="s">
        <v>2312</v>
      </c>
      <c r="Q141" s="360">
        <v>80000</v>
      </c>
      <c r="R141" s="361">
        <v>0</v>
      </c>
      <c r="S141" s="361">
        <v>0</v>
      </c>
      <c r="T141" s="361">
        <f t="shared" si="4"/>
        <v>80000</v>
      </c>
      <c r="U141" s="362">
        <v>80000</v>
      </c>
      <c r="V141" s="363">
        <v>0</v>
      </c>
      <c r="W141" s="363">
        <v>0</v>
      </c>
      <c r="X141" s="364">
        <f t="shared" si="5"/>
        <v>80000</v>
      </c>
      <c r="Y141" s="365" t="s">
        <v>2457</v>
      </c>
      <c r="AC141" s="464"/>
      <c r="AD141" s="464"/>
      <c r="AE141" s="464"/>
      <c r="AF141" s="464"/>
      <c r="AG141" s="464"/>
      <c r="AH141" s="464"/>
      <c r="AI141" s="464"/>
      <c r="AJ141" s="464"/>
      <c r="AK141" s="464"/>
      <c r="AL141" s="464"/>
      <c r="AM141" s="464"/>
      <c r="AN141" s="464"/>
      <c r="AO141" s="464"/>
      <c r="AP141" s="464"/>
      <c r="AQ141" s="464"/>
      <c r="AR141" s="464"/>
      <c r="AS141" s="464"/>
      <c r="AT141" s="464"/>
      <c r="AU141" s="464"/>
      <c r="AV141" s="464"/>
      <c r="AW141" s="464"/>
      <c r="AX141" s="464"/>
      <c r="AY141" s="464"/>
      <c r="AZ141" s="464"/>
      <c r="BA141" s="464"/>
      <c r="BB141" s="464"/>
      <c r="BC141" s="464"/>
      <c r="BD141" s="464"/>
      <c r="BE141" s="464"/>
      <c r="BF141" s="464"/>
      <c r="BG141" s="464"/>
      <c r="BH141" s="464"/>
      <c r="BI141" s="464"/>
      <c r="BJ141" s="464"/>
      <c r="BK141" s="464"/>
      <c r="BL141" s="464"/>
      <c r="BM141" s="464"/>
      <c r="BN141" s="464"/>
      <c r="BO141" s="464"/>
      <c r="BP141" s="464"/>
      <c r="BQ141" s="464"/>
      <c r="BR141" s="464"/>
      <c r="BS141" s="464"/>
      <c r="BT141" s="464"/>
      <c r="BU141" s="464"/>
      <c r="BV141" s="464"/>
      <c r="BW141" s="464"/>
      <c r="BX141" s="464"/>
      <c r="BY141" s="464"/>
      <c r="BZ141" s="464"/>
      <c r="CA141" s="464"/>
    </row>
    <row r="142" spans="2:79" s="354" customFormat="1" ht="43.5" customHeight="1">
      <c r="B142" s="355">
        <v>129</v>
      </c>
      <c r="C142" s="128" t="s">
        <v>507</v>
      </c>
      <c r="D142" s="128" t="s">
        <v>403</v>
      </c>
      <c r="E142" s="128" t="s">
        <v>285</v>
      </c>
      <c r="F142" s="128" t="s">
        <v>508</v>
      </c>
      <c r="G142" s="128" t="s">
        <v>2441</v>
      </c>
      <c r="H142" s="128" t="s">
        <v>2442</v>
      </c>
      <c r="I142" s="128" t="s">
        <v>339</v>
      </c>
      <c r="J142" s="270"/>
      <c r="K142" s="128" t="s">
        <v>509</v>
      </c>
      <c r="L142" s="356" t="s">
        <v>2317</v>
      </c>
      <c r="M142" s="128">
        <v>11</v>
      </c>
      <c r="N142" s="366">
        <v>9</v>
      </c>
      <c r="O142" s="358">
        <f t="shared" ref="O142:O205" si="6">+N142+M142</f>
        <v>20</v>
      </c>
      <c r="P142" s="359" t="s">
        <v>2312</v>
      </c>
      <c r="Q142" s="360">
        <v>80000</v>
      </c>
      <c r="R142" s="361">
        <v>0</v>
      </c>
      <c r="S142" s="361">
        <v>0</v>
      </c>
      <c r="T142" s="361">
        <f t="shared" si="4"/>
        <v>80000</v>
      </c>
      <c r="U142" s="362">
        <v>80000</v>
      </c>
      <c r="V142" s="363">
        <v>0</v>
      </c>
      <c r="W142" s="363">
        <v>0</v>
      </c>
      <c r="X142" s="364">
        <f t="shared" si="5"/>
        <v>80000</v>
      </c>
      <c r="Y142" s="365" t="s">
        <v>2458</v>
      </c>
      <c r="AC142" s="464"/>
      <c r="AD142" s="464"/>
      <c r="AE142" s="464"/>
      <c r="AF142" s="464"/>
      <c r="AG142" s="464"/>
      <c r="AH142" s="464"/>
      <c r="AI142" s="464"/>
      <c r="AJ142" s="464"/>
      <c r="AK142" s="464"/>
      <c r="AL142" s="464"/>
      <c r="AM142" s="464"/>
      <c r="AN142" s="464"/>
      <c r="AO142" s="464"/>
      <c r="AP142" s="464"/>
      <c r="AQ142" s="464"/>
      <c r="AR142" s="464"/>
      <c r="AS142" s="464"/>
      <c r="AT142" s="464"/>
      <c r="AU142" s="464"/>
      <c r="AV142" s="464"/>
      <c r="AW142" s="464"/>
      <c r="AX142" s="464"/>
      <c r="AY142" s="464"/>
      <c r="AZ142" s="464"/>
      <c r="BA142" s="464"/>
      <c r="BB142" s="464"/>
      <c r="BC142" s="464"/>
      <c r="BD142" s="464"/>
      <c r="BE142" s="464"/>
      <c r="BF142" s="464"/>
      <c r="BG142" s="464"/>
      <c r="BH142" s="464"/>
      <c r="BI142" s="464"/>
      <c r="BJ142" s="464"/>
      <c r="BK142" s="464"/>
      <c r="BL142" s="464"/>
      <c r="BM142" s="464"/>
      <c r="BN142" s="464"/>
      <c r="BO142" s="464"/>
      <c r="BP142" s="464"/>
      <c r="BQ142" s="464"/>
      <c r="BR142" s="464"/>
      <c r="BS142" s="464"/>
      <c r="BT142" s="464"/>
      <c r="BU142" s="464"/>
      <c r="BV142" s="464"/>
      <c r="BW142" s="464"/>
      <c r="BX142" s="464"/>
      <c r="BY142" s="464"/>
      <c r="BZ142" s="464"/>
      <c r="CA142" s="464"/>
    </row>
    <row r="143" spans="2:79" s="354" customFormat="1" ht="43.5" customHeight="1">
      <c r="B143" s="355">
        <v>130</v>
      </c>
      <c r="C143" s="128" t="s">
        <v>511</v>
      </c>
      <c r="D143" s="128" t="s">
        <v>285</v>
      </c>
      <c r="E143" s="128" t="s">
        <v>285</v>
      </c>
      <c r="F143" s="128" t="s">
        <v>512</v>
      </c>
      <c r="G143" s="128" t="s">
        <v>2441</v>
      </c>
      <c r="H143" s="128" t="s">
        <v>2442</v>
      </c>
      <c r="I143" s="128" t="s">
        <v>339</v>
      </c>
      <c r="J143" s="270"/>
      <c r="K143" s="128" t="s">
        <v>513</v>
      </c>
      <c r="L143" s="356" t="s">
        <v>2317</v>
      </c>
      <c r="M143" s="128">
        <v>15</v>
      </c>
      <c r="N143" s="366">
        <v>9</v>
      </c>
      <c r="O143" s="358">
        <f t="shared" si="6"/>
        <v>24</v>
      </c>
      <c r="P143" s="359" t="s">
        <v>2312</v>
      </c>
      <c r="Q143" s="360">
        <v>80000</v>
      </c>
      <c r="R143" s="361">
        <v>0</v>
      </c>
      <c r="S143" s="361">
        <v>0</v>
      </c>
      <c r="T143" s="361">
        <f t="shared" ref="T143:T206" si="7">+Q143+R143+S143</f>
        <v>80000</v>
      </c>
      <c r="U143" s="362">
        <v>80000</v>
      </c>
      <c r="V143" s="363">
        <v>0</v>
      </c>
      <c r="W143" s="363">
        <v>0</v>
      </c>
      <c r="X143" s="364">
        <f t="shared" si="5"/>
        <v>80000</v>
      </c>
      <c r="Y143" s="365" t="s">
        <v>2459</v>
      </c>
      <c r="AC143" s="464"/>
      <c r="AD143" s="464"/>
      <c r="AE143" s="464"/>
      <c r="AF143" s="464"/>
      <c r="AG143" s="464"/>
      <c r="AH143" s="464"/>
      <c r="AI143" s="464"/>
      <c r="AJ143" s="464"/>
      <c r="AK143" s="464"/>
      <c r="AL143" s="464"/>
      <c r="AM143" s="464"/>
      <c r="AN143" s="464"/>
      <c r="AO143" s="464"/>
      <c r="AP143" s="464"/>
      <c r="AQ143" s="464"/>
      <c r="AR143" s="464"/>
      <c r="AS143" s="464"/>
      <c r="AT143" s="464"/>
      <c r="AU143" s="464"/>
      <c r="AV143" s="464"/>
      <c r="AW143" s="464"/>
      <c r="AX143" s="464"/>
      <c r="AY143" s="464"/>
      <c r="AZ143" s="464"/>
      <c r="BA143" s="464"/>
      <c r="BB143" s="464"/>
      <c r="BC143" s="464"/>
      <c r="BD143" s="464"/>
      <c r="BE143" s="464"/>
      <c r="BF143" s="464"/>
      <c r="BG143" s="464"/>
      <c r="BH143" s="464"/>
      <c r="BI143" s="464"/>
      <c r="BJ143" s="464"/>
      <c r="BK143" s="464"/>
      <c r="BL143" s="464"/>
      <c r="BM143" s="464"/>
      <c r="BN143" s="464"/>
      <c r="BO143" s="464"/>
      <c r="BP143" s="464"/>
      <c r="BQ143" s="464"/>
      <c r="BR143" s="464"/>
      <c r="BS143" s="464"/>
      <c r="BT143" s="464"/>
      <c r="BU143" s="464"/>
      <c r="BV143" s="464"/>
      <c r="BW143" s="464"/>
      <c r="BX143" s="464"/>
      <c r="BY143" s="464"/>
      <c r="BZ143" s="464"/>
      <c r="CA143" s="464"/>
    </row>
    <row r="144" spans="2:79" s="354" customFormat="1" ht="43.5" customHeight="1">
      <c r="B144" s="355">
        <v>131</v>
      </c>
      <c r="C144" s="128" t="s">
        <v>412</v>
      </c>
      <c r="D144" s="128" t="s">
        <v>413</v>
      </c>
      <c r="E144" s="128" t="s">
        <v>414</v>
      </c>
      <c r="F144" s="128" t="s">
        <v>415</v>
      </c>
      <c r="G144" s="128" t="s">
        <v>2441</v>
      </c>
      <c r="H144" s="128" t="s">
        <v>2442</v>
      </c>
      <c r="I144" s="128" t="s">
        <v>339</v>
      </c>
      <c r="J144" s="270"/>
      <c r="K144" s="128" t="s">
        <v>416</v>
      </c>
      <c r="L144" s="356" t="s">
        <v>2317</v>
      </c>
      <c r="M144" s="128">
        <v>20</v>
      </c>
      <c r="N144" s="366">
        <v>8</v>
      </c>
      <c r="O144" s="358">
        <f t="shared" si="6"/>
        <v>28</v>
      </c>
      <c r="P144" s="359" t="s">
        <v>2312</v>
      </c>
      <c r="Q144" s="360">
        <v>80000</v>
      </c>
      <c r="R144" s="361">
        <v>0</v>
      </c>
      <c r="S144" s="361">
        <v>0</v>
      </c>
      <c r="T144" s="361">
        <f t="shared" si="7"/>
        <v>80000</v>
      </c>
      <c r="U144" s="362">
        <v>80000</v>
      </c>
      <c r="V144" s="363">
        <v>0</v>
      </c>
      <c r="W144" s="363">
        <v>0</v>
      </c>
      <c r="X144" s="364">
        <f t="shared" ref="X144:X207" si="8">+U144+V144</f>
        <v>80000</v>
      </c>
      <c r="Y144" s="365" t="s">
        <v>2460</v>
      </c>
      <c r="AC144" s="464"/>
      <c r="AD144" s="464"/>
      <c r="AE144" s="464"/>
      <c r="AF144" s="464"/>
      <c r="AG144" s="464"/>
      <c r="AH144" s="464"/>
      <c r="AI144" s="464"/>
      <c r="AJ144" s="464"/>
      <c r="AK144" s="464"/>
      <c r="AL144" s="464"/>
      <c r="AM144" s="464"/>
      <c r="AN144" s="464"/>
      <c r="AO144" s="464"/>
      <c r="AP144" s="464"/>
      <c r="AQ144" s="464"/>
      <c r="AR144" s="464"/>
      <c r="AS144" s="464"/>
      <c r="AT144" s="464"/>
      <c r="AU144" s="464"/>
      <c r="AV144" s="464"/>
      <c r="AW144" s="464"/>
      <c r="AX144" s="464"/>
      <c r="AY144" s="464"/>
      <c r="AZ144" s="464"/>
      <c r="BA144" s="464"/>
      <c r="BB144" s="464"/>
      <c r="BC144" s="464"/>
      <c r="BD144" s="464"/>
      <c r="BE144" s="464"/>
      <c r="BF144" s="464"/>
      <c r="BG144" s="464"/>
      <c r="BH144" s="464"/>
      <c r="BI144" s="464"/>
      <c r="BJ144" s="464"/>
      <c r="BK144" s="464"/>
      <c r="BL144" s="464"/>
      <c r="BM144" s="464"/>
      <c r="BN144" s="464"/>
      <c r="BO144" s="464"/>
      <c r="BP144" s="464"/>
      <c r="BQ144" s="464"/>
      <c r="BR144" s="464"/>
      <c r="BS144" s="464"/>
      <c r="BT144" s="464"/>
      <c r="BU144" s="464"/>
      <c r="BV144" s="464"/>
      <c r="BW144" s="464"/>
      <c r="BX144" s="464"/>
      <c r="BY144" s="464"/>
      <c r="BZ144" s="464"/>
      <c r="CA144" s="464"/>
    </row>
    <row r="145" spans="2:79" s="354" customFormat="1" ht="43.5" customHeight="1">
      <c r="B145" s="355">
        <v>132</v>
      </c>
      <c r="C145" s="128" t="s">
        <v>479</v>
      </c>
      <c r="D145" s="128" t="s">
        <v>480</v>
      </c>
      <c r="E145" s="128" t="s">
        <v>481</v>
      </c>
      <c r="F145" s="128" t="s">
        <v>482</v>
      </c>
      <c r="G145" s="128" t="s">
        <v>2441</v>
      </c>
      <c r="H145" s="128" t="s">
        <v>2442</v>
      </c>
      <c r="I145" s="128" t="s">
        <v>339</v>
      </c>
      <c r="J145" s="270"/>
      <c r="K145" s="128" t="s">
        <v>483</v>
      </c>
      <c r="L145" s="356" t="s">
        <v>2317</v>
      </c>
      <c r="M145" s="128">
        <v>40</v>
      </c>
      <c r="N145" s="366">
        <v>9</v>
      </c>
      <c r="O145" s="358">
        <f t="shared" si="6"/>
        <v>49</v>
      </c>
      <c r="P145" s="359" t="s">
        <v>2312</v>
      </c>
      <c r="Q145" s="360">
        <v>80000</v>
      </c>
      <c r="R145" s="361">
        <v>0</v>
      </c>
      <c r="S145" s="361">
        <v>0</v>
      </c>
      <c r="T145" s="361">
        <f t="shared" si="7"/>
        <v>80000</v>
      </c>
      <c r="U145" s="362">
        <v>80000</v>
      </c>
      <c r="V145" s="363">
        <v>0</v>
      </c>
      <c r="W145" s="363">
        <v>0</v>
      </c>
      <c r="X145" s="364">
        <f t="shared" si="8"/>
        <v>80000</v>
      </c>
      <c r="Y145" s="365" t="s">
        <v>2461</v>
      </c>
      <c r="AC145" s="464"/>
      <c r="AD145" s="464"/>
      <c r="AE145" s="464"/>
      <c r="AF145" s="464"/>
      <c r="AG145" s="464"/>
      <c r="AH145" s="464"/>
      <c r="AI145" s="464"/>
      <c r="AJ145" s="464"/>
      <c r="AK145" s="464"/>
      <c r="AL145" s="464"/>
      <c r="AM145" s="464"/>
      <c r="AN145" s="464"/>
      <c r="AO145" s="464"/>
      <c r="AP145" s="464"/>
      <c r="AQ145" s="464"/>
      <c r="AR145" s="464"/>
      <c r="AS145" s="464"/>
      <c r="AT145" s="464"/>
      <c r="AU145" s="464"/>
      <c r="AV145" s="464"/>
      <c r="AW145" s="464"/>
      <c r="AX145" s="464"/>
      <c r="AY145" s="464"/>
      <c r="AZ145" s="464"/>
      <c r="BA145" s="464"/>
      <c r="BB145" s="464"/>
      <c r="BC145" s="464"/>
      <c r="BD145" s="464"/>
      <c r="BE145" s="464"/>
      <c r="BF145" s="464"/>
      <c r="BG145" s="464"/>
      <c r="BH145" s="464"/>
      <c r="BI145" s="464"/>
      <c r="BJ145" s="464"/>
      <c r="BK145" s="464"/>
      <c r="BL145" s="464"/>
      <c r="BM145" s="464"/>
      <c r="BN145" s="464"/>
      <c r="BO145" s="464"/>
      <c r="BP145" s="464"/>
      <c r="BQ145" s="464"/>
      <c r="BR145" s="464"/>
      <c r="BS145" s="464"/>
      <c r="BT145" s="464"/>
      <c r="BU145" s="464"/>
      <c r="BV145" s="464"/>
      <c r="BW145" s="464"/>
      <c r="BX145" s="464"/>
      <c r="BY145" s="464"/>
      <c r="BZ145" s="464"/>
      <c r="CA145" s="464"/>
    </row>
    <row r="146" spans="2:79" s="354" customFormat="1" ht="43.5" customHeight="1">
      <c r="B146" s="355">
        <v>133</v>
      </c>
      <c r="C146" s="128" t="s">
        <v>374</v>
      </c>
      <c r="D146" s="128" t="s">
        <v>253</v>
      </c>
      <c r="E146" s="128" t="s">
        <v>375</v>
      </c>
      <c r="F146" s="128" t="s">
        <v>376</v>
      </c>
      <c r="G146" s="128" t="s">
        <v>2441</v>
      </c>
      <c r="H146" s="128" t="s">
        <v>2442</v>
      </c>
      <c r="I146" s="128" t="s">
        <v>339</v>
      </c>
      <c r="J146" s="270"/>
      <c r="K146" s="128" t="s">
        <v>377</v>
      </c>
      <c r="L146" s="356" t="s">
        <v>2317</v>
      </c>
      <c r="M146" s="128">
        <v>23</v>
      </c>
      <c r="N146" s="366">
        <v>22</v>
      </c>
      <c r="O146" s="358">
        <f t="shared" si="6"/>
        <v>45</v>
      </c>
      <c r="P146" s="359" t="s">
        <v>2313</v>
      </c>
      <c r="Q146" s="360">
        <v>80000</v>
      </c>
      <c r="R146" s="361">
        <v>0</v>
      </c>
      <c r="S146" s="361">
        <v>0</v>
      </c>
      <c r="T146" s="361">
        <f t="shared" si="7"/>
        <v>80000</v>
      </c>
      <c r="U146" s="362">
        <v>80000</v>
      </c>
      <c r="V146" s="363">
        <v>0</v>
      </c>
      <c r="W146" s="363">
        <v>0</v>
      </c>
      <c r="X146" s="364">
        <f t="shared" si="8"/>
        <v>80000</v>
      </c>
      <c r="Y146" s="365" t="s">
        <v>2462</v>
      </c>
      <c r="AC146" s="464"/>
      <c r="AD146" s="464"/>
      <c r="AE146" s="464"/>
      <c r="AF146" s="464"/>
      <c r="AG146" s="464"/>
      <c r="AH146" s="464"/>
      <c r="AI146" s="464"/>
      <c r="AJ146" s="464"/>
      <c r="AK146" s="464"/>
      <c r="AL146" s="464"/>
      <c r="AM146" s="464"/>
      <c r="AN146" s="464"/>
      <c r="AO146" s="464"/>
      <c r="AP146" s="464"/>
      <c r="AQ146" s="464"/>
      <c r="AR146" s="464"/>
      <c r="AS146" s="464"/>
      <c r="AT146" s="464"/>
      <c r="AU146" s="464"/>
      <c r="AV146" s="464"/>
      <c r="AW146" s="464"/>
      <c r="AX146" s="464"/>
      <c r="AY146" s="464"/>
      <c r="AZ146" s="464"/>
      <c r="BA146" s="464"/>
      <c r="BB146" s="464"/>
      <c r="BC146" s="464"/>
      <c r="BD146" s="464"/>
      <c r="BE146" s="464"/>
      <c r="BF146" s="464"/>
      <c r="BG146" s="464"/>
      <c r="BH146" s="464"/>
      <c r="BI146" s="464"/>
      <c r="BJ146" s="464"/>
      <c r="BK146" s="464"/>
      <c r="BL146" s="464"/>
      <c r="BM146" s="464"/>
      <c r="BN146" s="464"/>
      <c r="BO146" s="464"/>
      <c r="BP146" s="464"/>
      <c r="BQ146" s="464"/>
      <c r="BR146" s="464"/>
      <c r="BS146" s="464"/>
      <c r="BT146" s="464"/>
      <c r="BU146" s="464"/>
      <c r="BV146" s="464"/>
      <c r="BW146" s="464"/>
      <c r="BX146" s="464"/>
      <c r="BY146" s="464"/>
      <c r="BZ146" s="464"/>
      <c r="CA146" s="464"/>
    </row>
    <row r="147" spans="2:79" s="354" customFormat="1" ht="43.5" customHeight="1">
      <c r="B147" s="355">
        <v>134</v>
      </c>
      <c r="C147" s="128" t="s">
        <v>475</v>
      </c>
      <c r="D147" s="128" t="s">
        <v>253</v>
      </c>
      <c r="E147" s="128" t="s">
        <v>253</v>
      </c>
      <c r="F147" s="128" t="s">
        <v>476</v>
      </c>
      <c r="G147" s="128" t="s">
        <v>2441</v>
      </c>
      <c r="H147" s="128" t="s">
        <v>2442</v>
      </c>
      <c r="I147" s="128" t="s">
        <v>339</v>
      </c>
      <c r="J147" s="270"/>
      <c r="K147" s="128" t="s">
        <v>477</v>
      </c>
      <c r="L147" s="356" t="s">
        <v>2317</v>
      </c>
      <c r="M147" s="128">
        <v>13</v>
      </c>
      <c r="N147" s="366">
        <v>7</v>
      </c>
      <c r="O147" s="358">
        <f t="shared" si="6"/>
        <v>20</v>
      </c>
      <c r="P147" s="359" t="s">
        <v>2312</v>
      </c>
      <c r="Q147" s="360">
        <v>80000</v>
      </c>
      <c r="R147" s="361">
        <v>0</v>
      </c>
      <c r="S147" s="361">
        <v>0</v>
      </c>
      <c r="T147" s="361">
        <f t="shared" si="7"/>
        <v>80000</v>
      </c>
      <c r="U147" s="362">
        <v>80000</v>
      </c>
      <c r="V147" s="363">
        <v>0</v>
      </c>
      <c r="W147" s="363">
        <v>0</v>
      </c>
      <c r="X147" s="364">
        <f t="shared" si="8"/>
        <v>80000</v>
      </c>
      <c r="Y147" s="365" t="s">
        <v>2463</v>
      </c>
      <c r="AC147" s="464"/>
      <c r="AD147" s="464"/>
      <c r="AE147" s="464"/>
      <c r="AF147" s="464"/>
      <c r="AG147" s="464"/>
      <c r="AH147" s="464"/>
      <c r="AI147" s="464"/>
      <c r="AJ147" s="464"/>
      <c r="AK147" s="464"/>
      <c r="AL147" s="464"/>
      <c r="AM147" s="464"/>
      <c r="AN147" s="464"/>
      <c r="AO147" s="464"/>
      <c r="AP147" s="464"/>
      <c r="AQ147" s="464"/>
      <c r="AR147" s="464"/>
      <c r="AS147" s="464"/>
      <c r="AT147" s="464"/>
      <c r="AU147" s="464"/>
      <c r="AV147" s="464"/>
      <c r="AW147" s="464"/>
      <c r="AX147" s="464"/>
      <c r="AY147" s="464"/>
      <c r="AZ147" s="464"/>
      <c r="BA147" s="464"/>
      <c r="BB147" s="464"/>
      <c r="BC147" s="464"/>
      <c r="BD147" s="464"/>
      <c r="BE147" s="464"/>
      <c r="BF147" s="464"/>
      <c r="BG147" s="464"/>
      <c r="BH147" s="464"/>
      <c r="BI147" s="464"/>
      <c r="BJ147" s="464"/>
      <c r="BK147" s="464"/>
      <c r="BL147" s="464"/>
      <c r="BM147" s="464"/>
      <c r="BN147" s="464"/>
      <c r="BO147" s="464"/>
      <c r="BP147" s="464"/>
      <c r="BQ147" s="464"/>
      <c r="BR147" s="464"/>
      <c r="BS147" s="464"/>
      <c r="BT147" s="464"/>
      <c r="BU147" s="464"/>
      <c r="BV147" s="464"/>
      <c r="BW147" s="464"/>
      <c r="BX147" s="464"/>
      <c r="BY147" s="464"/>
      <c r="BZ147" s="464"/>
      <c r="CA147" s="464"/>
    </row>
    <row r="148" spans="2:79" s="354" customFormat="1" ht="43.5" customHeight="1">
      <c r="B148" s="355">
        <v>135</v>
      </c>
      <c r="C148" s="128" t="s">
        <v>1605</v>
      </c>
      <c r="D148" s="128" t="s">
        <v>253</v>
      </c>
      <c r="E148" s="128"/>
      <c r="F148" s="128" t="s">
        <v>376</v>
      </c>
      <c r="G148" s="128" t="s">
        <v>2464</v>
      </c>
      <c r="H148" s="128" t="s">
        <v>2465</v>
      </c>
      <c r="I148" s="128" t="s">
        <v>1550</v>
      </c>
      <c r="J148" s="270"/>
      <c r="K148" s="128" t="s">
        <v>1606</v>
      </c>
      <c r="L148" s="356" t="s">
        <v>2317</v>
      </c>
      <c r="M148" s="128">
        <v>18</v>
      </c>
      <c r="N148" s="366">
        <v>6</v>
      </c>
      <c r="O148" s="358">
        <f t="shared" si="6"/>
        <v>24</v>
      </c>
      <c r="P148" s="359" t="s">
        <v>2312</v>
      </c>
      <c r="Q148" s="360">
        <v>80000</v>
      </c>
      <c r="R148" s="361">
        <v>0</v>
      </c>
      <c r="S148" s="361">
        <v>0</v>
      </c>
      <c r="T148" s="361">
        <f t="shared" si="7"/>
        <v>80000</v>
      </c>
      <c r="U148" s="362">
        <v>80000</v>
      </c>
      <c r="V148" s="363">
        <v>0</v>
      </c>
      <c r="W148" s="363">
        <v>0</v>
      </c>
      <c r="X148" s="364">
        <f t="shared" si="8"/>
        <v>80000</v>
      </c>
      <c r="Y148" s="365" t="s">
        <v>2466</v>
      </c>
      <c r="AC148" s="464"/>
      <c r="AD148" s="464"/>
      <c r="AE148" s="464"/>
      <c r="AF148" s="464"/>
      <c r="AG148" s="464"/>
      <c r="AH148" s="464"/>
      <c r="AI148" s="464"/>
      <c r="AJ148" s="464"/>
      <c r="AK148" s="464"/>
      <c r="AL148" s="464"/>
      <c r="AM148" s="464"/>
      <c r="AN148" s="464"/>
      <c r="AO148" s="464"/>
      <c r="AP148" s="464"/>
      <c r="AQ148" s="464"/>
      <c r="AR148" s="464"/>
      <c r="AS148" s="464"/>
      <c r="AT148" s="464"/>
      <c r="AU148" s="464"/>
      <c r="AV148" s="464"/>
      <c r="AW148" s="464"/>
      <c r="AX148" s="464"/>
      <c r="AY148" s="464"/>
      <c r="AZ148" s="464"/>
      <c r="BA148" s="464"/>
      <c r="BB148" s="464"/>
      <c r="BC148" s="464"/>
      <c r="BD148" s="464"/>
      <c r="BE148" s="464"/>
      <c r="BF148" s="464"/>
      <c r="BG148" s="464"/>
      <c r="BH148" s="464"/>
      <c r="BI148" s="464"/>
      <c r="BJ148" s="464"/>
      <c r="BK148" s="464"/>
      <c r="BL148" s="464"/>
      <c r="BM148" s="464"/>
      <c r="BN148" s="464"/>
      <c r="BO148" s="464"/>
      <c r="BP148" s="464"/>
      <c r="BQ148" s="464"/>
      <c r="BR148" s="464"/>
      <c r="BS148" s="464"/>
      <c r="BT148" s="464"/>
      <c r="BU148" s="464"/>
      <c r="BV148" s="464"/>
      <c r="BW148" s="464"/>
      <c r="BX148" s="464"/>
      <c r="BY148" s="464"/>
      <c r="BZ148" s="464"/>
      <c r="CA148" s="464"/>
    </row>
    <row r="149" spans="2:79" s="354" customFormat="1" ht="43.5" customHeight="1">
      <c r="B149" s="355">
        <v>136</v>
      </c>
      <c r="C149" s="128" t="s">
        <v>1655</v>
      </c>
      <c r="D149" s="128" t="s">
        <v>380</v>
      </c>
      <c r="E149" s="128" t="s">
        <v>324</v>
      </c>
      <c r="F149" s="128" t="s">
        <v>795</v>
      </c>
      <c r="G149" s="128" t="s">
        <v>2464</v>
      </c>
      <c r="H149" s="128" t="s">
        <v>2465</v>
      </c>
      <c r="I149" s="128" t="s">
        <v>1550</v>
      </c>
      <c r="J149" s="270"/>
      <c r="K149" s="128" t="s">
        <v>1656</v>
      </c>
      <c r="L149" s="356" t="s">
        <v>2317</v>
      </c>
      <c r="M149" s="128">
        <v>18</v>
      </c>
      <c r="N149" s="366">
        <v>2</v>
      </c>
      <c r="O149" s="358">
        <f t="shared" si="6"/>
        <v>20</v>
      </c>
      <c r="P149" s="359" t="s">
        <v>2312</v>
      </c>
      <c r="Q149" s="360">
        <v>80000</v>
      </c>
      <c r="R149" s="361">
        <v>0</v>
      </c>
      <c r="S149" s="361">
        <v>0</v>
      </c>
      <c r="T149" s="361">
        <f t="shared" si="7"/>
        <v>80000</v>
      </c>
      <c r="U149" s="362">
        <v>80000</v>
      </c>
      <c r="V149" s="363">
        <v>0</v>
      </c>
      <c r="W149" s="363">
        <v>0</v>
      </c>
      <c r="X149" s="364">
        <f t="shared" si="8"/>
        <v>80000</v>
      </c>
      <c r="Y149" s="365" t="s">
        <v>2467</v>
      </c>
      <c r="AC149" s="464"/>
      <c r="AD149" s="464"/>
      <c r="AE149" s="464"/>
      <c r="AF149" s="464"/>
      <c r="AG149" s="464"/>
      <c r="AH149" s="464"/>
      <c r="AI149" s="464"/>
      <c r="AJ149" s="464"/>
      <c r="AK149" s="464"/>
      <c r="AL149" s="464"/>
      <c r="AM149" s="464"/>
      <c r="AN149" s="464"/>
      <c r="AO149" s="464"/>
      <c r="AP149" s="464"/>
      <c r="AQ149" s="464"/>
      <c r="AR149" s="464"/>
      <c r="AS149" s="464"/>
      <c r="AT149" s="464"/>
      <c r="AU149" s="464"/>
      <c r="AV149" s="464"/>
      <c r="AW149" s="464"/>
      <c r="AX149" s="464"/>
      <c r="AY149" s="464"/>
      <c r="AZ149" s="464"/>
      <c r="BA149" s="464"/>
      <c r="BB149" s="464"/>
      <c r="BC149" s="464"/>
      <c r="BD149" s="464"/>
      <c r="BE149" s="464"/>
      <c r="BF149" s="464"/>
      <c r="BG149" s="464"/>
      <c r="BH149" s="464"/>
      <c r="BI149" s="464"/>
      <c r="BJ149" s="464"/>
      <c r="BK149" s="464"/>
      <c r="BL149" s="464"/>
      <c r="BM149" s="464"/>
      <c r="BN149" s="464"/>
      <c r="BO149" s="464"/>
      <c r="BP149" s="464"/>
      <c r="BQ149" s="464"/>
      <c r="BR149" s="464"/>
      <c r="BS149" s="464"/>
      <c r="BT149" s="464"/>
      <c r="BU149" s="464"/>
      <c r="BV149" s="464"/>
      <c r="BW149" s="464"/>
      <c r="BX149" s="464"/>
      <c r="BY149" s="464"/>
      <c r="BZ149" s="464"/>
      <c r="CA149" s="464"/>
    </row>
    <row r="150" spans="2:79" s="354" customFormat="1" ht="43.5" customHeight="1">
      <c r="B150" s="355">
        <v>137</v>
      </c>
      <c r="C150" s="128" t="s">
        <v>1662</v>
      </c>
      <c r="D150" s="128" t="s">
        <v>285</v>
      </c>
      <c r="E150" s="128" t="s">
        <v>285</v>
      </c>
      <c r="F150" s="128" t="s">
        <v>1663</v>
      </c>
      <c r="G150" s="128" t="s">
        <v>2464</v>
      </c>
      <c r="H150" s="128" t="s">
        <v>2465</v>
      </c>
      <c r="I150" s="128" t="s">
        <v>1550</v>
      </c>
      <c r="J150" s="270"/>
      <c r="K150" s="128" t="s">
        <v>833</v>
      </c>
      <c r="L150" s="356" t="s">
        <v>2317</v>
      </c>
      <c r="M150" s="128">
        <v>10</v>
      </c>
      <c r="N150" s="366">
        <v>11</v>
      </c>
      <c r="O150" s="358">
        <f t="shared" si="6"/>
        <v>21</v>
      </c>
      <c r="P150" s="359" t="s">
        <v>2312</v>
      </c>
      <c r="Q150" s="360">
        <v>80000</v>
      </c>
      <c r="R150" s="361">
        <v>0</v>
      </c>
      <c r="S150" s="361">
        <v>0</v>
      </c>
      <c r="T150" s="361">
        <f t="shared" si="7"/>
        <v>80000</v>
      </c>
      <c r="U150" s="362">
        <v>80000</v>
      </c>
      <c r="V150" s="363">
        <v>0</v>
      </c>
      <c r="W150" s="363">
        <v>0</v>
      </c>
      <c r="X150" s="364">
        <f t="shared" si="8"/>
        <v>80000</v>
      </c>
      <c r="Y150" s="365" t="s">
        <v>2468</v>
      </c>
      <c r="AC150" s="464"/>
      <c r="AD150" s="464"/>
      <c r="AE150" s="464"/>
      <c r="AF150" s="464"/>
      <c r="AG150" s="464"/>
      <c r="AH150" s="464"/>
      <c r="AI150" s="464"/>
      <c r="AJ150" s="464"/>
      <c r="AK150" s="464"/>
      <c r="AL150" s="464"/>
      <c r="AM150" s="464"/>
      <c r="AN150" s="464"/>
      <c r="AO150" s="464"/>
      <c r="AP150" s="464"/>
      <c r="AQ150" s="464"/>
      <c r="AR150" s="464"/>
      <c r="AS150" s="464"/>
      <c r="AT150" s="464"/>
      <c r="AU150" s="464"/>
      <c r="AV150" s="464"/>
      <c r="AW150" s="464"/>
      <c r="AX150" s="464"/>
      <c r="AY150" s="464"/>
      <c r="AZ150" s="464"/>
      <c r="BA150" s="464"/>
      <c r="BB150" s="464"/>
      <c r="BC150" s="464"/>
      <c r="BD150" s="464"/>
      <c r="BE150" s="464"/>
      <c r="BF150" s="464"/>
      <c r="BG150" s="464"/>
      <c r="BH150" s="464"/>
      <c r="BI150" s="464"/>
      <c r="BJ150" s="464"/>
      <c r="BK150" s="464"/>
      <c r="BL150" s="464"/>
      <c r="BM150" s="464"/>
      <c r="BN150" s="464"/>
      <c r="BO150" s="464"/>
      <c r="BP150" s="464"/>
      <c r="BQ150" s="464"/>
      <c r="BR150" s="464"/>
      <c r="BS150" s="464"/>
      <c r="BT150" s="464"/>
      <c r="BU150" s="464"/>
      <c r="BV150" s="464"/>
      <c r="BW150" s="464"/>
      <c r="BX150" s="464"/>
      <c r="BY150" s="464"/>
      <c r="BZ150" s="464"/>
      <c r="CA150" s="464"/>
    </row>
    <row r="151" spans="2:79" s="354" customFormat="1" ht="43.5" customHeight="1">
      <c r="B151" s="355">
        <v>138</v>
      </c>
      <c r="C151" s="128" t="s">
        <v>1553</v>
      </c>
      <c r="D151" s="128" t="s">
        <v>285</v>
      </c>
      <c r="E151" s="128" t="s">
        <v>285</v>
      </c>
      <c r="F151" s="128" t="s">
        <v>1554</v>
      </c>
      <c r="G151" s="128" t="s">
        <v>2464</v>
      </c>
      <c r="H151" s="128" t="s">
        <v>2465</v>
      </c>
      <c r="I151" s="128" t="s">
        <v>1550</v>
      </c>
      <c r="J151" s="270"/>
      <c r="K151" s="128" t="s">
        <v>1555</v>
      </c>
      <c r="L151" s="356" t="s">
        <v>2317</v>
      </c>
      <c r="M151" s="128">
        <v>13</v>
      </c>
      <c r="N151" s="366">
        <v>13</v>
      </c>
      <c r="O151" s="358">
        <f t="shared" si="6"/>
        <v>26</v>
      </c>
      <c r="P151" s="359" t="s">
        <v>2313</v>
      </c>
      <c r="Q151" s="360">
        <v>80000</v>
      </c>
      <c r="R151" s="361">
        <v>0</v>
      </c>
      <c r="S151" s="361">
        <v>0</v>
      </c>
      <c r="T151" s="361">
        <f t="shared" si="7"/>
        <v>80000</v>
      </c>
      <c r="U151" s="362">
        <v>80000</v>
      </c>
      <c r="V151" s="363">
        <v>0</v>
      </c>
      <c r="W151" s="363">
        <v>0</v>
      </c>
      <c r="X151" s="364">
        <f t="shared" si="8"/>
        <v>80000</v>
      </c>
      <c r="Y151" s="365" t="s">
        <v>2469</v>
      </c>
      <c r="AC151" s="464"/>
      <c r="AD151" s="464"/>
      <c r="AE151" s="464"/>
      <c r="AF151" s="464"/>
      <c r="AG151" s="464"/>
      <c r="AH151" s="464"/>
      <c r="AI151" s="464"/>
      <c r="AJ151" s="464"/>
      <c r="AK151" s="464"/>
      <c r="AL151" s="464"/>
      <c r="AM151" s="464"/>
      <c r="AN151" s="464"/>
      <c r="AO151" s="464"/>
      <c r="AP151" s="464"/>
      <c r="AQ151" s="464"/>
      <c r="AR151" s="464"/>
      <c r="AS151" s="464"/>
      <c r="AT151" s="464"/>
      <c r="AU151" s="464"/>
      <c r="AV151" s="464"/>
      <c r="AW151" s="464"/>
      <c r="AX151" s="464"/>
      <c r="AY151" s="464"/>
      <c r="AZ151" s="464"/>
      <c r="BA151" s="464"/>
      <c r="BB151" s="464"/>
      <c r="BC151" s="464"/>
      <c r="BD151" s="464"/>
      <c r="BE151" s="464"/>
      <c r="BF151" s="464"/>
      <c r="BG151" s="464"/>
      <c r="BH151" s="464"/>
      <c r="BI151" s="464"/>
      <c r="BJ151" s="464"/>
      <c r="BK151" s="464"/>
      <c r="BL151" s="464"/>
      <c r="BM151" s="464"/>
      <c r="BN151" s="464"/>
      <c r="BO151" s="464"/>
      <c r="BP151" s="464"/>
      <c r="BQ151" s="464"/>
      <c r="BR151" s="464"/>
      <c r="BS151" s="464"/>
      <c r="BT151" s="464"/>
      <c r="BU151" s="464"/>
      <c r="BV151" s="464"/>
      <c r="BW151" s="464"/>
      <c r="BX151" s="464"/>
      <c r="BY151" s="464"/>
      <c r="BZ151" s="464"/>
      <c r="CA151" s="464"/>
    </row>
    <row r="152" spans="2:79" s="354" customFormat="1" ht="43.5" customHeight="1">
      <c r="B152" s="355">
        <v>139</v>
      </c>
      <c r="C152" s="128" t="s">
        <v>1578</v>
      </c>
      <c r="D152" s="128" t="s">
        <v>148</v>
      </c>
      <c r="E152" s="128" t="s">
        <v>403</v>
      </c>
      <c r="F152" s="128" t="s">
        <v>1579</v>
      </c>
      <c r="G152" s="128" t="s">
        <v>2464</v>
      </c>
      <c r="H152" s="128" t="s">
        <v>2465</v>
      </c>
      <c r="I152" s="128" t="s">
        <v>1550</v>
      </c>
      <c r="J152" s="270"/>
      <c r="K152" s="128" t="s">
        <v>1580</v>
      </c>
      <c r="L152" s="356" t="s">
        <v>2317</v>
      </c>
      <c r="M152" s="128">
        <v>6</v>
      </c>
      <c r="N152" s="366">
        <v>14</v>
      </c>
      <c r="O152" s="358">
        <f t="shared" si="6"/>
        <v>20</v>
      </c>
      <c r="P152" s="359" t="s">
        <v>2312</v>
      </c>
      <c r="Q152" s="360">
        <v>80000</v>
      </c>
      <c r="R152" s="361">
        <v>0</v>
      </c>
      <c r="S152" s="361">
        <v>0</v>
      </c>
      <c r="T152" s="361">
        <f t="shared" si="7"/>
        <v>80000</v>
      </c>
      <c r="U152" s="362">
        <v>80000</v>
      </c>
      <c r="V152" s="363">
        <v>0</v>
      </c>
      <c r="W152" s="363">
        <v>0</v>
      </c>
      <c r="X152" s="364">
        <f t="shared" si="8"/>
        <v>80000</v>
      </c>
      <c r="Y152" s="365" t="s">
        <v>2470</v>
      </c>
      <c r="AC152" s="464"/>
      <c r="AD152" s="464"/>
      <c r="AE152" s="464"/>
      <c r="AF152" s="464"/>
      <c r="AG152" s="464"/>
      <c r="AH152" s="464"/>
      <c r="AI152" s="464"/>
      <c r="AJ152" s="464"/>
      <c r="AK152" s="464"/>
      <c r="AL152" s="464"/>
      <c r="AM152" s="464"/>
      <c r="AN152" s="464"/>
      <c r="AO152" s="464"/>
      <c r="AP152" s="464"/>
      <c r="AQ152" s="464"/>
      <c r="AR152" s="464"/>
      <c r="AS152" s="464"/>
      <c r="AT152" s="464"/>
      <c r="AU152" s="464"/>
      <c r="AV152" s="464"/>
      <c r="AW152" s="464"/>
      <c r="AX152" s="464"/>
      <c r="AY152" s="464"/>
      <c r="AZ152" s="464"/>
      <c r="BA152" s="464"/>
      <c r="BB152" s="464"/>
      <c r="BC152" s="464"/>
      <c r="BD152" s="464"/>
      <c r="BE152" s="464"/>
      <c r="BF152" s="464"/>
      <c r="BG152" s="464"/>
      <c r="BH152" s="464"/>
      <c r="BI152" s="464"/>
      <c r="BJ152" s="464"/>
      <c r="BK152" s="464"/>
      <c r="BL152" s="464"/>
      <c r="BM152" s="464"/>
      <c r="BN152" s="464"/>
      <c r="BO152" s="464"/>
      <c r="BP152" s="464"/>
      <c r="BQ152" s="464"/>
      <c r="BR152" s="464"/>
      <c r="BS152" s="464"/>
      <c r="BT152" s="464"/>
      <c r="BU152" s="464"/>
      <c r="BV152" s="464"/>
      <c r="BW152" s="464"/>
      <c r="BX152" s="464"/>
      <c r="BY152" s="464"/>
      <c r="BZ152" s="464"/>
      <c r="CA152" s="464"/>
    </row>
    <row r="153" spans="2:79" s="354" customFormat="1" ht="43.5" customHeight="1">
      <c r="B153" s="355">
        <v>140</v>
      </c>
      <c r="C153" s="128" t="s">
        <v>1568</v>
      </c>
      <c r="D153" s="128" t="s">
        <v>619</v>
      </c>
      <c r="E153" s="128" t="s">
        <v>365</v>
      </c>
      <c r="F153" s="128" t="s">
        <v>221</v>
      </c>
      <c r="G153" s="128" t="s">
        <v>2464</v>
      </c>
      <c r="H153" s="128" t="s">
        <v>2465</v>
      </c>
      <c r="I153" s="128" t="s">
        <v>1550</v>
      </c>
      <c r="J153" s="270"/>
      <c r="K153" s="128" t="s">
        <v>1569</v>
      </c>
      <c r="L153" s="356" t="s">
        <v>2317</v>
      </c>
      <c r="M153" s="128">
        <v>18</v>
      </c>
      <c r="N153" s="366">
        <v>2</v>
      </c>
      <c r="O153" s="358">
        <f t="shared" si="6"/>
        <v>20</v>
      </c>
      <c r="P153" s="359" t="s">
        <v>2312</v>
      </c>
      <c r="Q153" s="360">
        <v>80000</v>
      </c>
      <c r="R153" s="361">
        <v>0</v>
      </c>
      <c r="S153" s="361">
        <v>0</v>
      </c>
      <c r="T153" s="361">
        <f t="shared" si="7"/>
        <v>80000</v>
      </c>
      <c r="U153" s="362">
        <v>80000</v>
      </c>
      <c r="V153" s="363">
        <v>0</v>
      </c>
      <c r="W153" s="363">
        <v>0</v>
      </c>
      <c r="X153" s="364">
        <f t="shared" si="8"/>
        <v>80000</v>
      </c>
      <c r="Y153" s="365" t="s">
        <v>2471</v>
      </c>
      <c r="AC153" s="464"/>
      <c r="AD153" s="464"/>
      <c r="AE153" s="464"/>
      <c r="AF153" s="464"/>
      <c r="AG153" s="464"/>
      <c r="AH153" s="464"/>
      <c r="AI153" s="464"/>
      <c r="AJ153" s="464"/>
      <c r="AK153" s="464"/>
      <c r="AL153" s="464"/>
      <c r="AM153" s="464"/>
      <c r="AN153" s="464"/>
      <c r="AO153" s="464"/>
      <c r="AP153" s="464"/>
      <c r="AQ153" s="464"/>
      <c r="AR153" s="464"/>
      <c r="AS153" s="464"/>
      <c r="AT153" s="464"/>
      <c r="AU153" s="464"/>
      <c r="AV153" s="464"/>
      <c r="AW153" s="464"/>
      <c r="AX153" s="464"/>
      <c r="AY153" s="464"/>
      <c r="AZ153" s="464"/>
      <c r="BA153" s="464"/>
      <c r="BB153" s="464"/>
      <c r="BC153" s="464"/>
      <c r="BD153" s="464"/>
      <c r="BE153" s="464"/>
      <c r="BF153" s="464"/>
      <c r="BG153" s="464"/>
      <c r="BH153" s="464"/>
      <c r="BI153" s="464"/>
      <c r="BJ153" s="464"/>
      <c r="BK153" s="464"/>
      <c r="BL153" s="464"/>
      <c r="BM153" s="464"/>
      <c r="BN153" s="464"/>
      <c r="BO153" s="464"/>
      <c r="BP153" s="464"/>
      <c r="BQ153" s="464"/>
      <c r="BR153" s="464"/>
      <c r="BS153" s="464"/>
      <c r="BT153" s="464"/>
      <c r="BU153" s="464"/>
      <c r="BV153" s="464"/>
      <c r="BW153" s="464"/>
      <c r="BX153" s="464"/>
      <c r="BY153" s="464"/>
      <c r="BZ153" s="464"/>
      <c r="CA153" s="464"/>
    </row>
    <row r="154" spans="2:79" s="354" customFormat="1" ht="43.5" customHeight="1">
      <c r="B154" s="355">
        <v>141</v>
      </c>
      <c r="C154" s="128" t="s">
        <v>1625</v>
      </c>
      <c r="D154" s="128" t="s">
        <v>1626</v>
      </c>
      <c r="E154" s="128" t="s">
        <v>1627</v>
      </c>
      <c r="F154" s="128" t="s">
        <v>1284</v>
      </c>
      <c r="G154" s="128" t="s">
        <v>2464</v>
      </c>
      <c r="H154" s="128" t="s">
        <v>2465</v>
      </c>
      <c r="I154" s="128" t="s">
        <v>1550</v>
      </c>
      <c r="J154" s="270"/>
      <c r="K154" s="128" t="s">
        <v>1628</v>
      </c>
      <c r="L154" s="356" t="s">
        <v>2317</v>
      </c>
      <c r="M154" s="128">
        <v>19</v>
      </c>
      <c r="N154" s="366">
        <v>3</v>
      </c>
      <c r="O154" s="358">
        <f t="shared" si="6"/>
        <v>22</v>
      </c>
      <c r="P154" s="359" t="s">
        <v>2312</v>
      </c>
      <c r="Q154" s="360">
        <v>80000</v>
      </c>
      <c r="R154" s="361">
        <v>0</v>
      </c>
      <c r="S154" s="361">
        <v>0</v>
      </c>
      <c r="T154" s="361">
        <f t="shared" si="7"/>
        <v>80000</v>
      </c>
      <c r="U154" s="362">
        <v>80000</v>
      </c>
      <c r="V154" s="363">
        <v>0</v>
      </c>
      <c r="W154" s="363">
        <v>0</v>
      </c>
      <c r="X154" s="364">
        <f t="shared" si="8"/>
        <v>80000</v>
      </c>
      <c r="Y154" s="365" t="s">
        <v>2472</v>
      </c>
      <c r="AC154" s="464"/>
      <c r="AD154" s="464"/>
      <c r="AE154" s="464"/>
      <c r="AF154" s="464"/>
      <c r="AG154" s="464"/>
      <c r="AH154" s="464"/>
      <c r="AI154" s="464"/>
      <c r="AJ154" s="464"/>
      <c r="AK154" s="464"/>
      <c r="AL154" s="464"/>
      <c r="AM154" s="464"/>
      <c r="AN154" s="464"/>
      <c r="AO154" s="464"/>
      <c r="AP154" s="464"/>
      <c r="AQ154" s="464"/>
      <c r="AR154" s="464"/>
      <c r="AS154" s="464"/>
      <c r="AT154" s="464"/>
      <c r="AU154" s="464"/>
      <c r="AV154" s="464"/>
      <c r="AW154" s="464"/>
      <c r="AX154" s="464"/>
      <c r="AY154" s="464"/>
      <c r="AZ154" s="464"/>
      <c r="BA154" s="464"/>
      <c r="BB154" s="464"/>
      <c r="BC154" s="464"/>
      <c r="BD154" s="464"/>
      <c r="BE154" s="464"/>
      <c r="BF154" s="464"/>
      <c r="BG154" s="464"/>
      <c r="BH154" s="464"/>
      <c r="BI154" s="464"/>
      <c r="BJ154" s="464"/>
      <c r="BK154" s="464"/>
      <c r="BL154" s="464"/>
      <c r="BM154" s="464"/>
      <c r="BN154" s="464"/>
      <c r="BO154" s="464"/>
      <c r="BP154" s="464"/>
      <c r="BQ154" s="464"/>
      <c r="BR154" s="464"/>
      <c r="BS154" s="464"/>
      <c r="BT154" s="464"/>
      <c r="BU154" s="464"/>
      <c r="BV154" s="464"/>
      <c r="BW154" s="464"/>
      <c r="BX154" s="464"/>
      <c r="BY154" s="464"/>
      <c r="BZ154" s="464"/>
      <c r="CA154" s="464"/>
    </row>
    <row r="155" spans="2:79" s="354" customFormat="1" ht="43.5" customHeight="1">
      <c r="B155" s="355">
        <v>142</v>
      </c>
      <c r="C155" s="128" t="s">
        <v>1564</v>
      </c>
      <c r="D155" s="128" t="s">
        <v>285</v>
      </c>
      <c r="E155" s="128" t="s">
        <v>247</v>
      </c>
      <c r="F155" s="128" t="s">
        <v>1565</v>
      </c>
      <c r="G155" s="128" t="s">
        <v>2464</v>
      </c>
      <c r="H155" s="128" t="s">
        <v>2465</v>
      </c>
      <c r="I155" s="128" t="s">
        <v>1550</v>
      </c>
      <c r="J155" s="270"/>
      <c r="K155" s="128" t="s">
        <v>1566</v>
      </c>
      <c r="L155" s="356" t="s">
        <v>2317</v>
      </c>
      <c r="M155" s="128">
        <v>19</v>
      </c>
      <c r="N155" s="366">
        <v>1</v>
      </c>
      <c r="O155" s="358">
        <f t="shared" si="6"/>
        <v>20</v>
      </c>
      <c r="P155" s="359" t="s">
        <v>2312</v>
      </c>
      <c r="Q155" s="360">
        <v>80000</v>
      </c>
      <c r="R155" s="361">
        <v>0</v>
      </c>
      <c r="S155" s="361">
        <v>0</v>
      </c>
      <c r="T155" s="361">
        <f t="shared" si="7"/>
        <v>80000</v>
      </c>
      <c r="U155" s="362">
        <v>80000</v>
      </c>
      <c r="V155" s="363">
        <v>0</v>
      </c>
      <c r="W155" s="363">
        <v>0</v>
      </c>
      <c r="X155" s="364">
        <f t="shared" si="8"/>
        <v>80000</v>
      </c>
      <c r="Y155" s="365" t="s">
        <v>2473</v>
      </c>
      <c r="AC155" s="464"/>
      <c r="AD155" s="464"/>
      <c r="AE155" s="464"/>
      <c r="AF155" s="464"/>
      <c r="AG155" s="464"/>
      <c r="AH155" s="464"/>
      <c r="AI155" s="464"/>
      <c r="AJ155" s="464"/>
      <c r="AK155" s="464"/>
      <c r="AL155" s="464"/>
      <c r="AM155" s="464"/>
      <c r="AN155" s="464"/>
      <c r="AO155" s="464"/>
      <c r="AP155" s="464"/>
      <c r="AQ155" s="464"/>
      <c r="AR155" s="464"/>
      <c r="AS155" s="464"/>
      <c r="AT155" s="464"/>
      <c r="AU155" s="464"/>
      <c r="AV155" s="464"/>
      <c r="AW155" s="464"/>
      <c r="AX155" s="464"/>
      <c r="AY155" s="464"/>
      <c r="AZ155" s="464"/>
      <c r="BA155" s="464"/>
      <c r="BB155" s="464"/>
      <c r="BC155" s="464"/>
      <c r="BD155" s="464"/>
      <c r="BE155" s="464"/>
      <c r="BF155" s="464"/>
      <c r="BG155" s="464"/>
      <c r="BH155" s="464"/>
      <c r="BI155" s="464"/>
      <c r="BJ155" s="464"/>
      <c r="BK155" s="464"/>
      <c r="BL155" s="464"/>
      <c r="BM155" s="464"/>
      <c r="BN155" s="464"/>
      <c r="BO155" s="464"/>
      <c r="BP155" s="464"/>
      <c r="BQ155" s="464"/>
      <c r="BR155" s="464"/>
      <c r="BS155" s="464"/>
      <c r="BT155" s="464"/>
      <c r="BU155" s="464"/>
      <c r="BV155" s="464"/>
      <c r="BW155" s="464"/>
      <c r="BX155" s="464"/>
      <c r="BY155" s="464"/>
      <c r="BZ155" s="464"/>
      <c r="CA155" s="464"/>
    </row>
    <row r="156" spans="2:79" s="354" customFormat="1" ht="43.5" customHeight="1">
      <c r="B156" s="355">
        <v>143</v>
      </c>
      <c r="C156" s="128" t="s">
        <v>1593</v>
      </c>
      <c r="D156" s="128" t="s">
        <v>1594</v>
      </c>
      <c r="E156" s="128"/>
      <c r="F156" s="128" t="s">
        <v>1595</v>
      </c>
      <c r="G156" s="128" t="s">
        <v>2464</v>
      </c>
      <c r="H156" s="128" t="s">
        <v>2465</v>
      </c>
      <c r="I156" s="128" t="s">
        <v>1550</v>
      </c>
      <c r="J156" s="270"/>
      <c r="K156" s="128" t="s">
        <v>1596</v>
      </c>
      <c r="L156" s="356" t="s">
        <v>2317</v>
      </c>
      <c r="M156" s="128">
        <v>14</v>
      </c>
      <c r="N156" s="366">
        <v>7</v>
      </c>
      <c r="O156" s="358">
        <f t="shared" si="6"/>
        <v>21</v>
      </c>
      <c r="P156" s="359" t="s">
        <v>2312</v>
      </c>
      <c r="Q156" s="360">
        <v>80000</v>
      </c>
      <c r="R156" s="361">
        <v>0</v>
      </c>
      <c r="S156" s="361">
        <v>0</v>
      </c>
      <c r="T156" s="361">
        <f t="shared" si="7"/>
        <v>80000</v>
      </c>
      <c r="U156" s="362">
        <v>80000</v>
      </c>
      <c r="V156" s="363">
        <v>0</v>
      </c>
      <c r="W156" s="363">
        <v>0</v>
      </c>
      <c r="X156" s="364">
        <f t="shared" si="8"/>
        <v>80000</v>
      </c>
      <c r="Y156" s="365" t="s">
        <v>2474</v>
      </c>
      <c r="AC156" s="464"/>
      <c r="AD156" s="464"/>
      <c r="AE156" s="464"/>
      <c r="AF156" s="464"/>
      <c r="AG156" s="464"/>
      <c r="AH156" s="464"/>
      <c r="AI156" s="464"/>
      <c r="AJ156" s="464"/>
      <c r="AK156" s="464"/>
      <c r="AL156" s="464"/>
      <c r="AM156" s="464"/>
      <c r="AN156" s="464"/>
      <c r="AO156" s="464"/>
      <c r="AP156" s="464"/>
      <c r="AQ156" s="464"/>
      <c r="AR156" s="464"/>
      <c r="AS156" s="464"/>
      <c r="AT156" s="464"/>
      <c r="AU156" s="464"/>
      <c r="AV156" s="464"/>
      <c r="AW156" s="464"/>
      <c r="AX156" s="464"/>
      <c r="AY156" s="464"/>
      <c r="AZ156" s="464"/>
      <c r="BA156" s="464"/>
      <c r="BB156" s="464"/>
      <c r="BC156" s="464"/>
      <c r="BD156" s="464"/>
      <c r="BE156" s="464"/>
      <c r="BF156" s="464"/>
      <c r="BG156" s="464"/>
      <c r="BH156" s="464"/>
      <c r="BI156" s="464"/>
      <c r="BJ156" s="464"/>
      <c r="BK156" s="464"/>
      <c r="BL156" s="464"/>
      <c r="BM156" s="464"/>
      <c r="BN156" s="464"/>
      <c r="BO156" s="464"/>
      <c r="BP156" s="464"/>
      <c r="BQ156" s="464"/>
      <c r="BR156" s="464"/>
      <c r="BS156" s="464"/>
      <c r="BT156" s="464"/>
      <c r="BU156" s="464"/>
      <c r="BV156" s="464"/>
      <c r="BW156" s="464"/>
      <c r="BX156" s="464"/>
      <c r="BY156" s="464"/>
      <c r="BZ156" s="464"/>
      <c r="CA156" s="464"/>
    </row>
    <row r="157" spans="2:79" s="354" customFormat="1" ht="43.5" customHeight="1">
      <c r="B157" s="355">
        <v>144</v>
      </c>
      <c r="C157" s="128" t="s">
        <v>1613</v>
      </c>
      <c r="D157" s="128" t="s">
        <v>1614</v>
      </c>
      <c r="E157" s="128" t="s">
        <v>424</v>
      </c>
      <c r="F157" s="128" t="s">
        <v>1615</v>
      </c>
      <c r="G157" s="128" t="s">
        <v>2464</v>
      </c>
      <c r="H157" s="128" t="s">
        <v>2465</v>
      </c>
      <c r="I157" s="128" t="s">
        <v>1550</v>
      </c>
      <c r="J157" s="270"/>
      <c r="K157" s="128" t="s">
        <v>1616</v>
      </c>
      <c r="L157" s="356" t="s">
        <v>2317</v>
      </c>
      <c r="M157" s="128">
        <v>17</v>
      </c>
      <c r="N157" s="366">
        <v>17</v>
      </c>
      <c r="O157" s="358">
        <f t="shared" si="6"/>
        <v>34</v>
      </c>
      <c r="P157" s="359" t="s">
        <v>2312</v>
      </c>
      <c r="Q157" s="360">
        <v>80000</v>
      </c>
      <c r="R157" s="361">
        <v>0</v>
      </c>
      <c r="S157" s="361">
        <v>0</v>
      </c>
      <c r="T157" s="361">
        <f t="shared" si="7"/>
        <v>80000</v>
      </c>
      <c r="U157" s="362">
        <v>80000</v>
      </c>
      <c r="V157" s="363">
        <v>0</v>
      </c>
      <c r="W157" s="363">
        <v>0</v>
      </c>
      <c r="X157" s="364">
        <f t="shared" si="8"/>
        <v>80000</v>
      </c>
      <c r="Y157" s="365" t="s">
        <v>2475</v>
      </c>
      <c r="AC157" s="464"/>
      <c r="AD157" s="464"/>
      <c r="AE157" s="464"/>
      <c r="AF157" s="464"/>
      <c r="AG157" s="464"/>
      <c r="AH157" s="464"/>
      <c r="AI157" s="464"/>
      <c r="AJ157" s="464"/>
      <c r="AK157" s="464"/>
      <c r="AL157" s="464"/>
      <c r="AM157" s="464"/>
      <c r="AN157" s="464"/>
      <c r="AO157" s="464"/>
      <c r="AP157" s="464"/>
      <c r="AQ157" s="464"/>
      <c r="AR157" s="464"/>
      <c r="AS157" s="464"/>
      <c r="AT157" s="464"/>
      <c r="AU157" s="464"/>
      <c r="AV157" s="464"/>
      <c r="AW157" s="464"/>
      <c r="AX157" s="464"/>
      <c r="AY157" s="464"/>
      <c r="AZ157" s="464"/>
      <c r="BA157" s="464"/>
      <c r="BB157" s="464"/>
      <c r="BC157" s="464"/>
      <c r="BD157" s="464"/>
      <c r="BE157" s="464"/>
      <c r="BF157" s="464"/>
      <c r="BG157" s="464"/>
      <c r="BH157" s="464"/>
      <c r="BI157" s="464"/>
      <c r="BJ157" s="464"/>
      <c r="BK157" s="464"/>
      <c r="BL157" s="464"/>
      <c r="BM157" s="464"/>
      <c r="BN157" s="464"/>
      <c r="BO157" s="464"/>
      <c r="BP157" s="464"/>
      <c r="BQ157" s="464"/>
      <c r="BR157" s="464"/>
      <c r="BS157" s="464"/>
      <c r="BT157" s="464"/>
      <c r="BU157" s="464"/>
      <c r="BV157" s="464"/>
      <c r="BW157" s="464"/>
      <c r="BX157" s="464"/>
      <c r="BY157" s="464"/>
      <c r="BZ157" s="464"/>
      <c r="CA157" s="464"/>
    </row>
    <row r="158" spans="2:79" s="354" customFormat="1" ht="43.5" customHeight="1">
      <c r="B158" s="355">
        <v>145</v>
      </c>
      <c r="C158" s="128" t="s">
        <v>1548</v>
      </c>
      <c r="D158" s="128" t="s">
        <v>285</v>
      </c>
      <c r="E158" s="128" t="s">
        <v>307</v>
      </c>
      <c r="F158" s="128" t="s">
        <v>1549</v>
      </c>
      <c r="G158" s="128" t="s">
        <v>2464</v>
      </c>
      <c r="H158" s="128" t="s">
        <v>2465</v>
      </c>
      <c r="I158" s="128" t="s">
        <v>1550</v>
      </c>
      <c r="J158" s="270"/>
      <c r="K158" s="128" t="s">
        <v>1551</v>
      </c>
      <c r="L158" s="356" t="s">
        <v>2317</v>
      </c>
      <c r="M158" s="128">
        <v>23</v>
      </c>
      <c r="N158" s="366">
        <v>4</v>
      </c>
      <c r="O158" s="358">
        <f t="shared" si="6"/>
        <v>27</v>
      </c>
      <c r="P158" s="359" t="s">
        <v>2312</v>
      </c>
      <c r="Q158" s="360">
        <v>80000</v>
      </c>
      <c r="R158" s="361">
        <v>0</v>
      </c>
      <c r="S158" s="361">
        <v>0</v>
      </c>
      <c r="T158" s="361">
        <f t="shared" si="7"/>
        <v>80000</v>
      </c>
      <c r="U158" s="362">
        <v>80000</v>
      </c>
      <c r="V158" s="363">
        <v>0</v>
      </c>
      <c r="W158" s="363">
        <v>0</v>
      </c>
      <c r="X158" s="364">
        <f t="shared" si="8"/>
        <v>80000</v>
      </c>
      <c r="Y158" s="365" t="s">
        <v>2476</v>
      </c>
      <c r="AC158" s="464"/>
      <c r="AD158" s="464"/>
      <c r="AE158" s="464"/>
      <c r="AF158" s="464"/>
      <c r="AG158" s="464"/>
      <c r="AH158" s="464"/>
      <c r="AI158" s="464"/>
      <c r="AJ158" s="464"/>
      <c r="AK158" s="464"/>
      <c r="AL158" s="464"/>
      <c r="AM158" s="464"/>
      <c r="AN158" s="464"/>
      <c r="AO158" s="464"/>
      <c r="AP158" s="464"/>
      <c r="AQ158" s="464"/>
      <c r="AR158" s="464"/>
      <c r="AS158" s="464"/>
      <c r="AT158" s="464"/>
      <c r="AU158" s="464"/>
      <c r="AV158" s="464"/>
      <c r="AW158" s="464"/>
      <c r="AX158" s="464"/>
      <c r="AY158" s="464"/>
      <c r="AZ158" s="464"/>
      <c r="BA158" s="464"/>
      <c r="BB158" s="464"/>
      <c r="BC158" s="464"/>
      <c r="BD158" s="464"/>
      <c r="BE158" s="464"/>
      <c r="BF158" s="464"/>
      <c r="BG158" s="464"/>
      <c r="BH158" s="464"/>
      <c r="BI158" s="464"/>
      <c r="BJ158" s="464"/>
      <c r="BK158" s="464"/>
      <c r="BL158" s="464"/>
      <c r="BM158" s="464"/>
      <c r="BN158" s="464"/>
      <c r="BO158" s="464"/>
      <c r="BP158" s="464"/>
      <c r="BQ158" s="464"/>
      <c r="BR158" s="464"/>
      <c r="BS158" s="464"/>
      <c r="BT158" s="464"/>
      <c r="BU158" s="464"/>
      <c r="BV158" s="464"/>
      <c r="BW158" s="464"/>
      <c r="BX158" s="464"/>
      <c r="BY158" s="464"/>
      <c r="BZ158" s="464"/>
      <c r="CA158" s="464"/>
    </row>
    <row r="159" spans="2:79" s="354" customFormat="1" ht="43.5" customHeight="1">
      <c r="B159" s="355">
        <v>146</v>
      </c>
      <c r="C159" s="128" t="s">
        <v>1608</v>
      </c>
      <c r="D159" s="128" t="s">
        <v>253</v>
      </c>
      <c r="E159" s="128" t="s">
        <v>1609</v>
      </c>
      <c r="F159" s="128" t="s">
        <v>1610</v>
      </c>
      <c r="G159" s="128" t="s">
        <v>2464</v>
      </c>
      <c r="H159" s="128" t="s">
        <v>2465</v>
      </c>
      <c r="I159" s="128" t="s">
        <v>1550</v>
      </c>
      <c r="J159" s="270"/>
      <c r="K159" s="128" t="s">
        <v>1611</v>
      </c>
      <c r="L159" s="356" t="s">
        <v>2317</v>
      </c>
      <c r="M159" s="128">
        <v>19</v>
      </c>
      <c r="N159" s="366">
        <v>1</v>
      </c>
      <c r="O159" s="358">
        <f t="shared" si="6"/>
        <v>20</v>
      </c>
      <c r="P159" s="359" t="s">
        <v>2312</v>
      </c>
      <c r="Q159" s="360">
        <v>80000</v>
      </c>
      <c r="R159" s="361">
        <v>0</v>
      </c>
      <c r="S159" s="361">
        <v>0</v>
      </c>
      <c r="T159" s="361">
        <f t="shared" si="7"/>
        <v>80000</v>
      </c>
      <c r="U159" s="362">
        <v>80000</v>
      </c>
      <c r="V159" s="363">
        <v>0</v>
      </c>
      <c r="W159" s="363">
        <v>0</v>
      </c>
      <c r="X159" s="364">
        <f t="shared" si="8"/>
        <v>80000</v>
      </c>
      <c r="Y159" s="365" t="s">
        <v>2477</v>
      </c>
      <c r="AC159" s="464"/>
      <c r="AD159" s="464"/>
      <c r="AE159" s="464"/>
      <c r="AF159" s="464"/>
      <c r="AG159" s="464"/>
      <c r="AH159" s="464"/>
      <c r="AI159" s="464"/>
      <c r="AJ159" s="464"/>
      <c r="AK159" s="464"/>
      <c r="AL159" s="464"/>
      <c r="AM159" s="464"/>
      <c r="AN159" s="464"/>
      <c r="AO159" s="464"/>
      <c r="AP159" s="464"/>
      <c r="AQ159" s="464"/>
      <c r="AR159" s="464"/>
      <c r="AS159" s="464"/>
      <c r="AT159" s="464"/>
      <c r="AU159" s="464"/>
      <c r="AV159" s="464"/>
      <c r="AW159" s="464"/>
      <c r="AX159" s="464"/>
      <c r="AY159" s="464"/>
      <c r="AZ159" s="464"/>
      <c r="BA159" s="464"/>
      <c r="BB159" s="464"/>
      <c r="BC159" s="464"/>
      <c r="BD159" s="464"/>
      <c r="BE159" s="464"/>
      <c r="BF159" s="464"/>
      <c r="BG159" s="464"/>
      <c r="BH159" s="464"/>
      <c r="BI159" s="464"/>
      <c r="BJ159" s="464"/>
      <c r="BK159" s="464"/>
      <c r="BL159" s="464"/>
      <c r="BM159" s="464"/>
      <c r="BN159" s="464"/>
      <c r="BO159" s="464"/>
      <c r="BP159" s="464"/>
      <c r="BQ159" s="464"/>
      <c r="BR159" s="464"/>
      <c r="BS159" s="464"/>
      <c r="BT159" s="464"/>
      <c r="BU159" s="464"/>
      <c r="BV159" s="464"/>
      <c r="BW159" s="464"/>
      <c r="BX159" s="464"/>
      <c r="BY159" s="464"/>
      <c r="BZ159" s="464"/>
      <c r="CA159" s="464"/>
    </row>
    <row r="160" spans="2:79" s="354" customFormat="1" ht="43.5" customHeight="1">
      <c r="B160" s="355">
        <v>147</v>
      </c>
      <c r="C160" s="128" t="s">
        <v>1649</v>
      </c>
      <c r="D160" s="128" t="s">
        <v>403</v>
      </c>
      <c r="E160" s="128" t="s">
        <v>966</v>
      </c>
      <c r="F160" s="128" t="s">
        <v>957</v>
      </c>
      <c r="G160" s="128" t="s">
        <v>2464</v>
      </c>
      <c r="H160" s="128" t="s">
        <v>2465</v>
      </c>
      <c r="I160" s="128" t="s">
        <v>1550</v>
      </c>
      <c r="J160" s="270"/>
      <c r="K160" s="128" t="s">
        <v>1650</v>
      </c>
      <c r="L160" s="356" t="s">
        <v>2317</v>
      </c>
      <c r="M160" s="128">
        <v>16</v>
      </c>
      <c r="N160" s="366">
        <v>4</v>
      </c>
      <c r="O160" s="358">
        <f t="shared" si="6"/>
        <v>20</v>
      </c>
      <c r="P160" s="359" t="s">
        <v>2312</v>
      </c>
      <c r="Q160" s="360">
        <v>80000</v>
      </c>
      <c r="R160" s="361">
        <v>0</v>
      </c>
      <c r="S160" s="361">
        <v>0</v>
      </c>
      <c r="T160" s="361">
        <f t="shared" si="7"/>
        <v>80000</v>
      </c>
      <c r="U160" s="362">
        <v>80000</v>
      </c>
      <c r="V160" s="363">
        <v>0</v>
      </c>
      <c r="W160" s="363">
        <v>0</v>
      </c>
      <c r="X160" s="364">
        <f t="shared" si="8"/>
        <v>80000</v>
      </c>
      <c r="Y160" s="365" t="s">
        <v>2478</v>
      </c>
      <c r="AC160" s="464"/>
      <c r="AD160" s="464"/>
      <c r="AE160" s="464"/>
      <c r="AF160" s="464"/>
      <c r="AG160" s="464"/>
      <c r="AH160" s="464"/>
      <c r="AI160" s="464"/>
      <c r="AJ160" s="464"/>
      <c r="AK160" s="464"/>
      <c r="AL160" s="464"/>
      <c r="AM160" s="464"/>
      <c r="AN160" s="464"/>
      <c r="AO160" s="464"/>
      <c r="AP160" s="464"/>
      <c r="AQ160" s="464"/>
      <c r="AR160" s="464"/>
      <c r="AS160" s="464"/>
      <c r="AT160" s="464"/>
      <c r="AU160" s="464"/>
      <c r="AV160" s="464"/>
      <c r="AW160" s="464"/>
      <c r="AX160" s="464"/>
      <c r="AY160" s="464"/>
      <c r="AZ160" s="464"/>
      <c r="BA160" s="464"/>
      <c r="BB160" s="464"/>
      <c r="BC160" s="464"/>
      <c r="BD160" s="464"/>
      <c r="BE160" s="464"/>
      <c r="BF160" s="464"/>
      <c r="BG160" s="464"/>
      <c r="BH160" s="464"/>
      <c r="BI160" s="464"/>
      <c r="BJ160" s="464"/>
      <c r="BK160" s="464"/>
      <c r="BL160" s="464"/>
      <c r="BM160" s="464"/>
      <c r="BN160" s="464"/>
      <c r="BO160" s="464"/>
      <c r="BP160" s="464"/>
      <c r="BQ160" s="464"/>
      <c r="BR160" s="464"/>
      <c r="BS160" s="464"/>
      <c r="BT160" s="464"/>
      <c r="BU160" s="464"/>
      <c r="BV160" s="464"/>
      <c r="BW160" s="464"/>
      <c r="BX160" s="464"/>
      <c r="BY160" s="464"/>
      <c r="BZ160" s="464"/>
      <c r="CA160" s="464"/>
    </row>
    <row r="161" spans="2:79" s="354" customFormat="1" ht="43.5" customHeight="1">
      <c r="B161" s="355">
        <v>148</v>
      </c>
      <c r="C161" s="128" t="s">
        <v>1641</v>
      </c>
      <c r="D161" s="128" t="s">
        <v>219</v>
      </c>
      <c r="E161" s="128" t="s">
        <v>285</v>
      </c>
      <c r="F161" s="128" t="s">
        <v>239</v>
      </c>
      <c r="G161" s="128" t="s">
        <v>2464</v>
      </c>
      <c r="H161" s="128" t="s">
        <v>2465</v>
      </c>
      <c r="I161" s="128" t="s">
        <v>1550</v>
      </c>
      <c r="J161" s="270"/>
      <c r="K161" s="128" t="s">
        <v>1642</v>
      </c>
      <c r="L161" s="356" t="s">
        <v>2317</v>
      </c>
      <c r="M161" s="128">
        <v>14</v>
      </c>
      <c r="N161" s="366">
        <v>6</v>
      </c>
      <c r="O161" s="358">
        <f t="shared" si="6"/>
        <v>20</v>
      </c>
      <c r="P161" s="359" t="s">
        <v>2312</v>
      </c>
      <c r="Q161" s="360">
        <v>80000</v>
      </c>
      <c r="R161" s="361">
        <v>0</v>
      </c>
      <c r="S161" s="361">
        <v>0</v>
      </c>
      <c r="T161" s="361">
        <f t="shared" si="7"/>
        <v>80000</v>
      </c>
      <c r="U161" s="362">
        <v>80000</v>
      </c>
      <c r="V161" s="363">
        <v>0</v>
      </c>
      <c r="W161" s="363">
        <v>0</v>
      </c>
      <c r="X161" s="364">
        <f t="shared" si="8"/>
        <v>80000</v>
      </c>
      <c r="Y161" s="365" t="s">
        <v>2479</v>
      </c>
      <c r="AC161" s="464"/>
      <c r="AD161" s="464"/>
      <c r="AE161" s="464"/>
      <c r="AF161" s="464"/>
      <c r="AG161" s="464"/>
      <c r="AH161" s="464"/>
      <c r="AI161" s="464"/>
      <c r="AJ161" s="464"/>
      <c r="AK161" s="464"/>
      <c r="AL161" s="464"/>
      <c r="AM161" s="464"/>
      <c r="AN161" s="464"/>
      <c r="AO161" s="464"/>
      <c r="AP161" s="464"/>
      <c r="AQ161" s="464"/>
      <c r="AR161" s="464"/>
      <c r="AS161" s="464"/>
      <c r="AT161" s="464"/>
      <c r="AU161" s="464"/>
      <c r="AV161" s="464"/>
      <c r="AW161" s="464"/>
      <c r="AX161" s="464"/>
      <c r="AY161" s="464"/>
      <c r="AZ161" s="464"/>
      <c r="BA161" s="464"/>
      <c r="BB161" s="464"/>
      <c r="BC161" s="464"/>
      <c r="BD161" s="464"/>
      <c r="BE161" s="464"/>
      <c r="BF161" s="464"/>
      <c r="BG161" s="464"/>
      <c r="BH161" s="464"/>
      <c r="BI161" s="464"/>
      <c r="BJ161" s="464"/>
      <c r="BK161" s="464"/>
      <c r="BL161" s="464"/>
      <c r="BM161" s="464"/>
      <c r="BN161" s="464"/>
      <c r="BO161" s="464"/>
      <c r="BP161" s="464"/>
      <c r="BQ161" s="464"/>
      <c r="BR161" s="464"/>
      <c r="BS161" s="464"/>
      <c r="BT161" s="464"/>
      <c r="BU161" s="464"/>
      <c r="BV161" s="464"/>
      <c r="BW161" s="464"/>
      <c r="BX161" s="464"/>
      <c r="BY161" s="464"/>
      <c r="BZ161" s="464"/>
      <c r="CA161" s="464"/>
    </row>
    <row r="162" spans="2:79" s="354" customFormat="1" ht="43.5" customHeight="1">
      <c r="B162" s="355">
        <v>149</v>
      </c>
      <c r="C162" s="128" t="s">
        <v>1637</v>
      </c>
      <c r="D162" s="128" t="s">
        <v>148</v>
      </c>
      <c r="E162" s="128" t="s">
        <v>815</v>
      </c>
      <c r="F162" s="128" t="s">
        <v>1638</v>
      </c>
      <c r="G162" s="128" t="s">
        <v>2464</v>
      </c>
      <c r="H162" s="128" t="s">
        <v>2465</v>
      </c>
      <c r="I162" s="128" t="s">
        <v>1550</v>
      </c>
      <c r="J162" s="270"/>
      <c r="K162" s="128" t="s">
        <v>1639</v>
      </c>
      <c r="L162" s="356" t="s">
        <v>2317</v>
      </c>
      <c r="M162" s="128">
        <v>14</v>
      </c>
      <c r="N162" s="366">
        <v>6</v>
      </c>
      <c r="O162" s="358">
        <f t="shared" si="6"/>
        <v>20</v>
      </c>
      <c r="P162" s="359" t="s">
        <v>2312</v>
      </c>
      <c r="Q162" s="360">
        <v>80000</v>
      </c>
      <c r="R162" s="361">
        <v>0</v>
      </c>
      <c r="S162" s="361">
        <v>0</v>
      </c>
      <c r="T162" s="361">
        <f t="shared" si="7"/>
        <v>80000</v>
      </c>
      <c r="U162" s="362">
        <v>80000</v>
      </c>
      <c r="V162" s="363">
        <v>0</v>
      </c>
      <c r="W162" s="363">
        <v>0</v>
      </c>
      <c r="X162" s="364">
        <f t="shared" si="8"/>
        <v>80000</v>
      </c>
      <c r="Y162" s="365" t="s">
        <v>2480</v>
      </c>
      <c r="AC162" s="464"/>
      <c r="AD162" s="464"/>
      <c r="AE162" s="464"/>
      <c r="AF162" s="464"/>
      <c r="AG162" s="464"/>
      <c r="AH162" s="464"/>
      <c r="AI162" s="464"/>
      <c r="AJ162" s="464"/>
      <c r="AK162" s="464"/>
      <c r="AL162" s="464"/>
      <c r="AM162" s="464"/>
      <c r="AN162" s="464"/>
      <c r="AO162" s="464"/>
      <c r="AP162" s="464"/>
      <c r="AQ162" s="464"/>
      <c r="AR162" s="464"/>
      <c r="AS162" s="464"/>
      <c r="AT162" s="464"/>
      <c r="AU162" s="464"/>
      <c r="AV162" s="464"/>
      <c r="AW162" s="464"/>
      <c r="AX162" s="464"/>
      <c r="AY162" s="464"/>
      <c r="AZ162" s="464"/>
      <c r="BA162" s="464"/>
      <c r="BB162" s="464"/>
      <c r="BC162" s="464"/>
      <c r="BD162" s="464"/>
      <c r="BE162" s="464"/>
      <c r="BF162" s="464"/>
      <c r="BG162" s="464"/>
      <c r="BH162" s="464"/>
      <c r="BI162" s="464"/>
      <c r="BJ162" s="464"/>
      <c r="BK162" s="464"/>
      <c r="BL162" s="464"/>
      <c r="BM162" s="464"/>
      <c r="BN162" s="464"/>
      <c r="BO162" s="464"/>
      <c r="BP162" s="464"/>
      <c r="BQ162" s="464"/>
      <c r="BR162" s="464"/>
      <c r="BS162" s="464"/>
      <c r="BT162" s="464"/>
      <c r="BU162" s="464"/>
      <c r="BV162" s="464"/>
      <c r="BW162" s="464"/>
      <c r="BX162" s="464"/>
      <c r="BY162" s="464"/>
      <c r="BZ162" s="464"/>
      <c r="CA162" s="464"/>
    </row>
    <row r="163" spans="2:79" s="354" customFormat="1" ht="43.5" customHeight="1">
      <c r="B163" s="355">
        <v>150</v>
      </c>
      <c r="C163" s="128" t="s">
        <v>1618</v>
      </c>
      <c r="D163" s="128" t="s">
        <v>1619</v>
      </c>
      <c r="E163" s="128" t="s">
        <v>148</v>
      </c>
      <c r="F163" s="128" t="s">
        <v>1175</v>
      </c>
      <c r="G163" s="128" t="s">
        <v>2464</v>
      </c>
      <c r="H163" s="128" t="s">
        <v>2465</v>
      </c>
      <c r="I163" s="128" t="s">
        <v>1550</v>
      </c>
      <c r="J163" s="270"/>
      <c r="K163" s="128" t="s">
        <v>1620</v>
      </c>
      <c r="L163" s="356" t="s">
        <v>2317</v>
      </c>
      <c r="M163" s="128">
        <v>12</v>
      </c>
      <c r="N163" s="366">
        <v>8</v>
      </c>
      <c r="O163" s="358">
        <f t="shared" si="6"/>
        <v>20</v>
      </c>
      <c r="P163" s="359" t="s">
        <v>2312</v>
      </c>
      <c r="Q163" s="360">
        <v>80000</v>
      </c>
      <c r="R163" s="361">
        <v>0</v>
      </c>
      <c r="S163" s="361">
        <v>0</v>
      </c>
      <c r="T163" s="361">
        <f t="shared" si="7"/>
        <v>80000</v>
      </c>
      <c r="U163" s="362">
        <v>80000</v>
      </c>
      <c r="V163" s="363">
        <v>0</v>
      </c>
      <c r="W163" s="363">
        <v>0</v>
      </c>
      <c r="X163" s="364">
        <f t="shared" si="8"/>
        <v>80000</v>
      </c>
      <c r="Y163" s="365" t="s">
        <v>2481</v>
      </c>
      <c r="AC163" s="464"/>
      <c r="AD163" s="464"/>
      <c r="AE163" s="464"/>
      <c r="AF163" s="464"/>
      <c r="AG163" s="464"/>
      <c r="AH163" s="464"/>
      <c r="AI163" s="464"/>
      <c r="AJ163" s="464"/>
      <c r="AK163" s="464"/>
      <c r="AL163" s="464"/>
      <c r="AM163" s="464"/>
      <c r="AN163" s="464"/>
      <c r="AO163" s="464"/>
      <c r="AP163" s="464"/>
      <c r="AQ163" s="464"/>
      <c r="AR163" s="464"/>
      <c r="AS163" s="464"/>
      <c r="AT163" s="464"/>
      <c r="AU163" s="464"/>
      <c r="AV163" s="464"/>
      <c r="AW163" s="464"/>
      <c r="AX163" s="464"/>
      <c r="AY163" s="464"/>
      <c r="AZ163" s="464"/>
      <c r="BA163" s="464"/>
      <c r="BB163" s="464"/>
      <c r="BC163" s="464"/>
      <c r="BD163" s="464"/>
      <c r="BE163" s="464"/>
      <c r="BF163" s="464"/>
      <c r="BG163" s="464"/>
      <c r="BH163" s="464"/>
      <c r="BI163" s="464"/>
      <c r="BJ163" s="464"/>
      <c r="BK163" s="464"/>
      <c r="BL163" s="464"/>
      <c r="BM163" s="464"/>
      <c r="BN163" s="464"/>
      <c r="BO163" s="464"/>
      <c r="BP163" s="464"/>
      <c r="BQ163" s="464"/>
      <c r="BR163" s="464"/>
      <c r="BS163" s="464"/>
      <c r="BT163" s="464"/>
      <c r="BU163" s="464"/>
      <c r="BV163" s="464"/>
      <c r="BW163" s="464"/>
      <c r="BX163" s="464"/>
      <c r="BY163" s="464"/>
      <c r="BZ163" s="464"/>
      <c r="CA163" s="464"/>
    </row>
    <row r="164" spans="2:79" s="354" customFormat="1" ht="43.5" customHeight="1">
      <c r="B164" s="355">
        <v>151</v>
      </c>
      <c r="C164" s="128" t="s">
        <v>1644</v>
      </c>
      <c r="D164" s="128" t="s">
        <v>1645</v>
      </c>
      <c r="E164" s="128" t="s">
        <v>285</v>
      </c>
      <c r="F164" s="128" t="s">
        <v>1646</v>
      </c>
      <c r="G164" s="128" t="s">
        <v>2464</v>
      </c>
      <c r="H164" s="128" t="s">
        <v>2465</v>
      </c>
      <c r="I164" s="128" t="s">
        <v>1550</v>
      </c>
      <c r="J164" s="270"/>
      <c r="K164" s="128" t="s">
        <v>1647</v>
      </c>
      <c r="L164" s="356" t="s">
        <v>2317</v>
      </c>
      <c r="M164" s="128">
        <v>15</v>
      </c>
      <c r="N164" s="366">
        <v>5</v>
      </c>
      <c r="O164" s="358">
        <f t="shared" si="6"/>
        <v>20</v>
      </c>
      <c r="P164" s="359" t="s">
        <v>2313</v>
      </c>
      <c r="Q164" s="360">
        <v>80000</v>
      </c>
      <c r="R164" s="361">
        <v>0</v>
      </c>
      <c r="S164" s="361">
        <v>0</v>
      </c>
      <c r="T164" s="361">
        <f t="shared" si="7"/>
        <v>80000</v>
      </c>
      <c r="U164" s="362">
        <v>80000</v>
      </c>
      <c r="V164" s="363">
        <v>0</v>
      </c>
      <c r="W164" s="363">
        <v>0</v>
      </c>
      <c r="X164" s="364">
        <f t="shared" si="8"/>
        <v>80000</v>
      </c>
      <c r="Y164" s="365" t="s">
        <v>2482</v>
      </c>
      <c r="AC164" s="464"/>
      <c r="AD164" s="464"/>
      <c r="AE164" s="464"/>
      <c r="AF164" s="464"/>
      <c r="AG164" s="464"/>
      <c r="AH164" s="464"/>
      <c r="AI164" s="464"/>
      <c r="AJ164" s="464"/>
      <c r="AK164" s="464"/>
      <c r="AL164" s="464"/>
      <c r="AM164" s="464"/>
      <c r="AN164" s="464"/>
      <c r="AO164" s="464"/>
      <c r="AP164" s="464"/>
      <c r="AQ164" s="464"/>
      <c r="AR164" s="464"/>
      <c r="AS164" s="464"/>
      <c r="AT164" s="464"/>
      <c r="AU164" s="464"/>
      <c r="AV164" s="464"/>
      <c r="AW164" s="464"/>
      <c r="AX164" s="464"/>
      <c r="AY164" s="464"/>
      <c r="AZ164" s="464"/>
      <c r="BA164" s="464"/>
      <c r="BB164" s="464"/>
      <c r="BC164" s="464"/>
      <c r="BD164" s="464"/>
      <c r="BE164" s="464"/>
      <c r="BF164" s="464"/>
      <c r="BG164" s="464"/>
      <c r="BH164" s="464"/>
      <c r="BI164" s="464"/>
      <c r="BJ164" s="464"/>
      <c r="BK164" s="464"/>
      <c r="BL164" s="464"/>
      <c r="BM164" s="464"/>
      <c r="BN164" s="464"/>
      <c r="BO164" s="464"/>
      <c r="BP164" s="464"/>
      <c r="BQ164" s="464"/>
      <c r="BR164" s="464"/>
      <c r="BS164" s="464"/>
      <c r="BT164" s="464"/>
      <c r="BU164" s="464"/>
      <c r="BV164" s="464"/>
      <c r="BW164" s="464"/>
      <c r="BX164" s="464"/>
      <c r="BY164" s="464"/>
      <c r="BZ164" s="464"/>
      <c r="CA164" s="464"/>
    </row>
    <row r="165" spans="2:79" s="354" customFormat="1" ht="43.5" customHeight="1">
      <c r="B165" s="355">
        <v>152</v>
      </c>
      <c r="C165" s="128" t="s">
        <v>1633</v>
      </c>
      <c r="D165" s="128" t="s">
        <v>179</v>
      </c>
      <c r="E165" s="128" t="s">
        <v>1634</v>
      </c>
      <c r="F165" s="128" t="s">
        <v>239</v>
      </c>
      <c r="G165" s="128" t="s">
        <v>2464</v>
      </c>
      <c r="H165" s="128" t="s">
        <v>2465</v>
      </c>
      <c r="I165" s="128" t="s">
        <v>1550</v>
      </c>
      <c r="J165" s="270"/>
      <c r="K165" s="128" t="s">
        <v>1635</v>
      </c>
      <c r="L165" s="356" t="s">
        <v>2317</v>
      </c>
      <c r="M165" s="128">
        <v>18</v>
      </c>
      <c r="N165" s="366">
        <v>3</v>
      </c>
      <c r="O165" s="358">
        <f t="shared" si="6"/>
        <v>21</v>
      </c>
      <c r="P165" s="359" t="s">
        <v>2312</v>
      </c>
      <c r="Q165" s="360">
        <v>80000</v>
      </c>
      <c r="R165" s="361">
        <v>0</v>
      </c>
      <c r="S165" s="361">
        <v>0</v>
      </c>
      <c r="T165" s="361">
        <f t="shared" si="7"/>
        <v>80000</v>
      </c>
      <c r="U165" s="362">
        <v>80000</v>
      </c>
      <c r="V165" s="363">
        <v>0</v>
      </c>
      <c r="W165" s="363">
        <v>0</v>
      </c>
      <c r="X165" s="364">
        <f t="shared" si="8"/>
        <v>80000</v>
      </c>
      <c r="Y165" s="365" t="s">
        <v>2483</v>
      </c>
      <c r="AC165" s="464"/>
      <c r="AD165" s="464"/>
      <c r="AE165" s="464"/>
      <c r="AF165" s="464"/>
      <c r="AG165" s="464"/>
      <c r="AH165" s="464"/>
      <c r="AI165" s="464"/>
      <c r="AJ165" s="464"/>
      <c r="AK165" s="464"/>
      <c r="AL165" s="464"/>
      <c r="AM165" s="464"/>
      <c r="AN165" s="464"/>
      <c r="AO165" s="464"/>
      <c r="AP165" s="464"/>
      <c r="AQ165" s="464"/>
      <c r="AR165" s="464"/>
      <c r="AS165" s="464"/>
      <c r="AT165" s="464"/>
      <c r="AU165" s="464"/>
      <c r="AV165" s="464"/>
      <c r="AW165" s="464"/>
      <c r="AX165" s="464"/>
      <c r="AY165" s="464"/>
      <c r="AZ165" s="464"/>
      <c r="BA165" s="464"/>
      <c r="BB165" s="464"/>
      <c r="BC165" s="464"/>
      <c r="BD165" s="464"/>
      <c r="BE165" s="464"/>
      <c r="BF165" s="464"/>
      <c r="BG165" s="464"/>
      <c r="BH165" s="464"/>
      <c r="BI165" s="464"/>
      <c r="BJ165" s="464"/>
      <c r="BK165" s="464"/>
      <c r="BL165" s="464"/>
      <c r="BM165" s="464"/>
      <c r="BN165" s="464"/>
      <c r="BO165" s="464"/>
      <c r="BP165" s="464"/>
      <c r="BQ165" s="464"/>
      <c r="BR165" s="464"/>
      <c r="BS165" s="464"/>
      <c r="BT165" s="464"/>
      <c r="BU165" s="464"/>
      <c r="BV165" s="464"/>
      <c r="BW165" s="464"/>
      <c r="BX165" s="464"/>
      <c r="BY165" s="464"/>
      <c r="BZ165" s="464"/>
      <c r="CA165" s="464"/>
    </row>
    <row r="166" spans="2:79" s="354" customFormat="1" ht="43.5" customHeight="1">
      <c r="B166" s="355">
        <v>153</v>
      </c>
      <c r="C166" s="128" t="s">
        <v>1622</v>
      </c>
      <c r="D166" s="128" t="s">
        <v>324</v>
      </c>
      <c r="E166" s="128" t="s">
        <v>285</v>
      </c>
      <c r="F166" s="128" t="s">
        <v>745</v>
      </c>
      <c r="G166" s="128" t="s">
        <v>2464</v>
      </c>
      <c r="H166" s="128" t="s">
        <v>2465</v>
      </c>
      <c r="I166" s="128" t="s">
        <v>1550</v>
      </c>
      <c r="J166" s="270"/>
      <c r="K166" s="128" t="s">
        <v>1623</v>
      </c>
      <c r="L166" s="356" t="s">
        <v>2317</v>
      </c>
      <c r="M166" s="128">
        <v>12</v>
      </c>
      <c r="N166" s="366">
        <v>8</v>
      </c>
      <c r="O166" s="358">
        <f t="shared" si="6"/>
        <v>20</v>
      </c>
      <c r="P166" s="359" t="s">
        <v>2312</v>
      </c>
      <c r="Q166" s="360">
        <v>80000</v>
      </c>
      <c r="R166" s="361">
        <v>0</v>
      </c>
      <c r="S166" s="361">
        <v>0</v>
      </c>
      <c r="T166" s="361">
        <f t="shared" si="7"/>
        <v>80000</v>
      </c>
      <c r="U166" s="362">
        <v>80000</v>
      </c>
      <c r="V166" s="363">
        <v>0</v>
      </c>
      <c r="W166" s="363">
        <v>0</v>
      </c>
      <c r="X166" s="364">
        <f t="shared" si="8"/>
        <v>80000</v>
      </c>
      <c r="Y166" s="365" t="s">
        <v>2484</v>
      </c>
      <c r="AC166" s="464"/>
      <c r="AD166" s="464"/>
      <c r="AE166" s="464"/>
      <c r="AF166" s="464"/>
      <c r="AG166" s="464"/>
      <c r="AH166" s="464"/>
      <c r="AI166" s="464"/>
      <c r="AJ166" s="464"/>
      <c r="AK166" s="464"/>
      <c r="AL166" s="464"/>
      <c r="AM166" s="464"/>
      <c r="AN166" s="464"/>
      <c r="AO166" s="464"/>
      <c r="AP166" s="464"/>
      <c r="AQ166" s="464"/>
      <c r="AR166" s="464"/>
      <c r="AS166" s="464"/>
      <c r="AT166" s="464"/>
      <c r="AU166" s="464"/>
      <c r="AV166" s="464"/>
      <c r="AW166" s="464"/>
      <c r="AX166" s="464"/>
      <c r="AY166" s="464"/>
      <c r="AZ166" s="464"/>
      <c r="BA166" s="464"/>
      <c r="BB166" s="464"/>
      <c r="BC166" s="464"/>
      <c r="BD166" s="464"/>
      <c r="BE166" s="464"/>
      <c r="BF166" s="464"/>
      <c r="BG166" s="464"/>
      <c r="BH166" s="464"/>
      <c r="BI166" s="464"/>
      <c r="BJ166" s="464"/>
      <c r="BK166" s="464"/>
      <c r="BL166" s="464"/>
      <c r="BM166" s="464"/>
      <c r="BN166" s="464"/>
      <c r="BO166" s="464"/>
      <c r="BP166" s="464"/>
      <c r="BQ166" s="464"/>
      <c r="BR166" s="464"/>
      <c r="BS166" s="464"/>
      <c r="BT166" s="464"/>
      <c r="BU166" s="464"/>
      <c r="BV166" s="464"/>
      <c r="BW166" s="464"/>
      <c r="BX166" s="464"/>
      <c r="BY166" s="464"/>
      <c r="BZ166" s="464"/>
      <c r="CA166" s="464"/>
    </row>
    <row r="167" spans="2:79" s="354" customFormat="1" ht="43.5" customHeight="1">
      <c r="B167" s="355">
        <v>154</v>
      </c>
      <c r="C167" s="128" t="s">
        <v>1598</v>
      </c>
      <c r="D167" s="128" t="s">
        <v>1599</v>
      </c>
      <c r="E167" s="128" t="s">
        <v>307</v>
      </c>
      <c r="F167" s="128" t="s">
        <v>254</v>
      </c>
      <c r="G167" s="128" t="s">
        <v>2464</v>
      </c>
      <c r="H167" s="128" t="s">
        <v>2465</v>
      </c>
      <c r="I167" s="128" t="s">
        <v>1550</v>
      </c>
      <c r="J167" s="270"/>
      <c r="K167" s="128" t="s">
        <v>1600</v>
      </c>
      <c r="L167" s="356" t="s">
        <v>2317</v>
      </c>
      <c r="M167" s="128">
        <v>15</v>
      </c>
      <c r="N167" s="366">
        <v>6</v>
      </c>
      <c r="O167" s="358">
        <f t="shared" si="6"/>
        <v>21</v>
      </c>
      <c r="P167" s="359" t="s">
        <v>2312</v>
      </c>
      <c r="Q167" s="360">
        <v>80000</v>
      </c>
      <c r="R167" s="361">
        <v>0</v>
      </c>
      <c r="S167" s="361">
        <v>0</v>
      </c>
      <c r="T167" s="361">
        <f t="shared" si="7"/>
        <v>80000</v>
      </c>
      <c r="U167" s="362">
        <v>80000</v>
      </c>
      <c r="V167" s="363">
        <v>0</v>
      </c>
      <c r="W167" s="363">
        <v>0</v>
      </c>
      <c r="X167" s="364">
        <f t="shared" si="8"/>
        <v>80000</v>
      </c>
      <c r="Y167" s="365" t="s">
        <v>2485</v>
      </c>
      <c r="AC167" s="464"/>
      <c r="AD167" s="464"/>
      <c r="AE167" s="464"/>
      <c r="AF167" s="464"/>
      <c r="AG167" s="464"/>
      <c r="AH167" s="464"/>
      <c r="AI167" s="464"/>
      <c r="AJ167" s="464"/>
      <c r="AK167" s="464"/>
      <c r="AL167" s="464"/>
      <c r="AM167" s="464"/>
      <c r="AN167" s="464"/>
      <c r="AO167" s="464"/>
      <c r="AP167" s="464"/>
      <c r="AQ167" s="464"/>
      <c r="AR167" s="464"/>
      <c r="AS167" s="464"/>
      <c r="AT167" s="464"/>
      <c r="AU167" s="464"/>
      <c r="AV167" s="464"/>
      <c r="AW167" s="464"/>
      <c r="AX167" s="464"/>
      <c r="AY167" s="464"/>
      <c r="AZ167" s="464"/>
      <c r="BA167" s="464"/>
      <c r="BB167" s="464"/>
      <c r="BC167" s="464"/>
      <c r="BD167" s="464"/>
      <c r="BE167" s="464"/>
      <c r="BF167" s="464"/>
      <c r="BG167" s="464"/>
      <c r="BH167" s="464"/>
      <c r="BI167" s="464"/>
      <c r="BJ167" s="464"/>
      <c r="BK167" s="464"/>
      <c r="BL167" s="464"/>
      <c r="BM167" s="464"/>
      <c r="BN167" s="464"/>
      <c r="BO167" s="464"/>
      <c r="BP167" s="464"/>
      <c r="BQ167" s="464"/>
      <c r="BR167" s="464"/>
      <c r="BS167" s="464"/>
      <c r="BT167" s="464"/>
      <c r="BU167" s="464"/>
      <c r="BV167" s="464"/>
      <c r="BW167" s="464"/>
      <c r="BX167" s="464"/>
      <c r="BY167" s="464"/>
      <c r="BZ167" s="464"/>
      <c r="CA167" s="464"/>
    </row>
    <row r="168" spans="2:79" s="354" customFormat="1" ht="43.5" customHeight="1">
      <c r="B168" s="355">
        <v>155</v>
      </c>
      <c r="C168" s="128" t="s">
        <v>1658</v>
      </c>
      <c r="D168" s="128" t="s">
        <v>424</v>
      </c>
      <c r="E168" s="128" t="s">
        <v>285</v>
      </c>
      <c r="F168" s="128" t="s">
        <v>1659</v>
      </c>
      <c r="G168" s="128" t="s">
        <v>2464</v>
      </c>
      <c r="H168" s="128" t="s">
        <v>2465</v>
      </c>
      <c r="I168" s="128" t="s">
        <v>1550</v>
      </c>
      <c r="J168" s="270"/>
      <c r="K168" s="128" t="s">
        <v>1660</v>
      </c>
      <c r="L168" s="356" t="s">
        <v>2317</v>
      </c>
      <c r="M168" s="128">
        <v>6</v>
      </c>
      <c r="N168" s="366">
        <v>14</v>
      </c>
      <c r="O168" s="358">
        <f t="shared" si="6"/>
        <v>20</v>
      </c>
      <c r="P168" s="359" t="s">
        <v>2312</v>
      </c>
      <c r="Q168" s="360">
        <v>80000</v>
      </c>
      <c r="R168" s="361">
        <v>0</v>
      </c>
      <c r="S168" s="361">
        <v>0</v>
      </c>
      <c r="T168" s="361">
        <f t="shared" si="7"/>
        <v>80000</v>
      </c>
      <c r="U168" s="362">
        <v>80000</v>
      </c>
      <c r="V168" s="363">
        <v>0</v>
      </c>
      <c r="W168" s="363">
        <v>0</v>
      </c>
      <c r="X168" s="364">
        <f t="shared" si="8"/>
        <v>80000</v>
      </c>
      <c r="Y168" s="365" t="s">
        <v>2486</v>
      </c>
      <c r="AC168" s="464"/>
      <c r="AD168" s="464"/>
      <c r="AE168" s="464"/>
      <c r="AF168" s="464"/>
      <c r="AG168" s="464"/>
      <c r="AH168" s="464"/>
      <c r="AI168" s="464"/>
      <c r="AJ168" s="464"/>
      <c r="AK168" s="464"/>
      <c r="AL168" s="464"/>
      <c r="AM168" s="464"/>
      <c r="AN168" s="464"/>
      <c r="AO168" s="464"/>
      <c r="AP168" s="464"/>
      <c r="AQ168" s="464"/>
      <c r="AR168" s="464"/>
      <c r="AS168" s="464"/>
      <c r="AT168" s="464"/>
      <c r="AU168" s="464"/>
      <c r="AV168" s="464"/>
      <c r="AW168" s="464"/>
      <c r="AX168" s="464"/>
      <c r="AY168" s="464"/>
      <c r="AZ168" s="464"/>
      <c r="BA168" s="464"/>
      <c r="BB168" s="464"/>
      <c r="BC168" s="464"/>
      <c r="BD168" s="464"/>
      <c r="BE168" s="464"/>
      <c r="BF168" s="464"/>
      <c r="BG168" s="464"/>
      <c r="BH168" s="464"/>
      <c r="BI168" s="464"/>
      <c r="BJ168" s="464"/>
      <c r="BK168" s="464"/>
      <c r="BL168" s="464"/>
      <c r="BM168" s="464"/>
      <c r="BN168" s="464"/>
      <c r="BO168" s="464"/>
      <c r="BP168" s="464"/>
      <c r="BQ168" s="464"/>
      <c r="BR168" s="464"/>
      <c r="BS168" s="464"/>
      <c r="BT168" s="464"/>
      <c r="BU168" s="464"/>
      <c r="BV168" s="464"/>
      <c r="BW168" s="464"/>
      <c r="BX168" s="464"/>
      <c r="BY168" s="464"/>
      <c r="BZ168" s="464"/>
      <c r="CA168" s="464"/>
    </row>
    <row r="169" spans="2:79" s="354" customFormat="1" ht="43.5" customHeight="1">
      <c r="B169" s="355">
        <v>156</v>
      </c>
      <c r="C169" s="128" t="s">
        <v>1630</v>
      </c>
      <c r="D169" s="128" t="s">
        <v>758</v>
      </c>
      <c r="E169" s="128" t="s">
        <v>966</v>
      </c>
      <c r="F169" s="128" t="s">
        <v>538</v>
      </c>
      <c r="G169" s="128" t="s">
        <v>2464</v>
      </c>
      <c r="H169" s="128" t="s">
        <v>2465</v>
      </c>
      <c r="I169" s="128" t="s">
        <v>1550</v>
      </c>
      <c r="J169" s="270"/>
      <c r="K169" s="128" t="s">
        <v>1631</v>
      </c>
      <c r="L169" s="356" t="s">
        <v>2317</v>
      </c>
      <c r="M169" s="128">
        <v>17</v>
      </c>
      <c r="N169" s="366">
        <v>5</v>
      </c>
      <c r="O169" s="358">
        <f t="shared" si="6"/>
        <v>22</v>
      </c>
      <c r="P169" s="359" t="s">
        <v>2312</v>
      </c>
      <c r="Q169" s="360">
        <v>80000</v>
      </c>
      <c r="R169" s="361">
        <v>0</v>
      </c>
      <c r="S169" s="361">
        <v>0</v>
      </c>
      <c r="T169" s="361">
        <f t="shared" si="7"/>
        <v>80000</v>
      </c>
      <c r="U169" s="362">
        <v>80000</v>
      </c>
      <c r="V169" s="363">
        <v>0</v>
      </c>
      <c r="W169" s="363">
        <v>0</v>
      </c>
      <c r="X169" s="364">
        <f t="shared" si="8"/>
        <v>80000</v>
      </c>
      <c r="Y169" s="365" t="s">
        <v>2487</v>
      </c>
      <c r="AC169" s="464"/>
      <c r="AD169" s="464"/>
      <c r="AE169" s="464"/>
      <c r="AF169" s="464"/>
      <c r="AG169" s="464"/>
      <c r="AH169" s="464"/>
      <c r="AI169" s="464"/>
      <c r="AJ169" s="464"/>
      <c r="AK169" s="464"/>
      <c r="AL169" s="464"/>
      <c r="AM169" s="464"/>
      <c r="AN169" s="464"/>
      <c r="AO169" s="464"/>
      <c r="AP169" s="464"/>
      <c r="AQ169" s="464"/>
      <c r="AR169" s="464"/>
      <c r="AS169" s="464"/>
      <c r="AT169" s="464"/>
      <c r="AU169" s="464"/>
      <c r="AV169" s="464"/>
      <c r="AW169" s="464"/>
      <c r="AX169" s="464"/>
      <c r="AY169" s="464"/>
      <c r="AZ169" s="464"/>
      <c r="BA169" s="464"/>
      <c r="BB169" s="464"/>
      <c r="BC169" s="464"/>
      <c r="BD169" s="464"/>
      <c r="BE169" s="464"/>
      <c r="BF169" s="464"/>
      <c r="BG169" s="464"/>
      <c r="BH169" s="464"/>
      <c r="BI169" s="464"/>
      <c r="BJ169" s="464"/>
      <c r="BK169" s="464"/>
      <c r="BL169" s="464"/>
      <c r="BM169" s="464"/>
      <c r="BN169" s="464"/>
      <c r="BO169" s="464"/>
      <c r="BP169" s="464"/>
      <c r="BQ169" s="464"/>
      <c r="BR169" s="464"/>
      <c r="BS169" s="464"/>
      <c r="BT169" s="464"/>
      <c r="BU169" s="464"/>
      <c r="BV169" s="464"/>
      <c r="BW169" s="464"/>
      <c r="BX169" s="464"/>
      <c r="BY169" s="464"/>
      <c r="BZ169" s="464"/>
      <c r="CA169" s="464"/>
    </row>
    <row r="170" spans="2:79" s="354" customFormat="1" ht="43.5" customHeight="1">
      <c r="B170" s="355">
        <v>157</v>
      </c>
      <c r="C170" s="128" t="s">
        <v>1665</v>
      </c>
      <c r="D170" s="128" t="s">
        <v>606</v>
      </c>
      <c r="E170" s="128" t="s">
        <v>1666</v>
      </c>
      <c r="F170" s="128" t="s">
        <v>1667</v>
      </c>
      <c r="G170" s="128" t="s">
        <v>2464</v>
      </c>
      <c r="H170" s="128" t="s">
        <v>2465</v>
      </c>
      <c r="I170" s="128" t="s">
        <v>1550</v>
      </c>
      <c r="J170" s="270"/>
      <c r="K170" s="128" t="s">
        <v>1668</v>
      </c>
      <c r="L170" s="356" t="s">
        <v>2317</v>
      </c>
      <c r="M170" s="128">
        <v>12</v>
      </c>
      <c r="N170" s="366">
        <v>10</v>
      </c>
      <c r="O170" s="358">
        <f t="shared" si="6"/>
        <v>22</v>
      </c>
      <c r="P170" s="359" t="s">
        <v>2312</v>
      </c>
      <c r="Q170" s="360">
        <v>80000</v>
      </c>
      <c r="R170" s="361">
        <v>0</v>
      </c>
      <c r="S170" s="361">
        <v>0</v>
      </c>
      <c r="T170" s="361">
        <f t="shared" si="7"/>
        <v>80000</v>
      </c>
      <c r="U170" s="362">
        <v>80000</v>
      </c>
      <c r="V170" s="363">
        <v>0</v>
      </c>
      <c r="W170" s="363">
        <v>0</v>
      </c>
      <c r="X170" s="364">
        <f t="shared" si="8"/>
        <v>80000</v>
      </c>
      <c r="Y170" s="365" t="s">
        <v>2488</v>
      </c>
      <c r="AC170" s="464"/>
      <c r="AD170" s="464"/>
      <c r="AE170" s="464"/>
      <c r="AF170" s="464"/>
      <c r="AG170" s="464"/>
      <c r="AH170" s="464"/>
      <c r="AI170" s="464"/>
      <c r="AJ170" s="464"/>
      <c r="AK170" s="464"/>
      <c r="AL170" s="464"/>
      <c r="AM170" s="464"/>
      <c r="AN170" s="464"/>
      <c r="AO170" s="464"/>
      <c r="AP170" s="464"/>
      <c r="AQ170" s="464"/>
      <c r="AR170" s="464"/>
      <c r="AS170" s="464"/>
      <c r="AT170" s="464"/>
      <c r="AU170" s="464"/>
      <c r="AV170" s="464"/>
      <c r="AW170" s="464"/>
      <c r="AX170" s="464"/>
      <c r="AY170" s="464"/>
      <c r="AZ170" s="464"/>
      <c r="BA170" s="464"/>
      <c r="BB170" s="464"/>
      <c r="BC170" s="464"/>
      <c r="BD170" s="464"/>
      <c r="BE170" s="464"/>
      <c r="BF170" s="464"/>
      <c r="BG170" s="464"/>
      <c r="BH170" s="464"/>
      <c r="BI170" s="464"/>
      <c r="BJ170" s="464"/>
      <c r="BK170" s="464"/>
      <c r="BL170" s="464"/>
      <c r="BM170" s="464"/>
      <c r="BN170" s="464"/>
      <c r="BO170" s="464"/>
      <c r="BP170" s="464"/>
      <c r="BQ170" s="464"/>
      <c r="BR170" s="464"/>
      <c r="BS170" s="464"/>
      <c r="BT170" s="464"/>
      <c r="BU170" s="464"/>
      <c r="BV170" s="464"/>
      <c r="BW170" s="464"/>
      <c r="BX170" s="464"/>
      <c r="BY170" s="464"/>
      <c r="BZ170" s="464"/>
      <c r="CA170" s="464"/>
    </row>
    <row r="171" spans="2:79" s="354" customFormat="1" ht="43.5" customHeight="1">
      <c r="B171" s="355">
        <v>158</v>
      </c>
      <c r="C171" s="128" t="s">
        <v>1652</v>
      </c>
      <c r="D171" s="128" t="s">
        <v>619</v>
      </c>
      <c r="E171" s="128" t="s">
        <v>870</v>
      </c>
      <c r="F171" s="128" t="s">
        <v>291</v>
      </c>
      <c r="G171" s="128" t="s">
        <v>2464</v>
      </c>
      <c r="H171" s="128" t="s">
        <v>2465</v>
      </c>
      <c r="I171" s="128" t="s">
        <v>1550</v>
      </c>
      <c r="J171" s="270"/>
      <c r="K171" s="128" t="s">
        <v>1653</v>
      </c>
      <c r="L171" s="356" t="s">
        <v>2317</v>
      </c>
      <c r="M171" s="128">
        <v>8</v>
      </c>
      <c r="N171" s="366">
        <v>13</v>
      </c>
      <c r="O171" s="358">
        <f t="shared" si="6"/>
        <v>21</v>
      </c>
      <c r="P171" s="359" t="s">
        <v>2313</v>
      </c>
      <c r="Q171" s="360">
        <v>80000</v>
      </c>
      <c r="R171" s="361">
        <v>0</v>
      </c>
      <c r="S171" s="361">
        <v>0</v>
      </c>
      <c r="T171" s="361">
        <f t="shared" si="7"/>
        <v>80000</v>
      </c>
      <c r="U171" s="362">
        <v>80000</v>
      </c>
      <c r="V171" s="363">
        <v>0</v>
      </c>
      <c r="W171" s="363">
        <v>0</v>
      </c>
      <c r="X171" s="364">
        <f t="shared" si="8"/>
        <v>80000</v>
      </c>
      <c r="Y171" s="365" t="s">
        <v>2489</v>
      </c>
      <c r="AC171" s="464"/>
      <c r="AD171" s="464"/>
      <c r="AE171" s="464"/>
      <c r="AF171" s="464"/>
      <c r="AG171" s="464"/>
      <c r="AH171" s="464"/>
      <c r="AI171" s="464"/>
      <c r="AJ171" s="464"/>
      <c r="AK171" s="464"/>
      <c r="AL171" s="464"/>
      <c r="AM171" s="464"/>
      <c r="AN171" s="464"/>
      <c r="AO171" s="464"/>
      <c r="AP171" s="464"/>
      <c r="AQ171" s="464"/>
      <c r="AR171" s="464"/>
      <c r="AS171" s="464"/>
      <c r="AT171" s="464"/>
      <c r="AU171" s="464"/>
      <c r="AV171" s="464"/>
      <c r="AW171" s="464"/>
      <c r="AX171" s="464"/>
      <c r="AY171" s="464"/>
      <c r="AZ171" s="464"/>
      <c r="BA171" s="464"/>
      <c r="BB171" s="464"/>
      <c r="BC171" s="464"/>
      <c r="BD171" s="464"/>
      <c r="BE171" s="464"/>
      <c r="BF171" s="464"/>
      <c r="BG171" s="464"/>
      <c r="BH171" s="464"/>
      <c r="BI171" s="464"/>
      <c r="BJ171" s="464"/>
      <c r="BK171" s="464"/>
      <c r="BL171" s="464"/>
      <c r="BM171" s="464"/>
      <c r="BN171" s="464"/>
      <c r="BO171" s="464"/>
      <c r="BP171" s="464"/>
      <c r="BQ171" s="464"/>
      <c r="BR171" s="464"/>
      <c r="BS171" s="464"/>
      <c r="BT171" s="464"/>
      <c r="BU171" s="464"/>
      <c r="BV171" s="464"/>
      <c r="BW171" s="464"/>
      <c r="BX171" s="464"/>
      <c r="BY171" s="464"/>
      <c r="BZ171" s="464"/>
      <c r="CA171" s="464"/>
    </row>
    <row r="172" spans="2:79" s="354" customFormat="1" ht="43.5" customHeight="1">
      <c r="B172" s="355">
        <v>159</v>
      </c>
      <c r="C172" s="128" t="s">
        <v>1590</v>
      </c>
      <c r="D172" s="128" t="s">
        <v>966</v>
      </c>
      <c r="E172" s="128" t="s">
        <v>237</v>
      </c>
      <c r="F172" s="128" t="s">
        <v>376</v>
      </c>
      <c r="G172" s="128" t="s">
        <v>2464</v>
      </c>
      <c r="H172" s="128" t="s">
        <v>2465</v>
      </c>
      <c r="I172" s="128" t="s">
        <v>1550</v>
      </c>
      <c r="J172" s="270"/>
      <c r="K172" s="128" t="s">
        <v>1591</v>
      </c>
      <c r="L172" s="356" t="s">
        <v>2317</v>
      </c>
      <c r="M172" s="128">
        <v>11</v>
      </c>
      <c r="N172" s="366">
        <v>9</v>
      </c>
      <c r="O172" s="358">
        <f t="shared" si="6"/>
        <v>20</v>
      </c>
      <c r="P172" s="359" t="s">
        <v>2312</v>
      </c>
      <c r="Q172" s="360">
        <v>80000</v>
      </c>
      <c r="R172" s="361">
        <v>0</v>
      </c>
      <c r="S172" s="361">
        <v>0</v>
      </c>
      <c r="T172" s="361">
        <f t="shared" si="7"/>
        <v>80000</v>
      </c>
      <c r="U172" s="362">
        <v>80000</v>
      </c>
      <c r="V172" s="363">
        <v>0</v>
      </c>
      <c r="W172" s="363">
        <v>0</v>
      </c>
      <c r="X172" s="364">
        <f t="shared" si="8"/>
        <v>80000</v>
      </c>
      <c r="Y172" s="365" t="s">
        <v>2490</v>
      </c>
      <c r="AC172" s="464"/>
      <c r="AD172" s="464"/>
      <c r="AE172" s="464"/>
      <c r="AF172" s="464"/>
      <c r="AG172" s="464"/>
      <c r="AH172" s="464"/>
      <c r="AI172" s="464"/>
      <c r="AJ172" s="464"/>
      <c r="AK172" s="464"/>
      <c r="AL172" s="464"/>
      <c r="AM172" s="464"/>
      <c r="AN172" s="464"/>
      <c r="AO172" s="464"/>
      <c r="AP172" s="464"/>
      <c r="AQ172" s="464"/>
      <c r="AR172" s="464"/>
      <c r="AS172" s="464"/>
      <c r="AT172" s="464"/>
      <c r="AU172" s="464"/>
      <c r="AV172" s="464"/>
      <c r="AW172" s="464"/>
      <c r="AX172" s="464"/>
      <c r="AY172" s="464"/>
      <c r="AZ172" s="464"/>
      <c r="BA172" s="464"/>
      <c r="BB172" s="464"/>
      <c r="BC172" s="464"/>
      <c r="BD172" s="464"/>
      <c r="BE172" s="464"/>
      <c r="BF172" s="464"/>
      <c r="BG172" s="464"/>
      <c r="BH172" s="464"/>
      <c r="BI172" s="464"/>
      <c r="BJ172" s="464"/>
      <c r="BK172" s="464"/>
      <c r="BL172" s="464"/>
      <c r="BM172" s="464"/>
      <c r="BN172" s="464"/>
      <c r="BO172" s="464"/>
      <c r="BP172" s="464"/>
      <c r="BQ172" s="464"/>
      <c r="BR172" s="464"/>
      <c r="BS172" s="464"/>
      <c r="BT172" s="464"/>
      <c r="BU172" s="464"/>
      <c r="BV172" s="464"/>
      <c r="BW172" s="464"/>
      <c r="BX172" s="464"/>
      <c r="BY172" s="464"/>
      <c r="BZ172" s="464"/>
      <c r="CA172" s="464"/>
    </row>
    <row r="173" spans="2:79" s="354" customFormat="1" ht="43.5" customHeight="1">
      <c r="B173" s="355">
        <v>160</v>
      </c>
      <c r="C173" s="128" t="s">
        <v>810</v>
      </c>
      <c r="D173" s="128" t="s">
        <v>247</v>
      </c>
      <c r="E173" s="128" t="s">
        <v>253</v>
      </c>
      <c r="F173" s="128" t="s">
        <v>811</v>
      </c>
      <c r="G173" s="128" t="s">
        <v>2491</v>
      </c>
      <c r="H173" s="128" t="s">
        <v>2492</v>
      </c>
      <c r="I173" s="270" t="s">
        <v>319</v>
      </c>
      <c r="J173" s="270"/>
      <c r="K173" s="128" t="s">
        <v>812</v>
      </c>
      <c r="L173" s="356" t="s">
        <v>2317</v>
      </c>
      <c r="M173" s="128">
        <v>25</v>
      </c>
      <c r="N173" s="366">
        <v>6</v>
      </c>
      <c r="O173" s="358">
        <f t="shared" si="6"/>
        <v>31</v>
      </c>
      <c r="P173" s="359" t="s">
        <v>2312</v>
      </c>
      <c r="Q173" s="360">
        <v>80000</v>
      </c>
      <c r="R173" s="361">
        <v>0</v>
      </c>
      <c r="S173" s="361">
        <v>0</v>
      </c>
      <c r="T173" s="361">
        <f t="shared" si="7"/>
        <v>80000</v>
      </c>
      <c r="U173" s="362">
        <v>80000</v>
      </c>
      <c r="V173" s="363">
        <v>0</v>
      </c>
      <c r="W173" s="363">
        <v>0</v>
      </c>
      <c r="X173" s="364">
        <f t="shared" si="8"/>
        <v>80000</v>
      </c>
      <c r="Y173" s="365" t="s">
        <v>2493</v>
      </c>
      <c r="AC173" s="464"/>
      <c r="AD173" s="464"/>
      <c r="AE173" s="464"/>
      <c r="AF173" s="464"/>
      <c r="AG173" s="464"/>
      <c r="AH173" s="464"/>
      <c r="AI173" s="464"/>
      <c r="AJ173" s="464"/>
      <c r="AK173" s="464"/>
      <c r="AL173" s="464"/>
      <c r="AM173" s="464"/>
      <c r="AN173" s="464"/>
      <c r="AO173" s="464"/>
      <c r="AP173" s="464"/>
      <c r="AQ173" s="464"/>
      <c r="AR173" s="464"/>
      <c r="AS173" s="464"/>
      <c r="AT173" s="464"/>
      <c r="AU173" s="464"/>
      <c r="AV173" s="464"/>
      <c r="AW173" s="464"/>
      <c r="AX173" s="464"/>
      <c r="AY173" s="464"/>
      <c r="AZ173" s="464"/>
      <c r="BA173" s="464"/>
      <c r="BB173" s="464"/>
      <c r="BC173" s="464"/>
      <c r="BD173" s="464"/>
      <c r="BE173" s="464"/>
      <c r="BF173" s="464"/>
      <c r="BG173" s="464"/>
      <c r="BH173" s="464"/>
      <c r="BI173" s="464"/>
      <c r="BJ173" s="464"/>
      <c r="BK173" s="464"/>
      <c r="BL173" s="464"/>
      <c r="BM173" s="464"/>
      <c r="BN173" s="464"/>
      <c r="BO173" s="464"/>
      <c r="BP173" s="464"/>
      <c r="BQ173" s="464"/>
      <c r="BR173" s="464"/>
      <c r="BS173" s="464"/>
      <c r="BT173" s="464"/>
      <c r="BU173" s="464"/>
      <c r="BV173" s="464"/>
      <c r="BW173" s="464"/>
      <c r="BX173" s="464"/>
      <c r="BY173" s="464"/>
      <c r="BZ173" s="464"/>
      <c r="CA173" s="464"/>
    </row>
    <row r="174" spans="2:79" s="354" customFormat="1" ht="43.5" customHeight="1">
      <c r="B174" s="355">
        <v>161</v>
      </c>
      <c r="C174" s="128" t="s">
        <v>2494</v>
      </c>
      <c r="D174" s="128" t="s">
        <v>307</v>
      </c>
      <c r="E174" s="128" t="s">
        <v>802</v>
      </c>
      <c r="F174" s="128" t="s">
        <v>803</v>
      </c>
      <c r="G174" s="128" t="s">
        <v>2491</v>
      </c>
      <c r="H174" s="128" t="s">
        <v>2492</v>
      </c>
      <c r="I174" s="270" t="s">
        <v>319</v>
      </c>
      <c r="J174" s="270"/>
      <c r="K174" s="128" t="s">
        <v>804</v>
      </c>
      <c r="L174" s="356" t="s">
        <v>2317</v>
      </c>
      <c r="M174" s="128">
        <v>16</v>
      </c>
      <c r="N174" s="366">
        <v>10</v>
      </c>
      <c r="O174" s="358">
        <f t="shared" si="6"/>
        <v>26</v>
      </c>
      <c r="P174" s="359" t="s">
        <v>2312</v>
      </c>
      <c r="Q174" s="360">
        <v>80000</v>
      </c>
      <c r="R174" s="361">
        <v>0</v>
      </c>
      <c r="S174" s="361">
        <v>0</v>
      </c>
      <c r="T174" s="361">
        <f t="shared" si="7"/>
        <v>80000</v>
      </c>
      <c r="U174" s="362">
        <v>80000</v>
      </c>
      <c r="V174" s="363">
        <v>0</v>
      </c>
      <c r="W174" s="363">
        <v>0</v>
      </c>
      <c r="X174" s="364">
        <f t="shared" si="8"/>
        <v>80000</v>
      </c>
      <c r="Y174" s="365" t="s">
        <v>2495</v>
      </c>
      <c r="AC174" s="464"/>
      <c r="AD174" s="464"/>
      <c r="AE174" s="464"/>
      <c r="AF174" s="464"/>
      <c r="AG174" s="464"/>
      <c r="AH174" s="464"/>
      <c r="AI174" s="464"/>
      <c r="AJ174" s="464"/>
      <c r="AK174" s="464"/>
      <c r="AL174" s="464"/>
      <c r="AM174" s="464"/>
      <c r="AN174" s="464"/>
      <c r="AO174" s="464"/>
      <c r="AP174" s="464"/>
      <c r="AQ174" s="464"/>
      <c r="AR174" s="464"/>
      <c r="AS174" s="464"/>
      <c r="AT174" s="464"/>
      <c r="AU174" s="464"/>
      <c r="AV174" s="464"/>
      <c r="AW174" s="464"/>
      <c r="AX174" s="464"/>
      <c r="AY174" s="464"/>
      <c r="AZ174" s="464"/>
      <c r="BA174" s="464"/>
      <c r="BB174" s="464"/>
      <c r="BC174" s="464"/>
      <c r="BD174" s="464"/>
      <c r="BE174" s="464"/>
      <c r="BF174" s="464"/>
      <c r="BG174" s="464"/>
      <c r="BH174" s="464"/>
      <c r="BI174" s="464"/>
      <c r="BJ174" s="464"/>
      <c r="BK174" s="464"/>
      <c r="BL174" s="464"/>
      <c r="BM174" s="464"/>
      <c r="BN174" s="464"/>
      <c r="BO174" s="464"/>
      <c r="BP174" s="464"/>
      <c r="BQ174" s="464"/>
      <c r="BR174" s="464"/>
      <c r="BS174" s="464"/>
      <c r="BT174" s="464"/>
      <c r="BU174" s="464"/>
      <c r="BV174" s="464"/>
      <c r="BW174" s="464"/>
      <c r="BX174" s="464"/>
      <c r="BY174" s="464"/>
      <c r="BZ174" s="464"/>
      <c r="CA174" s="464"/>
    </row>
    <row r="175" spans="2:79" s="354" customFormat="1" ht="43.5" customHeight="1">
      <c r="B175" s="355">
        <v>162</v>
      </c>
      <c r="C175" s="128" t="s">
        <v>765</v>
      </c>
      <c r="D175" s="128" t="s">
        <v>253</v>
      </c>
      <c r="E175" s="128" t="s">
        <v>253</v>
      </c>
      <c r="F175" s="128" t="s">
        <v>766</v>
      </c>
      <c r="G175" s="128" t="s">
        <v>2491</v>
      </c>
      <c r="H175" s="128" t="s">
        <v>2492</v>
      </c>
      <c r="I175" s="270" t="s">
        <v>319</v>
      </c>
      <c r="J175" s="270"/>
      <c r="K175" s="128" t="s">
        <v>767</v>
      </c>
      <c r="L175" s="356" t="s">
        <v>2317</v>
      </c>
      <c r="M175" s="128">
        <v>21</v>
      </c>
      <c r="N175" s="366">
        <v>15</v>
      </c>
      <c r="O175" s="358">
        <f t="shared" si="6"/>
        <v>36</v>
      </c>
      <c r="P175" s="359" t="s">
        <v>2312</v>
      </c>
      <c r="Q175" s="360">
        <v>80000</v>
      </c>
      <c r="R175" s="361">
        <v>0</v>
      </c>
      <c r="S175" s="361">
        <v>0</v>
      </c>
      <c r="T175" s="361">
        <f t="shared" si="7"/>
        <v>80000</v>
      </c>
      <c r="U175" s="362">
        <v>80000</v>
      </c>
      <c r="V175" s="363">
        <v>0</v>
      </c>
      <c r="W175" s="363">
        <v>0</v>
      </c>
      <c r="X175" s="364">
        <f t="shared" si="8"/>
        <v>80000</v>
      </c>
      <c r="Y175" s="365" t="s">
        <v>2496</v>
      </c>
      <c r="AC175" s="464"/>
      <c r="AD175" s="464"/>
      <c r="AE175" s="464"/>
      <c r="AF175" s="464"/>
      <c r="AG175" s="464"/>
      <c r="AH175" s="464"/>
      <c r="AI175" s="464"/>
      <c r="AJ175" s="464"/>
      <c r="AK175" s="464"/>
      <c r="AL175" s="464"/>
      <c r="AM175" s="464"/>
      <c r="AN175" s="464"/>
      <c r="AO175" s="464"/>
      <c r="AP175" s="464"/>
      <c r="AQ175" s="464"/>
      <c r="AR175" s="464"/>
      <c r="AS175" s="464"/>
      <c r="AT175" s="464"/>
      <c r="AU175" s="464"/>
      <c r="AV175" s="464"/>
      <c r="AW175" s="464"/>
      <c r="AX175" s="464"/>
      <c r="AY175" s="464"/>
      <c r="AZ175" s="464"/>
      <c r="BA175" s="464"/>
      <c r="BB175" s="464"/>
      <c r="BC175" s="464"/>
      <c r="BD175" s="464"/>
      <c r="BE175" s="464"/>
      <c r="BF175" s="464"/>
      <c r="BG175" s="464"/>
      <c r="BH175" s="464"/>
      <c r="BI175" s="464"/>
      <c r="BJ175" s="464"/>
      <c r="BK175" s="464"/>
      <c r="BL175" s="464"/>
      <c r="BM175" s="464"/>
      <c r="BN175" s="464"/>
      <c r="BO175" s="464"/>
      <c r="BP175" s="464"/>
      <c r="BQ175" s="464"/>
      <c r="BR175" s="464"/>
      <c r="BS175" s="464"/>
      <c r="BT175" s="464"/>
      <c r="BU175" s="464"/>
      <c r="BV175" s="464"/>
      <c r="BW175" s="464"/>
      <c r="BX175" s="464"/>
      <c r="BY175" s="464"/>
      <c r="BZ175" s="464"/>
      <c r="CA175" s="464"/>
    </row>
    <row r="176" spans="2:79" s="354" customFormat="1" ht="43.5" customHeight="1">
      <c r="B176" s="355">
        <v>163</v>
      </c>
      <c r="C176" s="128" t="s">
        <v>786</v>
      </c>
      <c r="D176" s="128" t="s">
        <v>787</v>
      </c>
      <c r="E176" s="128" t="s">
        <v>285</v>
      </c>
      <c r="F176" s="128" t="s">
        <v>656</v>
      </c>
      <c r="G176" s="128" t="s">
        <v>2491</v>
      </c>
      <c r="H176" s="128" t="s">
        <v>2492</v>
      </c>
      <c r="I176" s="270" t="s">
        <v>319</v>
      </c>
      <c r="J176" s="270"/>
      <c r="K176" s="128" t="s">
        <v>786</v>
      </c>
      <c r="L176" s="356" t="s">
        <v>2317</v>
      </c>
      <c r="M176" s="128">
        <v>21</v>
      </c>
      <c r="N176" s="366">
        <v>4</v>
      </c>
      <c r="O176" s="358">
        <f t="shared" si="6"/>
        <v>25</v>
      </c>
      <c r="P176" s="359" t="s">
        <v>2312</v>
      </c>
      <c r="Q176" s="360">
        <v>80000</v>
      </c>
      <c r="R176" s="361">
        <v>0</v>
      </c>
      <c r="S176" s="361">
        <v>0</v>
      </c>
      <c r="T176" s="361">
        <f t="shared" si="7"/>
        <v>80000</v>
      </c>
      <c r="U176" s="362">
        <v>80000</v>
      </c>
      <c r="V176" s="363">
        <v>0</v>
      </c>
      <c r="W176" s="363">
        <v>0</v>
      </c>
      <c r="X176" s="364">
        <f t="shared" si="8"/>
        <v>80000</v>
      </c>
      <c r="Y176" s="365" t="s">
        <v>2497</v>
      </c>
      <c r="AC176" s="464"/>
      <c r="AD176" s="464"/>
      <c r="AE176" s="464"/>
      <c r="AF176" s="464"/>
      <c r="AG176" s="464"/>
      <c r="AH176" s="464"/>
      <c r="AI176" s="464"/>
      <c r="AJ176" s="464"/>
      <c r="AK176" s="464"/>
      <c r="AL176" s="464"/>
      <c r="AM176" s="464"/>
      <c r="AN176" s="464"/>
      <c r="AO176" s="464"/>
      <c r="AP176" s="464"/>
      <c r="AQ176" s="464"/>
      <c r="AR176" s="464"/>
      <c r="AS176" s="464"/>
      <c r="AT176" s="464"/>
      <c r="AU176" s="464"/>
      <c r="AV176" s="464"/>
      <c r="AW176" s="464"/>
      <c r="AX176" s="464"/>
      <c r="AY176" s="464"/>
      <c r="AZ176" s="464"/>
      <c r="BA176" s="464"/>
      <c r="BB176" s="464"/>
      <c r="BC176" s="464"/>
      <c r="BD176" s="464"/>
      <c r="BE176" s="464"/>
      <c r="BF176" s="464"/>
      <c r="BG176" s="464"/>
      <c r="BH176" s="464"/>
      <c r="BI176" s="464"/>
      <c r="BJ176" s="464"/>
      <c r="BK176" s="464"/>
      <c r="BL176" s="464"/>
      <c r="BM176" s="464"/>
      <c r="BN176" s="464"/>
      <c r="BO176" s="464"/>
      <c r="BP176" s="464"/>
      <c r="BQ176" s="464"/>
      <c r="BR176" s="464"/>
      <c r="BS176" s="464"/>
      <c r="BT176" s="464"/>
      <c r="BU176" s="464"/>
      <c r="BV176" s="464"/>
      <c r="BW176" s="464"/>
      <c r="BX176" s="464"/>
      <c r="BY176" s="464"/>
      <c r="BZ176" s="464"/>
      <c r="CA176" s="464"/>
    </row>
    <row r="177" spans="2:79" s="354" customFormat="1" ht="43.5" customHeight="1">
      <c r="B177" s="355">
        <v>164</v>
      </c>
      <c r="C177" s="128" t="s">
        <v>769</v>
      </c>
      <c r="D177" s="128" t="s">
        <v>247</v>
      </c>
      <c r="E177" s="128" t="s">
        <v>253</v>
      </c>
      <c r="F177" s="128" t="s">
        <v>770</v>
      </c>
      <c r="G177" s="128" t="s">
        <v>2491</v>
      </c>
      <c r="H177" s="128" t="s">
        <v>2492</v>
      </c>
      <c r="I177" s="270" t="s">
        <v>319</v>
      </c>
      <c r="J177" s="270"/>
      <c r="K177" s="128" t="s">
        <v>769</v>
      </c>
      <c r="L177" s="356" t="s">
        <v>2317</v>
      </c>
      <c r="M177" s="128">
        <v>27</v>
      </c>
      <c r="N177" s="366">
        <v>9</v>
      </c>
      <c r="O177" s="358">
        <f t="shared" si="6"/>
        <v>36</v>
      </c>
      <c r="P177" s="359" t="s">
        <v>2312</v>
      </c>
      <c r="Q177" s="360">
        <v>80000</v>
      </c>
      <c r="R177" s="361">
        <v>0</v>
      </c>
      <c r="S177" s="361">
        <v>0</v>
      </c>
      <c r="T177" s="361">
        <f t="shared" si="7"/>
        <v>80000</v>
      </c>
      <c r="U177" s="362">
        <v>80000</v>
      </c>
      <c r="V177" s="363">
        <v>0</v>
      </c>
      <c r="W177" s="363">
        <v>0</v>
      </c>
      <c r="X177" s="364">
        <f t="shared" si="8"/>
        <v>80000</v>
      </c>
      <c r="Y177" s="365" t="s">
        <v>2498</v>
      </c>
      <c r="AC177" s="464"/>
      <c r="AD177" s="464"/>
      <c r="AE177" s="464"/>
      <c r="AF177" s="464"/>
      <c r="AG177" s="464"/>
      <c r="AH177" s="464"/>
      <c r="AI177" s="464"/>
      <c r="AJ177" s="464"/>
      <c r="AK177" s="464"/>
      <c r="AL177" s="464"/>
      <c r="AM177" s="464"/>
      <c r="AN177" s="464"/>
      <c r="AO177" s="464"/>
      <c r="AP177" s="464"/>
      <c r="AQ177" s="464"/>
      <c r="AR177" s="464"/>
      <c r="AS177" s="464"/>
      <c r="AT177" s="464"/>
      <c r="AU177" s="464"/>
      <c r="AV177" s="464"/>
      <c r="AW177" s="464"/>
      <c r="AX177" s="464"/>
      <c r="AY177" s="464"/>
      <c r="AZ177" s="464"/>
      <c r="BA177" s="464"/>
      <c r="BB177" s="464"/>
      <c r="BC177" s="464"/>
      <c r="BD177" s="464"/>
      <c r="BE177" s="464"/>
      <c r="BF177" s="464"/>
      <c r="BG177" s="464"/>
      <c r="BH177" s="464"/>
      <c r="BI177" s="464"/>
      <c r="BJ177" s="464"/>
      <c r="BK177" s="464"/>
      <c r="BL177" s="464"/>
      <c r="BM177" s="464"/>
      <c r="BN177" s="464"/>
      <c r="BO177" s="464"/>
      <c r="BP177" s="464"/>
      <c r="BQ177" s="464"/>
      <c r="BR177" s="464"/>
      <c r="BS177" s="464"/>
      <c r="BT177" s="464"/>
      <c r="BU177" s="464"/>
      <c r="BV177" s="464"/>
      <c r="BW177" s="464"/>
      <c r="BX177" s="464"/>
      <c r="BY177" s="464"/>
      <c r="BZ177" s="464"/>
      <c r="CA177" s="464"/>
    </row>
    <row r="178" spans="2:79" s="354" customFormat="1" ht="43.5" customHeight="1">
      <c r="B178" s="355">
        <v>165</v>
      </c>
      <c r="C178" s="128" t="s">
        <v>316</v>
      </c>
      <c r="D178" s="128" t="s">
        <v>307</v>
      </c>
      <c r="E178" s="128" t="s">
        <v>317</v>
      </c>
      <c r="F178" s="128" t="s">
        <v>318</v>
      </c>
      <c r="G178" s="128" t="s">
        <v>2491</v>
      </c>
      <c r="H178" s="128" t="s">
        <v>2492</v>
      </c>
      <c r="I178" s="270" t="s">
        <v>319</v>
      </c>
      <c r="J178" s="270"/>
      <c r="K178" s="128" t="s">
        <v>320</v>
      </c>
      <c r="L178" s="356" t="s">
        <v>2317</v>
      </c>
      <c r="M178" s="128">
        <v>25</v>
      </c>
      <c r="N178" s="366">
        <v>17</v>
      </c>
      <c r="O178" s="358">
        <f t="shared" si="6"/>
        <v>42</v>
      </c>
      <c r="P178" s="359" t="s">
        <v>2312</v>
      </c>
      <c r="Q178" s="360">
        <v>80000</v>
      </c>
      <c r="R178" s="361">
        <v>0</v>
      </c>
      <c r="S178" s="361">
        <v>0</v>
      </c>
      <c r="T178" s="361">
        <f t="shared" si="7"/>
        <v>80000</v>
      </c>
      <c r="U178" s="362">
        <v>80000</v>
      </c>
      <c r="V178" s="363">
        <v>0</v>
      </c>
      <c r="W178" s="363">
        <v>0</v>
      </c>
      <c r="X178" s="364">
        <f t="shared" si="8"/>
        <v>80000</v>
      </c>
      <c r="Y178" s="365" t="s">
        <v>2499</v>
      </c>
      <c r="AC178" s="464"/>
      <c r="AD178" s="464"/>
      <c r="AE178" s="464"/>
      <c r="AF178" s="464"/>
      <c r="AG178" s="464"/>
      <c r="AH178" s="464"/>
      <c r="AI178" s="464"/>
      <c r="AJ178" s="464"/>
      <c r="AK178" s="464"/>
      <c r="AL178" s="464"/>
      <c r="AM178" s="464"/>
      <c r="AN178" s="464"/>
      <c r="AO178" s="464"/>
      <c r="AP178" s="464"/>
      <c r="AQ178" s="464"/>
      <c r="AR178" s="464"/>
      <c r="AS178" s="464"/>
      <c r="AT178" s="464"/>
      <c r="AU178" s="464"/>
      <c r="AV178" s="464"/>
      <c r="AW178" s="464"/>
      <c r="AX178" s="464"/>
      <c r="AY178" s="464"/>
      <c r="AZ178" s="464"/>
      <c r="BA178" s="464"/>
      <c r="BB178" s="464"/>
      <c r="BC178" s="464"/>
      <c r="BD178" s="464"/>
      <c r="BE178" s="464"/>
      <c r="BF178" s="464"/>
      <c r="BG178" s="464"/>
      <c r="BH178" s="464"/>
      <c r="BI178" s="464"/>
      <c r="BJ178" s="464"/>
      <c r="BK178" s="464"/>
      <c r="BL178" s="464"/>
      <c r="BM178" s="464"/>
      <c r="BN178" s="464"/>
      <c r="BO178" s="464"/>
      <c r="BP178" s="464"/>
      <c r="BQ178" s="464"/>
      <c r="BR178" s="464"/>
      <c r="BS178" s="464"/>
      <c r="BT178" s="464"/>
      <c r="BU178" s="464"/>
      <c r="BV178" s="464"/>
      <c r="BW178" s="464"/>
      <c r="BX178" s="464"/>
      <c r="BY178" s="464"/>
      <c r="BZ178" s="464"/>
      <c r="CA178" s="464"/>
    </row>
    <row r="179" spans="2:79" s="354" customFormat="1" ht="43.5" customHeight="1">
      <c r="B179" s="355">
        <v>166</v>
      </c>
      <c r="C179" s="128" t="s">
        <v>806</v>
      </c>
      <c r="D179" s="128" t="s">
        <v>307</v>
      </c>
      <c r="E179" s="128" t="s">
        <v>179</v>
      </c>
      <c r="F179" s="128" t="s">
        <v>807</v>
      </c>
      <c r="G179" s="128" t="s">
        <v>2491</v>
      </c>
      <c r="H179" s="128" t="s">
        <v>2492</v>
      </c>
      <c r="I179" s="270" t="s">
        <v>319</v>
      </c>
      <c r="J179" s="270"/>
      <c r="K179" s="128" t="s">
        <v>808</v>
      </c>
      <c r="L179" s="356" t="s">
        <v>2317</v>
      </c>
      <c r="M179" s="367">
        <v>35</v>
      </c>
      <c r="N179" s="366">
        <v>8</v>
      </c>
      <c r="O179" s="358">
        <f t="shared" si="6"/>
        <v>43</v>
      </c>
      <c r="P179" s="359" t="s">
        <v>2312</v>
      </c>
      <c r="Q179" s="360">
        <v>80000</v>
      </c>
      <c r="R179" s="361">
        <v>0</v>
      </c>
      <c r="S179" s="361">
        <v>0</v>
      </c>
      <c r="T179" s="361">
        <f t="shared" si="7"/>
        <v>80000</v>
      </c>
      <c r="U179" s="362">
        <v>80000</v>
      </c>
      <c r="V179" s="363">
        <v>0</v>
      </c>
      <c r="W179" s="363">
        <v>0</v>
      </c>
      <c r="X179" s="364">
        <f t="shared" si="8"/>
        <v>80000</v>
      </c>
      <c r="Y179" s="365" t="s">
        <v>2500</v>
      </c>
      <c r="AC179" s="464"/>
      <c r="AD179" s="464"/>
      <c r="AE179" s="464"/>
      <c r="AF179" s="464"/>
      <c r="AG179" s="464"/>
      <c r="AH179" s="464"/>
      <c r="AI179" s="464"/>
      <c r="AJ179" s="464"/>
      <c r="AK179" s="464"/>
      <c r="AL179" s="464"/>
      <c r="AM179" s="464"/>
      <c r="AN179" s="464"/>
      <c r="AO179" s="464"/>
      <c r="AP179" s="464"/>
      <c r="AQ179" s="464"/>
      <c r="AR179" s="464"/>
      <c r="AS179" s="464"/>
      <c r="AT179" s="464"/>
      <c r="AU179" s="464"/>
      <c r="AV179" s="464"/>
      <c r="AW179" s="464"/>
      <c r="AX179" s="464"/>
      <c r="AY179" s="464"/>
      <c r="AZ179" s="464"/>
      <c r="BA179" s="464"/>
      <c r="BB179" s="464"/>
      <c r="BC179" s="464"/>
      <c r="BD179" s="464"/>
      <c r="BE179" s="464"/>
      <c r="BF179" s="464"/>
      <c r="BG179" s="464"/>
      <c r="BH179" s="464"/>
      <c r="BI179" s="464"/>
      <c r="BJ179" s="464"/>
      <c r="BK179" s="464"/>
      <c r="BL179" s="464"/>
      <c r="BM179" s="464"/>
      <c r="BN179" s="464"/>
      <c r="BO179" s="464"/>
      <c r="BP179" s="464"/>
      <c r="BQ179" s="464"/>
      <c r="BR179" s="464"/>
      <c r="BS179" s="464"/>
      <c r="BT179" s="464"/>
      <c r="BU179" s="464"/>
      <c r="BV179" s="464"/>
      <c r="BW179" s="464"/>
      <c r="BX179" s="464"/>
      <c r="BY179" s="464"/>
      <c r="BZ179" s="464"/>
      <c r="CA179" s="464"/>
    </row>
    <row r="180" spans="2:79" s="354" customFormat="1" ht="43.5" customHeight="1">
      <c r="B180" s="355">
        <v>167</v>
      </c>
      <c r="C180" s="128" t="s">
        <v>777</v>
      </c>
      <c r="D180" s="128" t="s">
        <v>295</v>
      </c>
      <c r="E180" s="128" t="s">
        <v>778</v>
      </c>
      <c r="F180" s="128" t="s">
        <v>779</v>
      </c>
      <c r="G180" s="128" t="s">
        <v>2491</v>
      </c>
      <c r="H180" s="128" t="s">
        <v>2492</v>
      </c>
      <c r="I180" s="270" t="s">
        <v>319</v>
      </c>
      <c r="J180" s="270"/>
      <c r="K180" s="128" t="s">
        <v>780</v>
      </c>
      <c r="L180" s="356" t="s">
        <v>2317</v>
      </c>
      <c r="M180" s="367">
        <v>15</v>
      </c>
      <c r="N180" s="366">
        <v>14</v>
      </c>
      <c r="O180" s="358">
        <f t="shared" si="6"/>
        <v>29</v>
      </c>
      <c r="P180" s="359" t="s">
        <v>2312</v>
      </c>
      <c r="Q180" s="360">
        <v>80000</v>
      </c>
      <c r="R180" s="361">
        <v>0</v>
      </c>
      <c r="S180" s="361">
        <v>0</v>
      </c>
      <c r="T180" s="361">
        <f t="shared" si="7"/>
        <v>80000</v>
      </c>
      <c r="U180" s="362">
        <v>80000</v>
      </c>
      <c r="V180" s="363">
        <v>0</v>
      </c>
      <c r="W180" s="363">
        <v>0</v>
      </c>
      <c r="X180" s="364">
        <f t="shared" si="8"/>
        <v>80000</v>
      </c>
      <c r="Y180" s="365" t="s">
        <v>2501</v>
      </c>
      <c r="AC180" s="464"/>
      <c r="AD180" s="464"/>
      <c r="AE180" s="464"/>
      <c r="AF180" s="464"/>
      <c r="AG180" s="464"/>
      <c r="AH180" s="464"/>
      <c r="AI180" s="464"/>
      <c r="AJ180" s="464"/>
      <c r="AK180" s="464"/>
      <c r="AL180" s="464"/>
      <c r="AM180" s="464"/>
      <c r="AN180" s="464"/>
      <c r="AO180" s="464"/>
      <c r="AP180" s="464"/>
      <c r="AQ180" s="464"/>
      <c r="AR180" s="464"/>
      <c r="AS180" s="464"/>
      <c r="AT180" s="464"/>
      <c r="AU180" s="464"/>
      <c r="AV180" s="464"/>
      <c r="AW180" s="464"/>
      <c r="AX180" s="464"/>
      <c r="AY180" s="464"/>
      <c r="AZ180" s="464"/>
      <c r="BA180" s="464"/>
      <c r="BB180" s="464"/>
      <c r="BC180" s="464"/>
      <c r="BD180" s="464"/>
      <c r="BE180" s="464"/>
      <c r="BF180" s="464"/>
      <c r="BG180" s="464"/>
      <c r="BH180" s="464"/>
      <c r="BI180" s="464"/>
      <c r="BJ180" s="464"/>
      <c r="BK180" s="464"/>
      <c r="BL180" s="464"/>
      <c r="BM180" s="464"/>
      <c r="BN180" s="464"/>
      <c r="BO180" s="464"/>
      <c r="BP180" s="464"/>
      <c r="BQ180" s="464"/>
      <c r="BR180" s="464"/>
      <c r="BS180" s="464"/>
      <c r="BT180" s="464"/>
      <c r="BU180" s="464"/>
      <c r="BV180" s="464"/>
      <c r="BW180" s="464"/>
      <c r="BX180" s="464"/>
      <c r="BY180" s="464"/>
      <c r="BZ180" s="464"/>
      <c r="CA180" s="464"/>
    </row>
    <row r="181" spans="2:79" s="354" customFormat="1" ht="43.5" customHeight="1">
      <c r="B181" s="355">
        <v>168</v>
      </c>
      <c r="C181" s="128" t="s">
        <v>782</v>
      </c>
      <c r="D181" s="128" t="s">
        <v>307</v>
      </c>
      <c r="E181" s="128" t="s">
        <v>307</v>
      </c>
      <c r="F181" s="128" t="s">
        <v>783</v>
      </c>
      <c r="G181" s="128" t="s">
        <v>2491</v>
      </c>
      <c r="H181" s="128" t="s">
        <v>2492</v>
      </c>
      <c r="I181" s="270" t="s">
        <v>319</v>
      </c>
      <c r="J181" s="270"/>
      <c r="K181" s="128" t="s">
        <v>784</v>
      </c>
      <c r="L181" s="356" t="s">
        <v>2317</v>
      </c>
      <c r="M181" s="141">
        <v>16</v>
      </c>
      <c r="N181" s="366">
        <v>10</v>
      </c>
      <c r="O181" s="358">
        <f t="shared" si="6"/>
        <v>26</v>
      </c>
      <c r="P181" s="359" t="s">
        <v>2312</v>
      </c>
      <c r="Q181" s="360">
        <v>80000</v>
      </c>
      <c r="R181" s="361">
        <v>0</v>
      </c>
      <c r="S181" s="361">
        <v>0</v>
      </c>
      <c r="T181" s="361">
        <f t="shared" si="7"/>
        <v>80000</v>
      </c>
      <c r="U181" s="362">
        <v>80000</v>
      </c>
      <c r="V181" s="363">
        <v>0</v>
      </c>
      <c r="W181" s="363">
        <v>0</v>
      </c>
      <c r="X181" s="364">
        <f t="shared" si="8"/>
        <v>80000</v>
      </c>
      <c r="Y181" s="365" t="s">
        <v>2502</v>
      </c>
      <c r="AC181" s="464"/>
      <c r="AD181" s="464"/>
      <c r="AE181" s="464"/>
      <c r="AF181" s="464"/>
      <c r="AG181" s="464"/>
      <c r="AH181" s="464"/>
      <c r="AI181" s="464"/>
      <c r="AJ181" s="464"/>
      <c r="AK181" s="464"/>
      <c r="AL181" s="464"/>
      <c r="AM181" s="464"/>
      <c r="AN181" s="464"/>
      <c r="AO181" s="464"/>
      <c r="AP181" s="464"/>
      <c r="AQ181" s="464"/>
      <c r="AR181" s="464"/>
      <c r="AS181" s="464"/>
      <c r="AT181" s="464"/>
      <c r="AU181" s="464"/>
      <c r="AV181" s="464"/>
      <c r="AW181" s="464"/>
      <c r="AX181" s="464"/>
      <c r="AY181" s="464"/>
      <c r="AZ181" s="464"/>
      <c r="BA181" s="464"/>
      <c r="BB181" s="464"/>
      <c r="BC181" s="464"/>
      <c r="BD181" s="464"/>
      <c r="BE181" s="464"/>
      <c r="BF181" s="464"/>
      <c r="BG181" s="464"/>
      <c r="BH181" s="464"/>
      <c r="BI181" s="464"/>
      <c r="BJ181" s="464"/>
      <c r="BK181" s="464"/>
      <c r="BL181" s="464"/>
      <c r="BM181" s="464"/>
      <c r="BN181" s="464"/>
      <c r="BO181" s="464"/>
      <c r="BP181" s="464"/>
      <c r="BQ181" s="464"/>
      <c r="BR181" s="464"/>
      <c r="BS181" s="464"/>
      <c r="BT181" s="464"/>
      <c r="BU181" s="464"/>
      <c r="BV181" s="464"/>
      <c r="BW181" s="464"/>
      <c r="BX181" s="464"/>
      <c r="BY181" s="464"/>
      <c r="BZ181" s="464"/>
      <c r="CA181" s="464"/>
    </row>
    <row r="182" spans="2:79" s="354" customFormat="1" ht="43.5" customHeight="1">
      <c r="B182" s="355">
        <v>169</v>
      </c>
      <c r="C182" s="128" t="s">
        <v>798</v>
      </c>
      <c r="D182" s="128" t="s">
        <v>787</v>
      </c>
      <c r="E182" s="128" t="s">
        <v>307</v>
      </c>
      <c r="F182" s="128" t="s">
        <v>204</v>
      </c>
      <c r="G182" s="128" t="s">
        <v>2491</v>
      </c>
      <c r="H182" s="128" t="s">
        <v>2492</v>
      </c>
      <c r="I182" s="270" t="s">
        <v>319</v>
      </c>
      <c r="J182" s="270"/>
      <c r="K182" s="128" t="s">
        <v>799</v>
      </c>
      <c r="L182" s="356" t="s">
        <v>2317</v>
      </c>
      <c r="M182" s="141">
        <v>14</v>
      </c>
      <c r="N182" s="366">
        <v>10</v>
      </c>
      <c r="O182" s="358">
        <f t="shared" si="6"/>
        <v>24</v>
      </c>
      <c r="P182" s="359" t="s">
        <v>2313</v>
      </c>
      <c r="Q182" s="360">
        <v>80000</v>
      </c>
      <c r="R182" s="361">
        <v>0</v>
      </c>
      <c r="S182" s="361">
        <v>0</v>
      </c>
      <c r="T182" s="361">
        <f t="shared" si="7"/>
        <v>80000</v>
      </c>
      <c r="U182" s="362">
        <v>80000</v>
      </c>
      <c r="V182" s="363">
        <v>0</v>
      </c>
      <c r="W182" s="363">
        <v>0</v>
      </c>
      <c r="X182" s="364">
        <f t="shared" si="8"/>
        <v>80000</v>
      </c>
      <c r="Y182" s="365" t="s">
        <v>2503</v>
      </c>
      <c r="AC182" s="464"/>
      <c r="AD182" s="464"/>
      <c r="AE182" s="464"/>
      <c r="AF182" s="464"/>
      <c r="AG182" s="464"/>
      <c r="AH182" s="464"/>
      <c r="AI182" s="464"/>
      <c r="AJ182" s="464"/>
      <c r="AK182" s="464"/>
      <c r="AL182" s="464"/>
      <c r="AM182" s="464"/>
      <c r="AN182" s="464"/>
      <c r="AO182" s="464"/>
      <c r="AP182" s="464"/>
      <c r="AQ182" s="464"/>
      <c r="AR182" s="464"/>
      <c r="AS182" s="464"/>
      <c r="AT182" s="464"/>
      <c r="AU182" s="464"/>
      <c r="AV182" s="464"/>
      <c r="AW182" s="464"/>
      <c r="AX182" s="464"/>
      <c r="AY182" s="464"/>
      <c r="AZ182" s="464"/>
      <c r="BA182" s="464"/>
      <c r="BB182" s="464"/>
      <c r="BC182" s="464"/>
      <c r="BD182" s="464"/>
      <c r="BE182" s="464"/>
      <c r="BF182" s="464"/>
      <c r="BG182" s="464"/>
      <c r="BH182" s="464"/>
      <c r="BI182" s="464"/>
      <c r="BJ182" s="464"/>
      <c r="BK182" s="464"/>
      <c r="BL182" s="464"/>
      <c r="BM182" s="464"/>
      <c r="BN182" s="464"/>
      <c r="BO182" s="464"/>
      <c r="BP182" s="464"/>
      <c r="BQ182" s="464"/>
      <c r="BR182" s="464"/>
      <c r="BS182" s="464"/>
      <c r="BT182" s="464"/>
      <c r="BU182" s="464"/>
      <c r="BV182" s="464"/>
      <c r="BW182" s="464"/>
      <c r="BX182" s="464"/>
      <c r="BY182" s="464"/>
      <c r="BZ182" s="464"/>
      <c r="CA182" s="464"/>
    </row>
    <row r="183" spans="2:79" s="354" customFormat="1" ht="43.5" customHeight="1">
      <c r="B183" s="355">
        <v>170</v>
      </c>
      <c r="C183" s="128" t="s">
        <v>2504</v>
      </c>
      <c r="D183" s="128" t="s">
        <v>291</v>
      </c>
      <c r="E183" s="128" t="s">
        <v>790</v>
      </c>
      <c r="F183" s="128" t="s">
        <v>758</v>
      </c>
      <c r="G183" s="128" t="s">
        <v>2491</v>
      </c>
      <c r="H183" s="128" t="s">
        <v>2492</v>
      </c>
      <c r="I183" s="270" t="s">
        <v>319</v>
      </c>
      <c r="J183" s="270"/>
      <c r="K183" s="128" t="s">
        <v>791</v>
      </c>
      <c r="L183" s="356" t="s">
        <v>2317</v>
      </c>
      <c r="M183" s="128">
        <v>20</v>
      </c>
      <c r="N183" s="366">
        <v>5</v>
      </c>
      <c r="O183" s="358">
        <f t="shared" si="6"/>
        <v>25</v>
      </c>
      <c r="P183" s="359" t="s">
        <v>2312</v>
      </c>
      <c r="Q183" s="360">
        <v>80000</v>
      </c>
      <c r="R183" s="361">
        <v>0</v>
      </c>
      <c r="S183" s="361">
        <v>0</v>
      </c>
      <c r="T183" s="361">
        <f t="shared" si="7"/>
        <v>80000</v>
      </c>
      <c r="U183" s="362">
        <v>80000</v>
      </c>
      <c r="V183" s="363">
        <v>0</v>
      </c>
      <c r="W183" s="363">
        <v>0</v>
      </c>
      <c r="X183" s="364">
        <f t="shared" si="8"/>
        <v>80000</v>
      </c>
      <c r="Y183" s="365" t="s">
        <v>2505</v>
      </c>
      <c r="AC183" s="464"/>
      <c r="AD183" s="464"/>
      <c r="AE183" s="464"/>
      <c r="AF183" s="464"/>
      <c r="AG183" s="464"/>
      <c r="AH183" s="464"/>
      <c r="AI183" s="464"/>
      <c r="AJ183" s="464"/>
      <c r="AK183" s="464"/>
      <c r="AL183" s="464"/>
      <c r="AM183" s="464"/>
      <c r="AN183" s="464"/>
      <c r="AO183" s="464"/>
      <c r="AP183" s="464"/>
      <c r="AQ183" s="464"/>
      <c r="AR183" s="464"/>
      <c r="AS183" s="464"/>
      <c r="AT183" s="464"/>
      <c r="AU183" s="464"/>
      <c r="AV183" s="464"/>
      <c r="AW183" s="464"/>
      <c r="AX183" s="464"/>
      <c r="AY183" s="464"/>
      <c r="AZ183" s="464"/>
      <c r="BA183" s="464"/>
      <c r="BB183" s="464"/>
      <c r="BC183" s="464"/>
      <c r="BD183" s="464"/>
      <c r="BE183" s="464"/>
      <c r="BF183" s="464"/>
      <c r="BG183" s="464"/>
      <c r="BH183" s="464"/>
      <c r="BI183" s="464"/>
      <c r="BJ183" s="464"/>
      <c r="BK183" s="464"/>
      <c r="BL183" s="464"/>
      <c r="BM183" s="464"/>
      <c r="BN183" s="464"/>
      <c r="BO183" s="464"/>
      <c r="BP183" s="464"/>
      <c r="BQ183" s="464"/>
      <c r="BR183" s="464"/>
      <c r="BS183" s="464"/>
      <c r="BT183" s="464"/>
      <c r="BU183" s="464"/>
      <c r="BV183" s="464"/>
      <c r="BW183" s="464"/>
      <c r="BX183" s="464"/>
      <c r="BY183" s="464"/>
      <c r="BZ183" s="464"/>
      <c r="CA183" s="464"/>
    </row>
    <row r="184" spans="2:79" s="354" customFormat="1" ht="43.5" customHeight="1">
      <c r="B184" s="355">
        <v>171</v>
      </c>
      <c r="C184" s="128" t="s">
        <v>772</v>
      </c>
      <c r="D184" s="128" t="s">
        <v>773</v>
      </c>
      <c r="E184" s="128" t="s">
        <v>307</v>
      </c>
      <c r="F184" s="128" t="s">
        <v>774</v>
      </c>
      <c r="G184" s="128" t="s">
        <v>2491</v>
      </c>
      <c r="H184" s="128" t="s">
        <v>2492</v>
      </c>
      <c r="I184" s="270" t="s">
        <v>319</v>
      </c>
      <c r="J184" s="270"/>
      <c r="K184" s="128" t="s">
        <v>775</v>
      </c>
      <c r="L184" s="356" t="s">
        <v>2317</v>
      </c>
      <c r="M184" s="128">
        <v>15</v>
      </c>
      <c r="N184" s="366">
        <v>9</v>
      </c>
      <c r="O184" s="358">
        <f t="shared" si="6"/>
        <v>24</v>
      </c>
      <c r="P184" s="359" t="s">
        <v>2312</v>
      </c>
      <c r="Q184" s="360">
        <v>80000</v>
      </c>
      <c r="R184" s="361">
        <v>0</v>
      </c>
      <c r="S184" s="361">
        <v>0</v>
      </c>
      <c r="T184" s="361">
        <f t="shared" si="7"/>
        <v>80000</v>
      </c>
      <c r="U184" s="362">
        <v>80000</v>
      </c>
      <c r="V184" s="363">
        <v>0</v>
      </c>
      <c r="W184" s="363">
        <v>0</v>
      </c>
      <c r="X184" s="364">
        <f t="shared" si="8"/>
        <v>80000</v>
      </c>
      <c r="Y184" s="365" t="s">
        <v>2506</v>
      </c>
      <c r="AC184" s="464"/>
      <c r="AD184" s="464"/>
      <c r="AE184" s="464"/>
      <c r="AF184" s="464"/>
      <c r="AG184" s="464"/>
      <c r="AH184" s="464"/>
      <c r="AI184" s="464"/>
      <c r="AJ184" s="464"/>
      <c r="AK184" s="464"/>
      <c r="AL184" s="464"/>
      <c r="AM184" s="464"/>
      <c r="AN184" s="464"/>
      <c r="AO184" s="464"/>
      <c r="AP184" s="464"/>
      <c r="AQ184" s="464"/>
      <c r="AR184" s="464"/>
      <c r="AS184" s="464"/>
      <c r="AT184" s="464"/>
      <c r="AU184" s="464"/>
      <c r="AV184" s="464"/>
      <c r="AW184" s="464"/>
      <c r="AX184" s="464"/>
      <c r="AY184" s="464"/>
      <c r="AZ184" s="464"/>
      <c r="BA184" s="464"/>
      <c r="BB184" s="464"/>
      <c r="BC184" s="464"/>
      <c r="BD184" s="464"/>
      <c r="BE184" s="464"/>
      <c r="BF184" s="464"/>
      <c r="BG184" s="464"/>
      <c r="BH184" s="464"/>
      <c r="BI184" s="464"/>
      <c r="BJ184" s="464"/>
      <c r="BK184" s="464"/>
      <c r="BL184" s="464"/>
      <c r="BM184" s="464"/>
      <c r="BN184" s="464"/>
      <c r="BO184" s="464"/>
      <c r="BP184" s="464"/>
      <c r="BQ184" s="464"/>
      <c r="BR184" s="464"/>
      <c r="BS184" s="464"/>
      <c r="BT184" s="464"/>
      <c r="BU184" s="464"/>
      <c r="BV184" s="464"/>
      <c r="BW184" s="464"/>
      <c r="BX184" s="464"/>
      <c r="BY184" s="464"/>
      <c r="BZ184" s="464"/>
      <c r="CA184" s="464"/>
    </row>
    <row r="185" spans="2:79" s="354" customFormat="1" ht="43.5" customHeight="1">
      <c r="B185" s="355">
        <v>172</v>
      </c>
      <c r="C185" s="128" t="s">
        <v>1752</v>
      </c>
      <c r="D185" s="128" t="s">
        <v>1753</v>
      </c>
      <c r="E185" s="128" t="s">
        <v>161</v>
      </c>
      <c r="F185" s="128" t="s">
        <v>349</v>
      </c>
      <c r="G185" s="128" t="s">
        <v>2507</v>
      </c>
      <c r="H185" s="128" t="s">
        <v>2748</v>
      </c>
      <c r="I185" s="270" t="s">
        <v>1677</v>
      </c>
      <c r="J185" s="270"/>
      <c r="K185" s="128" t="s">
        <v>1754</v>
      </c>
      <c r="L185" s="356" t="s">
        <v>2317</v>
      </c>
      <c r="M185" s="141">
        <v>23</v>
      </c>
      <c r="N185" s="366">
        <v>5</v>
      </c>
      <c r="O185" s="358">
        <f t="shared" si="6"/>
        <v>28</v>
      </c>
      <c r="P185" s="359" t="s">
        <v>2312</v>
      </c>
      <c r="Q185" s="360">
        <v>80000</v>
      </c>
      <c r="R185" s="361">
        <v>0</v>
      </c>
      <c r="S185" s="361">
        <v>0</v>
      </c>
      <c r="T185" s="361">
        <f t="shared" si="7"/>
        <v>80000</v>
      </c>
      <c r="U185" s="362">
        <v>80000</v>
      </c>
      <c r="V185" s="363">
        <v>0</v>
      </c>
      <c r="W185" s="363">
        <v>0</v>
      </c>
      <c r="X185" s="364">
        <f t="shared" si="8"/>
        <v>80000</v>
      </c>
      <c r="Y185" s="365" t="s">
        <v>2508</v>
      </c>
      <c r="AC185" s="464"/>
      <c r="AD185" s="464"/>
      <c r="AE185" s="464"/>
      <c r="AF185" s="464"/>
      <c r="AG185" s="464"/>
      <c r="AH185" s="464"/>
      <c r="AI185" s="464"/>
      <c r="AJ185" s="464"/>
      <c r="AK185" s="464"/>
      <c r="AL185" s="464"/>
      <c r="AM185" s="464"/>
      <c r="AN185" s="464"/>
      <c r="AO185" s="464"/>
      <c r="AP185" s="464"/>
      <c r="AQ185" s="464"/>
      <c r="AR185" s="464"/>
      <c r="AS185" s="464"/>
      <c r="AT185" s="464"/>
      <c r="AU185" s="464"/>
      <c r="AV185" s="464"/>
      <c r="AW185" s="464"/>
      <c r="AX185" s="464"/>
      <c r="AY185" s="464"/>
      <c r="AZ185" s="464"/>
      <c r="BA185" s="464"/>
      <c r="BB185" s="464"/>
      <c r="BC185" s="464"/>
      <c r="BD185" s="464"/>
      <c r="BE185" s="464"/>
      <c r="BF185" s="464"/>
      <c r="BG185" s="464"/>
      <c r="BH185" s="464"/>
      <c r="BI185" s="464"/>
      <c r="BJ185" s="464"/>
      <c r="BK185" s="464"/>
      <c r="BL185" s="464"/>
      <c r="BM185" s="464"/>
      <c r="BN185" s="464"/>
      <c r="BO185" s="464"/>
      <c r="BP185" s="464"/>
      <c r="BQ185" s="464"/>
      <c r="BR185" s="464"/>
      <c r="BS185" s="464"/>
      <c r="BT185" s="464"/>
      <c r="BU185" s="464"/>
      <c r="BV185" s="464"/>
      <c r="BW185" s="464"/>
      <c r="BX185" s="464"/>
      <c r="BY185" s="464"/>
      <c r="BZ185" s="464"/>
      <c r="CA185" s="464"/>
    </row>
    <row r="186" spans="2:79" s="354" customFormat="1" ht="43.5" customHeight="1">
      <c r="B186" s="355">
        <v>173</v>
      </c>
      <c r="C186" s="128" t="s">
        <v>1742</v>
      </c>
      <c r="D186" s="128" t="s">
        <v>215</v>
      </c>
      <c r="E186" s="128" t="s">
        <v>352</v>
      </c>
      <c r="F186" s="128" t="s">
        <v>385</v>
      </c>
      <c r="G186" s="128" t="s">
        <v>2507</v>
      </c>
      <c r="H186" s="128" t="s">
        <v>2748</v>
      </c>
      <c r="I186" s="270" t="s">
        <v>1677</v>
      </c>
      <c r="J186" s="270"/>
      <c r="K186" s="128" t="s">
        <v>1742</v>
      </c>
      <c r="L186" s="356" t="s">
        <v>2317</v>
      </c>
      <c r="M186" s="128">
        <v>15</v>
      </c>
      <c r="N186" s="366">
        <v>5</v>
      </c>
      <c r="O186" s="358">
        <f t="shared" si="6"/>
        <v>20</v>
      </c>
      <c r="P186" s="359" t="s">
        <v>2312</v>
      </c>
      <c r="Q186" s="360">
        <v>80000</v>
      </c>
      <c r="R186" s="361">
        <v>0</v>
      </c>
      <c r="S186" s="361">
        <v>0</v>
      </c>
      <c r="T186" s="361">
        <f t="shared" si="7"/>
        <v>80000</v>
      </c>
      <c r="U186" s="362">
        <v>80000</v>
      </c>
      <c r="V186" s="363">
        <v>0</v>
      </c>
      <c r="W186" s="363">
        <v>0</v>
      </c>
      <c r="X186" s="364">
        <f t="shared" si="8"/>
        <v>80000</v>
      </c>
      <c r="Y186" s="365" t="s">
        <v>2509</v>
      </c>
      <c r="AC186" s="464"/>
      <c r="AD186" s="464"/>
      <c r="AE186" s="464"/>
      <c r="AF186" s="464"/>
      <c r="AG186" s="464"/>
      <c r="AH186" s="464"/>
      <c r="AI186" s="464"/>
      <c r="AJ186" s="464"/>
      <c r="AK186" s="464"/>
      <c r="AL186" s="464"/>
      <c r="AM186" s="464"/>
      <c r="AN186" s="464"/>
      <c r="AO186" s="464"/>
      <c r="AP186" s="464"/>
      <c r="AQ186" s="464"/>
      <c r="AR186" s="464"/>
      <c r="AS186" s="464"/>
      <c r="AT186" s="464"/>
      <c r="AU186" s="464"/>
      <c r="AV186" s="464"/>
      <c r="AW186" s="464"/>
      <c r="AX186" s="464"/>
      <c r="AY186" s="464"/>
      <c r="AZ186" s="464"/>
      <c r="BA186" s="464"/>
      <c r="BB186" s="464"/>
      <c r="BC186" s="464"/>
      <c r="BD186" s="464"/>
      <c r="BE186" s="464"/>
      <c r="BF186" s="464"/>
      <c r="BG186" s="464"/>
      <c r="BH186" s="464"/>
      <c r="BI186" s="464"/>
      <c r="BJ186" s="464"/>
      <c r="BK186" s="464"/>
      <c r="BL186" s="464"/>
      <c r="BM186" s="464"/>
      <c r="BN186" s="464"/>
      <c r="BO186" s="464"/>
      <c r="BP186" s="464"/>
      <c r="BQ186" s="464"/>
      <c r="BR186" s="464"/>
      <c r="BS186" s="464"/>
      <c r="BT186" s="464"/>
      <c r="BU186" s="464"/>
      <c r="BV186" s="464"/>
      <c r="BW186" s="464"/>
      <c r="BX186" s="464"/>
      <c r="BY186" s="464"/>
      <c r="BZ186" s="464"/>
      <c r="CA186" s="464"/>
    </row>
    <row r="187" spans="2:79" s="354" customFormat="1" ht="43.5" customHeight="1">
      <c r="B187" s="355">
        <v>174</v>
      </c>
      <c r="C187" s="128" t="s">
        <v>1730</v>
      </c>
      <c r="D187" s="128" t="s">
        <v>203</v>
      </c>
      <c r="E187" s="128" t="s">
        <v>1731</v>
      </c>
      <c r="F187" s="128" t="s">
        <v>1732</v>
      </c>
      <c r="G187" s="128" t="s">
        <v>2507</v>
      </c>
      <c r="H187" s="128" t="s">
        <v>2748</v>
      </c>
      <c r="I187" s="270" t="s">
        <v>1677</v>
      </c>
      <c r="J187" s="128"/>
      <c r="K187" s="128" t="s">
        <v>1733</v>
      </c>
      <c r="L187" s="356" t="s">
        <v>2317</v>
      </c>
      <c r="M187" s="128">
        <v>25</v>
      </c>
      <c r="N187" s="366">
        <v>6</v>
      </c>
      <c r="O187" s="358">
        <f t="shared" si="6"/>
        <v>31</v>
      </c>
      <c r="P187" s="359" t="s">
        <v>2312</v>
      </c>
      <c r="Q187" s="360">
        <v>80000</v>
      </c>
      <c r="R187" s="361">
        <v>0</v>
      </c>
      <c r="S187" s="361">
        <v>0</v>
      </c>
      <c r="T187" s="361">
        <f t="shared" si="7"/>
        <v>80000</v>
      </c>
      <c r="U187" s="362">
        <v>80000</v>
      </c>
      <c r="V187" s="363">
        <v>0</v>
      </c>
      <c r="W187" s="363">
        <v>0</v>
      </c>
      <c r="X187" s="364">
        <f t="shared" si="8"/>
        <v>80000</v>
      </c>
      <c r="Y187" s="365" t="s">
        <v>2510</v>
      </c>
      <c r="AC187" s="464"/>
      <c r="AD187" s="464"/>
      <c r="AE187" s="464"/>
      <c r="AF187" s="464"/>
      <c r="AG187" s="464"/>
      <c r="AH187" s="464"/>
      <c r="AI187" s="464"/>
      <c r="AJ187" s="464"/>
      <c r="AK187" s="464"/>
      <c r="AL187" s="464"/>
      <c r="AM187" s="464"/>
      <c r="AN187" s="464"/>
      <c r="AO187" s="464"/>
      <c r="AP187" s="464"/>
      <c r="AQ187" s="464"/>
      <c r="AR187" s="464"/>
      <c r="AS187" s="464"/>
      <c r="AT187" s="464"/>
      <c r="AU187" s="464"/>
      <c r="AV187" s="464"/>
      <c r="AW187" s="464"/>
      <c r="AX187" s="464"/>
      <c r="AY187" s="464"/>
      <c r="AZ187" s="464"/>
      <c r="BA187" s="464"/>
      <c r="BB187" s="464"/>
      <c r="BC187" s="464"/>
      <c r="BD187" s="464"/>
      <c r="BE187" s="464"/>
      <c r="BF187" s="464"/>
      <c r="BG187" s="464"/>
      <c r="BH187" s="464"/>
      <c r="BI187" s="464"/>
      <c r="BJ187" s="464"/>
      <c r="BK187" s="464"/>
      <c r="BL187" s="464"/>
      <c r="BM187" s="464"/>
      <c r="BN187" s="464"/>
      <c r="BO187" s="464"/>
      <c r="BP187" s="464"/>
      <c r="BQ187" s="464"/>
      <c r="BR187" s="464"/>
      <c r="BS187" s="464"/>
      <c r="BT187" s="464"/>
      <c r="BU187" s="464"/>
      <c r="BV187" s="464"/>
      <c r="BW187" s="464"/>
      <c r="BX187" s="464"/>
      <c r="BY187" s="464"/>
      <c r="BZ187" s="464"/>
      <c r="CA187" s="464"/>
    </row>
    <row r="188" spans="2:79" s="354" customFormat="1" ht="43.5" customHeight="1">
      <c r="B188" s="355">
        <v>175</v>
      </c>
      <c r="C188" s="128" t="s">
        <v>1756</v>
      </c>
      <c r="D188" s="128" t="s">
        <v>172</v>
      </c>
      <c r="E188" s="128" t="s">
        <v>1757</v>
      </c>
      <c r="F188" s="128" t="s">
        <v>1758</v>
      </c>
      <c r="G188" s="128" t="s">
        <v>2507</v>
      </c>
      <c r="H188" s="128" t="s">
        <v>2748</v>
      </c>
      <c r="I188" s="270" t="s">
        <v>1677</v>
      </c>
      <c r="J188" s="128"/>
      <c r="K188" s="128" t="s">
        <v>1756</v>
      </c>
      <c r="L188" s="356" t="s">
        <v>2317</v>
      </c>
      <c r="M188" s="128">
        <v>21</v>
      </c>
      <c r="N188" s="366">
        <v>4</v>
      </c>
      <c r="O188" s="358">
        <f t="shared" si="6"/>
        <v>25</v>
      </c>
      <c r="P188" s="359" t="s">
        <v>2312</v>
      </c>
      <c r="Q188" s="360">
        <v>80000</v>
      </c>
      <c r="R188" s="361">
        <v>0</v>
      </c>
      <c r="S188" s="361">
        <v>0</v>
      </c>
      <c r="T188" s="361">
        <f t="shared" si="7"/>
        <v>80000</v>
      </c>
      <c r="U188" s="362">
        <v>80000</v>
      </c>
      <c r="V188" s="363">
        <v>0</v>
      </c>
      <c r="W188" s="363">
        <v>0</v>
      </c>
      <c r="X188" s="364">
        <f t="shared" si="8"/>
        <v>80000</v>
      </c>
      <c r="Y188" s="365" t="s">
        <v>2511</v>
      </c>
      <c r="AC188" s="464"/>
      <c r="AD188" s="464"/>
      <c r="AE188" s="464"/>
      <c r="AF188" s="464"/>
      <c r="AG188" s="464"/>
      <c r="AH188" s="464"/>
      <c r="AI188" s="464"/>
      <c r="AJ188" s="464"/>
      <c r="AK188" s="464"/>
      <c r="AL188" s="464"/>
      <c r="AM188" s="464"/>
      <c r="AN188" s="464"/>
      <c r="AO188" s="464"/>
      <c r="AP188" s="464"/>
      <c r="AQ188" s="464"/>
      <c r="AR188" s="464"/>
      <c r="AS188" s="464"/>
      <c r="AT188" s="464"/>
      <c r="AU188" s="464"/>
      <c r="AV188" s="464"/>
      <c r="AW188" s="464"/>
      <c r="AX188" s="464"/>
      <c r="AY188" s="464"/>
      <c r="AZ188" s="464"/>
      <c r="BA188" s="464"/>
      <c r="BB188" s="464"/>
      <c r="BC188" s="464"/>
      <c r="BD188" s="464"/>
      <c r="BE188" s="464"/>
      <c r="BF188" s="464"/>
      <c r="BG188" s="464"/>
      <c r="BH188" s="464"/>
      <c r="BI188" s="464"/>
      <c r="BJ188" s="464"/>
      <c r="BK188" s="464"/>
      <c r="BL188" s="464"/>
      <c r="BM188" s="464"/>
      <c r="BN188" s="464"/>
      <c r="BO188" s="464"/>
      <c r="BP188" s="464"/>
      <c r="BQ188" s="464"/>
      <c r="BR188" s="464"/>
      <c r="BS188" s="464"/>
      <c r="BT188" s="464"/>
      <c r="BU188" s="464"/>
      <c r="BV188" s="464"/>
      <c r="BW188" s="464"/>
      <c r="BX188" s="464"/>
      <c r="BY188" s="464"/>
      <c r="BZ188" s="464"/>
      <c r="CA188" s="464"/>
    </row>
    <row r="189" spans="2:79" s="354" customFormat="1" ht="43.5" customHeight="1">
      <c r="B189" s="355">
        <v>176</v>
      </c>
      <c r="C189" s="128" t="s">
        <v>1744</v>
      </c>
      <c r="D189" s="128" t="s">
        <v>1397</v>
      </c>
      <c r="E189" s="128" t="s">
        <v>1745</v>
      </c>
      <c r="F189" s="128" t="s">
        <v>1746</v>
      </c>
      <c r="G189" s="128" t="s">
        <v>2507</v>
      </c>
      <c r="H189" s="128" t="s">
        <v>2748</v>
      </c>
      <c r="I189" s="270" t="s">
        <v>1677</v>
      </c>
      <c r="J189" s="128"/>
      <c r="K189" s="128" t="s">
        <v>1677</v>
      </c>
      <c r="L189" s="356" t="s">
        <v>2317</v>
      </c>
      <c r="M189" s="128">
        <v>22</v>
      </c>
      <c r="N189" s="366">
        <v>9</v>
      </c>
      <c r="O189" s="358">
        <f t="shared" si="6"/>
        <v>31</v>
      </c>
      <c r="P189" s="359" t="s">
        <v>2312</v>
      </c>
      <c r="Q189" s="360">
        <v>80000</v>
      </c>
      <c r="R189" s="361">
        <v>0</v>
      </c>
      <c r="S189" s="361">
        <v>0</v>
      </c>
      <c r="T189" s="361">
        <f t="shared" si="7"/>
        <v>80000</v>
      </c>
      <c r="U189" s="362">
        <v>80000</v>
      </c>
      <c r="V189" s="363">
        <v>0</v>
      </c>
      <c r="W189" s="363">
        <v>0</v>
      </c>
      <c r="X189" s="364">
        <f t="shared" si="8"/>
        <v>80000</v>
      </c>
      <c r="Y189" s="365" t="s">
        <v>2512</v>
      </c>
      <c r="AC189" s="464"/>
      <c r="AD189" s="464"/>
      <c r="AE189" s="464"/>
      <c r="AF189" s="464"/>
      <c r="AG189" s="464"/>
      <c r="AH189" s="464"/>
      <c r="AI189" s="464"/>
      <c r="AJ189" s="464"/>
      <c r="AK189" s="464"/>
      <c r="AL189" s="464"/>
      <c r="AM189" s="464"/>
      <c r="AN189" s="464"/>
      <c r="AO189" s="464"/>
      <c r="AP189" s="464"/>
      <c r="AQ189" s="464"/>
      <c r="AR189" s="464"/>
      <c r="AS189" s="464"/>
      <c r="AT189" s="464"/>
      <c r="AU189" s="464"/>
      <c r="AV189" s="464"/>
      <c r="AW189" s="464"/>
      <c r="AX189" s="464"/>
      <c r="AY189" s="464"/>
      <c r="AZ189" s="464"/>
      <c r="BA189" s="464"/>
      <c r="BB189" s="464"/>
      <c r="BC189" s="464"/>
      <c r="BD189" s="464"/>
      <c r="BE189" s="464"/>
      <c r="BF189" s="464"/>
      <c r="BG189" s="464"/>
      <c r="BH189" s="464"/>
      <c r="BI189" s="464"/>
      <c r="BJ189" s="464"/>
      <c r="BK189" s="464"/>
      <c r="BL189" s="464"/>
      <c r="BM189" s="464"/>
      <c r="BN189" s="464"/>
      <c r="BO189" s="464"/>
      <c r="BP189" s="464"/>
      <c r="BQ189" s="464"/>
      <c r="BR189" s="464"/>
      <c r="BS189" s="464"/>
      <c r="BT189" s="464"/>
      <c r="BU189" s="464"/>
      <c r="BV189" s="464"/>
      <c r="BW189" s="464"/>
      <c r="BX189" s="464"/>
      <c r="BY189" s="464"/>
      <c r="BZ189" s="464"/>
      <c r="CA189" s="464"/>
    </row>
    <row r="190" spans="2:79" s="354" customFormat="1" ht="43.5" customHeight="1">
      <c r="B190" s="355">
        <v>177</v>
      </c>
      <c r="C190" s="128" t="s">
        <v>1721</v>
      </c>
      <c r="D190" s="128" t="s">
        <v>1722</v>
      </c>
      <c r="E190" s="128" t="s">
        <v>1723</v>
      </c>
      <c r="F190" s="128" t="s">
        <v>1724</v>
      </c>
      <c r="G190" s="128" t="s">
        <v>2507</v>
      </c>
      <c r="H190" s="128" t="s">
        <v>2748</v>
      </c>
      <c r="I190" s="270" t="s">
        <v>1677</v>
      </c>
      <c r="J190" s="128"/>
      <c r="K190" s="128" t="s">
        <v>1725</v>
      </c>
      <c r="L190" s="356" t="s">
        <v>2317</v>
      </c>
      <c r="M190" s="128">
        <v>42</v>
      </c>
      <c r="N190" s="366">
        <v>7</v>
      </c>
      <c r="O190" s="358">
        <f t="shared" si="6"/>
        <v>49</v>
      </c>
      <c r="P190" s="359" t="s">
        <v>2313</v>
      </c>
      <c r="Q190" s="360">
        <v>80000</v>
      </c>
      <c r="R190" s="361">
        <v>0</v>
      </c>
      <c r="S190" s="361">
        <v>0</v>
      </c>
      <c r="T190" s="361">
        <f t="shared" si="7"/>
        <v>80000</v>
      </c>
      <c r="U190" s="362">
        <v>80000</v>
      </c>
      <c r="V190" s="363">
        <v>0</v>
      </c>
      <c r="W190" s="363">
        <v>0</v>
      </c>
      <c r="X190" s="364">
        <f t="shared" si="8"/>
        <v>80000</v>
      </c>
      <c r="Y190" s="365" t="s">
        <v>2513</v>
      </c>
      <c r="AC190" s="464"/>
      <c r="AD190" s="464"/>
      <c r="AE190" s="464"/>
      <c r="AF190" s="464"/>
      <c r="AG190" s="464"/>
      <c r="AH190" s="464"/>
      <c r="AI190" s="464"/>
      <c r="AJ190" s="464"/>
      <c r="AK190" s="464"/>
      <c r="AL190" s="464"/>
      <c r="AM190" s="464"/>
      <c r="AN190" s="464"/>
      <c r="AO190" s="464"/>
      <c r="AP190" s="464"/>
      <c r="AQ190" s="464"/>
      <c r="AR190" s="464"/>
      <c r="AS190" s="464"/>
      <c r="AT190" s="464"/>
      <c r="AU190" s="464"/>
      <c r="AV190" s="464"/>
      <c r="AW190" s="464"/>
      <c r="AX190" s="464"/>
      <c r="AY190" s="464"/>
      <c r="AZ190" s="464"/>
      <c r="BA190" s="464"/>
      <c r="BB190" s="464"/>
      <c r="BC190" s="464"/>
      <c r="BD190" s="464"/>
      <c r="BE190" s="464"/>
      <c r="BF190" s="464"/>
      <c r="BG190" s="464"/>
      <c r="BH190" s="464"/>
      <c r="BI190" s="464"/>
      <c r="BJ190" s="464"/>
      <c r="BK190" s="464"/>
      <c r="BL190" s="464"/>
      <c r="BM190" s="464"/>
      <c r="BN190" s="464"/>
      <c r="BO190" s="464"/>
      <c r="BP190" s="464"/>
      <c r="BQ190" s="464"/>
      <c r="BR190" s="464"/>
      <c r="BS190" s="464"/>
      <c r="BT190" s="464"/>
      <c r="BU190" s="464"/>
      <c r="BV190" s="464"/>
      <c r="BW190" s="464"/>
      <c r="BX190" s="464"/>
      <c r="BY190" s="464"/>
      <c r="BZ190" s="464"/>
      <c r="CA190" s="464"/>
    </row>
    <row r="191" spans="2:79" s="354" customFormat="1" ht="43.5" customHeight="1">
      <c r="B191" s="355">
        <v>178</v>
      </c>
      <c r="C191" s="128" t="s">
        <v>1749</v>
      </c>
      <c r="D191" s="128" t="s">
        <v>732</v>
      </c>
      <c r="E191" s="128" t="s">
        <v>253</v>
      </c>
      <c r="F191" s="128" t="s">
        <v>1411</v>
      </c>
      <c r="G191" s="128" t="s">
        <v>2507</v>
      </c>
      <c r="H191" s="128" t="s">
        <v>2748</v>
      </c>
      <c r="I191" s="270" t="s">
        <v>1677</v>
      </c>
      <c r="J191" s="128"/>
      <c r="K191" s="128" t="s">
        <v>1750</v>
      </c>
      <c r="L191" s="356" t="s">
        <v>2317</v>
      </c>
      <c r="M191" s="128">
        <v>18</v>
      </c>
      <c r="N191" s="366">
        <v>3</v>
      </c>
      <c r="O191" s="358">
        <f t="shared" si="6"/>
        <v>21</v>
      </c>
      <c r="P191" s="359" t="s">
        <v>2313</v>
      </c>
      <c r="Q191" s="360">
        <v>80000</v>
      </c>
      <c r="R191" s="361">
        <v>0</v>
      </c>
      <c r="S191" s="361">
        <v>0</v>
      </c>
      <c r="T191" s="361">
        <f t="shared" si="7"/>
        <v>80000</v>
      </c>
      <c r="U191" s="362">
        <v>80000</v>
      </c>
      <c r="V191" s="363">
        <v>0</v>
      </c>
      <c r="W191" s="363">
        <v>0</v>
      </c>
      <c r="X191" s="364">
        <f t="shared" si="8"/>
        <v>80000</v>
      </c>
      <c r="Y191" s="365" t="s">
        <v>2514</v>
      </c>
      <c r="AC191" s="464"/>
      <c r="AD191" s="464"/>
      <c r="AE191" s="464"/>
      <c r="AF191" s="464"/>
      <c r="AG191" s="464"/>
      <c r="AH191" s="464"/>
      <c r="AI191" s="464"/>
      <c r="AJ191" s="464"/>
      <c r="AK191" s="464"/>
      <c r="AL191" s="464"/>
      <c r="AM191" s="464"/>
      <c r="AN191" s="464"/>
      <c r="AO191" s="464"/>
      <c r="AP191" s="464"/>
      <c r="AQ191" s="464"/>
      <c r="AR191" s="464"/>
      <c r="AS191" s="464"/>
      <c r="AT191" s="464"/>
      <c r="AU191" s="464"/>
      <c r="AV191" s="464"/>
      <c r="AW191" s="464"/>
      <c r="AX191" s="464"/>
      <c r="AY191" s="464"/>
      <c r="AZ191" s="464"/>
      <c r="BA191" s="464"/>
      <c r="BB191" s="464"/>
      <c r="BC191" s="464"/>
      <c r="BD191" s="464"/>
      <c r="BE191" s="464"/>
      <c r="BF191" s="464"/>
      <c r="BG191" s="464"/>
      <c r="BH191" s="464"/>
      <c r="BI191" s="464"/>
      <c r="BJ191" s="464"/>
      <c r="BK191" s="464"/>
      <c r="BL191" s="464"/>
      <c r="BM191" s="464"/>
      <c r="BN191" s="464"/>
      <c r="BO191" s="464"/>
      <c r="BP191" s="464"/>
      <c r="BQ191" s="464"/>
      <c r="BR191" s="464"/>
      <c r="BS191" s="464"/>
      <c r="BT191" s="464"/>
      <c r="BU191" s="464"/>
      <c r="BV191" s="464"/>
      <c r="BW191" s="464"/>
      <c r="BX191" s="464"/>
      <c r="BY191" s="464"/>
      <c r="BZ191" s="464"/>
      <c r="CA191" s="464"/>
    </row>
    <row r="192" spans="2:79" s="354" customFormat="1" ht="43.5" customHeight="1">
      <c r="B192" s="355">
        <v>179</v>
      </c>
      <c r="C192" s="128" t="s">
        <v>1768</v>
      </c>
      <c r="D192" s="128" t="s">
        <v>1769</v>
      </c>
      <c r="E192" s="128" t="s">
        <v>1185</v>
      </c>
      <c r="F192" s="128" t="s">
        <v>318</v>
      </c>
      <c r="G192" s="128" t="s">
        <v>2507</v>
      </c>
      <c r="H192" s="128" t="s">
        <v>2748</v>
      </c>
      <c r="I192" s="270" t="s">
        <v>1677</v>
      </c>
      <c r="J192" s="128"/>
      <c r="K192" s="128" t="s">
        <v>1768</v>
      </c>
      <c r="L192" s="356" t="s">
        <v>2317</v>
      </c>
      <c r="M192" s="128">
        <v>25</v>
      </c>
      <c r="N192" s="366">
        <v>13</v>
      </c>
      <c r="O192" s="358">
        <f t="shared" si="6"/>
        <v>38</v>
      </c>
      <c r="P192" s="359" t="s">
        <v>2313</v>
      </c>
      <c r="Q192" s="360">
        <v>80000</v>
      </c>
      <c r="R192" s="361">
        <v>0</v>
      </c>
      <c r="S192" s="361">
        <v>0</v>
      </c>
      <c r="T192" s="361">
        <f t="shared" si="7"/>
        <v>80000</v>
      </c>
      <c r="U192" s="362">
        <v>80000</v>
      </c>
      <c r="V192" s="363">
        <v>0</v>
      </c>
      <c r="W192" s="363">
        <v>0</v>
      </c>
      <c r="X192" s="364">
        <f t="shared" si="8"/>
        <v>80000</v>
      </c>
      <c r="Y192" s="365" t="s">
        <v>2515</v>
      </c>
      <c r="AC192" s="464"/>
      <c r="AD192" s="464"/>
      <c r="AE192" s="464"/>
      <c r="AF192" s="464"/>
      <c r="AG192" s="464"/>
      <c r="AH192" s="464"/>
      <c r="AI192" s="464"/>
      <c r="AJ192" s="464"/>
      <c r="AK192" s="464"/>
      <c r="AL192" s="464"/>
      <c r="AM192" s="464"/>
      <c r="AN192" s="464"/>
      <c r="AO192" s="464"/>
      <c r="AP192" s="464"/>
      <c r="AQ192" s="464"/>
      <c r="AR192" s="464"/>
      <c r="AS192" s="464"/>
      <c r="AT192" s="464"/>
      <c r="AU192" s="464"/>
      <c r="AV192" s="464"/>
      <c r="AW192" s="464"/>
      <c r="AX192" s="464"/>
      <c r="AY192" s="464"/>
      <c r="AZ192" s="464"/>
      <c r="BA192" s="464"/>
      <c r="BB192" s="464"/>
      <c r="BC192" s="464"/>
      <c r="BD192" s="464"/>
      <c r="BE192" s="464"/>
      <c r="BF192" s="464"/>
      <c r="BG192" s="464"/>
      <c r="BH192" s="464"/>
      <c r="BI192" s="464"/>
      <c r="BJ192" s="464"/>
      <c r="BK192" s="464"/>
      <c r="BL192" s="464"/>
      <c r="BM192" s="464"/>
      <c r="BN192" s="464"/>
      <c r="BO192" s="464"/>
      <c r="BP192" s="464"/>
      <c r="BQ192" s="464"/>
      <c r="BR192" s="464"/>
      <c r="BS192" s="464"/>
      <c r="BT192" s="464"/>
      <c r="BU192" s="464"/>
      <c r="BV192" s="464"/>
      <c r="BW192" s="464"/>
      <c r="BX192" s="464"/>
      <c r="BY192" s="464"/>
      <c r="BZ192" s="464"/>
      <c r="CA192" s="464"/>
    </row>
    <row r="193" spans="2:79" s="354" customFormat="1" ht="43.5" customHeight="1">
      <c r="B193" s="355">
        <v>180</v>
      </c>
      <c r="C193" s="128" t="s">
        <v>1714</v>
      </c>
      <c r="D193" s="128" t="s">
        <v>1382</v>
      </c>
      <c r="E193" s="128" t="s">
        <v>324</v>
      </c>
      <c r="F193" s="128" t="s">
        <v>1715</v>
      </c>
      <c r="G193" s="128" t="s">
        <v>2507</v>
      </c>
      <c r="H193" s="128" t="s">
        <v>2748</v>
      </c>
      <c r="I193" s="270" t="s">
        <v>1677</v>
      </c>
      <c r="J193" s="128"/>
      <c r="K193" s="128" t="s">
        <v>1716</v>
      </c>
      <c r="L193" s="356" t="s">
        <v>2317</v>
      </c>
      <c r="M193" s="128">
        <v>20</v>
      </c>
      <c r="N193" s="366">
        <v>2</v>
      </c>
      <c r="O193" s="358">
        <f t="shared" si="6"/>
        <v>22</v>
      </c>
      <c r="P193" s="359" t="s">
        <v>2313</v>
      </c>
      <c r="Q193" s="360">
        <v>80000</v>
      </c>
      <c r="R193" s="361">
        <v>0</v>
      </c>
      <c r="S193" s="361">
        <v>0</v>
      </c>
      <c r="T193" s="361">
        <f t="shared" si="7"/>
        <v>80000</v>
      </c>
      <c r="U193" s="362">
        <v>80000</v>
      </c>
      <c r="V193" s="363">
        <v>0</v>
      </c>
      <c r="W193" s="363">
        <v>0</v>
      </c>
      <c r="X193" s="364">
        <f t="shared" si="8"/>
        <v>80000</v>
      </c>
      <c r="Y193" s="365" t="s">
        <v>2516</v>
      </c>
      <c r="AC193" s="464"/>
      <c r="AD193" s="464"/>
      <c r="AE193" s="464"/>
      <c r="AF193" s="464"/>
      <c r="AG193" s="464"/>
      <c r="AH193" s="464"/>
      <c r="AI193" s="464"/>
      <c r="AJ193" s="464"/>
      <c r="AK193" s="464"/>
      <c r="AL193" s="464"/>
      <c r="AM193" s="464"/>
      <c r="AN193" s="464"/>
      <c r="AO193" s="464"/>
      <c r="AP193" s="464"/>
      <c r="AQ193" s="464"/>
      <c r="AR193" s="464"/>
      <c r="AS193" s="464"/>
      <c r="AT193" s="464"/>
      <c r="AU193" s="464"/>
      <c r="AV193" s="464"/>
      <c r="AW193" s="464"/>
      <c r="AX193" s="464"/>
      <c r="AY193" s="464"/>
      <c r="AZ193" s="464"/>
      <c r="BA193" s="464"/>
      <c r="BB193" s="464"/>
      <c r="BC193" s="464"/>
      <c r="BD193" s="464"/>
      <c r="BE193" s="464"/>
      <c r="BF193" s="464"/>
      <c r="BG193" s="464"/>
      <c r="BH193" s="464"/>
      <c r="BI193" s="464"/>
      <c r="BJ193" s="464"/>
      <c r="BK193" s="464"/>
      <c r="BL193" s="464"/>
      <c r="BM193" s="464"/>
      <c r="BN193" s="464"/>
      <c r="BO193" s="464"/>
      <c r="BP193" s="464"/>
      <c r="BQ193" s="464"/>
      <c r="BR193" s="464"/>
      <c r="BS193" s="464"/>
      <c r="BT193" s="464"/>
      <c r="BU193" s="464"/>
      <c r="BV193" s="464"/>
      <c r="BW193" s="464"/>
      <c r="BX193" s="464"/>
      <c r="BY193" s="464"/>
      <c r="BZ193" s="464"/>
      <c r="CA193" s="464"/>
    </row>
    <row r="194" spans="2:79" s="354" customFormat="1" ht="43.5" customHeight="1">
      <c r="B194" s="355">
        <v>181</v>
      </c>
      <c r="C194" s="128" t="s">
        <v>1739</v>
      </c>
      <c r="D194" s="128" t="s">
        <v>253</v>
      </c>
      <c r="E194" s="128"/>
      <c r="F194" s="128" t="s">
        <v>221</v>
      </c>
      <c r="G194" s="128" t="s">
        <v>2507</v>
      </c>
      <c r="H194" s="128" t="s">
        <v>2748</v>
      </c>
      <c r="I194" s="270" t="s">
        <v>1677</v>
      </c>
      <c r="J194" s="128"/>
      <c r="K194" s="128" t="s">
        <v>1740</v>
      </c>
      <c r="L194" s="356" t="s">
        <v>2317</v>
      </c>
      <c r="M194" s="128">
        <v>29</v>
      </c>
      <c r="N194" s="366">
        <v>12</v>
      </c>
      <c r="O194" s="358">
        <f t="shared" si="6"/>
        <v>41</v>
      </c>
      <c r="P194" s="359" t="s">
        <v>2312</v>
      </c>
      <c r="Q194" s="360">
        <v>80000</v>
      </c>
      <c r="R194" s="361">
        <v>0</v>
      </c>
      <c r="S194" s="361">
        <v>0</v>
      </c>
      <c r="T194" s="361">
        <f t="shared" si="7"/>
        <v>80000</v>
      </c>
      <c r="U194" s="362">
        <v>80000</v>
      </c>
      <c r="V194" s="363">
        <v>0</v>
      </c>
      <c r="W194" s="363">
        <v>0</v>
      </c>
      <c r="X194" s="364">
        <f t="shared" si="8"/>
        <v>80000</v>
      </c>
      <c r="Y194" s="365" t="s">
        <v>2517</v>
      </c>
      <c r="AC194" s="464"/>
      <c r="AD194" s="464"/>
      <c r="AE194" s="464"/>
      <c r="AF194" s="464"/>
      <c r="AG194" s="464"/>
      <c r="AH194" s="464"/>
      <c r="AI194" s="464"/>
      <c r="AJ194" s="464"/>
      <c r="AK194" s="464"/>
      <c r="AL194" s="464"/>
      <c r="AM194" s="464"/>
      <c r="AN194" s="464"/>
      <c r="AO194" s="464"/>
      <c r="AP194" s="464"/>
      <c r="AQ194" s="464"/>
      <c r="AR194" s="464"/>
      <c r="AS194" s="464"/>
      <c r="AT194" s="464"/>
      <c r="AU194" s="464"/>
      <c r="AV194" s="464"/>
      <c r="AW194" s="464"/>
      <c r="AX194" s="464"/>
      <c r="AY194" s="464"/>
      <c r="AZ194" s="464"/>
      <c r="BA194" s="464"/>
      <c r="BB194" s="464"/>
      <c r="BC194" s="464"/>
      <c r="BD194" s="464"/>
      <c r="BE194" s="464"/>
      <c r="BF194" s="464"/>
      <c r="BG194" s="464"/>
      <c r="BH194" s="464"/>
      <c r="BI194" s="464"/>
      <c r="BJ194" s="464"/>
      <c r="BK194" s="464"/>
      <c r="BL194" s="464"/>
      <c r="BM194" s="464"/>
      <c r="BN194" s="464"/>
      <c r="BO194" s="464"/>
      <c r="BP194" s="464"/>
      <c r="BQ194" s="464"/>
      <c r="BR194" s="464"/>
      <c r="BS194" s="464"/>
      <c r="BT194" s="464"/>
      <c r="BU194" s="464"/>
      <c r="BV194" s="464"/>
      <c r="BW194" s="464"/>
      <c r="BX194" s="464"/>
      <c r="BY194" s="464"/>
      <c r="BZ194" s="464"/>
      <c r="CA194" s="464"/>
    </row>
    <row r="195" spans="2:79" s="354" customFormat="1" ht="43.5" customHeight="1">
      <c r="B195" s="355">
        <v>182</v>
      </c>
      <c r="C195" s="128" t="s">
        <v>1161</v>
      </c>
      <c r="D195" s="128" t="s">
        <v>1186</v>
      </c>
      <c r="E195" s="128" t="s">
        <v>1382</v>
      </c>
      <c r="F195" s="128" t="s">
        <v>1010</v>
      </c>
      <c r="G195" s="128" t="s">
        <v>2507</v>
      </c>
      <c r="H195" s="128" t="s">
        <v>2748</v>
      </c>
      <c r="I195" s="270" t="s">
        <v>1677</v>
      </c>
      <c r="J195" s="128"/>
      <c r="K195" s="128" t="s">
        <v>1161</v>
      </c>
      <c r="L195" s="356" t="s">
        <v>2317</v>
      </c>
      <c r="M195" s="128">
        <v>16</v>
      </c>
      <c r="N195" s="366">
        <v>7</v>
      </c>
      <c r="O195" s="358">
        <f t="shared" si="6"/>
        <v>23</v>
      </c>
      <c r="P195" s="359" t="s">
        <v>2313</v>
      </c>
      <c r="Q195" s="360">
        <v>80000</v>
      </c>
      <c r="R195" s="361">
        <v>0</v>
      </c>
      <c r="S195" s="361">
        <v>0</v>
      </c>
      <c r="T195" s="361">
        <f t="shared" si="7"/>
        <v>80000</v>
      </c>
      <c r="U195" s="362">
        <v>80000</v>
      </c>
      <c r="V195" s="363">
        <v>0</v>
      </c>
      <c r="W195" s="363">
        <v>0</v>
      </c>
      <c r="X195" s="364">
        <f t="shared" si="8"/>
        <v>80000</v>
      </c>
      <c r="Y195" s="365" t="s">
        <v>2518</v>
      </c>
      <c r="AC195" s="464"/>
      <c r="AD195" s="464"/>
      <c r="AE195" s="464"/>
      <c r="AF195" s="464"/>
      <c r="AG195" s="464"/>
      <c r="AH195" s="464"/>
      <c r="AI195" s="464"/>
      <c r="AJ195" s="464"/>
      <c r="AK195" s="464"/>
      <c r="AL195" s="464"/>
      <c r="AM195" s="464"/>
      <c r="AN195" s="464"/>
      <c r="AO195" s="464"/>
      <c r="AP195" s="464"/>
      <c r="AQ195" s="464"/>
      <c r="AR195" s="464"/>
      <c r="AS195" s="464"/>
      <c r="AT195" s="464"/>
      <c r="AU195" s="464"/>
      <c r="AV195" s="464"/>
      <c r="AW195" s="464"/>
      <c r="AX195" s="464"/>
      <c r="AY195" s="464"/>
      <c r="AZ195" s="464"/>
      <c r="BA195" s="464"/>
      <c r="BB195" s="464"/>
      <c r="BC195" s="464"/>
      <c r="BD195" s="464"/>
      <c r="BE195" s="464"/>
      <c r="BF195" s="464"/>
      <c r="BG195" s="464"/>
      <c r="BH195" s="464"/>
      <c r="BI195" s="464"/>
      <c r="BJ195" s="464"/>
      <c r="BK195" s="464"/>
      <c r="BL195" s="464"/>
      <c r="BM195" s="464"/>
      <c r="BN195" s="464"/>
      <c r="BO195" s="464"/>
      <c r="BP195" s="464"/>
      <c r="BQ195" s="464"/>
      <c r="BR195" s="464"/>
      <c r="BS195" s="464"/>
      <c r="BT195" s="464"/>
      <c r="BU195" s="464"/>
      <c r="BV195" s="464"/>
      <c r="BW195" s="464"/>
      <c r="BX195" s="464"/>
      <c r="BY195" s="464"/>
      <c r="BZ195" s="464"/>
      <c r="CA195" s="464"/>
    </row>
    <row r="196" spans="2:79" s="354" customFormat="1" ht="43.5" customHeight="1">
      <c r="B196" s="355">
        <v>183</v>
      </c>
      <c r="C196" s="128" t="s">
        <v>1711</v>
      </c>
      <c r="D196" s="128" t="s">
        <v>1712</v>
      </c>
      <c r="E196" s="128" t="s">
        <v>262</v>
      </c>
      <c r="F196" s="128" t="s">
        <v>1207</v>
      </c>
      <c r="G196" s="128" t="s">
        <v>2507</v>
      </c>
      <c r="H196" s="128" t="s">
        <v>2748</v>
      </c>
      <c r="I196" s="270" t="s">
        <v>1677</v>
      </c>
      <c r="J196" s="128"/>
      <c r="K196" s="128" t="s">
        <v>1711</v>
      </c>
      <c r="L196" s="356" t="s">
        <v>2317</v>
      </c>
      <c r="M196" s="128">
        <v>16</v>
      </c>
      <c r="N196" s="366">
        <v>6</v>
      </c>
      <c r="O196" s="358">
        <f t="shared" si="6"/>
        <v>22</v>
      </c>
      <c r="P196" s="359" t="s">
        <v>2313</v>
      </c>
      <c r="Q196" s="360">
        <v>80000</v>
      </c>
      <c r="R196" s="361">
        <v>0</v>
      </c>
      <c r="S196" s="361">
        <v>0</v>
      </c>
      <c r="T196" s="361">
        <f t="shared" si="7"/>
        <v>80000</v>
      </c>
      <c r="U196" s="362">
        <v>80000</v>
      </c>
      <c r="V196" s="363">
        <v>0</v>
      </c>
      <c r="W196" s="363">
        <v>0</v>
      </c>
      <c r="X196" s="364">
        <f t="shared" si="8"/>
        <v>80000</v>
      </c>
      <c r="Y196" s="365" t="s">
        <v>2519</v>
      </c>
      <c r="AC196" s="464"/>
      <c r="AD196" s="464"/>
      <c r="AE196" s="464"/>
      <c r="AF196" s="464"/>
      <c r="AG196" s="464"/>
      <c r="AH196" s="464"/>
      <c r="AI196" s="464"/>
      <c r="AJ196" s="464"/>
      <c r="AK196" s="464"/>
      <c r="AL196" s="464"/>
      <c r="AM196" s="464"/>
      <c r="AN196" s="464"/>
      <c r="AO196" s="464"/>
      <c r="AP196" s="464"/>
      <c r="AQ196" s="464"/>
      <c r="AR196" s="464"/>
      <c r="AS196" s="464"/>
      <c r="AT196" s="464"/>
      <c r="AU196" s="464"/>
      <c r="AV196" s="464"/>
      <c r="AW196" s="464"/>
      <c r="AX196" s="464"/>
      <c r="AY196" s="464"/>
      <c r="AZ196" s="464"/>
      <c r="BA196" s="464"/>
      <c r="BB196" s="464"/>
      <c r="BC196" s="464"/>
      <c r="BD196" s="464"/>
      <c r="BE196" s="464"/>
      <c r="BF196" s="464"/>
      <c r="BG196" s="464"/>
      <c r="BH196" s="464"/>
      <c r="BI196" s="464"/>
      <c r="BJ196" s="464"/>
      <c r="BK196" s="464"/>
      <c r="BL196" s="464"/>
      <c r="BM196" s="464"/>
      <c r="BN196" s="464"/>
      <c r="BO196" s="464"/>
      <c r="BP196" s="464"/>
      <c r="BQ196" s="464"/>
      <c r="BR196" s="464"/>
      <c r="BS196" s="464"/>
      <c r="BT196" s="464"/>
      <c r="BU196" s="464"/>
      <c r="BV196" s="464"/>
      <c r="BW196" s="464"/>
      <c r="BX196" s="464"/>
      <c r="BY196" s="464"/>
      <c r="BZ196" s="464"/>
      <c r="CA196" s="464"/>
    </row>
    <row r="197" spans="2:79" s="354" customFormat="1" ht="43.5" customHeight="1">
      <c r="B197" s="355">
        <v>184</v>
      </c>
      <c r="C197" s="128" t="s">
        <v>1674</v>
      </c>
      <c r="D197" s="128" t="s">
        <v>324</v>
      </c>
      <c r="E197" s="128" t="s">
        <v>1675</v>
      </c>
      <c r="F197" s="128" t="s">
        <v>1676</v>
      </c>
      <c r="G197" s="128" t="s">
        <v>2507</v>
      </c>
      <c r="H197" s="128" t="s">
        <v>2748</v>
      </c>
      <c r="I197" s="270" t="s">
        <v>1677</v>
      </c>
      <c r="J197" s="128"/>
      <c r="K197" s="128" t="s">
        <v>1678</v>
      </c>
      <c r="L197" s="356" t="s">
        <v>2317</v>
      </c>
      <c r="M197" s="128">
        <v>36</v>
      </c>
      <c r="N197" s="366">
        <v>11</v>
      </c>
      <c r="O197" s="358">
        <f t="shared" si="6"/>
        <v>47</v>
      </c>
      <c r="P197" s="359" t="s">
        <v>2312</v>
      </c>
      <c r="Q197" s="360">
        <v>80000</v>
      </c>
      <c r="R197" s="361">
        <v>0</v>
      </c>
      <c r="S197" s="361">
        <v>0</v>
      </c>
      <c r="T197" s="361">
        <f t="shared" si="7"/>
        <v>80000</v>
      </c>
      <c r="U197" s="362">
        <v>80000</v>
      </c>
      <c r="V197" s="363">
        <v>0</v>
      </c>
      <c r="W197" s="363">
        <v>0</v>
      </c>
      <c r="X197" s="364">
        <f t="shared" si="8"/>
        <v>80000</v>
      </c>
      <c r="Y197" s="365" t="s">
        <v>2520</v>
      </c>
      <c r="AC197" s="464"/>
      <c r="AD197" s="464"/>
      <c r="AE197" s="464"/>
      <c r="AF197" s="464"/>
      <c r="AG197" s="464"/>
      <c r="AH197" s="464"/>
      <c r="AI197" s="464"/>
      <c r="AJ197" s="464"/>
      <c r="AK197" s="464"/>
      <c r="AL197" s="464"/>
      <c r="AM197" s="464"/>
      <c r="AN197" s="464"/>
      <c r="AO197" s="464"/>
      <c r="AP197" s="464"/>
      <c r="AQ197" s="464"/>
      <c r="AR197" s="464"/>
      <c r="AS197" s="464"/>
      <c r="AT197" s="464"/>
      <c r="AU197" s="464"/>
      <c r="AV197" s="464"/>
      <c r="AW197" s="464"/>
      <c r="AX197" s="464"/>
      <c r="AY197" s="464"/>
      <c r="AZ197" s="464"/>
      <c r="BA197" s="464"/>
      <c r="BB197" s="464"/>
      <c r="BC197" s="464"/>
      <c r="BD197" s="464"/>
      <c r="BE197" s="464"/>
      <c r="BF197" s="464"/>
      <c r="BG197" s="464"/>
      <c r="BH197" s="464"/>
      <c r="BI197" s="464"/>
      <c r="BJ197" s="464"/>
      <c r="BK197" s="464"/>
      <c r="BL197" s="464"/>
      <c r="BM197" s="464"/>
      <c r="BN197" s="464"/>
      <c r="BO197" s="464"/>
      <c r="BP197" s="464"/>
      <c r="BQ197" s="464"/>
      <c r="BR197" s="464"/>
      <c r="BS197" s="464"/>
      <c r="BT197" s="464"/>
      <c r="BU197" s="464"/>
      <c r="BV197" s="464"/>
      <c r="BW197" s="464"/>
      <c r="BX197" s="464"/>
      <c r="BY197" s="464"/>
      <c r="BZ197" s="464"/>
      <c r="CA197" s="464"/>
    </row>
    <row r="198" spans="2:79" s="354" customFormat="1" ht="43.5" customHeight="1">
      <c r="B198" s="355">
        <v>185</v>
      </c>
      <c r="C198" s="128" t="s">
        <v>1764</v>
      </c>
      <c r="D198" s="128" t="s">
        <v>179</v>
      </c>
      <c r="E198" s="128" t="s">
        <v>266</v>
      </c>
      <c r="F198" s="128" t="s">
        <v>1765</v>
      </c>
      <c r="G198" s="128" t="s">
        <v>2507</v>
      </c>
      <c r="H198" s="128" t="s">
        <v>2748</v>
      </c>
      <c r="I198" s="270" t="s">
        <v>1677</v>
      </c>
      <c r="J198" s="128"/>
      <c r="K198" s="128" t="s">
        <v>1766</v>
      </c>
      <c r="L198" s="356" t="s">
        <v>2317</v>
      </c>
      <c r="M198" s="128">
        <v>18</v>
      </c>
      <c r="N198" s="366">
        <v>4</v>
      </c>
      <c r="O198" s="358">
        <f t="shared" si="6"/>
        <v>22</v>
      </c>
      <c r="P198" s="359" t="s">
        <v>2312</v>
      </c>
      <c r="Q198" s="360">
        <v>80000</v>
      </c>
      <c r="R198" s="361">
        <v>0</v>
      </c>
      <c r="S198" s="361">
        <v>0</v>
      </c>
      <c r="T198" s="361">
        <f t="shared" si="7"/>
        <v>80000</v>
      </c>
      <c r="U198" s="362">
        <v>80000</v>
      </c>
      <c r="V198" s="363">
        <v>0</v>
      </c>
      <c r="W198" s="363">
        <v>0</v>
      </c>
      <c r="X198" s="364">
        <f t="shared" si="8"/>
        <v>80000</v>
      </c>
      <c r="Y198" s="365" t="s">
        <v>2521</v>
      </c>
      <c r="AC198" s="464"/>
      <c r="AD198" s="464"/>
      <c r="AE198" s="464"/>
      <c r="AF198" s="464"/>
      <c r="AG198" s="464"/>
      <c r="AH198" s="464"/>
      <c r="AI198" s="464"/>
      <c r="AJ198" s="464"/>
      <c r="AK198" s="464"/>
      <c r="AL198" s="464"/>
      <c r="AM198" s="464"/>
      <c r="AN198" s="464"/>
      <c r="AO198" s="464"/>
      <c r="AP198" s="464"/>
      <c r="AQ198" s="464"/>
      <c r="AR198" s="464"/>
      <c r="AS198" s="464"/>
      <c r="AT198" s="464"/>
      <c r="AU198" s="464"/>
      <c r="AV198" s="464"/>
      <c r="AW198" s="464"/>
      <c r="AX198" s="464"/>
      <c r="AY198" s="464"/>
      <c r="AZ198" s="464"/>
      <c r="BA198" s="464"/>
      <c r="BB198" s="464"/>
      <c r="BC198" s="464"/>
      <c r="BD198" s="464"/>
      <c r="BE198" s="464"/>
      <c r="BF198" s="464"/>
      <c r="BG198" s="464"/>
      <c r="BH198" s="464"/>
      <c r="BI198" s="464"/>
      <c r="BJ198" s="464"/>
      <c r="BK198" s="464"/>
      <c r="BL198" s="464"/>
      <c r="BM198" s="464"/>
      <c r="BN198" s="464"/>
      <c r="BO198" s="464"/>
      <c r="BP198" s="464"/>
      <c r="BQ198" s="464"/>
      <c r="BR198" s="464"/>
      <c r="BS198" s="464"/>
      <c r="BT198" s="464"/>
      <c r="BU198" s="464"/>
      <c r="BV198" s="464"/>
      <c r="BW198" s="464"/>
      <c r="BX198" s="464"/>
      <c r="BY198" s="464"/>
      <c r="BZ198" s="464"/>
      <c r="CA198" s="464"/>
    </row>
    <row r="199" spans="2:79" s="354" customFormat="1" ht="43.5" customHeight="1">
      <c r="B199" s="355">
        <v>186</v>
      </c>
      <c r="C199" s="128" t="s">
        <v>1686</v>
      </c>
      <c r="D199" s="128" t="s">
        <v>582</v>
      </c>
      <c r="E199" s="128" t="s">
        <v>247</v>
      </c>
      <c r="F199" s="128" t="s">
        <v>1687</v>
      </c>
      <c r="G199" s="128" t="s">
        <v>2507</v>
      </c>
      <c r="H199" s="128" t="s">
        <v>2748</v>
      </c>
      <c r="I199" s="270" t="s">
        <v>1677</v>
      </c>
      <c r="J199" s="128"/>
      <c r="K199" s="128" t="s">
        <v>1686</v>
      </c>
      <c r="L199" s="356" t="s">
        <v>2317</v>
      </c>
      <c r="M199" s="128">
        <v>19</v>
      </c>
      <c r="N199" s="366">
        <v>11</v>
      </c>
      <c r="O199" s="358">
        <f t="shared" si="6"/>
        <v>30</v>
      </c>
      <c r="P199" s="359" t="s">
        <v>2312</v>
      </c>
      <c r="Q199" s="360">
        <v>80000</v>
      </c>
      <c r="R199" s="361">
        <v>0</v>
      </c>
      <c r="S199" s="361">
        <v>0</v>
      </c>
      <c r="T199" s="361">
        <f t="shared" si="7"/>
        <v>80000</v>
      </c>
      <c r="U199" s="362">
        <v>80000</v>
      </c>
      <c r="V199" s="363">
        <v>0</v>
      </c>
      <c r="W199" s="363">
        <v>0</v>
      </c>
      <c r="X199" s="364">
        <f t="shared" si="8"/>
        <v>80000</v>
      </c>
      <c r="Y199" s="365" t="s">
        <v>2522</v>
      </c>
      <c r="AC199" s="464"/>
      <c r="AD199" s="464"/>
      <c r="AE199" s="464"/>
      <c r="AF199" s="464"/>
      <c r="AG199" s="464"/>
      <c r="AH199" s="464"/>
      <c r="AI199" s="464"/>
      <c r="AJ199" s="464"/>
      <c r="AK199" s="464"/>
      <c r="AL199" s="464"/>
      <c r="AM199" s="464"/>
      <c r="AN199" s="464"/>
      <c r="AO199" s="464"/>
      <c r="AP199" s="464"/>
      <c r="AQ199" s="464"/>
      <c r="AR199" s="464"/>
      <c r="AS199" s="464"/>
      <c r="AT199" s="464"/>
      <c r="AU199" s="464"/>
      <c r="AV199" s="464"/>
      <c r="AW199" s="464"/>
      <c r="AX199" s="464"/>
      <c r="AY199" s="464"/>
      <c r="AZ199" s="464"/>
      <c r="BA199" s="464"/>
      <c r="BB199" s="464"/>
      <c r="BC199" s="464"/>
      <c r="BD199" s="464"/>
      <c r="BE199" s="464"/>
      <c r="BF199" s="464"/>
      <c r="BG199" s="464"/>
      <c r="BH199" s="464"/>
      <c r="BI199" s="464"/>
      <c r="BJ199" s="464"/>
      <c r="BK199" s="464"/>
      <c r="BL199" s="464"/>
      <c r="BM199" s="464"/>
      <c r="BN199" s="464"/>
      <c r="BO199" s="464"/>
      <c r="BP199" s="464"/>
      <c r="BQ199" s="464"/>
      <c r="BR199" s="464"/>
      <c r="BS199" s="464"/>
      <c r="BT199" s="464"/>
      <c r="BU199" s="464"/>
      <c r="BV199" s="464"/>
      <c r="BW199" s="464"/>
      <c r="BX199" s="464"/>
      <c r="BY199" s="464"/>
      <c r="BZ199" s="464"/>
      <c r="CA199" s="464"/>
    </row>
    <row r="200" spans="2:79" s="354" customFormat="1" ht="43.5" customHeight="1">
      <c r="B200" s="355">
        <v>187</v>
      </c>
      <c r="C200" s="128" t="s">
        <v>1698</v>
      </c>
      <c r="D200" s="128" t="s">
        <v>467</v>
      </c>
      <c r="E200" s="128" t="s">
        <v>467</v>
      </c>
      <c r="F200" s="128" t="s">
        <v>1699</v>
      </c>
      <c r="G200" s="128" t="s">
        <v>2507</v>
      </c>
      <c r="H200" s="128" t="s">
        <v>2748</v>
      </c>
      <c r="I200" s="270" t="s">
        <v>1677</v>
      </c>
      <c r="J200" s="128"/>
      <c r="K200" s="128" t="s">
        <v>1700</v>
      </c>
      <c r="L200" s="356" t="s">
        <v>2317</v>
      </c>
      <c r="M200" s="128">
        <v>38</v>
      </c>
      <c r="N200" s="366">
        <v>10</v>
      </c>
      <c r="O200" s="358">
        <f t="shared" si="6"/>
        <v>48</v>
      </c>
      <c r="P200" s="359" t="s">
        <v>2312</v>
      </c>
      <c r="Q200" s="360">
        <v>80000</v>
      </c>
      <c r="R200" s="361">
        <v>0</v>
      </c>
      <c r="S200" s="361">
        <v>0</v>
      </c>
      <c r="T200" s="361">
        <f t="shared" si="7"/>
        <v>80000</v>
      </c>
      <c r="U200" s="362">
        <v>80000</v>
      </c>
      <c r="V200" s="363">
        <v>0</v>
      </c>
      <c r="W200" s="363">
        <v>0</v>
      </c>
      <c r="X200" s="364">
        <f t="shared" si="8"/>
        <v>80000</v>
      </c>
      <c r="Y200" s="365" t="s">
        <v>2523</v>
      </c>
      <c r="AC200" s="464"/>
      <c r="AD200" s="464"/>
      <c r="AE200" s="464"/>
      <c r="AF200" s="464"/>
      <c r="AG200" s="464"/>
      <c r="AH200" s="464"/>
      <c r="AI200" s="464"/>
      <c r="AJ200" s="464"/>
      <c r="AK200" s="464"/>
      <c r="AL200" s="464"/>
      <c r="AM200" s="464"/>
      <c r="AN200" s="464"/>
      <c r="AO200" s="464"/>
      <c r="AP200" s="464"/>
      <c r="AQ200" s="464"/>
      <c r="AR200" s="464"/>
      <c r="AS200" s="464"/>
      <c r="AT200" s="464"/>
      <c r="AU200" s="464"/>
      <c r="AV200" s="464"/>
      <c r="AW200" s="464"/>
      <c r="AX200" s="464"/>
      <c r="AY200" s="464"/>
      <c r="AZ200" s="464"/>
      <c r="BA200" s="464"/>
      <c r="BB200" s="464"/>
      <c r="BC200" s="464"/>
      <c r="BD200" s="464"/>
      <c r="BE200" s="464"/>
      <c r="BF200" s="464"/>
      <c r="BG200" s="464"/>
      <c r="BH200" s="464"/>
      <c r="BI200" s="464"/>
      <c r="BJ200" s="464"/>
      <c r="BK200" s="464"/>
      <c r="BL200" s="464"/>
      <c r="BM200" s="464"/>
      <c r="BN200" s="464"/>
      <c r="BO200" s="464"/>
      <c r="BP200" s="464"/>
      <c r="BQ200" s="464"/>
      <c r="BR200" s="464"/>
      <c r="BS200" s="464"/>
      <c r="BT200" s="464"/>
      <c r="BU200" s="464"/>
      <c r="BV200" s="464"/>
      <c r="BW200" s="464"/>
      <c r="BX200" s="464"/>
      <c r="BY200" s="464"/>
      <c r="BZ200" s="464"/>
      <c r="CA200" s="464"/>
    </row>
    <row r="201" spans="2:79" s="354" customFormat="1" ht="43.5" customHeight="1">
      <c r="B201" s="355">
        <v>188</v>
      </c>
      <c r="C201" s="128" t="s">
        <v>1703</v>
      </c>
      <c r="D201" s="128" t="s">
        <v>247</v>
      </c>
      <c r="E201" s="128" t="s">
        <v>324</v>
      </c>
      <c r="F201" s="128" t="s">
        <v>705</v>
      </c>
      <c r="G201" s="128" t="s">
        <v>2507</v>
      </c>
      <c r="H201" s="128" t="s">
        <v>2748</v>
      </c>
      <c r="I201" s="270" t="s">
        <v>1677</v>
      </c>
      <c r="J201" s="128"/>
      <c r="K201" s="128" t="s">
        <v>1704</v>
      </c>
      <c r="L201" s="356" t="s">
        <v>2317</v>
      </c>
      <c r="M201" s="128">
        <v>47</v>
      </c>
      <c r="N201" s="366">
        <v>9</v>
      </c>
      <c r="O201" s="358">
        <f t="shared" si="6"/>
        <v>56</v>
      </c>
      <c r="P201" s="359" t="s">
        <v>2313</v>
      </c>
      <c r="Q201" s="360">
        <v>80000</v>
      </c>
      <c r="R201" s="361">
        <v>0</v>
      </c>
      <c r="S201" s="361">
        <v>0</v>
      </c>
      <c r="T201" s="361">
        <f t="shared" si="7"/>
        <v>80000</v>
      </c>
      <c r="U201" s="362">
        <v>80000</v>
      </c>
      <c r="V201" s="363">
        <v>0</v>
      </c>
      <c r="W201" s="363">
        <v>0</v>
      </c>
      <c r="X201" s="364">
        <f t="shared" si="8"/>
        <v>80000</v>
      </c>
      <c r="Y201" s="365" t="s">
        <v>2524</v>
      </c>
      <c r="AC201" s="464"/>
      <c r="AD201" s="464"/>
      <c r="AE201" s="464"/>
      <c r="AF201" s="464"/>
      <c r="AG201" s="464"/>
      <c r="AH201" s="464"/>
      <c r="AI201" s="464"/>
      <c r="AJ201" s="464"/>
      <c r="AK201" s="464"/>
      <c r="AL201" s="464"/>
      <c r="AM201" s="464"/>
      <c r="AN201" s="464"/>
      <c r="AO201" s="464"/>
      <c r="AP201" s="464"/>
      <c r="AQ201" s="464"/>
      <c r="AR201" s="464"/>
      <c r="AS201" s="464"/>
      <c r="AT201" s="464"/>
      <c r="AU201" s="464"/>
      <c r="AV201" s="464"/>
      <c r="AW201" s="464"/>
      <c r="AX201" s="464"/>
      <c r="AY201" s="464"/>
      <c r="AZ201" s="464"/>
      <c r="BA201" s="464"/>
      <c r="BB201" s="464"/>
      <c r="BC201" s="464"/>
      <c r="BD201" s="464"/>
      <c r="BE201" s="464"/>
      <c r="BF201" s="464"/>
      <c r="BG201" s="464"/>
      <c r="BH201" s="464"/>
      <c r="BI201" s="464"/>
      <c r="BJ201" s="464"/>
      <c r="BK201" s="464"/>
      <c r="BL201" s="464"/>
      <c r="BM201" s="464"/>
      <c r="BN201" s="464"/>
      <c r="BO201" s="464"/>
      <c r="BP201" s="464"/>
      <c r="BQ201" s="464"/>
      <c r="BR201" s="464"/>
      <c r="BS201" s="464"/>
      <c r="BT201" s="464"/>
      <c r="BU201" s="464"/>
      <c r="BV201" s="464"/>
      <c r="BW201" s="464"/>
      <c r="BX201" s="464"/>
      <c r="BY201" s="464"/>
      <c r="BZ201" s="464"/>
      <c r="CA201" s="464"/>
    </row>
    <row r="202" spans="2:79" s="354" customFormat="1" ht="43.5" customHeight="1">
      <c r="B202" s="355">
        <v>189</v>
      </c>
      <c r="C202" s="128" t="s">
        <v>1693</v>
      </c>
      <c r="D202" s="128" t="s">
        <v>324</v>
      </c>
      <c r="E202" s="128" t="s">
        <v>1694</v>
      </c>
      <c r="F202" s="128" t="s">
        <v>1695</v>
      </c>
      <c r="G202" s="128" t="s">
        <v>2507</v>
      </c>
      <c r="H202" s="128" t="s">
        <v>2748</v>
      </c>
      <c r="I202" s="270" t="s">
        <v>1677</v>
      </c>
      <c r="J202" s="128"/>
      <c r="K202" s="128" t="s">
        <v>1696</v>
      </c>
      <c r="L202" s="356" t="s">
        <v>2317</v>
      </c>
      <c r="M202" s="128">
        <v>33</v>
      </c>
      <c r="N202" s="366">
        <v>5</v>
      </c>
      <c r="O202" s="358">
        <f t="shared" si="6"/>
        <v>38</v>
      </c>
      <c r="P202" s="359" t="s">
        <v>2313</v>
      </c>
      <c r="Q202" s="360">
        <v>80000</v>
      </c>
      <c r="R202" s="361">
        <v>0</v>
      </c>
      <c r="S202" s="361">
        <v>0</v>
      </c>
      <c r="T202" s="361">
        <f t="shared" si="7"/>
        <v>80000</v>
      </c>
      <c r="U202" s="362">
        <v>80000</v>
      </c>
      <c r="V202" s="363">
        <v>0</v>
      </c>
      <c r="W202" s="363">
        <v>0</v>
      </c>
      <c r="X202" s="364">
        <f t="shared" si="8"/>
        <v>80000</v>
      </c>
      <c r="Y202" s="365" t="s">
        <v>2525</v>
      </c>
      <c r="AC202" s="464"/>
      <c r="AD202" s="464"/>
      <c r="AE202" s="464"/>
      <c r="AF202" s="464"/>
      <c r="AG202" s="464"/>
      <c r="AH202" s="464"/>
      <c r="AI202" s="464"/>
      <c r="AJ202" s="464"/>
      <c r="AK202" s="464"/>
      <c r="AL202" s="464"/>
      <c r="AM202" s="464"/>
      <c r="AN202" s="464"/>
      <c r="AO202" s="464"/>
      <c r="AP202" s="464"/>
      <c r="AQ202" s="464"/>
      <c r="AR202" s="464"/>
      <c r="AS202" s="464"/>
      <c r="AT202" s="464"/>
      <c r="AU202" s="464"/>
      <c r="AV202" s="464"/>
      <c r="AW202" s="464"/>
      <c r="AX202" s="464"/>
      <c r="AY202" s="464"/>
      <c r="AZ202" s="464"/>
      <c r="BA202" s="464"/>
      <c r="BB202" s="464"/>
      <c r="BC202" s="464"/>
      <c r="BD202" s="464"/>
      <c r="BE202" s="464"/>
      <c r="BF202" s="464"/>
      <c r="BG202" s="464"/>
      <c r="BH202" s="464"/>
      <c r="BI202" s="464"/>
      <c r="BJ202" s="464"/>
      <c r="BK202" s="464"/>
      <c r="BL202" s="464"/>
      <c r="BM202" s="464"/>
      <c r="BN202" s="464"/>
      <c r="BO202" s="464"/>
      <c r="BP202" s="464"/>
      <c r="BQ202" s="464"/>
      <c r="BR202" s="464"/>
      <c r="BS202" s="464"/>
      <c r="BT202" s="464"/>
      <c r="BU202" s="464"/>
      <c r="BV202" s="464"/>
      <c r="BW202" s="464"/>
      <c r="BX202" s="464"/>
      <c r="BY202" s="464"/>
      <c r="BZ202" s="464"/>
      <c r="CA202" s="464"/>
    </row>
    <row r="203" spans="2:79" s="354" customFormat="1" ht="43.5" customHeight="1">
      <c r="B203" s="355">
        <v>190</v>
      </c>
      <c r="C203" s="128" t="s">
        <v>1706</v>
      </c>
      <c r="D203" s="128" t="s">
        <v>247</v>
      </c>
      <c r="E203" s="128" t="s">
        <v>1186</v>
      </c>
      <c r="F203" s="128" t="s">
        <v>1707</v>
      </c>
      <c r="G203" s="128" t="s">
        <v>2507</v>
      </c>
      <c r="H203" s="128" t="s">
        <v>2748</v>
      </c>
      <c r="I203" s="270" t="s">
        <v>1677</v>
      </c>
      <c r="J203" s="128"/>
      <c r="K203" s="128" t="s">
        <v>1708</v>
      </c>
      <c r="L203" s="356" t="s">
        <v>2317</v>
      </c>
      <c r="M203" s="128">
        <v>33</v>
      </c>
      <c r="N203" s="366">
        <v>13</v>
      </c>
      <c r="O203" s="358">
        <f t="shared" si="6"/>
        <v>46</v>
      </c>
      <c r="P203" s="359" t="s">
        <v>2313</v>
      </c>
      <c r="Q203" s="360">
        <v>80000</v>
      </c>
      <c r="R203" s="361">
        <v>0</v>
      </c>
      <c r="S203" s="361">
        <v>0</v>
      </c>
      <c r="T203" s="361">
        <f t="shared" si="7"/>
        <v>80000</v>
      </c>
      <c r="U203" s="362">
        <v>80000</v>
      </c>
      <c r="V203" s="363">
        <v>0</v>
      </c>
      <c r="W203" s="363">
        <v>0</v>
      </c>
      <c r="X203" s="364">
        <f t="shared" si="8"/>
        <v>80000</v>
      </c>
      <c r="Y203" s="365" t="s">
        <v>2526</v>
      </c>
      <c r="AC203" s="464"/>
      <c r="AD203" s="464"/>
      <c r="AE203" s="464"/>
      <c r="AF203" s="464"/>
      <c r="AG203" s="464"/>
      <c r="AH203" s="464"/>
      <c r="AI203" s="464"/>
      <c r="AJ203" s="464"/>
      <c r="AK203" s="464"/>
      <c r="AL203" s="464"/>
      <c r="AM203" s="464"/>
      <c r="AN203" s="464"/>
      <c r="AO203" s="464"/>
      <c r="AP203" s="464"/>
      <c r="AQ203" s="464"/>
      <c r="AR203" s="464"/>
      <c r="AS203" s="464"/>
      <c r="AT203" s="464"/>
      <c r="AU203" s="464"/>
      <c r="AV203" s="464"/>
      <c r="AW203" s="464"/>
      <c r="AX203" s="464"/>
      <c r="AY203" s="464"/>
      <c r="AZ203" s="464"/>
      <c r="BA203" s="464"/>
      <c r="BB203" s="464"/>
      <c r="BC203" s="464"/>
      <c r="BD203" s="464"/>
      <c r="BE203" s="464"/>
      <c r="BF203" s="464"/>
      <c r="BG203" s="464"/>
      <c r="BH203" s="464"/>
      <c r="BI203" s="464"/>
      <c r="BJ203" s="464"/>
      <c r="BK203" s="464"/>
      <c r="BL203" s="464"/>
      <c r="BM203" s="464"/>
      <c r="BN203" s="464"/>
      <c r="BO203" s="464"/>
      <c r="BP203" s="464"/>
      <c r="BQ203" s="464"/>
      <c r="BR203" s="464"/>
      <c r="BS203" s="464"/>
      <c r="BT203" s="464"/>
      <c r="BU203" s="464"/>
      <c r="BV203" s="464"/>
      <c r="BW203" s="464"/>
      <c r="BX203" s="464"/>
      <c r="BY203" s="464"/>
      <c r="BZ203" s="464"/>
      <c r="CA203" s="464"/>
    </row>
    <row r="204" spans="2:79" s="354" customFormat="1" ht="43.5" customHeight="1">
      <c r="B204" s="355">
        <v>191</v>
      </c>
      <c r="C204" s="128" t="s">
        <v>1727</v>
      </c>
      <c r="D204" s="128" t="s">
        <v>1185</v>
      </c>
      <c r="E204" s="128" t="s">
        <v>1666</v>
      </c>
      <c r="F204" s="128" t="s">
        <v>398</v>
      </c>
      <c r="G204" s="128" t="s">
        <v>2507</v>
      </c>
      <c r="H204" s="128" t="s">
        <v>2748</v>
      </c>
      <c r="I204" s="270" t="s">
        <v>1677</v>
      </c>
      <c r="J204" s="128"/>
      <c r="K204" s="128" t="s">
        <v>1728</v>
      </c>
      <c r="L204" s="356" t="s">
        <v>2317</v>
      </c>
      <c r="M204" s="128">
        <v>41</v>
      </c>
      <c r="N204" s="366">
        <v>3</v>
      </c>
      <c r="O204" s="358">
        <f t="shared" si="6"/>
        <v>44</v>
      </c>
      <c r="P204" s="359" t="s">
        <v>2313</v>
      </c>
      <c r="Q204" s="360">
        <v>80000</v>
      </c>
      <c r="R204" s="361">
        <v>0</v>
      </c>
      <c r="S204" s="361">
        <v>0</v>
      </c>
      <c r="T204" s="361">
        <f t="shared" si="7"/>
        <v>80000</v>
      </c>
      <c r="U204" s="362">
        <v>80000</v>
      </c>
      <c r="V204" s="363">
        <v>0</v>
      </c>
      <c r="W204" s="363">
        <v>0</v>
      </c>
      <c r="X204" s="364">
        <f t="shared" si="8"/>
        <v>80000</v>
      </c>
      <c r="Y204" s="365" t="s">
        <v>2527</v>
      </c>
      <c r="AC204" s="464"/>
      <c r="AD204" s="464"/>
      <c r="AE204" s="464"/>
      <c r="AF204" s="464"/>
      <c r="AG204" s="464"/>
      <c r="AH204" s="464"/>
      <c r="AI204" s="464"/>
      <c r="AJ204" s="464"/>
      <c r="AK204" s="464"/>
      <c r="AL204" s="464"/>
      <c r="AM204" s="464"/>
      <c r="AN204" s="464"/>
      <c r="AO204" s="464"/>
      <c r="AP204" s="464"/>
      <c r="AQ204" s="464"/>
      <c r="AR204" s="464"/>
      <c r="AS204" s="464"/>
      <c r="AT204" s="464"/>
      <c r="AU204" s="464"/>
      <c r="AV204" s="464"/>
      <c r="AW204" s="464"/>
      <c r="AX204" s="464"/>
      <c r="AY204" s="464"/>
      <c r="AZ204" s="464"/>
      <c r="BA204" s="464"/>
      <c r="BB204" s="464"/>
      <c r="BC204" s="464"/>
      <c r="BD204" s="464"/>
      <c r="BE204" s="464"/>
      <c r="BF204" s="464"/>
      <c r="BG204" s="464"/>
      <c r="BH204" s="464"/>
      <c r="BI204" s="464"/>
      <c r="BJ204" s="464"/>
      <c r="BK204" s="464"/>
      <c r="BL204" s="464"/>
      <c r="BM204" s="464"/>
      <c r="BN204" s="464"/>
      <c r="BO204" s="464"/>
      <c r="BP204" s="464"/>
      <c r="BQ204" s="464"/>
      <c r="BR204" s="464"/>
      <c r="BS204" s="464"/>
      <c r="BT204" s="464"/>
      <c r="BU204" s="464"/>
      <c r="BV204" s="464"/>
      <c r="BW204" s="464"/>
      <c r="BX204" s="464"/>
      <c r="BY204" s="464"/>
      <c r="BZ204" s="464"/>
      <c r="CA204" s="464"/>
    </row>
    <row r="205" spans="2:79" s="354" customFormat="1" ht="43.5" customHeight="1">
      <c r="B205" s="355">
        <v>192</v>
      </c>
      <c r="C205" s="128" t="s">
        <v>1760</v>
      </c>
      <c r="D205" s="128" t="s">
        <v>285</v>
      </c>
      <c r="E205" s="128" t="s">
        <v>1761</v>
      </c>
      <c r="F205" s="128" t="s">
        <v>1108</v>
      </c>
      <c r="G205" s="128" t="s">
        <v>2507</v>
      </c>
      <c r="H205" s="128" t="s">
        <v>2748</v>
      </c>
      <c r="I205" s="270" t="s">
        <v>1677</v>
      </c>
      <c r="J205" s="128"/>
      <c r="K205" s="128" t="s">
        <v>1762</v>
      </c>
      <c r="L205" s="356" t="s">
        <v>2317</v>
      </c>
      <c r="M205" s="128">
        <v>31</v>
      </c>
      <c r="N205" s="366">
        <v>16</v>
      </c>
      <c r="O205" s="358">
        <f t="shared" si="6"/>
        <v>47</v>
      </c>
      <c r="P205" s="359" t="s">
        <v>2312</v>
      </c>
      <c r="Q205" s="360">
        <v>80000</v>
      </c>
      <c r="R205" s="361">
        <v>0</v>
      </c>
      <c r="S205" s="361">
        <v>0</v>
      </c>
      <c r="T205" s="361">
        <f t="shared" si="7"/>
        <v>80000</v>
      </c>
      <c r="U205" s="362">
        <v>80000</v>
      </c>
      <c r="V205" s="363">
        <v>0</v>
      </c>
      <c r="W205" s="363">
        <v>0</v>
      </c>
      <c r="X205" s="364">
        <f t="shared" si="8"/>
        <v>80000</v>
      </c>
      <c r="Y205" s="365" t="s">
        <v>2528</v>
      </c>
      <c r="AC205" s="464"/>
      <c r="AD205" s="464"/>
      <c r="AE205" s="464"/>
      <c r="AF205" s="464"/>
      <c r="AG205" s="464"/>
      <c r="AH205" s="464"/>
      <c r="AI205" s="464"/>
      <c r="AJ205" s="464"/>
      <c r="AK205" s="464"/>
      <c r="AL205" s="464"/>
      <c r="AM205" s="464"/>
      <c r="AN205" s="464"/>
      <c r="AO205" s="464"/>
      <c r="AP205" s="464"/>
      <c r="AQ205" s="464"/>
      <c r="AR205" s="464"/>
      <c r="AS205" s="464"/>
      <c r="AT205" s="464"/>
      <c r="AU205" s="464"/>
      <c r="AV205" s="464"/>
      <c r="AW205" s="464"/>
      <c r="AX205" s="464"/>
      <c r="AY205" s="464"/>
      <c r="AZ205" s="464"/>
      <c r="BA205" s="464"/>
      <c r="BB205" s="464"/>
      <c r="BC205" s="464"/>
      <c r="BD205" s="464"/>
      <c r="BE205" s="464"/>
      <c r="BF205" s="464"/>
      <c r="BG205" s="464"/>
      <c r="BH205" s="464"/>
      <c r="BI205" s="464"/>
      <c r="BJ205" s="464"/>
      <c r="BK205" s="464"/>
      <c r="BL205" s="464"/>
      <c r="BM205" s="464"/>
      <c r="BN205" s="464"/>
      <c r="BO205" s="464"/>
      <c r="BP205" s="464"/>
      <c r="BQ205" s="464"/>
      <c r="BR205" s="464"/>
      <c r="BS205" s="464"/>
      <c r="BT205" s="464"/>
      <c r="BU205" s="464"/>
      <c r="BV205" s="464"/>
      <c r="BW205" s="464"/>
      <c r="BX205" s="464"/>
      <c r="BY205" s="464"/>
      <c r="BZ205" s="464"/>
      <c r="CA205" s="464"/>
    </row>
    <row r="206" spans="2:79" s="354" customFormat="1" ht="43.5" customHeight="1">
      <c r="B206" s="355">
        <v>193</v>
      </c>
      <c r="C206" s="128" t="s">
        <v>1689</v>
      </c>
      <c r="D206" s="128" t="s">
        <v>247</v>
      </c>
      <c r="E206" s="128" t="s">
        <v>247</v>
      </c>
      <c r="F206" s="128" t="s">
        <v>1690</v>
      </c>
      <c r="G206" s="128" t="s">
        <v>2507</v>
      </c>
      <c r="H206" s="128" t="s">
        <v>2748</v>
      </c>
      <c r="I206" s="270" t="s">
        <v>1677</v>
      </c>
      <c r="J206" s="128"/>
      <c r="K206" s="128" t="s">
        <v>1691</v>
      </c>
      <c r="L206" s="356" t="s">
        <v>2317</v>
      </c>
      <c r="M206" s="128">
        <v>42</v>
      </c>
      <c r="N206" s="366">
        <v>5</v>
      </c>
      <c r="O206" s="358">
        <f t="shared" ref="O206:O269" si="9">+N206+M206</f>
        <v>47</v>
      </c>
      <c r="P206" s="359" t="s">
        <v>2313</v>
      </c>
      <c r="Q206" s="360">
        <v>80000</v>
      </c>
      <c r="R206" s="361">
        <v>0</v>
      </c>
      <c r="S206" s="361">
        <v>0</v>
      </c>
      <c r="T206" s="361">
        <f t="shared" si="7"/>
        <v>80000</v>
      </c>
      <c r="U206" s="362">
        <v>80000</v>
      </c>
      <c r="V206" s="363">
        <v>0</v>
      </c>
      <c r="W206" s="363">
        <v>0</v>
      </c>
      <c r="X206" s="364">
        <f t="shared" si="8"/>
        <v>80000</v>
      </c>
      <c r="Y206" s="365" t="s">
        <v>2529</v>
      </c>
      <c r="AC206" s="464"/>
      <c r="AD206" s="464"/>
      <c r="AE206" s="464"/>
      <c r="AF206" s="464"/>
      <c r="AG206" s="464"/>
      <c r="AH206" s="464"/>
      <c r="AI206" s="464"/>
      <c r="AJ206" s="464"/>
      <c r="AK206" s="464"/>
      <c r="AL206" s="464"/>
      <c r="AM206" s="464"/>
      <c r="AN206" s="464"/>
      <c r="AO206" s="464"/>
      <c r="AP206" s="464"/>
      <c r="AQ206" s="464"/>
      <c r="AR206" s="464"/>
      <c r="AS206" s="464"/>
      <c r="AT206" s="464"/>
      <c r="AU206" s="464"/>
      <c r="AV206" s="464"/>
      <c r="AW206" s="464"/>
      <c r="AX206" s="464"/>
      <c r="AY206" s="464"/>
      <c r="AZ206" s="464"/>
      <c r="BA206" s="464"/>
      <c r="BB206" s="464"/>
      <c r="BC206" s="464"/>
      <c r="BD206" s="464"/>
      <c r="BE206" s="464"/>
      <c r="BF206" s="464"/>
      <c r="BG206" s="464"/>
      <c r="BH206" s="464"/>
      <c r="BI206" s="464"/>
      <c r="BJ206" s="464"/>
      <c r="BK206" s="464"/>
      <c r="BL206" s="464"/>
      <c r="BM206" s="464"/>
      <c r="BN206" s="464"/>
      <c r="BO206" s="464"/>
      <c r="BP206" s="464"/>
      <c r="BQ206" s="464"/>
      <c r="BR206" s="464"/>
      <c r="BS206" s="464"/>
      <c r="BT206" s="464"/>
      <c r="BU206" s="464"/>
      <c r="BV206" s="464"/>
      <c r="BW206" s="464"/>
      <c r="BX206" s="464"/>
      <c r="BY206" s="464"/>
      <c r="BZ206" s="464"/>
      <c r="CA206" s="464"/>
    </row>
    <row r="207" spans="2:79" s="354" customFormat="1" ht="43.5" customHeight="1">
      <c r="B207" s="355">
        <v>194</v>
      </c>
      <c r="C207" s="128" t="s">
        <v>1680</v>
      </c>
      <c r="D207" s="128" t="s">
        <v>1681</v>
      </c>
      <c r="E207" s="128" t="s">
        <v>1186</v>
      </c>
      <c r="F207" s="128" t="s">
        <v>1682</v>
      </c>
      <c r="G207" s="128" t="s">
        <v>2507</v>
      </c>
      <c r="H207" s="128" t="s">
        <v>2748</v>
      </c>
      <c r="I207" s="270" t="s">
        <v>1677</v>
      </c>
      <c r="J207" s="128"/>
      <c r="K207" s="128" t="s">
        <v>1683</v>
      </c>
      <c r="L207" s="356" t="s">
        <v>2317</v>
      </c>
      <c r="M207" s="128">
        <v>19</v>
      </c>
      <c r="N207" s="366">
        <v>8</v>
      </c>
      <c r="O207" s="358">
        <f t="shared" si="9"/>
        <v>27</v>
      </c>
      <c r="P207" s="359" t="s">
        <v>2312</v>
      </c>
      <c r="Q207" s="360">
        <v>80000</v>
      </c>
      <c r="R207" s="361">
        <v>0</v>
      </c>
      <c r="S207" s="361">
        <v>0</v>
      </c>
      <c r="T207" s="361">
        <f t="shared" ref="T207:T270" si="10">+Q207+R207+S207</f>
        <v>80000</v>
      </c>
      <c r="U207" s="362">
        <v>80000</v>
      </c>
      <c r="V207" s="363">
        <v>0</v>
      </c>
      <c r="W207" s="363">
        <v>0</v>
      </c>
      <c r="X207" s="364">
        <f t="shared" si="8"/>
        <v>80000</v>
      </c>
      <c r="Y207" s="365" t="s">
        <v>2530</v>
      </c>
      <c r="AC207" s="464"/>
      <c r="AD207" s="464"/>
      <c r="AE207" s="464"/>
      <c r="AF207" s="464"/>
      <c r="AG207" s="464"/>
      <c r="AH207" s="464"/>
      <c r="AI207" s="464"/>
      <c r="AJ207" s="464"/>
      <c r="AK207" s="464"/>
      <c r="AL207" s="464"/>
      <c r="AM207" s="464"/>
      <c r="AN207" s="464"/>
      <c r="AO207" s="464"/>
      <c r="AP207" s="464"/>
      <c r="AQ207" s="464"/>
      <c r="AR207" s="464"/>
      <c r="AS207" s="464"/>
      <c r="AT207" s="464"/>
      <c r="AU207" s="464"/>
      <c r="AV207" s="464"/>
      <c r="AW207" s="464"/>
      <c r="AX207" s="464"/>
      <c r="AY207" s="464"/>
      <c r="AZ207" s="464"/>
      <c r="BA207" s="464"/>
      <c r="BB207" s="464"/>
      <c r="BC207" s="464"/>
      <c r="BD207" s="464"/>
      <c r="BE207" s="464"/>
      <c r="BF207" s="464"/>
      <c r="BG207" s="464"/>
      <c r="BH207" s="464"/>
      <c r="BI207" s="464"/>
      <c r="BJ207" s="464"/>
      <c r="BK207" s="464"/>
      <c r="BL207" s="464"/>
      <c r="BM207" s="464"/>
      <c r="BN207" s="464"/>
      <c r="BO207" s="464"/>
      <c r="BP207" s="464"/>
      <c r="BQ207" s="464"/>
      <c r="BR207" s="464"/>
      <c r="BS207" s="464"/>
      <c r="BT207" s="464"/>
      <c r="BU207" s="464"/>
      <c r="BV207" s="464"/>
      <c r="BW207" s="464"/>
      <c r="BX207" s="464"/>
      <c r="BY207" s="464"/>
      <c r="BZ207" s="464"/>
      <c r="CA207" s="464"/>
    </row>
    <row r="208" spans="2:79" s="354" customFormat="1" ht="43.5" customHeight="1">
      <c r="B208" s="355">
        <v>195</v>
      </c>
      <c r="C208" s="128" t="s">
        <v>1718</v>
      </c>
      <c r="D208" s="128" t="s">
        <v>324</v>
      </c>
      <c r="E208" s="128" t="s">
        <v>1185</v>
      </c>
      <c r="F208" s="128" t="s">
        <v>591</v>
      </c>
      <c r="G208" s="128" t="s">
        <v>2507</v>
      </c>
      <c r="H208" s="128" t="s">
        <v>2748</v>
      </c>
      <c r="I208" s="270" t="s">
        <v>1677</v>
      </c>
      <c r="J208" s="128"/>
      <c r="K208" s="128" t="s">
        <v>1719</v>
      </c>
      <c r="L208" s="356" t="s">
        <v>2317</v>
      </c>
      <c r="M208" s="128">
        <v>22</v>
      </c>
      <c r="N208" s="366">
        <v>3</v>
      </c>
      <c r="O208" s="358">
        <f t="shared" si="9"/>
        <v>25</v>
      </c>
      <c r="P208" s="359" t="s">
        <v>2313</v>
      </c>
      <c r="Q208" s="360">
        <v>80000</v>
      </c>
      <c r="R208" s="361">
        <v>0</v>
      </c>
      <c r="S208" s="361">
        <v>0</v>
      </c>
      <c r="T208" s="361">
        <f t="shared" si="10"/>
        <v>80000</v>
      </c>
      <c r="U208" s="362">
        <v>80000</v>
      </c>
      <c r="V208" s="363">
        <v>0</v>
      </c>
      <c r="W208" s="363">
        <v>0</v>
      </c>
      <c r="X208" s="364">
        <f t="shared" ref="X208:X271" si="11">+U208+V208</f>
        <v>80000</v>
      </c>
      <c r="Y208" s="365" t="s">
        <v>2531</v>
      </c>
      <c r="AC208" s="464"/>
      <c r="AD208" s="464"/>
      <c r="AE208" s="464"/>
      <c r="AF208" s="464"/>
      <c r="AG208" s="464"/>
      <c r="AH208" s="464"/>
      <c r="AI208" s="464"/>
      <c r="AJ208" s="464"/>
      <c r="AK208" s="464"/>
      <c r="AL208" s="464"/>
      <c r="AM208" s="464"/>
      <c r="AN208" s="464"/>
      <c r="AO208" s="464"/>
      <c r="AP208" s="464"/>
      <c r="AQ208" s="464"/>
      <c r="AR208" s="464"/>
      <c r="AS208" s="464"/>
      <c r="AT208" s="464"/>
      <c r="AU208" s="464"/>
      <c r="AV208" s="464"/>
      <c r="AW208" s="464"/>
      <c r="AX208" s="464"/>
      <c r="AY208" s="464"/>
      <c r="AZ208" s="464"/>
      <c r="BA208" s="464"/>
      <c r="BB208" s="464"/>
      <c r="BC208" s="464"/>
      <c r="BD208" s="464"/>
      <c r="BE208" s="464"/>
      <c r="BF208" s="464"/>
      <c r="BG208" s="464"/>
      <c r="BH208" s="464"/>
      <c r="BI208" s="464"/>
      <c r="BJ208" s="464"/>
      <c r="BK208" s="464"/>
      <c r="BL208" s="464"/>
      <c r="BM208" s="464"/>
      <c r="BN208" s="464"/>
      <c r="BO208" s="464"/>
      <c r="BP208" s="464"/>
      <c r="BQ208" s="464"/>
      <c r="BR208" s="464"/>
      <c r="BS208" s="464"/>
      <c r="BT208" s="464"/>
      <c r="BU208" s="464"/>
      <c r="BV208" s="464"/>
      <c r="BW208" s="464"/>
      <c r="BX208" s="464"/>
      <c r="BY208" s="464"/>
      <c r="BZ208" s="464"/>
      <c r="CA208" s="464"/>
    </row>
    <row r="209" spans="2:79" s="354" customFormat="1" ht="43.5" customHeight="1">
      <c r="B209" s="355">
        <v>196</v>
      </c>
      <c r="C209" s="128" t="s">
        <v>1735</v>
      </c>
      <c r="D209" s="128" t="s">
        <v>285</v>
      </c>
      <c r="E209" s="128" t="s">
        <v>203</v>
      </c>
      <c r="F209" s="128" t="s">
        <v>1736</v>
      </c>
      <c r="G209" s="128" t="s">
        <v>2507</v>
      </c>
      <c r="H209" s="128" t="s">
        <v>2748</v>
      </c>
      <c r="I209" s="270" t="s">
        <v>1677</v>
      </c>
      <c r="J209" s="128"/>
      <c r="K209" s="128" t="s">
        <v>1737</v>
      </c>
      <c r="L209" s="356" t="s">
        <v>2317</v>
      </c>
      <c r="M209" s="128">
        <v>21</v>
      </c>
      <c r="N209" s="366">
        <v>2</v>
      </c>
      <c r="O209" s="358">
        <f t="shared" si="9"/>
        <v>23</v>
      </c>
      <c r="P209" s="359" t="s">
        <v>2312</v>
      </c>
      <c r="Q209" s="360">
        <v>80000</v>
      </c>
      <c r="R209" s="361">
        <v>0</v>
      </c>
      <c r="S209" s="361">
        <v>0</v>
      </c>
      <c r="T209" s="361">
        <f t="shared" si="10"/>
        <v>80000</v>
      </c>
      <c r="U209" s="362">
        <v>80000</v>
      </c>
      <c r="V209" s="363">
        <v>0</v>
      </c>
      <c r="W209" s="363">
        <v>0</v>
      </c>
      <c r="X209" s="364">
        <f t="shared" si="11"/>
        <v>80000</v>
      </c>
      <c r="Y209" s="365" t="s">
        <v>2532</v>
      </c>
      <c r="AC209" s="464"/>
      <c r="AD209" s="464"/>
      <c r="AE209" s="464"/>
      <c r="AF209" s="464"/>
      <c r="AG209" s="464"/>
      <c r="AH209" s="464"/>
      <c r="AI209" s="464"/>
      <c r="AJ209" s="464"/>
      <c r="AK209" s="464"/>
      <c r="AL209" s="464"/>
      <c r="AM209" s="464"/>
      <c r="AN209" s="464"/>
      <c r="AO209" s="464"/>
      <c r="AP209" s="464"/>
      <c r="AQ209" s="464"/>
      <c r="AR209" s="464"/>
      <c r="AS209" s="464"/>
      <c r="AT209" s="464"/>
      <c r="AU209" s="464"/>
      <c r="AV209" s="464"/>
      <c r="AW209" s="464"/>
      <c r="AX209" s="464"/>
      <c r="AY209" s="464"/>
      <c r="AZ209" s="464"/>
      <c r="BA209" s="464"/>
      <c r="BB209" s="464"/>
      <c r="BC209" s="464"/>
      <c r="BD209" s="464"/>
      <c r="BE209" s="464"/>
      <c r="BF209" s="464"/>
      <c r="BG209" s="464"/>
      <c r="BH209" s="464"/>
      <c r="BI209" s="464"/>
      <c r="BJ209" s="464"/>
      <c r="BK209" s="464"/>
      <c r="BL209" s="464"/>
      <c r="BM209" s="464"/>
      <c r="BN209" s="464"/>
      <c r="BO209" s="464"/>
      <c r="BP209" s="464"/>
      <c r="BQ209" s="464"/>
      <c r="BR209" s="464"/>
      <c r="BS209" s="464"/>
      <c r="BT209" s="464"/>
      <c r="BU209" s="464"/>
      <c r="BV209" s="464"/>
      <c r="BW209" s="464"/>
      <c r="BX209" s="464"/>
      <c r="BY209" s="464"/>
      <c r="BZ209" s="464"/>
      <c r="CA209" s="464"/>
    </row>
    <row r="210" spans="2:79" s="354" customFormat="1" ht="43.5" customHeight="1">
      <c r="B210" s="355">
        <v>197</v>
      </c>
      <c r="C210" s="128" t="s">
        <v>251</v>
      </c>
      <c r="D210" s="128" t="s">
        <v>252</v>
      </c>
      <c r="E210" s="128" t="s">
        <v>253</v>
      </c>
      <c r="F210" s="128" t="s">
        <v>254</v>
      </c>
      <c r="G210" s="128" t="s">
        <v>2533</v>
      </c>
      <c r="H210" s="128" t="s">
        <v>2534</v>
      </c>
      <c r="I210" s="270" t="s">
        <v>163</v>
      </c>
      <c r="J210" s="128"/>
      <c r="K210" s="128" t="s">
        <v>251</v>
      </c>
      <c r="L210" s="356" t="s">
        <v>2317</v>
      </c>
      <c r="M210" s="128">
        <v>15</v>
      </c>
      <c r="N210" s="366">
        <v>8</v>
      </c>
      <c r="O210" s="358">
        <f t="shared" si="9"/>
        <v>23</v>
      </c>
      <c r="P210" s="359" t="s">
        <v>2312</v>
      </c>
      <c r="Q210" s="360">
        <v>80000</v>
      </c>
      <c r="R210" s="361">
        <v>0</v>
      </c>
      <c r="S210" s="361">
        <v>0</v>
      </c>
      <c r="T210" s="361">
        <f t="shared" si="10"/>
        <v>80000</v>
      </c>
      <c r="U210" s="362">
        <v>80000</v>
      </c>
      <c r="V210" s="363">
        <v>0</v>
      </c>
      <c r="W210" s="363">
        <v>0</v>
      </c>
      <c r="X210" s="364">
        <f t="shared" si="11"/>
        <v>80000</v>
      </c>
      <c r="Y210" s="365" t="s">
        <v>2535</v>
      </c>
      <c r="AC210" s="464"/>
      <c r="AD210" s="464"/>
      <c r="AE210" s="464"/>
      <c r="AF210" s="464"/>
      <c r="AG210" s="464"/>
      <c r="AH210" s="464"/>
      <c r="AI210" s="464"/>
      <c r="AJ210" s="464"/>
      <c r="AK210" s="464"/>
      <c r="AL210" s="464"/>
      <c r="AM210" s="464"/>
      <c r="AN210" s="464"/>
      <c r="AO210" s="464"/>
      <c r="AP210" s="464"/>
      <c r="AQ210" s="464"/>
      <c r="AR210" s="464"/>
      <c r="AS210" s="464"/>
      <c r="AT210" s="464"/>
      <c r="AU210" s="464"/>
      <c r="AV210" s="464"/>
      <c r="AW210" s="464"/>
      <c r="AX210" s="464"/>
      <c r="AY210" s="464"/>
      <c r="AZ210" s="464"/>
      <c r="BA210" s="464"/>
      <c r="BB210" s="464"/>
      <c r="BC210" s="464"/>
      <c r="BD210" s="464"/>
      <c r="BE210" s="464"/>
      <c r="BF210" s="464"/>
      <c r="BG210" s="464"/>
      <c r="BH210" s="464"/>
      <c r="BI210" s="464"/>
      <c r="BJ210" s="464"/>
      <c r="BK210" s="464"/>
      <c r="BL210" s="464"/>
      <c r="BM210" s="464"/>
      <c r="BN210" s="464"/>
      <c r="BO210" s="464"/>
      <c r="BP210" s="464"/>
      <c r="BQ210" s="464"/>
      <c r="BR210" s="464"/>
      <c r="BS210" s="464"/>
      <c r="BT210" s="464"/>
      <c r="BU210" s="464"/>
      <c r="BV210" s="464"/>
      <c r="BW210" s="464"/>
      <c r="BX210" s="464"/>
      <c r="BY210" s="464"/>
      <c r="BZ210" s="464"/>
      <c r="CA210" s="464"/>
    </row>
    <row r="211" spans="2:79" s="354" customFormat="1" ht="43.5" customHeight="1">
      <c r="B211" s="355">
        <v>198</v>
      </c>
      <c r="C211" s="128" t="s">
        <v>245</v>
      </c>
      <c r="D211" s="128" t="s">
        <v>246</v>
      </c>
      <c r="E211" s="128" t="s">
        <v>247</v>
      </c>
      <c r="F211" s="128" t="s">
        <v>248</v>
      </c>
      <c r="G211" s="128" t="s">
        <v>2533</v>
      </c>
      <c r="H211" s="128" t="s">
        <v>2534</v>
      </c>
      <c r="I211" s="270" t="s">
        <v>163</v>
      </c>
      <c r="J211" s="128"/>
      <c r="K211" s="128" t="s">
        <v>249</v>
      </c>
      <c r="L211" s="356" t="s">
        <v>2317</v>
      </c>
      <c r="M211" s="128">
        <v>16</v>
      </c>
      <c r="N211" s="366">
        <v>17</v>
      </c>
      <c r="O211" s="358">
        <f t="shared" si="9"/>
        <v>33</v>
      </c>
      <c r="P211" s="359" t="s">
        <v>2312</v>
      </c>
      <c r="Q211" s="360">
        <v>80000</v>
      </c>
      <c r="R211" s="361">
        <v>0</v>
      </c>
      <c r="S211" s="361">
        <v>0</v>
      </c>
      <c r="T211" s="361">
        <f t="shared" si="10"/>
        <v>80000</v>
      </c>
      <c r="U211" s="362">
        <v>80000</v>
      </c>
      <c r="V211" s="363">
        <v>0</v>
      </c>
      <c r="W211" s="363">
        <v>0</v>
      </c>
      <c r="X211" s="364">
        <f t="shared" si="11"/>
        <v>80000</v>
      </c>
      <c r="Y211" s="365" t="s">
        <v>2536</v>
      </c>
      <c r="AC211" s="464"/>
      <c r="AD211" s="464"/>
      <c r="AE211" s="464"/>
      <c r="AF211" s="464"/>
      <c r="AG211" s="464"/>
      <c r="AH211" s="464"/>
      <c r="AI211" s="464"/>
      <c r="AJ211" s="464"/>
      <c r="AK211" s="464"/>
      <c r="AL211" s="464"/>
      <c r="AM211" s="464"/>
      <c r="AN211" s="464"/>
      <c r="AO211" s="464"/>
      <c r="AP211" s="464"/>
      <c r="AQ211" s="464"/>
      <c r="AR211" s="464"/>
      <c r="AS211" s="464"/>
      <c r="AT211" s="464"/>
      <c r="AU211" s="464"/>
      <c r="AV211" s="464"/>
      <c r="AW211" s="464"/>
      <c r="AX211" s="464"/>
      <c r="AY211" s="464"/>
      <c r="AZ211" s="464"/>
      <c r="BA211" s="464"/>
      <c r="BB211" s="464"/>
      <c r="BC211" s="464"/>
      <c r="BD211" s="464"/>
      <c r="BE211" s="464"/>
      <c r="BF211" s="464"/>
      <c r="BG211" s="464"/>
      <c r="BH211" s="464"/>
      <c r="BI211" s="464"/>
      <c r="BJ211" s="464"/>
      <c r="BK211" s="464"/>
      <c r="BL211" s="464"/>
      <c r="BM211" s="464"/>
      <c r="BN211" s="464"/>
      <c r="BO211" s="464"/>
      <c r="BP211" s="464"/>
      <c r="BQ211" s="464"/>
      <c r="BR211" s="464"/>
      <c r="BS211" s="464"/>
      <c r="BT211" s="464"/>
      <c r="BU211" s="464"/>
      <c r="BV211" s="464"/>
      <c r="BW211" s="464"/>
      <c r="BX211" s="464"/>
      <c r="BY211" s="464"/>
      <c r="BZ211" s="464"/>
      <c r="CA211" s="464"/>
    </row>
    <row r="212" spans="2:79" s="354" customFormat="1" ht="43.5" customHeight="1">
      <c r="B212" s="355">
        <v>199</v>
      </c>
      <c r="C212" s="128" t="s">
        <v>261</v>
      </c>
      <c r="D212" s="128" t="s">
        <v>253</v>
      </c>
      <c r="E212" s="128" t="s">
        <v>262</v>
      </c>
      <c r="F212" s="128" t="s">
        <v>263</v>
      </c>
      <c r="G212" s="128" t="s">
        <v>2533</v>
      </c>
      <c r="H212" s="128" t="s">
        <v>2534</v>
      </c>
      <c r="I212" s="270" t="s">
        <v>163</v>
      </c>
      <c r="J212" s="128"/>
      <c r="K212" s="128" t="s">
        <v>261</v>
      </c>
      <c r="L212" s="356" t="s">
        <v>2317</v>
      </c>
      <c r="M212" s="128">
        <v>18</v>
      </c>
      <c r="N212" s="366">
        <v>8</v>
      </c>
      <c r="O212" s="358">
        <f t="shared" si="9"/>
        <v>26</v>
      </c>
      <c r="P212" s="359" t="s">
        <v>2312</v>
      </c>
      <c r="Q212" s="360">
        <v>80000</v>
      </c>
      <c r="R212" s="361">
        <v>0</v>
      </c>
      <c r="S212" s="361">
        <v>0</v>
      </c>
      <c r="T212" s="361">
        <f t="shared" si="10"/>
        <v>80000</v>
      </c>
      <c r="U212" s="362">
        <v>80000</v>
      </c>
      <c r="V212" s="363">
        <v>0</v>
      </c>
      <c r="W212" s="363">
        <v>0</v>
      </c>
      <c r="X212" s="364">
        <f t="shared" si="11"/>
        <v>80000</v>
      </c>
      <c r="Y212" s="365" t="s">
        <v>2537</v>
      </c>
      <c r="AC212" s="464"/>
      <c r="AD212" s="464"/>
      <c r="AE212" s="464"/>
      <c r="AF212" s="464"/>
      <c r="AG212" s="464"/>
      <c r="AH212" s="464"/>
      <c r="AI212" s="464"/>
      <c r="AJ212" s="464"/>
      <c r="AK212" s="464"/>
      <c r="AL212" s="464"/>
      <c r="AM212" s="464"/>
      <c r="AN212" s="464"/>
      <c r="AO212" s="464"/>
      <c r="AP212" s="464"/>
      <c r="AQ212" s="464"/>
      <c r="AR212" s="464"/>
      <c r="AS212" s="464"/>
      <c r="AT212" s="464"/>
      <c r="AU212" s="464"/>
      <c r="AV212" s="464"/>
      <c r="AW212" s="464"/>
      <c r="AX212" s="464"/>
      <c r="AY212" s="464"/>
      <c r="AZ212" s="464"/>
      <c r="BA212" s="464"/>
      <c r="BB212" s="464"/>
      <c r="BC212" s="464"/>
      <c r="BD212" s="464"/>
      <c r="BE212" s="464"/>
      <c r="BF212" s="464"/>
      <c r="BG212" s="464"/>
      <c r="BH212" s="464"/>
      <c r="BI212" s="464"/>
      <c r="BJ212" s="464"/>
      <c r="BK212" s="464"/>
      <c r="BL212" s="464"/>
      <c r="BM212" s="464"/>
      <c r="BN212" s="464"/>
      <c r="BO212" s="464"/>
      <c r="BP212" s="464"/>
      <c r="BQ212" s="464"/>
      <c r="BR212" s="464"/>
      <c r="BS212" s="464"/>
      <c r="BT212" s="464"/>
      <c r="BU212" s="464"/>
      <c r="BV212" s="464"/>
      <c r="BW212" s="464"/>
      <c r="BX212" s="464"/>
      <c r="BY212" s="464"/>
      <c r="BZ212" s="464"/>
      <c r="CA212" s="464"/>
    </row>
    <row r="213" spans="2:79" s="354" customFormat="1" ht="43.5" customHeight="1">
      <c r="B213" s="355">
        <v>200</v>
      </c>
      <c r="C213" s="128" t="s">
        <v>207</v>
      </c>
      <c r="D213" s="128" t="s">
        <v>208</v>
      </c>
      <c r="E213" s="128" t="s">
        <v>209</v>
      </c>
      <c r="F213" s="128" t="s">
        <v>210</v>
      </c>
      <c r="G213" s="128" t="s">
        <v>2533</v>
      </c>
      <c r="H213" s="128" t="s">
        <v>2534</v>
      </c>
      <c r="I213" s="270" t="s">
        <v>163</v>
      </c>
      <c r="J213" s="128"/>
      <c r="K213" s="128" t="s">
        <v>207</v>
      </c>
      <c r="L213" s="356" t="s">
        <v>2317</v>
      </c>
      <c r="M213" s="128">
        <v>16</v>
      </c>
      <c r="N213" s="366">
        <v>7</v>
      </c>
      <c r="O213" s="358">
        <f t="shared" si="9"/>
        <v>23</v>
      </c>
      <c r="P213" s="359" t="s">
        <v>2312</v>
      </c>
      <c r="Q213" s="360">
        <v>80000</v>
      </c>
      <c r="R213" s="361">
        <v>0</v>
      </c>
      <c r="S213" s="361">
        <v>0</v>
      </c>
      <c r="T213" s="361">
        <f t="shared" si="10"/>
        <v>80000</v>
      </c>
      <c r="U213" s="362">
        <v>80000</v>
      </c>
      <c r="V213" s="363">
        <v>0</v>
      </c>
      <c r="W213" s="363">
        <v>0</v>
      </c>
      <c r="X213" s="364">
        <f t="shared" si="11"/>
        <v>80000</v>
      </c>
      <c r="Y213" s="365" t="s">
        <v>2538</v>
      </c>
      <c r="AC213" s="464"/>
      <c r="AD213" s="464"/>
      <c r="AE213" s="464"/>
      <c r="AF213" s="464"/>
      <c r="AG213" s="464"/>
      <c r="AH213" s="464"/>
      <c r="AI213" s="464"/>
      <c r="AJ213" s="464"/>
      <c r="AK213" s="464"/>
      <c r="AL213" s="464"/>
      <c r="AM213" s="464"/>
      <c r="AN213" s="464"/>
      <c r="AO213" s="464"/>
      <c r="AP213" s="464"/>
      <c r="AQ213" s="464"/>
      <c r="AR213" s="464"/>
      <c r="AS213" s="464"/>
      <c r="AT213" s="464"/>
      <c r="AU213" s="464"/>
      <c r="AV213" s="464"/>
      <c r="AW213" s="464"/>
      <c r="AX213" s="464"/>
      <c r="AY213" s="464"/>
      <c r="AZ213" s="464"/>
      <c r="BA213" s="464"/>
      <c r="BB213" s="464"/>
      <c r="BC213" s="464"/>
      <c r="BD213" s="464"/>
      <c r="BE213" s="464"/>
      <c r="BF213" s="464"/>
      <c r="BG213" s="464"/>
      <c r="BH213" s="464"/>
      <c r="BI213" s="464"/>
      <c r="BJ213" s="464"/>
      <c r="BK213" s="464"/>
      <c r="BL213" s="464"/>
      <c r="BM213" s="464"/>
      <c r="BN213" s="464"/>
      <c r="BO213" s="464"/>
      <c r="BP213" s="464"/>
      <c r="BQ213" s="464"/>
      <c r="BR213" s="464"/>
      <c r="BS213" s="464"/>
      <c r="BT213" s="464"/>
      <c r="BU213" s="464"/>
      <c r="BV213" s="464"/>
      <c r="BW213" s="464"/>
      <c r="BX213" s="464"/>
      <c r="BY213" s="464"/>
      <c r="BZ213" s="464"/>
      <c r="CA213" s="464"/>
    </row>
    <row r="214" spans="2:79" s="354" customFormat="1" ht="43.5" customHeight="1">
      <c r="B214" s="355">
        <v>201</v>
      </c>
      <c r="C214" s="128" t="s">
        <v>236</v>
      </c>
      <c r="D214" s="128" t="s">
        <v>237</v>
      </c>
      <c r="E214" s="128" t="s">
        <v>238</v>
      </c>
      <c r="F214" s="128" t="s">
        <v>239</v>
      </c>
      <c r="G214" s="128" t="s">
        <v>2533</v>
      </c>
      <c r="H214" s="128" t="s">
        <v>2534</v>
      </c>
      <c r="I214" s="270" t="s">
        <v>163</v>
      </c>
      <c r="J214" s="128"/>
      <c r="K214" s="128" t="s">
        <v>236</v>
      </c>
      <c r="L214" s="356" t="s">
        <v>2317</v>
      </c>
      <c r="M214" s="128">
        <v>24</v>
      </c>
      <c r="N214" s="366">
        <v>5</v>
      </c>
      <c r="O214" s="358">
        <f t="shared" si="9"/>
        <v>29</v>
      </c>
      <c r="P214" s="359" t="s">
        <v>2312</v>
      </c>
      <c r="Q214" s="360">
        <v>80000</v>
      </c>
      <c r="R214" s="361">
        <v>0</v>
      </c>
      <c r="S214" s="361">
        <v>0</v>
      </c>
      <c r="T214" s="361">
        <f t="shared" si="10"/>
        <v>80000</v>
      </c>
      <c r="U214" s="362">
        <v>80000</v>
      </c>
      <c r="V214" s="363">
        <v>0</v>
      </c>
      <c r="W214" s="363">
        <v>0</v>
      </c>
      <c r="X214" s="364">
        <f t="shared" si="11"/>
        <v>80000</v>
      </c>
      <c r="Y214" s="365" t="s">
        <v>2539</v>
      </c>
      <c r="AC214" s="464"/>
      <c r="AD214" s="464"/>
      <c r="AE214" s="464"/>
      <c r="AF214" s="464"/>
      <c r="AG214" s="464"/>
      <c r="AH214" s="464"/>
      <c r="AI214" s="464"/>
      <c r="AJ214" s="464"/>
      <c r="AK214" s="464"/>
      <c r="AL214" s="464"/>
      <c r="AM214" s="464"/>
      <c r="AN214" s="464"/>
      <c r="AO214" s="464"/>
      <c r="AP214" s="464"/>
      <c r="AQ214" s="464"/>
      <c r="AR214" s="464"/>
      <c r="AS214" s="464"/>
      <c r="AT214" s="464"/>
      <c r="AU214" s="464"/>
      <c r="AV214" s="464"/>
      <c r="AW214" s="464"/>
      <c r="AX214" s="464"/>
      <c r="AY214" s="464"/>
      <c r="AZ214" s="464"/>
      <c r="BA214" s="464"/>
      <c r="BB214" s="464"/>
      <c r="BC214" s="464"/>
      <c r="BD214" s="464"/>
      <c r="BE214" s="464"/>
      <c r="BF214" s="464"/>
      <c r="BG214" s="464"/>
      <c r="BH214" s="464"/>
      <c r="BI214" s="464"/>
      <c r="BJ214" s="464"/>
      <c r="BK214" s="464"/>
      <c r="BL214" s="464"/>
      <c r="BM214" s="464"/>
      <c r="BN214" s="464"/>
      <c r="BO214" s="464"/>
      <c r="BP214" s="464"/>
      <c r="BQ214" s="464"/>
      <c r="BR214" s="464"/>
      <c r="BS214" s="464"/>
      <c r="BT214" s="464"/>
      <c r="BU214" s="464"/>
      <c r="BV214" s="464"/>
      <c r="BW214" s="464"/>
      <c r="BX214" s="464"/>
      <c r="BY214" s="464"/>
      <c r="BZ214" s="464"/>
      <c r="CA214" s="464"/>
    </row>
    <row r="215" spans="2:79" s="354" customFormat="1" ht="43.5" customHeight="1">
      <c r="B215" s="355">
        <v>202</v>
      </c>
      <c r="C215" s="128" t="s">
        <v>256</v>
      </c>
      <c r="D215" s="128" t="s">
        <v>257</v>
      </c>
      <c r="E215" s="128" t="s">
        <v>258</v>
      </c>
      <c r="F215" s="128" t="s">
        <v>259</v>
      </c>
      <c r="G215" s="128" t="s">
        <v>2533</v>
      </c>
      <c r="H215" s="128" t="s">
        <v>2534</v>
      </c>
      <c r="I215" s="270" t="s">
        <v>163</v>
      </c>
      <c r="J215" s="128"/>
      <c r="K215" s="128" t="s">
        <v>256</v>
      </c>
      <c r="L215" s="356" t="s">
        <v>2317</v>
      </c>
      <c r="M215" s="128">
        <v>30</v>
      </c>
      <c r="N215" s="366">
        <v>3</v>
      </c>
      <c r="O215" s="358">
        <f t="shared" si="9"/>
        <v>33</v>
      </c>
      <c r="P215" s="359" t="s">
        <v>2312</v>
      </c>
      <c r="Q215" s="360">
        <v>80000</v>
      </c>
      <c r="R215" s="361">
        <v>0</v>
      </c>
      <c r="S215" s="361">
        <v>0</v>
      </c>
      <c r="T215" s="361">
        <f t="shared" si="10"/>
        <v>80000</v>
      </c>
      <c r="U215" s="362">
        <v>80000</v>
      </c>
      <c r="V215" s="363">
        <v>0</v>
      </c>
      <c r="W215" s="363">
        <v>0</v>
      </c>
      <c r="X215" s="364">
        <f t="shared" si="11"/>
        <v>80000</v>
      </c>
      <c r="Y215" s="365" t="s">
        <v>2540</v>
      </c>
      <c r="AC215" s="464"/>
      <c r="AD215" s="464"/>
      <c r="AE215" s="464"/>
      <c r="AF215" s="464"/>
      <c r="AG215" s="464"/>
      <c r="AH215" s="464"/>
      <c r="AI215" s="464"/>
      <c r="AJ215" s="464"/>
      <c r="AK215" s="464"/>
      <c r="AL215" s="464"/>
      <c r="AM215" s="464"/>
      <c r="AN215" s="464"/>
      <c r="AO215" s="464"/>
      <c r="AP215" s="464"/>
      <c r="AQ215" s="464"/>
      <c r="AR215" s="464"/>
      <c r="AS215" s="464"/>
      <c r="AT215" s="464"/>
      <c r="AU215" s="464"/>
      <c r="AV215" s="464"/>
      <c r="AW215" s="464"/>
      <c r="AX215" s="464"/>
      <c r="AY215" s="464"/>
      <c r="AZ215" s="464"/>
      <c r="BA215" s="464"/>
      <c r="BB215" s="464"/>
      <c r="BC215" s="464"/>
      <c r="BD215" s="464"/>
      <c r="BE215" s="464"/>
      <c r="BF215" s="464"/>
      <c r="BG215" s="464"/>
      <c r="BH215" s="464"/>
      <c r="BI215" s="464"/>
      <c r="BJ215" s="464"/>
      <c r="BK215" s="464"/>
      <c r="BL215" s="464"/>
      <c r="BM215" s="464"/>
      <c r="BN215" s="464"/>
      <c r="BO215" s="464"/>
      <c r="BP215" s="464"/>
      <c r="BQ215" s="464"/>
      <c r="BR215" s="464"/>
      <c r="BS215" s="464"/>
      <c r="BT215" s="464"/>
      <c r="BU215" s="464"/>
      <c r="BV215" s="464"/>
      <c r="BW215" s="464"/>
      <c r="BX215" s="464"/>
      <c r="BY215" s="464"/>
      <c r="BZ215" s="464"/>
      <c r="CA215" s="464"/>
    </row>
    <row r="216" spans="2:79" s="354" customFormat="1" ht="43.5" customHeight="1">
      <c r="B216" s="355">
        <v>203</v>
      </c>
      <c r="C216" s="128" t="s">
        <v>223</v>
      </c>
      <c r="D216" s="128" t="s">
        <v>224</v>
      </c>
      <c r="E216" s="128" t="s">
        <v>225</v>
      </c>
      <c r="F216" s="128" t="s">
        <v>226</v>
      </c>
      <c r="G216" s="128" t="s">
        <v>2533</v>
      </c>
      <c r="H216" s="128" t="s">
        <v>2534</v>
      </c>
      <c r="I216" s="270" t="s">
        <v>163</v>
      </c>
      <c r="J216" s="128"/>
      <c r="K216" s="128" t="s">
        <v>223</v>
      </c>
      <c r="L216" s="356" t="s">
        <v>2317</v>
      </c>
      <c r="M216" s="128">
        <v>22</v>
      </c>
      <c r="N216" s="366">
        <v>5</v>
      </c>
      <c r="O216" s="358">
        <f t="shared" si="9"/>
        <v>27</v>
      </c>
      <c r="P216" s="359" t="s">
        <v>2312</v>
      </c>
      <c r="Q216" s="360">
        <v>80000</v>
      </c>
      <c r="R216" s="361">
        <v>0</v>
      </c>
      <c r="S216" s="361">
        <v>0</v>
      </c>
      <c r="T216" s="361">
        <f t="shared" si="10"/>
        <v>80000</v>
      </c>
      <c r="U216" s="362">
        <v>80000</v>
      </c>
      <c r="V216" s="363">
        <v>0</v>
      </c>
      <c r="W216" s="363">
        <v>0</v>
      </c>
      <c r="X216" s="364">
        <f t="shared" si="11"/>
        <v>80000</v>
      </c>
      <c r="Y216" s="365" t="s">
        <v>2541</v>
      </c>
      <c r="AC216" s="464"/>
      <c r="AD216" s="464"/>
      <c r="AE216" s="464"/>
      <c r="AF216" s="464"/>
      <c r="AG216" s="464"/>
      <c r="AH216" s="464"/>
      <c r="AI216" s="464"/>
      <c r="AJ216" s="464"/>
      <c r="AK216" s="464"/>
      <c r="AL216" s="464"/>
      <c r="AM216" s="464"/>
      <c r="AN216" s="464"/>
      <c r="AO216" s="464"/>
      <c r="AP216" s="464"/>
      <c r="AQ216" s="464"/>
      <c r="AR216" s="464"/>
      <c r="AS216" s="464"/>
      <c r="AT216" s="464"/>
      <c r="AU216" s="464"/>
      <c r="AV216" s="464"/>
      <c r="AW216" s="464"/>
      <c r="AX216" s="464"/>
      <c r="AY216" s="464"/>
      <c r="AZ216" s="464"/>
      <c r="BA216" s="464"/>
      <c r="BB216" s="464"/>
      <c r="BC216" s="464"/>
      <c r="BD216" s="464"/>
      <c r="BE216" s="464"/>
      <c r="BF216" s="464"/>
      <c r="BG216" s="464"/>
      <c r="BH216" s="464"/>
      <c r="BI216" s="464"/>
      <c r="BJ216" s="464"/>
      <c r="BK216" s="464"/>
      <c r="BL216" s="464"/>
      <c r="BM216" s="464"/>
      <c r="BN216" s="464"/>
      <c r="BO216" s="464"/>
      <c r="BP216" s="464"/>
      <c r="BQ216" s="464"/>
      <c r="BR216" s="464"/>
      <c r="BS216" s="464"/>
      <c r="BT216" s="464"/>
      <c r="BU216" s="464"/>
      <c r="BV216" s="464"/>
      <c r="BW216" s="464"/>
      <c r="BX216" s="464"/>
      <c r="BY216" s="464"/>
      <c r="BZ216" s="464"/>
      <c r="CA216" s="464"/>
    </row>
    <row r="217" spans="2:79" s="354" customFormat="1" ht="43.5" customHeight="1">
      <c r="B217" s="355">
        <v>204</v>
      </c>
      <c r="C217" s="128" t="s">
        <v>228</v>
      </c>
      <c r="D217" s="128" t="s">
        <v>161</v>
      </c>
      <c r="E217" s="128"/>
      <c r="F217" s="128" t="s">
        <v>229</v>
      </c>
      <c r="G217" s="128" t="s">
        <v>2533</v>
      </c>
      <c r="H217" s="128" t="s">
        <v>2534</v>
      </c>
      <c r="I217" s="270" t="s">
        <v>163</v>
      </c>
      <c r="J217" s="128"/>
      <c r="K217" s="128" t="s">
        <v>228</v>
      </c>
      <c r="L217" s="356" t="s">
        <v>2317</v>
      </c>
      <c r="M217" s="128">
        <v>20</v>
      </c>
      <c r="N217" s="366">
        <v>8</v>
      </c>
      <c r="O217" s="358">
        <f t="shared" si="9"/>
        <v>28</v>
      </c>
      <c r="P217" s="359" t="s">
        <v>2313</v>
      </c>
      <c r="Q217" s="360">
        <v>80000</v>
      </c>
      <c r="R217" s="361">
        <v>0</v>
      </c>
      <c r="S217" s="361">
        <v>0</v>
      </c>
      <c r="T217" s="361">
        <f t="shared" si="10"/>
        <v>80000</v>
      </c>
      <c r="U217" s="362">
        <v>80000</v>
      </c>
      <c r="V217" s="363">
        <v>0</v>
      </c>
      <c r="W217" s="363">
        <v>0</v>
      </c>
      <c r="X217" s="364">
        <f t="shared" si="11"/>
        <v>80000</v>
      </c>
      <c r="Y217" s="365" t="s">
        <v>2542</v>
      </c>
      <c r="AC217" s="464"/>
      <c r="AD217" s="464"/>
      <c r="AE217" s="464"/>
      <c r="AF217" s="464"/>
      <c r="AG217" s="464"/>
      <c r="AH217" s="464"/>
      <c r="AI217" s="464"/>
      <c r="AJ217" s="464"/>
      <c r="AK217" s="464"/>
      <c r="AL217" s="464"/>
      <c r="AM217" s="464"/>
      <c r="AN217" s="464"/>
      <c r="AO217" s="464"/>
      <c r="AP217" s="464"/>
      <c r="AQ217" s="464"/>
      <c r="AR217" s="464"/>
      <c r="AS217" s="464"/>
      <c r="AT217" s="464"/>
      <c r="AU217" s="464"/>
      <c r="AV217" s="464"/>
      <c r="AW217" s="464"/>
      <c r="AX217" s="464"/>
      <c r="AY217" s="464"/>
      <c r="AZ217" s="464"/>
      <c r="BA217" s="464"/>
      <c r="BB217" s="464"/>
      <c r="BC217" s="464"/>
      <c r="BD217" s="464"/>
      <c r="BE217" s="464"/>
      <c r="BF217" s="464"/>
      <c r="BG217" s="464"/>
      <c r="BH217" s="464"/>
      <c r="BI217" s="464"/>
      <c r="BJ217" s="464"/>
      <c r="BK217" s="464"/>
      <c r="BL217" s="464"/>
      <c r="BM217" s="464"/>
      <c r="BN217" s="464"/>
      <c r="BO217" s="464"/>
      <c r="BP217" s="464"/>
      <c r="BQ217" s="464"/>
      <c r="BR217" s="464"/>
      <c r="BS217" s="464"/>
      <c r="BT217" s="464"/>
      <c r="BU217" s="464"/>
      <c r="BV217" s="464"/>
      <c r="BW217" s="464"/>
      <c r="BX217" s="464"/>
      <c r="BY217" s="464"/>
      <c r="BZ217" s="464"/>
      <c r="CA217" s="464"/>
    </row>
    <row r="218" spans="2:79" s="354" customFormat="1" ht="43.5" customHeight="1">
      <c r="B218" s="355">
        <v>205</v>
      </c>
      <c r="C218" s="128" t="s">
        <v>281</v>
      </c>
      <c r="D218" s="128" t="s">
        <v>161</v>
      </c>
      <c r="E218" s="128" t="s">
        <v>179</v>
      </c>
      <c r="F218" s="128" t="s">
        <v>282</v>
      </c>
      <c r="G218" s="128" t="s">
        <v>2533</v>
      </c>
      <c r="H218" s="128" t="s">
        <v>2534</v>
      </c>
      <c r="I218" s="270" t="s">
        <v>163</v>
      </c>
      <c r="J218" s="128"/>
      <c r="K218" s="128" t="s">
        <v>281</v>
      </c>
      <c r="L218" s="356" t="s">
        <v>2317</v>
      </c>
      <c r="M218" s="128">
        <v>13</v>
      </c>
      <c r="N218" s="366">
        <v>10</v>
      </c>
      <c r="O218" s="358">
        <f t="shared" si="9"/>
        <v>23</v>
      </c>
      <c r="P218" s="359" t="s">
        <v>2312</v>
      </c>
      <c r="Q218" s="360">
        <v>80000</v>
      </c>
      <c r="R218" s="361">
        <v>0</v>
      </c>
      <c r="S218" s="361">
        <v>0</v>
      </c>
      <c r="T218" s="361">
        <f t="shared" si="10"/>
        <v>80000</v>
      </c>
      <c r="U218" s="362">
        <v>80000</v>
      </c>
      <c r="V218" s="363">
        <v>0</v>
      </c>
      <c r="W218" s="363">
        <v>0</v>
      </c>
      <c r="X218" s="364">
        <f t="shared" si="11"/>
        <v>80000</v>
      </c>
      <c r="Y218" s="365" t="s">
        <v>2543</v>
      </c>
      <c r="AC218" s="464"/>
      <c r="AD218" s="464"/>
      <c r="AE218" s="464"/>
      <c r="AF218" s="464"/>
      <c r="AG218" s="464"/>
      <c r="AH218" s="464"/>
      <c r="AI218" s="464"/>
      <c r="AJ218" s="464"/>
      <c r="AK218" s="464"/>
      <c r="AL218" s="464"/>
      <c r="AM218" s="464"/>
      <c r="AN218" s="464"/>
      <c r="AO218" s="464"/>
      <c r="AP218" s="464"/>
      <c r="AQ218" s="464"/>
      <c r="AR218" s="464"/>
      <c r="AS218" s="464"/>
      <c r="AT218" s="464"/>
      <c r="AU218" s="464"/>
      <c r="AV218" s="464"/>
      <c r="AW218" s="464"/>
      <c r="AX218" s="464"/>
      <c r="AY218" s="464"/>
      <c r="AZ218" s="464"/>
      <c r="BA218" s="464"/>
      <c r="BB218" s="464"/>
      <c r="BC218" s="464"/>
      <c r="BD218" s="464"/>
      <c r="BE218" s="464"/>
      <c r="BF218" s="464"/>
      <c r="BG218" s="464"/>
      <c r="BH218" s="464"/>
      <c r="BI218" s="464"/>
      <c r="BJ218" s="464"/>
      <c r="BK218" s="464"/>
      <c r="BL218" s="464"/>
      <c r="BM218" s="464"/>
      <c r="BN218" s="464"/>
      <c r="BO218" s="464"/>
      <c r="BP218" s="464"/>
      <c r="BQ218" s="464"/>
      <c r="BR218" s="464"/>
      <c r="BS218" s="464"/>
      <c r="BT218" s="464"/>
      <c r="BU218" s="464"/>
      <c r="BV218" s="464"/>
      <c r="BW218" s="464"/>
      <c r="BX218" s="464"/>
      <c r="BY218" s="464"/>
      <c r="BZ218" s="464"/>
      <c r="CA218" s="464"/>
    </row>
    <row r="219" spans="2:79" s="354" customFormat="1" ht="43.5" customHeight="1">
      <c r="B219" s="355">
        <v>206</v>
      </c>
      <c r="C219" s="128" t="s">
        <v>213</v>
      </c>
      <c r="D219" s="128" t="s">
        <v>214</v>
      </c>
      <c r="E219" s="128" t="s">
        <v>215</v>
      </c>
      <c r="F219" s="128" t="s">
        <v>216</v>
      </c>
      <c r="G219" s="128" t="s">
        <v>2533</v>
      </c>
      <c r="H219" s="128" t="s">
        <v>2534</v>
      </c>
      <c r="I219" s="270" t="s">
        <v>163</v>
      </c>
      <c r="J219" s="128"/>
      <c r="K219" s="128" t="s">
        <v>213</v>
      </c>
      <c r="L219" s="356" t="s">
        <v>2317</v>
      </c>
      <c r="M219" s="128">
        <v>14</v>
      </c>
      <c r="N219" s="366">
        <v>11</v>
      </c>
      <c r="O219" s="358">
        <f t="shared" si="9"/>
        <v>25</v>
      </c>
      <c r="P219" s="359" t="s">
        <v>2312</v>
      </c>
      <c r="Q219" s="360">
        <v>80000</v>
      </c>
      <c r="R219" s="361">
        <v>0</v>
      </c>
      <c r="S219" s="361">
        <v>0</v>
      </c>
      <c r="T219" s="361">
        <f t="shared" si="10"/>
        <v>80000</v>
      </c>
      <c r="U219" s="362">
        <v>80000</v>
      </c>
      <c r="V219" s="363">
        <v>0</v>
      </c>
      <c r="W219" s="363">
        <v>0</v>
      </c>
      <c r="X219" s="364">
        <f t="shared" si="11"/>
        <v>80000</v>
      </c>
      <c r="Y219" s="365" t="s">
        <v>2544</v>
      </c>
      <c r="AC219" s="464"/>
      <c r="AD219" s="464"/>
      <c r="AE219" s="464"/>
      <c r="AF219" s="464"/>
      <c r="AG219" s="464"/>
      <c r="AH219" s="464"/>
      <c r="AI219" s="464"/>
      <c r="AJ219" s="464"/>
      <c r="AK219" s="464"/>
      <c r="AL219" s="464"/>
      <c r="AM219" s="464"/>
      <c r="AN219" s="464"/>
      <c r="AO219" s="464"/>
      <c r="AP219" s="464"/>
      <c r="AQ219" s="464"/>
      <c r="AR219" s="464"/>
      <c r="AS219" s="464"/>
      <c r="AT219" s="464"/>
      <c r="AU219" s="464"/>
      <c r="AV219" s="464"/>
      <c r="AW219" s="464"/>
      <c r="AX219" s="464"/>
      <c r="AY219" s="464"/>
      <c r="AZ219" s="464"/>
      <c r="BA219" s="464"/>
      <c r="BB219" s="464"/>
      <c r="BC219" s="464"/>
      <c r="BD219" s="464"/>
      <c r="BE219" s="464"/>
      <c r="BF219" s="464"/>
      <c r="BG219" s="464"/>
      <c r="BH219" s="464"/>
      <c r="BI219" s="464"/>
      <c r="BJ219" s="464"/>
      <c r="BK219" s="464"/>
      <c r="BL219" s="464"/>
      <c r="BM219" s="464"/>
      <c r="BN219" s="464"/>
      <c r="BO219" s="464"/>
      <c r="BP219" s="464"/>
      <c r="BQ219" s="464"/>
      <c r="BR219" s="464"/>
      <c r="BS219" s="464"/>
      <c r="BT219" s="464"/>
      <c r="BU219" s="464"/>
      <c r="BV219" s="464"/>
      <c r="BW219" s="464"/>
      <c r="BX219" s="464"/>
      <c r="BY219" s="464"/>
      <c r="BZ219" s="464"/>
      <c r="CA219" s="464"/>
    </row>
    <row r="220" spans="2:79" s="354" customFormat="1" ht="43.5" customHeight="1">
      <c r="B220" s="355">
        <v>207</v>
      </c>
      <c r="C220" s="128" t="s">
        <v>160</v>
      </c>
      <c r="D220" s="128" t="s">
        <v>161</v>
      </c>
      <c r="E220" s="128" t="s">
        <v>161</v>
      </c>
      <c r="F220" s="128" t="s">
        <v>162</v>
      </c>
      <c r="G220" s="128" t="s">
        <v>2533</v>
      </c>
      <c r="H220" s="128" t="s">
        <v>2534</v>
      </c>
      <c r="I220" s="270" t="s">
        <v>163</v>
      </c>
      <c r="J220" s="128"/>
      <c r="K220" s="128" t="s">
        <v>164</v>
      </c>
      <c r="L220" s="356" t="s">
        <v>2317</v>
      </c>
      <c r="M220" s="128">
        <v>10</v>
      </c>
      <c r="N220" s="366">
        <v>12</v>
      </c>
      <c r="O220" s="358">
        <f t="shared" si="9"/>
        <v>22</v>
      </c>
      <c r="P220" s="359" t="s">
        <v>2312</v>
      </c>
      <c r="Q220" s="360">
        <v>80000</v>
      </c>
      <c r="R220" s="361">
        <v>0</v>
      </c>
      <c r="S220" s="361">
        <v>0</v>
      </c>
      <c r="T220" s="361">
        <f t="shared" si="10"/>
        <v>80000</v>
      </c>
      <c r="U220" s="362">
        <v>80000</v>
      </c>
      <c r="V220" s="363">
        <v>0</v>
      </c>
      <c r="W220" s="363">
        <v>0</v>
      </c>
      <c r="X220" s="364">
        <f t="shared" si="11"/>
        <v>80000</v>
      </c>
      <c r="Y220" s="365" t="s">
        <v>2545</v>
      </c>
      <c r="AC220" s="464"/>
      <c r="AD220" s="464"/>
      <c r="AE220" s="464"/>
      <c r="AF220" s="464"/>
      <c r="AG220" s="464"/>
      <c r="AH220" s="464"/>
      <c r="AI220" s="464"/>
      <c r="AJ220" s="464"/>
      <c r="AK220" s="464"/>
      <c r="AL220" s="464"/>
      <c r="AM220" s="464"/>
      <c r="AN220" s="464"/>
      <c r="AO220" s="464"/>
      <c r="AP220" s="464"/>
      <c r="AQ220" s="464"/>
      <c r="AR220" s="464"/>
      <c r="AS220" s="464"/>
      <c r="AT220" s="464"/>
      <c r="AU220" s="464"/>
      <c r="AV220" s="464"/>
      <c r="AW220" s="464"/>
      <c r="AX220" s="464"/>
      <c r="AY220" s="464"/>
      <c r="AZ220" s="464"/>
      <c r="BA220" s="464"/>
      <c r="BB220" s="464"/>
      <c r="BC220" s="464"/>
      <c r="BD220" s="464"/>
      <c r="BE220" s="464"/>
      <c r="BF220" s="464"/>
      <c r="BG220" s="464"/>
      <c r="BH220" s="464"/>
      <c r="BI220" s="464"/>
      <c r="BJ220" s="464"/>
      <c r="BK220" s="464"/>
      <c r="BL220" s="464"/>
      <c r="BM220" s="464"/>
      <c r="BN220" s="464"/>
      <c r="BO220" s="464"/>
      <c r="BP220" s="464"/>
      <c r="BQ220" s="464"/>
      <c r="BR220" s="464"/>
      <c r="BS220" s="464"/>
      <c r="BT220" s="464"/>
      <c r="BU220" s="464"/>
      <c r="BV220" s="464"/>
      <c r="BW220" s="464"/>
      <c r="BX220" s="464"/>
      <c r="BY220" s="464"/>
      <c r="BZ220" s="464"/>
      <c r="CA220" s="464"/>
    </row>
    <row r="221" spans="2:79" s="354" customFormat="1" ht="43.5" customHeight="1">
      <c r="B221" s="355">
        <v>208</v>
      </c>
      <c r="C221" s="128" t="s">
        <v>185</v>
      </c>
      <c r="D221" s="128" t="s">
        <v>186</v>
      </c>
      <c r="E221" s="128" t="s">
        <v>187</v>
      </c>
      <c r="F221" s="128" t="s">
        <v>188</v>
      </c>
      <c r="G221" s="128" t="s">
        <v>2533</v>
      </c>
      <c r="H221" s="128" t="s">
        <v>2534</v>
      </c>
      <c r="I221" s="270" t="s">
        <v>163</v>
      </c>
      <c r="J221" s="128"/>
      <c r="K221" s="128" t="s">
        <v>189</v>
      </c>
      <c r="L221" s="356" t="s">
        <v>2317</v>
      </c>
      <c r="M221" s="128">
        <v>26</v>
      </c>
      <c r="N221" s="366">
        <v>5</v>
      </c>
      <c r="O221" s="358">
        <f t="shared" si="9"/>
        <v>31</v>
      </c>
      <c r="P221" s="359" t="s">
        <v>2312</v>
      </c>
      <c r="Q221" s="360">
        <v>80000</v>
      </c>
      <c r="R221" s="361">
        <v>0</v>
      </c>
      <c r="S221" s="361">
        <v>0</v>
      </c>
      <c r="T221" s="361">
        <f t="shared" si="10"/>
        <v>80000</v>
      </c>
      <c r="U221" s="362">
        <v>80000</v>
      </c>
      <c r="V221" s="363">
        <v>0</v>
      </c>
      <c r="W221" s="363">
        <v>0</v>
      </c>
      <c r="X221" s="364">
        <f t="shared" si="11"/>
        <v>80000</v>
      </c>
      <c r="Y221" s="365" t="s">
        <v>2546</v>
      </c>
      <c r="AC221" s="464"/>
      <c r="AD221" s="464"/>
      <c r="AE221" s="464"/>
      <c r="AF221" s="464"/>
      <c r="AG221" s="464"/>
      <c r="AH221" s="464"/>
      <c r="AI221" s="464"/>
      <c r="AJ221" s="464"/>
      <c r="AK221" s="464"/>
      <c r="AL221" s="464"/>
      <c r="AM221" s="464"/>
      <c r="AN221" s="464"/>
      <c r="AO221" s="464"/>
      <c r="AP221" s="464"/>
      <c r="AQ221" s="464"/>
      <c r="AR221" s="464"/>
      <c r="AS221" s="464"/>
      <c r="AT221" s="464"/>
      <c r="AU221" s="464"/>
      <c r="AV221" s="464"/>
      <c r="AW221" s="464"/>
      <c r="AX221" s="464"/>
      <c r="AY221" s="464"/>
      <c r="AZ221" s="464"/>
      <c r="BA221" s="464"/>
      <c r="BB221" s="464"/>
      <c r="BC221" s="464"/>
      <c r="BD221" s="464"/>
      <c r="BE221" s="464"/>
      <c r="BF221" s="464"/>
      <c r="BG221" s="464"/>
      <c r="BH221" s="464"/>
      <c r="BI221" s="464"/>
      <c r="BJ221" s="464"/>
      <c r="BK221" s="464"/>
      <c r="BL221" s="464"/>
      <c r="BM221" s="464"/>
      <c r="BN221" s="464"/>
      <c r="BO221" s="464"/>
      <c r="BP221" s="464"/>
      <c r="BQ221" s="464"/>
      <c r="BR221" s="464"/>
      <c r="BS221" s="464"/>
      <c r="BT221" s="464"/>
      <c r="BU221" s="464"/>
      <c r="BV221" s="464"/>
      <c r="BW221" s="464"/>
      <c r="BX221" s="464"/>
      <c r="BY221" s="464"/>
      <c r="BZ221" s="464"/>
      <c r="CA221" s="464"/>
    </row>
    <row r="222" spans="2:79" s="354" customFormat="1" ht="43.5" customHeight="1">
      <c r="B222" s="355">
        <v>209</v>
      </c>
      <c r="C222" s="128" t="s">
        <v>270</v>
      </c>
      <c r="D222" s="128" t="s">
        <v>161</v>
      </c>
      <c r="E222" s="128" t="s">
        <v>271</v>
      </c>
      <c r="F222" s="128" t="s">
        <v>272</v>
      </c>
      <c r="G222" s="128" t="s">
        <v>2533</v>
      </c>
      <c r="H222" s="128" t="s">
        <v>2534</v>
      </c>
      <c r="I222" s="270" t="s">
        <v>163</v>
      </c>
      <c r="J222" s="128"/>
      <c r="K222" s="128" t="s">
        <v>270</v>
      </c>
      <c r="L222" s="356" t="s">
        <v>2317</v>
      </c>
      <c r="M222" s="128">
        <v>21</v>
      </c>
      <c r="N222" s="366">
        <v>3</v>
      </c>
      <c r="O222" s="358">
        <f t="shared" si="9"/>
        <v>24</v>
      </c>
      <c r="P222" s="359" t="s">
        <v>2313</v>
      </c>
      <c r="Q222" s="360">
        <v>80000</v>
      </c>
      <c r="R222" s="361">
        <v>0</v>
      </c>
      <c r="S222" s="361">
        <v>0</v>
      </c>
      <c r="T222" s="361">
        <f t="shared" si="10"/>
        <v>80000</v>
      </c>
      <c r="U222" s="362">
        <v>80000</v>
      </c>
      <c r="V222" s="363">
        <v>0</v>
      </c>
      <c r="W222" s="363">
        <v>0</v>
      </c>
      <c r="X222" s="364">
        <f t="shared" si="11"/>
        <v>80000</v>
      </c>
      <c r="Y222" s="365" t="s">
        <v>2547</v>
      </c>
      <c r="AC222" s="464"/>
      <c r="AD222" s="464"/>
      <c r="AE222" s="464"/>
      <c r="AF222" s="464"/>
      <c r="AG222" s="464"/>
      <c r="AH222" s="464"/>
      <c r="AI222" s="464"/>
      <c r="AJ222" s="464"/>
      <c r="AK222" s="464"/>
      <c r="AL222" s="464"/>
      <c r="AM222" s="464"/>
      <c r="AN222" s="464"/>
      <c r="AO222" s="464"/>
      <c r="AP222" s="464"/>
      <c r="AQ222" s="464"/>
      <c r="AR222" s="464"/>
      <c r="AS222" s="464"/>
      <c r="AT222" s="464"/>
      <c r="AU222" s="464"/>
      <c r="AV222" s="464"/>
      <c r="AW222" s="464"/>
      <c r="AX222" s="464"/>
      <c r="AY222" s="464"/>
      <c r="AZ222" s="464"/>
      <c r="BA222" s="464"/>
      <c r="BB222" s="464"/>
      <c r="BC222" s="464"/>
      <c r="BD222" s="464"/>
      <c r="BE222" s="464"/>
      <c r="BF222" s="464"/>
      <c r="BG222" s="464"/>
      <c r="BH222" s="464"/>
      <c r="BI222" s="464"/>
      <c r="BJ222" s="464"/>
      <c r="BK222" s="464"/>
      <c r="BL222" s="464"/>
      <c r="BM222" s="464"/>
      <c r="BN222" s="464"/>
      <c r="BO222" s="464"/>
      <c r="BP222" s="464"/>
      <c r="BQ222" s="464"/>
      <c r="BR222" s="464"/>
      <c r="BS222" s="464"/>
      <c r="BT222" s="464"/>
      <c r="BU222" s="464"/>
      <c r="BV222" s="464"/>
      <c r="BW222" s="464"/>
      <c r="BX222" s="464"/>
      <c r="BY222" s="464"/>
      <c r="BZ222" s="464"/>
      <c r="CA222" s="464"/>
    </row>
    <row r="223" spans="2:79" s="354" customFormat="1" ht="43.5" customHeight="1">
      <c r="B223" s="355">
        <v>210</v>
      </c>
      <c r="C223" s="128" t="s">
        <v>278</v>
      </c>
      <c r="D223" s="128" t="s">
        <v>161</v>
      </c>
      <c r="E223" s="128" t="s">
        <v>187</v>
      </c>
      <c r="F223" s="128" t="s">
        <v>279</v>
      </c>
      <c r="G223" s="128" t="s">
        <v>2533</v>
      </c>
      <c r="H223" s="128" t="s">
        <v>2534</v>
      </c>
      <c r="I223" s="270" t="s">
        <v>163</v>
      </c>
      <c r="J223" s="128"/>
      <c r="K223" s="128" t="s">
        <v>278</v>
      </c>
      <c r="L223" s="356" t="s">
        <v>2317</v>
      </c>
      <c r="M223" s="128">
        <v>29</v>
      </c>
      <c r="N223" s="366">
        <v>6</v>
      </c>
      <c r="O223" s="358">
        <f t="shared" si="9"/>
        <v>35</v>
      </c>
      <c r="P223" s="359" t="s">
        <v>2313</v>
      </c>
      <c r="Q223" s="360">
        <v>80000</v>
      </c>
      <c r="R223" s="361">
        <v>0</v>
      </c>
      <c r="S223" s="361">
        <v>0</v>
      </c>
      <c r="T223" s="361">
        <f t="shared" si="10"/>
        <v>80000</v>
      </c>
      <c r="U223" s="362">
        <v>80000</v>
      </c>
      <c r="V223" s="363">
        <v>0</v>
      </c>
      <c r="W223" s="363">
        <v>0</v>
      </c>
      <c r="X223" s="364">
        <f t="shared" si="11"/>
        <v>80000</v>
      </c>
      <c r="Y223" s="365" t="s">
        <v>2548</v>
      </c>
      <c r="AC223" s="464"/>
      <c r="AD223" s="464"/>
      <c r="AE223" s="464"/>
      <c r="AF223" s="464"/>
      <c r="AG223" s="464"/>
      <c r="AH223" s="464"/>
      <c r="AI223" s="464"/>
      <c r="AJ223" s="464"/>
      <c r="AK223" s="464"/>
      <c r="AL223" s="464"/>
      <c r="AM223" s="464"/>
      <c r="AN223" s="464"/>
      <c r="AO223" s="464"/>
      <c r="AP223" s="464"/>
      <c r="AQ223" s="464"/>
      <c r="AR223" s="464"/>
      <c r="AS223" s="464"/>
      <c r="AT223" s="464"/>
      <c r="AU223" s="464"/>
      <c r="AV223" s="464"/>
      <c r="AW223" s="464"/>
      <c r="AX223" s="464"/>
      <c r="AY223" s="464"/>
      <c r="AZ223" s="464"/>
      <c r="BA223" s="464"/>
      <c r="BB223" s="464"/>
      <c r="BC223" s="464"/>
      <c r="BD223" s="464"/>
      <c r="BE223" s="464"/>
      <c r="BF223" s="464"/>
      <c r="BG223" s="464"/>
      <c r="BH223" s="464"/>
      <c r="BI223" s="464"/>
      <c r="BJ223" s="464"/>
      <c r="BK223" s="464"/>
      <c r="BL223" s="464"/>
      <c r="BM223" s="464"/>
      <c r="BN223" s="464"/>
      <c r="BO223" s="464"/>
      <c r="BP223" s="464"/>
      <c r="BQ223" s="464"/>
      <c r="BR223" s="464"/>
      <c r="BS223" s="464"/>
      <c r="BT223" s="464"/>
      <c r="BU223" s="464"/>
      <c r="BV223" s="464"/>
      <c r="BW223" s="464"/>
      <c r="BX223" s="464"/>
      <c r="BY223" s="464"/>
      <c r="BZ223" s="464"/>
      <c r="CA223" s="464"/>
    </row>
    <row r="224" spans="2:79" s="354" customFormat="1" ht="43.5" customHeight="1">
      <c r="B224" s="355">
        <v>211</v>
      </c>
      <c r="C224" s="128" t="s">
        <v>178</v>
      </c>
      <c r="D224" s="128" t="s">
        <v>179</v>
      </c>
      <c r="E224" s="128" t="s">
        <v>179</v>
      </c>
      <c r="F224" s="128" t="s">
        <v>180</v>
      </c>
      <c r="G224" s="128" t="s">
        <v>2533</v>
      </c>
      <c r="H224" s="128" t="s">
        <v>2534</v>
      </c>
      <c r="I224" s="270" t="s">
        <v>163</v>
      </c>
      <c r="J224" s="128"/>
      <c r="K224" s="128" t="s">
        <v>178</v>
      </c>
      <c r="L224" s="356" t="s">
        <v>2317</v>
      </c>
      <c r="M224" s="128">
        <v>16</v>
      </c>
      <c r="N224" s="366">
        <v>4</v>
      </c>
      <c r="O224" s="358">
        <f t="shared" si="9"/>
        <v>20</v>
      </c>
      <c r="P224" s="359" t="s">
        <v>2313</v>
      </c>
      <c r="Q224" s="360">
        <v>80000</v>
      </c>
      <c r="R224" s="361">
        <v>0</v>
      </c>
      <c r="S224" s="361">
        <v>0</v>
      </c>
      <c r="T224" s="361">
        <f t="shared" si="10"/>
        <v>80000</v>
      </c>
      <c r="U224" s="362">
        <v>80000</v>
      </c>
      <c r="V224" s="363">
        <v>0</v>
      </c>
      <c r="W224" s="363">
        <v>0</v>
      </c>
      <c r="X224" s="364">
        <f t="shared" si="11"/>
        <v>80000</v>
      </c>
      <c r="Y224" s="365" t="s">
        <v>2549</v>
      </c>
      <c r="AC224" s="464"/>
      <c r="AD224" s="464"/>
      <c r="AE224" s="464"/>
      <c r="AF224" s="464"/>
      <c r="AG224" s="464"/>
      <c r="AH224" s="464"/>
      <c r="AI224" s="464"/>
      <c r="AJ224" s="464"/>
      <c r="AK224" s="464"/>
      <c r="AL224" s="464"/>
      <c r="AM224" s="464"/>
      <c r="AN224" s="464"/>
      <c r="AO224" s="464"/>
      <c r="AP224" s="464"/>
      <c r="AQ224" s="464"/>
      <c r="AR224" s="464"/>
      <c r="AS224" s="464"/>
      <c r="AT224" s="464"/>
      <c r="AU224" s="464"/>
      <c r="AV224" s="464"/>
      <c r="AW224" s="464"/>
      <c r="AX224" s="464"/>
      <c r="AY224" s="464"/>
      <c r="AZ224" s="464"/>
      <c r="BA224" s="464"/>
      <c r="BB224" s="464"/>
      <c r="BC224" s="464"/>
      <c r="BD224" s="464"/>
      <c r="BE224" s="464"/>
      <c r="BF224" s="464"/>
      <c r="BG224" s="464"/>
      <c r="BH224" s="464"/>
      <c r="BI224" s="464"/>
      <c r="BJ224" s="464"/>
      <c r="BK224" s="464"/>
      <c r="BL224" s="464"/>
      <c r="BM224" s="464"/>
      <c r="BN224" s="464"/>
      <c r="BO224" s="464"/>
      <c r="BP224" s="464"/>
      <c r="BQ224" s="464"/>
      <c r="BR224" s="464"/>
      <c r="BS224" s="464"/>
      <c r="BT224" s="464"/>
      <c r="BU224" s="464"/>
      <c r="BV224" s="464"/>
      <c r="BW224" s="464"/>
      <c r="BX224" s="464"/>
      <c r="BY224" s="464"/>
      <c r="BZ224" s="464"/>
      <c r="CA224" s="464"/>
    </row>
    <row r="225" spans="2:79" s="354" customFormat="1" ht="43.5" customHeight="1">
      <c r="B225" s="355">
        <v>212</v>
      </c>
      <c r="C225" s="128" t="s">
        <v>303</v>
      </c>
      <c r="D225" s="128" t="s">
        <v>295</v>
      </c>
      <c r="E225" s="128" t="s">
        <v>179</v>
      </c>
      <c r="F225" s="128" t="s">
        <v>304</v>
      </c>
      <c r="G225" s="128" t="s">
        <v>2533</v>
      </c>
      <c r="H225" s="128" t="s">
        <v>2534</v>
      </c>
      <c r="I225" s="270" t="s">
        <v>163</v>
      </c>
      <c r="J225" s="128"/>
      <c r="K225" s="128" t="s">
        <v>303</v>
      </c>
      <c r="L225" s="356" t="s">
        <v>2317</v>
      </c>
      <c r="M225" s="128">
        <v>19</v>
      </c>
      <c r="N225" s="366">
        <v>7</v>
      </c>
      <c r="O225" s="358">
        <f t="shared" si="9"/>
        <v>26</v>
      </c>
      <c r="P225" s="359" t="s">
        <v>2312</v>
      </c>
      <c r="Q225" s="360">
        <v>80000</v>
      </c>
      <c r="R225" s="361">
        <v>0</v>
      </c>
      <c r="S225" s="361">
        <v>0</v>
      </c>
      <c r="T225" s="361">
        <f t="shared" si="10"/>
        <v>80000</v>
      </c>
      <c r="U225" s="362">
        <v>80000</v>
      </c>
      <c r="V225" s="363">
        <v>0</v>
      </c>
      <c r="W225" s="363">
        <v>0</v>
      </c>
      <c r="X225" s="364">
        <f t="shared" si="11"/>
        <v>80000</v>
      </c>
      <c r="Y225" s="365" t="s">
        <v>2550</v>
      </c>
      <c r="AC225" s="464"/>
      <c r="AD225" s="464"/>
      <c r="AE225" s="464"/>
      <c r="AF225" s="464"/>
      <c r="AG225" s="464"/>
      <c r="AH225" s="464"/>
      <c r="AI225" s="464"/>
      <c r="AJ225" s="464"/>
      <c r="AK225" s="464"/>
      <c r="AL225" s="464"/>
      <c r="AM225" s="464"/>
      <c r="AN225" s="464"/>
      <c r="AO225" s="464"/>
      <c r="AP225" s="464"/>
      <c r="AQ225" s="464"/>
      <c r="AR225" s="464"/>
      <c r="AS225" s="464"/>
      <c r="AT225" s="464"/>
      <c r="AU225" s="464"/>
      <c r="AV225" s="464"/>
      <c r="AW225" s="464"/>
      <c r="AX225" s="464"/>
      <c r="AY225" s="464"/>
      <c r="AZ225" s="464"/>
      <c r="BA225" s="464"/>
      <c r="BB225" s="464"/>
      <c r="BC225" s="464"/>
      <c r="BD225" s="464"/>
      <c r="BE225" s="464"/>
      <c r="BF225" s="464"/>
      <c r="BG225" s="464"/>
      <c r="BH225" s="464"/>
      <c r="BI225" s="464"/>
      <c r="BJ225" s="464"/>
      <c r="BK225" s="464"/>
      <c r="BL225" s="464"/>
      <c r="BM225" s="464"/>
      <c r="BN225" s="464"/>
      <c r="BO225" s="464"/>
      <c r="BP225" s="464"/>
      <c r="BQ225" s="464"/>
      <c r="BR225" s="464"/>
      <c r="BS225" s="464"/>
      <c r="BT225" s="464"/>
      <c r="BU225" s="464"/>
      <c r="BV225" s="464"/>
      <c r="BW225" s="464"/>
      <c r="BX225" s="464"/>
      <c r="BY225" s="464"/>
      <c r="BZ225" s="464"/>
      <c r="CA225" s="464"/>
    </row>
    <row r="226" spans="2:79" s="354" customFormat="1" ht="43.5" customHeight="1">
      <c r="B226" s="355">
        <v>213</v>
      </c>
      <c r="C226" s="128" t="s">
        <v>274</v>
      </c>
      <c r="D226" s="128" t="s">
        <v>262</v>
      </c>
      <c r="E226" s="128" t="s">
        <v>186</v>
      </c>
      <c r="F226" s="128" t="s">
        <v>275</v>
      </c>
      <c r="G226" s="128" t="s">
        <v>2533</v>
      </c>
      <c r="H226" s="128" t="s">
        <v>2534</v>
      </c>
      <c r="I226" s="270" t="s">
        <v>163</v>
      </c>
      <c r="J226" s="128"/>
      <c r="K226" s="128" t="s">
        <v>276</v>
      </c>
      <c r="L226" s="356" t="s">
        <v>2317</v>
      </c>
      <c r="M226" s="128">
        <v>19</v>
      </c>
      <c r="N226" s="366">
        <v>8</v>
      </c>
      <c r="O226" s="358">
        <f t="shared" si="9"/>
        <v>27</v>
      </c>
      <c r="P226" s="359" t="s">
        <v>2312</v>
      </c>
      <c r="Q226" s="360">
        <v>80000</v>
      </c>
      <c r="R226" s="361">
        <v>0</v>
      </c>
      <c r="S226" s="361">
        <v>0</v>
      </c>
      <c r="T226" s="361">
        <f t="shared" si="10"/>
        <v>80000</v>
      </c>
      <c r="U226" s="362">
        <v>80000</v>
      </c>
      <c r="V226" s="363">
        <v>0</v>
      </c>
      <c r="W226" s="363">
        <v>0</v>
      </c>
      <c r="X226" s="364">
        <f t="shared" si="11"/>
        <v>80000</v>
      </c>
      <c r="Y226" s="365" t="s">
        <v>2551</v>
      </c>
      <c r="AC226" s="464"/>
      <c r="AD226" s="464"/>
      <c r="AE226" s="464"/>
      <c r="AF226" s="464"/>
      <c r="AG226" s="464"/>
      <c r="AH226" s="464"/>
      <c r="AI226" s="464"/>
      <c r="AJ226" s="464"/>
      <c r="AK226" s="464"/>
      <c r="AL226" s="464"/>
      <c r="AM226" s="464"/>
      <c r="AN226" s="464"/>
      <c r="AO226" s="464"/>
      <c r="AP226" s="464"/>
      <c r="AQ226" s="464"/>
      <c r="AR226" s="464"/>
      <c r="AS226" s="464"/>
      <c r="AT226" s="464"/>
      <c r="AU226" s="464"/>
      <c r="AV226" s="464"/>
      <c r="AW226" s="464"/>
      <c r="AX226" s="464"/>
      <c r="AY226" s="464"/>
      <c r="AZ226" s="464"/>
      <c r="BA226" s="464"/>
      <c r="BB226" s="464"/>
      <c r="BC226" s="464"/>
      <c r="BD226" s="464"/>
      <c r="BE226" s="464"/>
      <c r="BF226" s="464"/>
      <c r="BG226" s="464"/>
      <c r="BH226" s="464"/>
      <c r="BI226" s="464"/>
      <c r="BJ226" s="464"/>
      <c r="BK226" s="464"/>
      <c r="BL226" s="464"/>
      <c r="BM226" s="464"/>
      <c r="BN226" s="464"/>
      <c r="BO226" s="464"/>
      <c r="BP226" s="464"/>
      <c r="BQ226" s="464"/>
      <c r="BR226" s="464"/>
      <c r="BS226" s="464"/>
      <c r="BT226" s="464"/>
      <c r="BU226" s="464"/>
      <c r="BV226" s="464"/>
      <c r="BW226" s="464"/>
      <c r="BX226" s="464"/>
      <c r="BY226" s="464"/>
      <c r="BZ226" s="464"/>
      <c r="CA226" s="464"/>
    </row>
    <row r="227" spans="2:79" s="354" customFormat="1" ht="43.5" customHeight="1">
      <c r="B227" s="355">
        <v>214</v>
      </c>
      <c r="C227" s="128" t="s">
        <v>268</v>
      </c>
      <c r="D227" s="128" t="s">
        <v>161</v>
      </c>
      <c r="E227" s="128" t="s">
        <v>861</v>
      </c>
      <c r="F227" s="128" t="s">
        <v>2552</v>
      </c>
      <c r="G227" s="128" t="s">
        <v>2533</v>
      </c>
      <c r="H227" s="128" t="s">
        <v>2534</v>
      </c>
      <c r="I227" s="270" t="s">
        <v>163</v>
      </c>
      <c r="J227" s="128"/>
      <c r="K227" s="128" t="s">
        <v>268</v>
      </c>
      <c r="L227" s="356" t="s">
        <v>2317</v>
      </c>
      <c r="M227" s="128">
        <v>28</v>
      </c>
      <c r="N227" s="366">
        <v>8</v>
      </c>
      <c r="O227" s="358">
        <f t="shared" si="9"/>
        <v>36</v>
      </c>
      <c r="P227" s="359" t="s">
        <v>2312</v>
      </c>
      <c r="Q227" s="360">
        <v>80000</v>
      </c>
      <c r="R227" s="361">
        <v>0</v>
      </c>
      <c r="S227" s="361">
        <v>0</v>
      </c>
      <c r="T227" s="361">
        <f t="shared" si="10"/>
        <v>80000</v>
      </c>
      <c r="U227" s="362">
        <v>80000</v>
      </c>
      <c r="V227" s="363">
        <v>0</v>
      </c>
      <c r="W227" s="363">
        <v>0</v>
      </c>
      <c r="X227" s="364">
        <f t="shared" si="11"/>
        <v>80000</v>
      </c>
      <c r="Y227" s="365" t="s">
        <v>2553</v>
      </c>
      <c r="AC227" s="464"/>
      <c r="AD227" s="464"/>
      <c r="AE227" s="464"/>
      <c r="AF227" s="464"/>
      <c r="AG227" s="464"/>
      <c r="AH227" s="464"/>
      <c r="AI227" s="464"/>
      <c r="AJ227" s="464"/>
      <c r="AK227" s="464"/>
      <c r="AL227" s="464"/>
      <c r="AM227" s="464"/>
      <c r="AN227" s="464"/>
      <c r="AO227" s="464"/>
      <c r="AP227" s="464"/>
      <c r="AQ227" s="464"/>
      <c r="AR227" s="464"/>
      <c r="AS227" s="464"/>
      <c r="AT227" s="464"/>
      <c r="AU227" s="464"/>
      <c r="AV227" s="464"/>
      <c r="AW227" s="464"/>
      <c r="AX227" s="464"/>
      <c r="AY227" s="464"/>
      <c r="AZ227" s="464"/>
      <c r="BA227" s="464"/>
      <c r="BB227" s="464"/>
      <c r="BC227" s="464"/>
      <c r="BD227" s="464"/>
      <c r="BE227" s="464"/>
      <c r="BF227" s="464"/>
      <c r="BG227" s="464"/>
      <c r="BH227" s="464"/>
      <c r="BI227" s="464"/>
      <c r="BJ227" s="464"/>
      <c r="BK227" s="464"/>
      <c r="BL227" s="464"/>
      <c r="BM227" s="464"/>
      <c r="BN227" s="464"/>
      <c r="BO227" s="464"/>
      <c r="BP227" s="464"/>
      <c r="BQ227" s="464"/>
      <c r="BR227" s="464"/>
      <c r="BS227" s="464"/>
      <c r="BT227" s="464"/>
      <c r="BU227" s="464"/>
      <c r="BV227" s="464"/>
      <c r="BW227" s="464"/>
      <c r="BX227" s="464"/>
      <c r="BY227" s="464"/>
      <c r="BZ227" s="464"/>
      <c r="CA227" s="464"/>
    </row>
    <row r="228" spans="2:79" s="354" customFormat="1" ht="43.5" customHeight="1">
      <c r="B228" s="355">
        <v>215</v>
      </c>
      <c r="C228" s="128" t="s">
        <v>201</v>
      </c>
      <c r="D228" s="128" t="s">
        <v>202</v>
      </c>
      <c r="E228" s="128" t="s">
        <v>203</v>
      </c>
      <c r="F228" s="128" t="s">
        <v>204</v>
      </c>
      <c r="G228" s="128" t="s">
        <v>2533</v>
      </c>
      <c r="H228" s="128" t="s">
        <v>2534</v>
      </c>
      <c r="I228" s="270" t="s">
        <v>163</v>
      </c>
      <c r="J228" s="128"/>
      <c r="K228" s="128" t="s">
        <v>205</v>
      </c>
      <c r="L228" s="356" t="s">
        <v>2317</v>
      </c>
      <c r="M228" s="128">
        <v>24</v>
      </c>
      <c r="N228" s="366">
        <v>4</v>
      </c>
      <c r="O228" s="358">
        <f t="shared" si="9"/>
        <v>28</v>
      </c>
      <c r="P228" s="359" t="s">
        <v>2312</v>
      </c>
      <c r="Q228" s="360">
        <v>80000</v>
      </c>
      <c r="R228" s="361">
        <v>0</v>
      </c>
      <c r="S228" s="361">
        <v>0</v>
      </c>
      <c r="T228" s="361">
        <f t="shared" si="10"/>
        <v>80000</v>
      </c>
      <c r="U228" s="362">
        <v>80000</v>
      </c>
      <c r="V228" s="363">
        <v>0</v>
      </c>
      <c r="W228" s="363">
        <v>0</v>
      </c>
      <c r="X228" s="364">
        <f t="shared" si="11"/>
        <v>80000</v>
      </c>
      <c r="Y228" s="365" t="s">
        <v>2554</v>
      </c>
      <c r="AC228" s="464"/>
      <c r="AD228" s="464"/>
      <c r="AE228" s="464"/>
      <c r="AF228" s="464"/>
      <c r="AG228" s="464"/>
      <c r="AH228" s="464"/>
      <c r="AI228" s="464"/>
      <c r="AJ228" s="464"/>
      <c r="AK228" s="464"/>
      <c r="AL228" s="464"/>
      <c r="AM228" s="464"/>
      <c r="AN228" s="464"/>
      <c r="AO228" s="464"/>
      <c r="AP228" s="464"/>
      <c r="AQ228" s="464"/>
      <c r="AR228" s="464"/>
      <c r="AS228" s="464"/>
      <c r="AT228" s="464"/>
      <c r="AU228" s="464"/>
      <c r="AV228" s="464"/>
      <c r="AW228" s="464"/>
      <c r="AX228" s="464"/>
      <c r="AY228" s="464"/>
      <c r="AZ228" s="464"/>
      <c r="BA228" s="464"/>
      <c r="BB228" s="464"/>
      <c r="BC228" s="464"/>
      <c r="BD228" s="464"/>
      <c r="BE228" s="464"/>
      <c r="BF228" s="464"/>
      <c r="BG228" s="464"/>
      <c r="BH228" s="464"/>
      <c r="BI228" s="464"/>
      <c r="BJ228" s="464"/>
      <c r="BK228" s="464"/>
      <c r="BL228" s="464"/>
      <c r="BM228" s="464"/>
      <c r="BN228" s="464"/>
      <c r="BO228" s="464"/>
      <c r="BP228" s="464"/>
      <c r="BQ228" s="464"/>
      <c r="BR228" s="464"/>
      <c r="BS228" s="464"/>
      <c r="BT228" s="464"/>
      <c r="BU228" s="464"/>
      <c r="BV228" s="464"/>
      <c r="BW228" s="464"/>
      <c r="BX228" s="464"/>
      <c r="BY228" s="464"/>
      <c r="BZ228" s="464"/>
      <c r="CA228" s="464"/>
    </row>
    <row r="229" spans="2:79" s="354" customFormat="1" ht="43.5" customHeight="1">
      <c r="B229" s="355">
        <v>216</v>
      </c>
      <c r="C229" s="128" t="s">
        <v>294</v>
      </c>
      <c r="D229" s="128" t="s">
        <v>295</v>
      </c>
      <c r="E229" s="128" t="s">
        <v>296</v>
      </c>
      <c r="F229" s="128" t="s">
        <v>297</v>
      </c>
      <c r="G229" s="128" t="s">
        <v>2533</v>
      </c>
      <c r="H229" s="128" t="s">
        <v>2534</v>
      </c>
      <c r="I229" s="270" t="s">
        <v>163</v>
      </c>
      <c r="J229" s="128"/>
      <c r="K229" s="128" t="s">
        <v>294</v>
      </c>
      <c r="L229" s="356" t="s">
        <v>2317</v>
      </c>
      <c r="M229" s="128">
        <v>24</v>
      </c>
      <c r="N229" s="366">
        <v>9</v>
      </c>
      <c r="O229" s="358">
        <f t="shared" si="9"/>
        <v>33</v>
      </c>
      <c r="P229" s="359" t="s">
        <v>2313</v>
      </c>
      <c r="Q229" s="360">
        <v>80000</v>
      </c>
      <c r="R229" s="361">
        <v>0</v>
      </c>
      <c r="S229" s="361">
        <v>0</v>
      </c>
      <c r="T229" s="361">
        <f t="shared" si="10"/>
        <v>80000</v>
      </c>
      <c r="U229" s="362">
        <v>80000</v>
      </c>
      <c r="V229" s="363">
        <v>0</v>
      </c>
      <c r="W229" s="363">
        <v>0</v>
      </c>
      <c r="X229" s="364">
        <f t="shared" si="11"/>
        <v>80000</v>
      </c>
      <c r="Y229" s="365" t="s">
        <v>2555</v>
      </c>
      <c r="AC229" s="464"/>
      <c r="AD229" s="464"/>
      <c r="AE229" s="464"/>
      <c r="AF229" s="464"/>
      <c r="AG229" s="464"/>
      <c r="AH229" s="464"/>
      <c r="AI229" s="464"/>
      <c r="AJ229" s="464"/>
      <c r="AK229" s="464"/>
      <c r="AL229" s="464"/>
      <c r="AM229" s="464"/>
      <c r="AN229" s="464"/>
      <c r="AO229" s="464"/>
      <c r="AP229" s="464"/>
      <c r="AQ229" s="464"/>
      <c r="AR229" s="464"/>
      <c r="AS229" s="464"/>
      <c r="AT229" s="464"/>
      <c r="AU229" s="464"/>
      <c r="AV229" s="464"/>
      <c r="AW229" s="464"/>
      <c r="AX229" s="464"/>
      <c r="AY229" s="464"/>
      <c r="AZ229" s="464"/>
      <c r="BA229" s="464"/>
      <c r="BB229" s="464"/>
      <c r="BC229" s="464"/>
      <c r="BD229" s="464"/>
      <c r="BE229" s="464"/>
      <c r="BF229" s="464"/>
      <c r="BG229" s="464"/>
      <c r="BH229" s="464"/>
      <c r="BI229" s="464"/>
      <c r="BJ229" s="464"/>
      <c r="BK229" s="464"/>
      <c r="BL229" s="464"/>
      <c r="BM229" s="464"/>
      <c r="BN229" s="464"/>
      <c r="BO229" s="464"/>
      <c r="BP229" s="464"/>
      <c r="BQ229" s="464"/>
      <c r="BR229" s="464"/>
      <c r="BS229" s="464"/>
      <c r="BT229" s="464"/>
      <c r="BU229" s="464"/>
      <c r="BV229" s="464"/>
      <c r="BW229" s="464"/>
      <c r="BX229" s="464"/>
      <c r="BY229" s="464"/>
      <c r="BZ229" s="464"/>
      <c r="CA229" s="464"/>
    </row>
    <row r="230" spans="2:79" s="354" customFormat="1" ht="43.5" customHeight="1">
      <c r="B230" s="355">
        <v>217</v>
      </c>
      <c r="C230" s="128" t="s">
        <v>858</v>
      </c>
      <c r="D230" s="128" t="s">
        <v>582</v>
      </c>
      <c r="E230" s="128"/>
      <c r="F230" s="128" t="s">
        <v>317</v>
      </c>
      <c r="G230" s="128" t="s">
        <v>2533</v>
      </c>
      <c r="H230" s="128" t="s">
        <v>2534</v>
      </c>
      <c r="I230" s="270" t="s">
        <v>163</v>
      </c>
      <c r="J230" s="128"/>
      <c r="K230" s="128" t="s">
        <v>858</v>
      </c>
      <c r="L230" s="356" t="s">
        <v>2317</v>
      </c>
      <c r="M230" s="128">
        <v>35</v>
      </c>
      <c r="N230" s="366">
        <v>7</v>
      </c>
      <c r="O230" s="358">
        <f t="shared" si="9"/>
        <v>42</v>
      </c>
      <c r="P230" s="359" t="s">
        <v>2312</v>
      </c>
      <c r="Q230" s="360">
        <v>80000</v>
      </c>
      <c r="R230" s="361">
        <v>0</v>
      </c>
      <c r="S230" s="361">
        <v>0</v>
      </c>
      <c r="T230" s="361">
        <f t="shared" si="10"/>
        <v>80000</v>
      </c>
      <c r="U230" s="362">
        <v>80000</v>
      </c>
      <c r="V230" s="363">
        <v>0</v>
      </c>
      <c r="W230" s="363">
        <v>0</v>
      </c>
      <c r="X230" s="364">
        <f t="shared" si="11"/>
        <v>80000</v>
      </c>
      <c r="Y230" s="365" t="s">
        <v>2556</v>
      </c>
      <c r="AC230" s="464"/>
      <c r="AD230" s="464"/>
      <c r="AE230" s="464"/>
      <c r="AF230" s="464"/>
      <c r="AG230" s="464"/>
      <c r="AH230" s="464"/>
      <c r="AI230" s="464"/>
      <c r="AJ230" s="464"/>
      <c r="AK230" s="464"/>
      <c r="AL230" s="464"/>
      <c r="AM230" s="464"/>
      <c r="AN230" s="464"/>
      <c r="AO230" s="464"/>
      <c r="AP230" s="464"/>
      <c r="AQ230" s="464"/>
      <c r="AR230" s="464"/>
      <c r="AS230" s="464"/>
      <c r="AT230" s="464"/>
      <c r="AU230" s="464"/>
      <c r="AV230" s="464"/>
      <c r="AW230" s="464"/>
      <c r="AX230" s="464"/>
      <c r="AY230" s="464"/>
      <c r="AZ230" s="464"/>
      <c r="BA230" s="464"/>
      <c r="BB230" s="464"/>
      <c r="BC230" s="464"/>
      <c r="BD230" s="464"/>
      <c r="BE230" s="464"/>
      <c r="BF230" s="464"/>
      <c r="BG230" s="464"/>
      <c r="BH230" s="464"/>
      <c r="BI230" s="464"/>
      <c r="BJ230" s="464"/>
      <c r="BK230" s="464"/>
      <c r="BL230" s="464"/>
      <c r="BM230" s="464"/>
      <c r="BN230" s="464"/>
      <c r="BO230" s="464"/>
      <c r="BP230" s="464"/>
      <c r="BQ230" s="464"/>
      <c r="BR230" s="464"/>
      <c r="BS230" s="464"/>
      <c r="BT230" s="464"/>
      <c r="BU230" s="464"/>
      <c r="BV230" s="464"/>
      <c r="BW230" s="464"/>
      <c r="BX230" s="464"/>
      <c r="BY230" s="464"/>
      <c r="BZ230" s="464"/>
      <c r="CA230" s="464"/>
    </row>
    <row r="231" spans="2:79" s="354" customFormat="1" ht="43.5" customHeight="1">
      <c r="B231" s="355">
        <v>218</v>
      </c>
      <c r="C231" s="128" t="s">
        <v>218</v>
      </c>
      <c r="D231" s="128" t="s">
        <v>219</v>
      </c>
      <c r="E231" s="128" t="s">
        <v>220</v>
      </c>
      <c r="F231" s="128" t="s">
        <v>221</v>
      </c>
      <c r="G231" s="128" t="s">
        <v>2533</v>
      </c>
      <c r="H231" s="128" t="s">
        <v>2534</v>
      </c>
      <c r="I231" s="270" t="s">
        <v>163</v>
      </c>
      <c r="J231" s="128"/>
      <c r="K231" s="128" t="s">
        <v>218</v>
      </c>
      <c r="L231" s="356" t="s">
        <v>2317</v>
      </c>
      <c r="M231" s="128">
        <v>22</v>
      </c>
      <c r="N231" s="366">
        <v>8</v>
      </c>
      <c r="O231" s="358">
        <f t="shared" si="9"/>
        <v>30</v>
      </c>
      <c r="P231" s="359" t="s">
        <v>2313</v>
      </c>
      <c r="Q231" s="360">
        <v>80000</v>
      </c>
      <c r="R231" s="361">
        <v>0</v>
      </c>
      <c r="S231" s="361">
        <v>0</v>
      </c>
      <c r="T231" s="361">
        <f t="shared" si="10"/>
        <v>80000</v>
      </c>
      <c r="U231" s="362">
        <v>80000</v>
      </c>
      <c r="V231" s="363">
        <v>0</v>
      </c>
      <c r="W231" s="363">
        <v>0</v>
      </c>
      <c r="X231" s="364">
        <f t="shared" si="11"/>
        <v>80000</v>
      </c>
      <c r="Y231" s="365" t="s">
        <v>2557</v>
      </c>
      <c r="AC231" s="464"/>
      <c r="AD231" s="464"/>
      <c r="AE231" s="464"/>
      <c r="AF231" s="464"/>
      <c r="AG231" s="464"/>
      <c r="AH231" s="464"/>
      <c r="AI231" s="464"/>
      <c r="AJ231" s="464"/>
      <c r="AK231" s="464"/>
      <c r="AL231" s="464"/>
      <c r="AM231" s="464"/>
      <c r="AN231" s="464"/>
      <c r="AO231" s="464"/>
      <c r="AP231" s="464"/>
      <c r="AQ231" s="464"/>
      <c r="AR231" s="464"/>
      <c r="AS231" s="464"/>
      <c r="AT231" s="464"/>
      <c r="AU231" s="464"/>
      <c r="AV231" s="464"/>
      <c r="AW231" s="464"/>
      <c r="AX231" s="464"/>
      <c r="AY231" s="464"/>
      <c r="AZ231" s="464"/>
      <c r="BA231" s="464"/>
      <c r="BB231" s="464"/>
      <c r="BC231" s="464"/>
      <c r="BD231" s="464"/>
      <c r="BE231" s="464"/>
      <c r="BF231" s="464"/>
      <c r="BG231" s="464"/>
      <c r="BH231" s="464"/>
      <c r="BI231" s="464"/>
      <c r="BJ231" s="464"/>
      <c r="BK231" s="464"/>
      <c r="BL231" s="464"/>
      <c r="BM231" s="464"/>
      <c r="BN231" s="464"/>
      <c r="BO231" s="464"/>
      <c r="BP231" s="464"/>
      <c r="BQ231" s="464"/>
      <c r="BR231" s="464"/>
      <c r="BS231" s="464"/>
      <c r="BT231" s="464"/>
      <c r="BU231" s="464"/>
      <c r="BV231" s="464"/>
      <c r="BW231" s="464"/>
      <c r="BX231" s="464"/>
      <c r="BY231" s="464"/>
      <c r="BZ231" s="464"/>
      <c r="CA231" s="464"/>
    </row>
    <row r="232" spans="2:79" s="354" customFormat="1" ht="43.5" customHeight="1">
      <c r="B232" s="355">
        <v>219</v>
      </c>
      <c r="C232" s="128" t="s">
        <v>299</v>
      </c>
      <c r="D232" s="128" t="s">
        <v>285</v>
      </c>
      <c r="E232" s="128" t="s">
        <v>300</v>
      </c>
      <c r="F232" s="128" t="s">
        <v>301</v>
      </c>
      <c r="G232" s="128" t="s">
        <v>2533</v>
      </c>
      <c r="H232" s="128" t="s">
        <v>2534</v>
      </c>
      <c r="I232" s="270" t="s">
        <v>163</v>
      </c>
      <c r="J232" s="128"/>
      <c r="K232" s="128" t="s">
        <v>299</v>
      </c>
      <c r="L232" s="356" t="s">
        <v>2317</v>
      </c>
      <c r="M232" s="128">
        <v>18</v>
      </c>
      <c r="N232" s="366">
        <v>18</v>
      </c>
      <c r="O232" s="358">
        <f t="shared" si="9"/>
        <v>36</v>
      </c>
      <c r="P232" s="359" t="s">
        <v>2312</v>
      </c>
      <c r="Q232" s="360">
        <v>80000</v>
      </c>
      <c r="R232" s="361">
        <v>0</v>
      </c>
      <c r="S232" s="361">
        <v>0</v>
      </c>
      <c r="T232" s="361">
        <f t="shared" si="10"/>
        <v>80000</v>
      </c>
      <c r="U232" s="362">
        <v>80000</v>
      </c>
      <c r="V232" s="363">
        <v>0</v>
      </c>
      <c r="W232" s="363">
        <v>0</v>
      </c>
      <c r="X232" s="364">
        <f t="shared" si="11"/>
        <v>80000</v>
      </c>
      <c r="Y232" s="365" t="s">
        <v>2558</v>
      </c>
      <c r="AC232" s="464"/>
      <c r="AD232" s="464"/>
      <c r="AE232" s="464"/>
      <c r="AF232" s="464"/>
      <c r="AG232" s="464"/>
      <c r="AH232" s="464"/>
      <c r="AI232" s="464"/>
      <c r="AJ232" s="464"/>
      <c r="AK232" s="464"/>
      <c r="AL232" s="464"/>
      <c r="AM232" s="464"/>
      <c r="AN232" s="464"/>
      <c r="AO232" s="464"/>
      <c r="AP232" s="464"/>
      <c r="AQ232" s="464"/>
      <c r="AR232" s="464"/>
      <c r="AS232" s="464"/>
      <c r="AT232" s="464"/>
      <c r="AU232" s="464"/>
      <c r="AV232" s="464"/>
      <c r="AW232" s="464"/>
      <c r="AX232" s="464"/>
      <c r="AY232" s="464"/>
      <c r="AZ232" s="464"/>
      <c r="BA232" s="464"/>
      <c r="BB232" s="464"/>
      <c r="BC232" s="464"/>
      <c r="BD232" s="464"/>
      <c r="BE232" s="464"/>
      <c r="BF232" s="464"/>
      <c r="BG232" s="464"/>
      <c r="BH232" s="464"/>
      <c r="BI232" s="464"/>
      <c r="BJ232" s="464"/>
      <c r="BK232" s="464"/>
      <c r="BL232" s="464"/>
      <c r="BM232" s="464"/>
      <c r="BN232" s="464"/>
      <c r="BO232" s="464"/>
      <c r="BP232" s="464"/>
      <c r="BQ232" s="464"/>
      <c r="BR232" s="464"/>
      <c r="BS232" s="464"/>
      <c r="BT232" s="464"/>
      <c r="BU232" s="464"/>
      <c r="BV232" s="464"/>
      <c r="BW232" s="464"/>
      <c r="BX232" s="464"/>
      <c r="BY232" s="464"/>
      <c r="BZ232" s="464"/>
      <c r="CA232" s="464"/>
    </row>
    <row r="233" spans="2:79" s="354" customFormat="1" ht="43.5" customHeight="1">
      <c r="B233" s="355">
        <v>220</v>
      </c>
      <c r="C233" s="128" t="s">
        <v>231</v>
      </c>
      <c r="D233" s="128" t="s">
        <v>220</v>
      </c>
      <c r="E233" s="128" t="s">
        <v>232</v>
      </c>
      <c r="F233" s="128" t="s">
        <v>233</v>
      </c>
      <c r="G233" s="128" t="s">
        <v>2533</v>
      </c>
      <c r="H233" s="128" t="s">
        <v>2534</v>
      </c>
      <c r="I233" s="270" t="s">
        <v>163</v>
      </c>
      <c r="J233" s="128"/>
      <c r="K233" s="128" t="s">
        <v>234</v>
      </c>
      <c r="L233" s="356" t="s">
        <v>2317</v>
      </c>
      <c r="M233" s="128">
        <v>12</v>
      </c>
      <c r="N233" s="366">
        <v>8</v>
      </c>
      <c r="O233" s="358">
        <f t="shared" si="9"/>
        <v>20</v>
      </c>
      <c r="P233" s="359" t="s">
        <v>2312</v>
      </c>
      <c r="Q233" s="360">
        <v>80000</v>
      </c>
      <c r="R233" s="361">
        <v>0</v>
      </c>
      <c r="S233" s="361">
        <v>0</v>
      </c>
      <c r="T233" s="361">
        <f t="shared" si="10"/>
        <v>80000</v>
      </c>
      <c r="U233" s="362">
        <v>80000</v>
      </c>
      <c r="V233" s="363">
        <v>0</v>
      </c>
      <c r="W233" s="363">
        <v>0</v>
      </c>
      <c r="X233" s="364">
        <f t="shared" si="11"/>
        <v>80000</v>
      </c>
      <c r="Y233" s="365" t="s">
        <v>2559</v>
      </c>
      <c r="AC233" s="464"/>
      <c r="AD233" s="464"/>
      <c r="AE233" s="464"/>
      <c r="AF233" s="464"/>
      <c r="AG233" s="464"/>
      <c r="AH233" s="464"/>
      <c r="AI233" s="464"/>
      <c r="AJ233" s="464"/>
      <c r="AK233" s="464"/>
      <c r="AL233" s="464"/>
      <c r="AM233" s="464"/>
      <c r="AN233" s="464"/>
      <c r="AO233" s="464"/>
      <c r="AP233" s="464"/>
      <c r="AQ233" s="464"/>
      <c r="AR233" s="464"/>
      <c r="AS233" s="464"/>
      <c r="AT233" s="464"/>
      <c r="AU233" s="464"/>
      <c r="AV233" s="464"/>
      <c r="AW233" s="464"/>
      <c r="AX233" s="464"/>
      <c r="AY233" s="464"/>
      <c r="AZ233" s="464"/>
      <c r="BA233" s="464"/>
      <c r="BB233" s="464"/>
      <c r="BC233" s="464"/>
      <c r="BD233" s="464"/>
      <c r="BE233" s="464"/>
      <c r="BF233" s="464"/>
      <c r="BG233" s="464"/>
      <c r="BH233" s="464"/>
      <c r="BI233" s="464"/>
      <c r="BJ233" s="464"/>
      <c r="BK233" s="464"/>
      <c r="BL233" s="464"/>
      <c r="BM233" s="464"/>
      <c r="BN233" s="464"/>
      <c r="BO233" s="464"/>
      <c r="BP233" s="464"/>
      <c r="BQ233" s="464"/>
      <c r="BR233" s="464"/>
      <c r="BS233" s="464"/>
      <c r="BT233" s="464"/>
      <c r="BU233" s="464"/>
      <c r="BV233" s="464"/>
      <c r="BW233" s="464"/>
      <c r="BX233" s="464"/>
      <c r="BY233" s="464"/>
      <c r="BZ233" s="464"/>
      <c r="CA233" s="464"/>
    </row>
    <row r="234" spans="2:79" s="354" customFormat="1" ht="43.5" customHeight="1">
      <c r="B234" s="355">
        <v>221</v>
      </c>
      <c r="C234" s="128" t="s">
        <v>241</v>
      </c>
      <c r="D234" s="128" t="s">
        <v>237</v>
      </c>
      <c r="E234" s="128" t="s">
        <v>242</v>
      </c>
      <c r="F234" s="128" t="s">
        <v>243</v>
      </c>
      <c r="G234" s="128" t="s">
        <v>2533</v>
      </c>
      <c r="H234" s="128" t="s">
        <v>2534</v>
      </c>
      <c r="I234" s="270" t="s">
        <v>163</v>
      </c>
      <c r="J234" s="128"/>
      <c r="K234" s="128" t="s">
        <v>241</v>
      </c>
      <c r="L234" s="356" t="s">
        <v>2317</v>
      </c>
      <c r="M234" s="128">
        <v>11</v>
      </c>
      <c r="N234" s="366">
        <v>10</v>
      </c>
      <c r="O234" s="358">
        <f t="shared" si="9"/>
        <v>21</v>
      </c>
      <c r="P234" s="359" t="s">
        <v>2312</v>
      </c>
      <c r="Q234" s="360">
        <v>80000</v>
      </c>
      <c r="R234" s="361">
        <v>0</v>
      </c>
      <c r="S234" s="361">
        <v>0</v>
      </c>
      <c r="T234" s="361">
        <f t="shared" si="10"/>
        <v>80000</v>
      </c>
      <c r="U234" s="362">
        <v>80000</v>
      </c>
      <c r="V234" s="363">
        <v>0</v>
      </c>
      <c r="W234" s="363">
        <v>0</v>
      </c>
      <c r="X234" s="364">
        <f t="shared" si="11"/>
        <v>80000</v>
      </c>
      <c r="Y234" s="365" t="s">
        <v>2560</v>
      </c>
      <c r="AC234" s="464"/>
      <c r="AD234" s="464"/>
      <c r="AE234" s="464"/>
      <c r="AF234" s="464"/>
      <c r="AG234" s="464"/>
      <c r="AH234" s="464"/>
      <c r="AI234" s="464"/>
      <c r="AJ234" s="464"/>
      <c r="AK234" s="464"/>
      <c r="AL234" s="464"/>
      <c r="AM234" s="464"/>
      <c r="AN234" s="464"/>
      <c r="AO234" s="464"/>
      <c r="AP234" s="464"/>
      <c r="AQ234" s="464"/>
      <c r="AR234" s="464"/>
      <c r="AS234" s="464"/>
      <c r="AT234" s="464"/>
      <c r="AU234" s="464"/>
      <c r="AV234" s="464"/>
      <c r="AW234" s="464"/>
      <c r="AX234" s="464"/>
      <c r="AY234" s="464"/>
      <c r="AZ234" s="464"/>
      <c r="BA234" s="464"/>
      <c r="BB234" s="464"/>
      <c r="BC234" s="464"/>
      <c r="BD234" s="464"/>
      <c r="BE234" s="464"/>
      <c r="BF234" s="464"/>
      <c r="BG234" s="464"/>
      <c r="BH234" s="464"/>
      <c r="BI234" s="464"/>
      <c r="BJ234" s="464"/>
      <c r="BK234" s="464"/>
      <c r="BL234" s="464"/>
      <c r="BM234" s="464"/>
      <c r="BN234" s="464"/>
      <c r="BO234" s="464"/>
      <c r="BP234" s="464"/>
      <c r="BQ234" s="464"/>
      <c r="BR234" s="464"/>
      <c r="BS234" s="464"/>
      <c r="BT234" s="464"/>
      <c r="BU234" s="464"/>
      <c r="BV234" s="464"/>
      <c r="BW234" s="464"/>
      <c r="BX234" s="464"/>
      <c r="BY234" s="464"/>
      <c r="BZ234" s="464"/>
      <c r="CA234" s="464"/>
    </row>
    <row r="235" spans="2:79" s="354" customFormat="1" ht="43.5" customHeight="1">
      <c r="B235" s="355">
        <v>222</v>
      </c>
      <c r="C235" s="128" t="s">
        <v>1239</v>
      </c>
      <c r="D235" s="128" t="s">
        <v>1240</v>
      </c>
      <c r="E235" s="128" t="s">
        <v>966</v>
      </c>
      <c r="F235" s="128" t="s">
        <v>1241</v>
      </c>
      <c r="G235" s="128" t="s">
        <v>2561</v>
      </c>
      <c r="H235" s="128" t="s">
        <v>2562</v>
      </c>
      <c r="I235" s="270" t="s">
        <v>1178</v>
      </c>
      <c r="J235" s="128"/>
      <c r="K235" s="128" t="s">
        <v>1242</v>
      </c>
      <c r="L235" s="356" t="s">
        <v>2317</v>
      </c>
      <c r="M235" s="128">
        <v>1</v>
      </c>
      <c r="N235" s="366">
        <v>19</v>
      </c>
      <c r="O235" s="358">
        <f t="shared" si="9"/>
        <v>20</v>
      </c>
      <c r="P235" s="359" t="s">
        <v>2312</v>
      </c>
      <c r="Q235" s="360">
        <v>80000</v>
      </c>
      <c r="R235" s="361">
        <v>0</v>
      </c>
      <c r="S235" s="361">
        <v>0</v>
      </c>
      <c r="T235" s="361">
        <f t="shared" si="10"/>
        <v>80000</v>
      </c>
      <c r="U235" s="362">
        <v>80000</v>
      </c>
      <c r="V235" s="363">
        <v>0</v>
      </c>
      <c r="W235" s="363">
        <v>0</v>
      </c>
      <c r="X235" s="364">
        <f t="shared" si="11"/>
        <v>80000</v>
      </c>
      <c r="Y235" s="365" t="s">
        <v>2563</v>
      </c>
      <c r="AC235" s="464"/>
      <c r="AD235" s="464"/>
      <c r="AE235" s="464"/>
      <c r="AF235" s="464"/>
      <c r="AG235" s="464"/>
      <c r="AH235" s="464"/>
      <c r="AI235" s="464"/>
      <c r="AJ235" s="464"/>
      <c r="AK235" s="464"/>
      <c r="AL235" s="464"/>
      <c r="AM235" s="464"/>
      <c r="AN235" s="464"/>
      <c r="AO235" s="464"/>
      <c r="AP235" s="464"/>
      <c r="AQ235" s="464"/>
      <c r="AR235" s="464"/>
      <c r="AS235" s="464"/>
      <c r="AT235" s="464"/>
      <c r="AU235" s="464"/>
      <c r="AV235" s="464"/>
      <c r="AW235" s="464"/>
      <c r="AX235" s="464"/>
      <c r="AY235" s="464"/>
      <c r="AZ235" s="464"/>
      <c r="BA235" s="464"/>
      <c r="BB235" s="464"/>
      <c r="BC235" s="464"/>
      <c r="BD235" s="464"/>
      <c r="BE235" s="464"/>
      <c r="BF235" s="464"/>
      <c r="BG235" s="464"/>
      <c r="BH235" s="464"/>
      <c r="BI235" s="464"/>
      <c r="BJ235" s="464"/>
      <c r="BK235" s="464"/>
      <c r="BL235" s="464"/>
      <c r="BM235" s="464"/>
      <c r="BN235" s="464"/>
      <c r="BO235" s="464"/>
      <c r="BP235" s="464"/>
      <c r="BQ235" s="464"/>
      <c r="BR235" s="464"/>
      <c r="BS235" s="464"/>
      <c r="BT235" s="464"/>
      <c r="BU235" s="464"/>
      <c r="BV235" s="464"/>
      <c r="BW235" s="464"/>
      <c r="BX235" s="464"/>
      <c r="BY235" s="464"/>
      <c r="BZ235" s="464"/>
      <c r="CA235" s="464"/>
    </row>
    <row r="236" spans="2:79" s="354" customFormat="1" ht="43.5" customHeight="1">
      <c r="B236" s="355">
        <v>223</v>
      </c>
      <c r="C236" s="128" t="s">
        <v>1352</v>
      </c>
      <c r="D236" s="128" t="s">
        <v>966</v>
      </c>
      <c r="E236" s="128"/>
      <c r="F236" s="128" t="s">
        <v>291</v>
      </c>
      <c r="G236" s="128" t="s">
        <v>2561</v>
      </c>
      <c r="H236" s="128" t="s">
        <v>2562</v>
      </c>
      <c r="I236" s="270" t="s">
        <v>1178</v>
      </c>
      <c r="J236" s="128"/>
      <c r="K236" s="128" t="s">
        <v>1352</v>
      </c>
      <c r="L236" s="356" t="s">
        <v>2317</v>
      </c>
      <c r="M236" s="128">
        <v>20</v>
      </c>
      <c r="N236" s="366">
        <v>15</v>
      </c>
      <c r="O236" s="358">
        <f t="shared" si="9"/>
        <v>35</v>
      </c>
      <c r="P236" s="359" t="s">
        <v>2312</v>
      </c>
      <c r="Q236" s="360">
        <v>80000</v>
      </c>
      <c r="R236" s="361">
        <v>0</v>
      </c>
      <c r="S236" s="361">
        <v>0</v>
      </c>
      <c r="T236" s="361">
        <f t="shared" si="10"/>
        <v>80000</v>
      </c>
      <c r="U236" s="362">
        <v>80000</v>
      </c>
      <c r="V236" s="363">
        <v>0</v>
      </c>
      <c r="W236" s="363">
        <v>0</v>
      </c>
      <c r="X236" s="364">
        <f t="shared" si="11"/>
        <v>80000</v>
      </c>
      <c r="Y236" s="365" t="s">
        <v>2564</v>
      </c>
      <c r="AC236" s="464"/>
      <c r="AD236" s="464"/>
      <c r="AE236" s="464"/>
      <c r="AF236" s="464"/>
      <c r="AG236" s="464"/>
      <c r="AH236" s="464"/>
      <c r="AI236" s="464"/>
      <c r="AJ236" s="464"/>
      <c r="AK236" s="464"/>
      <c r="AL236" s="464"/>
      <c r="AM236" s="464"/>
      <c r="AN236" s="464"/>
      <c r="AO236" s="464"/>
      <c r="AP236" s="464"/>
      <c r="AQ236" s="464"/>
      <c r="AR236" s="464"/>
      <c r="AS236" s="464"/>
      <c r="AT236" s="464"/>
      <c r="AU236" s="464"/>
      <c r="AV236" s="464"/>
      <c r="AW236" s="464"/>
      <c r="AX236" s="464"/>
      <c r="AY236" s="464"/>
      <c r="AZ236" s="464"/>
      <c r="BA236" s="464"/>
      <c r="BB236" s="464"/>
      <c r="BC236" s="464"/>
      <c r="BD236" s="464"/>
      <c r="BE236" s="464"/>
      <c r="BF236" s="464"/>
      <c r="BG236" s="464"/>
      <c r="BH236" s="464"/>
      <c r="BI236" s="464"/>
      <c r="BJ236" s="464"/>
      <c r="BK236" s="464"/>
      <c r="BL236" s="464"/>
      <c r="BM236" s="464"/>
      <c r="BN236" s="464"/>
      <c r="BO236" s="464"/>
      <c r="BP236" s="464"/>
      <c r="BQ236" s="464"/>
      <c r="BR236" s="464"/>
      <c r="BS236" s="464"/>
      <c r="BT236" s="464"/>
      <c r="BU236" s="464"/>
      <c r="BV236" s="464"/>
      <c r="BW236" s="464"/>
      <c r="BX236" s="464"/>
      <c r="BY236" s="464"/>
      <c r="BZ236" s="464"/>
      <c r="CA236" s="464"/>
    </row>
    <row r="237" spans="2:79" s="354" customFormat="1" ht="43.5" customHeight="1">
      <c r="B237" s="355">
        <v>224</v>
      </c>
      <c r="C237" s="128" t="s">
        <v>1311</v>
      </c>
      <c r="D237" s="128" t="s">
        <v>1312</v>
      </c>
      <c r="E237" s="128" t="s">
        <v>285</v>
      </c>
      <c r="F237" s="128" t="s">
        <v>1313</v>
      </c>
      <c r="G237" s="128" t="s">
        <v>2561</v>
      </c>
      <c r="H237" s="128" t="s">
        <v>2562</v>
      </c>
      <c r="I237" s="270" t="s">
        <v>1178</v>
      </c>
      <c r="J237" s="128"/>
      <c r="K237" s="128" t="s">
        <v>1314</v>
      </c>
      <c r="L237" s="356" t="s">
        <v>2317</v>
      </c>
      <c r="M237" s="128">
        <v>18</v>
      </c>
      <c r="N237" s="366">
        <v>6</v>
      </c>
      <c r="O237" s="358">
        <f t="shared" si="9"/>
        <v>24</v>
      </c>
      <c r="P237" s="359" t="s">
        <v>2312</v>
      </c>
      <c r="Q237" s="360">
        <v>80000</v>
      </c>
      <c r="R237" s="361">
        <v>0</v>
      </c>
      <c r="S237" s="361">
        <v>0</v>
      </c>
      <c r="T237" s="361">
        <f t="shared" si="10"/>
        <v>80000</v>
      </c>
      <c r="U237" s="362">
        <v>80000</v>
      </c>
      <c r="V237" s="363">
        <v>0</v>
      </c>
      <c r="W237" s="363">
        <v>0</v>
      </c>
      <c r="X237" s="364">
        <f t="shared" si="11"/>
        <v>80000</v>
      </c>
      <c r="Y237" s="365" t="s">
        <v>2565</v>
      </c>
      <c r="AC237" s="464"/>
      <c r="AD237" s="464"/>
      <c r="AE237" s="464"/>
      <c r="AF237" s="464"/>
      <c r="AG237" s="464"/>
      <c r="AH237" s="464"/>
      <c r="AI237" s="464"/>
      <c r="AJ237" s="464"/>
      <c r="AK237" s="464"/>
      <c r="AL237" s="464"/>
      <c r="AM237" s="464"/>
      <c r="AN237" s="464"/>
      <c r="AO237" s="464"/>
      <c r="AP237" s="464"/>
      <c r="AQ237" s="464"/>
      <c r="AR237" s="464"/>
      <c r="AS237" s="464"/>
      <c r="AT237" s="464"/>
      <c r="AU237" s="464"/>
      <c r="AV237" s="464"/>
      <c r="AW237" s="464"/>
      <c r="AX237" s="464"/>
      <c r="AY237" s="464"/>
      <c r="AZ237" s="464"/>
      <c r="BA237" s="464"/>
      <c r="BB237" s="464"/>
      <c r="BC237" s="464"/>
      <c r="BD237" s="464"/>
      <c r="BE237" s="464"/>
      <c r="BF237" s="464"/>
      <c r="BG237" s="464"/>
      <c r="BH237" s="464"/>
      <c r="BI237" s="464"/>
      <c r="BJ237" s="464"/>
      <c r="BK237" s="464"/>
      <c r="BL237" s="464"/>
      <c r="BM237" s="464"/>
      <c r="BN237" s="464"/>
      <c r="BO237" s="464"/>
      <c r="BP237" s="464"/>
      <c r="BQ237" s="464"/>
      <c r="BR237" s="464"/>
      <c r="BS237" s="464"/>
      <c r="BT237" s="464"/>
      <c r="BU237" s="464"/>
      <c r="BV237" s="464"/>
      <c r="BW237" s="464"/>
      <c r="BX237" s="464"/>
      <c r="BY237" s="464"/>
      <c r="BZ237" s="464"/>
      <c r="CA237" s="464"/>
    </row>
    <row r="238" spans="2:79" s="354" customFormat="1" ht="43.5" customHeight="1">
      <c r="B238" s="355">
        <v>225</v>
      </c>
      <c r="C238" s="128" t="s">
        <v>1348</v>
      </c>
      <c r="D238" s="128" t="s">
        <v>237</v>
      </c>
      <c r="E238" s="128"/>
      <c r="F238" s="128" t="s">
        <v>1349</v>
      </c>
      <c r="G238" s="128" t="s">
        <v>2561</v>
      </c>
      <c r="H238" s="128" t="s">
        <v>2562</v>
      </c>
      <c r="I238" s="270" t="s">
        <v>1178</v>
      </c>
      <c r="J238" s="128"/>
      <c r="K238" s="128" t="s">
        <v>1350</v>
      </c>
      <c r="L238" s="356" t="s">
        <v>2317</v>
      </c>
      <c r="M238" s="128">
        <v>3</v>
      </c>
      <c r="N238" s="366">
        <v>22</v>
      </c>
      <c r="O238" s="358">
        <f t="shared" si="9"/>
        <v>25</v>
      </c>
      <c r="P238" s="359" t="s">
        <v>2312</v>
      </c>
      <c r="Q238" s="360">
        <v>80000</v>
      </c>
      <c r="R238" s="361">
        <v>0</v>
      </c>
      <c r="S238" s="361">
        <v>0</v>
      </c>
      <c r="T238" s="361">
        <f t="shared" si="10"/>
        <v>80000</v>
      </c>
      <c r="U238" s="362">
        <v>80000</v>
      </c>
      <c r="V238" s="363">
        <v>0</v>
      </c>
      <c r="W238" s="363">
        <v>0</v>
      </c>
      <c r="X238" s="364">
        <f t="shared" si="11"/>
        <v>80000</v>
      </c>
      <c r="Y238" s="365" t="s">
        <v>2566</v>
      </c>
      <c r="AC238" s="464"/>
      <c r="AD238" s="464"/>
      <c r="AE238" s="464"/>
      <c r="AF238" s="464"/>
      <c r="AG238" s="464"/>
      <c r="AH238" s="464"/>
      <c r="AI238" s="464"/>
      <c r="AJ238" s="464"/>
      <c r="AK238" s="464"/>
      <c r="AL238" s="464"/>
      <c r="AM238" s="464"/>
      <c r="AN238" s="464"/>
      <c r="AO238" s="464"/>
      <c r="AP238" s="464"/>
      <c r="AQ238" s="464"/>
      <c r="AR238" s="464"/>
      <c r="AS238" s="464"/>
      <c r="AT238" s="464"/>
      <c r="AU238" s="464"/>
      <c r="AV238" s="464"/>
      <c r="AW238" s="464"/>
      <c r="AX238" s="464"/>
      <c r="AY238" s="464"/>
      <c r="AZ238" s="464"/>
      <c r="BA238" s="464"/>
      <c r="BB238" s="464"/>
      <c r="BC238" s="464"/>
      <c r="BD238" s="464"/>
      <c r="BE238" s="464"/>
      <c r="BF238" s="464"/>
      <c r="BG238" s="464"/>
      <c r="BH238" s="464"/>
      <c r="BI238" s="464"/>
      <c r="BJ238" s="464"/>
      <c r="BK238" s="464"/>
      <c r="BL238" s="464"/>
      <c r="BM238" s="464"/>
      <c r="BN238" s="464"/>
      <c r="BO238" s="464"/>
      <c r="BP238" s="464"/>
      <c r="BQ238" s="464"/>
      <c r="BR238" s="464"/>
      <c r="BS238" s="464"/>
      <c r="BT238" s="464"/>
      <c r="BU238" s="464"/>
      <c r="BV238" s="464"/>
      <c r="BW238" s="464"/>
      <c r="BX238" s="464"/>
      <c r="BY238" s="464"/>
      <c r="BZ238" s="464"/>
      <c r="CA238" s="464"/>
    </row>
    <row r="239" spans="2:79" s="354" customFormat="1" ht="43.5" customHeight="1">
      <c r="B239" s="355">
        <v>226</v>
      </c>
      <c r="C239" s="128" t="s">
        <v>1174</v>
      </c>
      <c r="D239" s="128" t="s">
        <v>1175</v>
      </c>
      <c r="E239" s="128" t="s">
        <v>1176</v>
      </c>
      <c r="F239" s="128" t="s">
        <v>1177</v>
      </c>
      <c r="G239" s="128" t="s">
        <v>2561</v>
      </c>
      <c r="H239" s="128" t="s">
        <v>2562</v>
      </c>
      <c r="I239" s="270" t="s">
        <v>1178</v>
      </c>
      <c r="J239" s="128"/>
      <c r="K239" s="128" t="s">
        <v>1179</v>
      </c>
      <c r="L239" s="356" t="s">
        <v>2317</v>
      </c>
      <c r="M239" s="128">
        <v>19</v>
      </c>
      <c r="N239" s="366">
        <v>1</v>
      </c>
      <c r="O239" s="358">
        <f t="shared" si="9"/>
        <v>20</v>
      </c>
      <c r="P239" s="359" t="s">
        <v>2312</v>
      </c>
      <c r="Q239" s="360">
        <v>80000</v>
      </c>
      <c r="R239" s="361">
        <v>0</v>
      </c>
      <c r="S239" s="361">
        <v>0</v>
      </c>
      <c r="T239" s="361">
        <f t="shared" si="10"/>
        <v>80000</v>
      </c>
      <c r="U239" s="362">
        <v>80000</v>
      </c>
      <c r="V239" s="363">
        <v>0</v>
      </c>
      <c r="W239" s="363">
        <v>0</v>
      </c>
      <c r="X239" s="364">
        <f t="shared" si="11"/>
        <v>80000</v>
      </c>
      <c r="Y239" s="365" t="s">
        <v>2567</v>
      </c>
      <c r="AC239" s="464"/>
      <c r="AD239" s="464"/>
      <c r="AE239" s="464"/>
      <c r="AF239" s="464"/>
      <c r="AG239" s="464"/>
      <c r="AH239" s="464"/>
      <c r="AI239" s="464"/>
      <c r="AJ239" s="464"/>
      <c r="AK239" s="464"/>
      <c r="AL239" s="464"/>
      <c r="AM239" s="464"/>
      <c r="AN239" s="464"/>
      <c r="AO239" s="464"/>
      <c r="AP239" s="464"/>
      <c r="AQ239" s="464"/>
      <c r="AR239" s="464"/>
      <c r="AS239" s="464"/>
      <c r="AT239" s="464"/>
      <c r="AU239" s="464"/>
      <c r="AV239" s="464"/>
      <c r="AW239" s="464"/>
      <c r="AX239" s="464"/>
      <c r="AY239" s="464"/>
      <c r="AZ239" s="464"/>
      <c r="BA239" s="464"/>
      <c r="BB239" s="464"/>
      <c r="BC239" s="464"/>
      <c r="BD239" s="464"/>
      <c r="BE239" s="464"/>
      <c r="BF239" s="464"/>
      <c r="BG239" s="464"/>
      <c r="BH239" s="464"/>
      <c r="BI239" s="464"/>
      <c r="BJ239" s="464"/>
      <c r="BK239" s="464"/>
      <c r="BL239" s="464"/>
      <c r="BM239" s="464"/>
      <c r="BN239" s="464"/>
      <c r="BO239" s="464"/>
      <c r="BP239" s="464"/>
      <c r="BQ239" s="464"/>
      <c r="BR239" s="464"/>
      <c r="BS239" s="464"/>
      <c r="BT239" s="464"/>
      <c r="BU239" s="464"/>
      <c r="BV239" s="464"/>
      <c r="BW239" s="464"/>
      <c r="BX239" s="464"/>
      <c r="BY239" s="464"/>
      <c r="BZ239" s="464"/>
      <c r="CA239" s="464"/>
    </row>
    <row r="240" spans="2:79" s="354" customFormat="1" ht="43.5" customHeight="1">
      <c r="B240" s="355">
        <v>227</v>
      </c>
      <c r="C240" s="128" t="s">
        <v>1277</v>
      </c>
      <c r="D240" s="128" t="s">
        <v>1278</v>
      </c>
      <c r="E240" s="128" t="s">
        <v>966</v>
      </c>
      <c r="F240" s="128" t="s">
        <v>1279</v>
      </c>
      <c r="G240" s="128" t="s">
        <v>2561</v>
      </c>
      <c r="H240" s="128" t="s">
        <v>2562</v>
      </c>
      <c r="I240" s="270" t="s">
        <v>1178</v>
      </c>
      <c r="J240" s="128"/>
      <c r="K240" s="128" t="s">
        <v>1280</v>
      </c>
      <c r="L240" s="356" t="s">
        <v>2317</v>
      </c>
      <c r="M240" s="128">
        <v>11</v>
      </c>
      <c r="N240" s="366">
        <v>11</v>
      </c>
      <c r="O240" s="358">
        <f t="shared" si="9"/>
        <v>22</v>
      </c>
      <c r="P240" s="359" t="s">
        <v>2313</v>
      </c>
      <c r="Q240" s="360">
        <v>80000</v>
      </c>
      <c r="R240" s="361">
        <v>0</v>
      </c>
      <c r="S240" s="361">
        <v>0</v>
      </c>
      <c r="T240" s="361">
        <f t="shared" si="10"/>
        <v>80000</v>
      </c>
      <c r="U240" s="362">
        <v>80000</v>
      </c>
      <c r="V240" s="363">
        <v>0</v>
      </c>
      <c r="W240" s="363">
        <v>0</v>
      </c>
      <c r="X240" s="364">
        <f t="shared" si="11"/>
        <v>80000</v>
      </c>
      <c r="Y240" s="365" t="s">
        <v>2568</v>
      </c>
      <c r="AC240" s="464"/>
      <c r="AD240" s="464"/>
      <c r="AE240" s="464"/>
      <c r="AF240" s="464"/>
      <c r="AG240" s="464"/>
      <c r="AH240" s="464"/>
      <c r="AI240" s="464"/>
      <c r="AJ240" s="464"/>
      <c r="AK240" s="464"/>
      <c r="AL240" s="464"/>
      <c r="AM240" s="464"/>
      <c r="AN240" s="464"/>
      <c r="AO240" s="464"/>
      <c r="AP240" s="464"/>
      <c r="AQ240" s="464"/>
      <c r="AR240" s="464"/>
      <c r="AS240" s="464"/>
      <c r="AT240" s="464"/>
      <c r="AU240" s="464"/>
      <c r="AV240" s="464"/>
      <c r="AW240" s="464"/>
      <c r="AX240" s="464"/>
      <c r="AY240" s="464"/>
      <c r="AZ240" s="464"/>
      <c r="BA240" s="464"/>
      <c r="BB240" s="464"/>
      <c r="BC240" s="464"/>
      <c r="BD240" s="464"/>
      <c r="BE240" s="464"/>
      <c r="BF240" s="464"/>
      <c r="BG240" s="464"/>
      <c r="BH240" s="464"/>
      <c r="BI240" s="464"/>
      <c r="BJ240" s="464"/>
      <c r="BK240" s="464"/>
      <c r="BL240" s="464"/>
      <c r="BM240" s="464"/>
      <c r="BN240" s="464"/>
      <c r="BO240" s="464"/>
      <c r="BP240" s="464"/>
      <c r="BQ240" s="464"/>
      <c r="BR240" s="464"/>
      <c r="BS240" s="464"/>
      <c r="BT240" s="464"/>
      <c r="BU240" s="464"/>
      <c r="BV240" s="464"/>
      <c r="BW240" s="464"/>
      <c r="BX240" s="464"/>
      <c r="BY240" s="464"/>
      <c r="BZ240" s="464"/>
      <c r="CA240" s="464"/>
    </row>
    <row r="241" spans="2:79" s="354" customFormat="1" ht="43.5" customHeight="1">
      <c r="B241" s="355">
        <v>228</v>
      </c>
      <c r="C241" s="128" t="s">
        <v>1220</v>
      </c>
      <c r="D241" s="128" t="s">
        <v>285</v>
      </c>
      <c r="E241" s="128" t="s">
        <v>285</v>
      </c>
      <c r="F241" s="128" t="s">
        <v>1221</v>
      </c>
      <c r="G241" s="128" t="s">
        <v>2561</v>
      </c>
      <c r="H241" s="128" t="s">
        <v>2562</v>
      </c>
      <c r="I241" s="270" t="s">
        <v>1178</v>
      </c>
      <c r="J241" s="128"/>
      <c r="K241" s="128" t="s">
        <v>1222</v>
      </c>
      <c r="L241" s="356" t="s">
        <v>2317</v>
      </c>
      <c r="M241" s="128">
        <v>11</v>
      </c>
      <c r="N241" s="366">
        <v>9</v>
      </c>
      <c r="O241" s="358">
        <f t="shared" si="9"/>
        <v>20</v>
      </c>
      <c r="P241" s="359" t="s">
        <v>2312</v>
      </c>
      <c r="Q241" s="360">
        <v>80000</v>
      </c>
      <c r="R241" s="361">
        <v>0</v>
      </c>
      <c r="S241" s="361">
        <v>0</v>
      </c>
      <c r="T241" s="361">
        <f t="shared" si="10"/>
        <v>80000</v>
      </c>
      <c r="U241" s="362">
        <v>80000</v>
      </c>
      <c r="V241" s="363">
        <v>0</v>
      </c>
      <c r="W241" s="363">
        <v>0</v>
      </c>
      <c r="X241" s="364">
        <f t="shared" si="11"/>
        <v>80000</v>
      </c>
      <c r="Y241" s="365" t="s">
        <v>2569</v>
      </c>
      <c r="AC241" s="464"/>
      <c r="AD241" s="464"/>
      <c r="AE241" s="464"/>
      <c r="AF241" s="464"/>
      <c r="AG241" s="464"/>
      <c r="AH241" s="464"/>
      <c r="AI241" s="464"/>
      <c r="AJ241" s="464"/>
      <c r="AK241" s="464"/>
      <c r="AL241" s="464"/>
      <c r="AM241" s="464"/>
      <c r="AN241" s="464"/>
      <c r="AO241" s="464"/>
      <c r="AP241" s="464"/>
      <c r="AQ241" s="464"/>
      <c r="AR241" s="464"/>
      <c r="AS241" s="464"/>
      <c r="AT241" s="464"/>
      <c r="AU241" s="464"/>
      <c r="AV241" s="464"/>
      <c r="AW241" s="464"/>
      <c r="AX241" s="464"/>
      <c r="AY241" s="464"/>
      <c r="AZ241" s="464"/>
      <c r="BA241" s="464"/>
      <c r="BB241" s="464"/>
      <c r="BC241" s="464"/>
      <c r="BD241" s="464"/>
      <c r="BE241" s="464"/>
      <c r="BF241" s="464"/>
      <c r="BG241" s="464"/>
      <c r="BH241" s="464"/>
      <c r="BI241" s="464"/>
      <c r="BJ241" s="464"/>
      <c r="BK241" s="464"/>
      <c r="BL241" s="464"/>
      <c r="BM241" s="464"/>
      <c r="BN241" s="464"/>
      <c r="BO241" s="464"/>
      <c r="BP241" s="464"/>
      <c r="BQ241" s="464"/>
      <c r="BR241" s="464"/>
      <c r="BS241" s="464"/>
      <c r="BT241" s="464"/>
      <c r="BU241" s="464"/>
      <c r="BV241" s="464"/>
      <c r="BW241" s="464"/>
      <c r="BX241" s="464"/>
      <c r="BY241" s="464"/>
      <c r="BZ241" s="464"/>
      <c r="CA241" s="464"/>
    </row>
    <row r="242" spans="2:79" s="354" customFormat="1" ht="43.5" customHeight="1">
      <c r="B242" s="355">
        <v>229</v>
      </c>
      <c r="C242" s="128" t="s">
        <v>1287</v>
      </c>
      <c r="D242" s="128" t="s">
        <v>365</v>
      </c>
      <c r="E242" s="128" t="s">
        <v>291</v>
      </c>
      <c r="F242" s="128" t="s">
        <v>881</v>
      </c>
      <c r="G242" s="128" t="s">
        <v>2561</v>
      </c>
      <c r="H242" s="128" t="s">
        <v>2562</v>
      </c>
      <c r="I242" s="270" t="s">
        <v>1178</v>
      </c>
      <c r="J242" s="128"/>
      <c r="K242" s="128" t="s">
        <v>1288</v>
      </c>
      <c r="L242" s="356" t="s">
        <v>2317</v>
      </c>
      <c r="M242" s="128">
        <v>10</v>
      </c>
      <c r="N242" s="366">
        <v>13</v>
      </c>
      <c r="O242" s="358">
        <f t="shared" si="9"/>
        <v>23</v>
      </c>
      <c r="P242" s="359" t="s">
        <v>2312</v>
      </c>
      <c r="Q242" s="360">
        <v>80000</v>
      </c>
      <c r="R242" s="361">
        <v>0</v>
      </c>
      <c r="S242" s="361">
        <v>0</v>
      </c>
      <c r="T242" s="361">
        <f t="shared" si="10"/>
        <v>80000</v>
      </c>
      <c r="U242" s="362">
        <v>80000</v>
      </c>
      <c r="V242" s="363">
        <v>0</v>
      </c>
      <c r="W242" s="363">
        <v>0</v>
      </c>
      <c r="X242" s="364">
        <f t="shared" si="11"/>
        <v>80000</v>
      </c>
      <c r="Y242" s="365" t="s">
        <v>2570</v>
      </c>
      <c r="AC242" s="464"/>
      <c r="AD242" s="464"/>
      <c r="AE242" s="464"/>
      <c r="AF242" s="464"/>
      <c r="AG242" s="464"/>
      <c r="AH242" s="464"/>
      <c r="AI242" s="464"/>
      <c r="AJ242" s="464"/>
      <c r="AK242" s="464"/>
      <c r="AL242" s="464"/>
      <c r="AM242" s="464"/>
      <c r="AN242" s="464"/>
      <c r="AO242" s="464"/>
      <c r="AP242" s="464"/>
      <c r="AQ242" s="464"/>
      <c r="AR242" s="464"/>
      <c r="AS242" s="464"/>
      <c r="AT242" s="464"/>
      <c r="AU242" s="464"/>
      <c r="AV242" s="464"/>
      <c r="AW242" s="464"/>
      <c r="AX242" s="464"/>
      <c r="AY242" s="464"/>
      <c r="AZ242" s="464"/>
      <c r="BA242" s="464"/>
      <c r="BB242" s="464"/>
      <c r="BC242" s="464"/>
      <c r="BD242" s="464"/>
      <c r="BE242" s="464"/>
      <c r="BF242" s="464"/>
      <c r="BG242" s="464"/>
      <c r="BH242" s="464"/>
      <c r="BI242" s="464"/>
      <c r="BJ242" s="464"/>
      <c r="BK242" s="464"/>
      <c r="BL242" s="464"/>
      <c r="BM242" s="464"/>
      <c r="BN242" s="464"/>
      <c r="BO242" s="464"/>
      <c r="BP242" s="464"/>
      <c r="BQ242" s="464"/>
      <c r="BR242" s="464"/>
      <c r="BS242" s="464"/>
      <c r="BT242" s="464"/>
      <c r="BU242" s="464"/>
      <c r="BV242" s="464"/>
      <c r="BW242" s="464"/>
      <c r="BX242" s="464"/>
      <c r="BY242" s="464"/>
      <c r="BZ242" s="464"/>
      <c r="CA242" s="464"/>
    </row>
    <row r="243" spans="2:79" s="354" customFormat="1" ht="43.5" customHeight="1">
      <c r="B243" s="355">
        <v>230</v>
      </c>
      <c r="C243" s="128" t="s">
        <v>1244</v>
      </c>
      <c r="D243" s="128" t="s">
        <v>1245</v>
      </c>
      <c r="E243" s="128" t="s">
        <v>1246</v>
      </c>
      <c r="F243" s="128" t="s">
        <v>1247</v>
      </c>
      <c r="G243" s="128" t="s">
        <v>2561</v>
      </c>
      <c r="H243" s="128" t="s">
        <v>2562</v>
      </c>
      <c r="I243" s="270" t="s">
        <v>1178</v>
      </c>
      <c r="J243" s="128"/>
      <c r="K243" s="128" t="s">
        <v>1248</v>
      </c>
      <c r="L243" s="356" t="s">
        <v>2317</v>
      </c>
      <c r="M243" s="128">
        <v>10</v>
      </c>
      <c r="N243" s="366">
        <v>14</v>
      </c>
      <c r="O243" s="358">
        <f t="shared" si="9"/>
        <v>24</v>
      </c>
      <c r="P243" s="359" t="s">
        <v>2312</v>
      </c>
      <c r="Q243" s="360">
        <v>80000</v>
      </c>
      <c r="R243" s="361">
        <v>0</v>
      </c>
      <c r="S243" s="361">
        <v>0</v>
      </c>
      <c r="T243" s="361">
        <f t="shared" si="10"/>
        <v>80000</v>
      </c>
      <c r="U243" s="362">
        <v>80000</v>
      </c>
      <c r="V243" s="363">
        <v>0</v>
      </c>
      <c r="W243" s="363">
        <v>0</v>
      </c>
      <c r="X243" s="364">
        <f t="shared" si="11"/>
        <v>80000</v>
      </c>
      <c r="Y243" s="365" t="s">
        <v>2571</v>
      </c>
      <c r="AC243" s="464"/>
      <c r="AD243" s="464"/>
      <c r="AE243" s="464"/>
      <c r="AF243" s="464"/>
      <c r="AG243" s="464"/>
      <c r="AH243" s="464"/>
      <c r="AI243" s="464"/>
      <c r="AJ243" s="464"/>
      <c r="AK243" s="464"/>
      <c r="AL243" s="464"/>
      <c r="AM243" s="464"/>
      <c r="AN243" s="464"/>
      <c r="AO243" s="464"/>
      <c r="AP243" s="464"/>
      <c r="AQ243" s="464"/>
      <c r="AR243" s="464"/>
      <c r="AS243" s="464"/>
      <c r="AT243" s="464"/>
      <c r="AU243" s="464"/>
      <c r="AV243" s="464"/>
      <c r="AW243" s="464"/>
      <c r="AX243" s="464"/>
      <c r="AY243" s="464"/>
      <c r="AZ243" s="464"/>
      <c r="BA243" s="464"/>
      <c r="BB243" s="464"/>
      <c r="BC243" s="464"/>
      <c r="BD243" s="464"/>
      <c r="BE243" s="464"/>
      <c r="BF243" s="464"/>
      <c r="BG243" s="464"/>
      <c r="BH243" s="464"/>
      <c r="BI243" s="464"/>
      <c r="BJ243" s="464"/>
      <c r="BK243" s="464"/>
      <c r="BL243" s="464"/>
      <c r="BM243" s="464"/>
      <c r="BN243" s="464"/>
      <c r="BO243" s="464"/>
      <c r="BP243" s="464"/>
      <c r="BQ243" s="464"/>
      <c r="BR243" s="464"/>
      <c r="BS243" s="464"/>
      <c r="BT243" s="464"/>
      <c r="BU243" s="464"/>
      <c r="BV243" s="464"/>
      <c r="BW243" s="464"/>
      <c r="BX243" s="464"/>
      <c r="BY243" s="464"/>
      <c r="BZ243" s="464"/>
      <c r="CA243" s="464"/>
    </row>
    <row r="244" spans="2:79" s="354" customFormat="1" ht="43.5" customHeight="1">
      <c r="B244" s="355">
        <v>231</v>
      </c>
      <c r="C244" s="128" t="s">
        <v>1253</v>
      </c>
      <c r="D244" s="128" t="s">
        <v>966</v>
      </c>
      <c r="E244" s="128" t="s">
        <v>1254</v>
      </c>
      <c r="F244" s="128" t="s">
        <v>1255</v>
      </c>
      <c r="G244" s="128" t="s">
        <v>2561</v>
      </c>
      <c r="H244" s="128" t="s">
        <v>2562</v>
      </c>
      <c r="I244" s="270" t="s">
        <v>1178</v>
      </c>
      <c r="J244" s="128"/>
      <c r="K244" s="128" t="s">
        <v>1256</v>
      </c>
      <c r="L244" s="356" t="s">
        <v>2317</v>
      </c>
      <c r="M244" s="128">
        <v>16</v>
      </c>
      <c r="N244" s="366">
        <v>4</v>
      </c>
      <c r="O244" s="358">
        <f t="shared" si="9"/>
        <v>20</v>
      </c>
      <c r="P244" s="359" t="s">
        <v>2313</v>
      </c>
      <c r="Q244" s="360">
        <v>80000</v>
      </c>
      <c r="R244" s="361">
        <v>0</v>
      </c>
      <c r="S244" s="361">
        <v>0</v>
      </c>
      <c r="T244" s="361">
        <f t="shared" si="10"/>
        <v>80000</v>
      </c>
      <c r="U244" s="362">
        <v>80000</v>
      </c>
      <c r="V244" s="363">
        <v>0</v>
      </c>
      <c r="W244" s="363">
        <v>0</v>
      </c>
      <c r="X244" s="364">
        <f t="shared" si="11"/>
        <v>80000</v>
      </c>
      <c r="Y244" s="365" t="s">
        <v>2572</v>
      </c>
      <c r="AC244" s="464"/>
      <c r="AD244" s="464"/>
      <c r="AE244" s="464"/>
      <c r="AF244" s="464"/>
      <c r="AG244" s="464"/>
      <c r="AH244" s="464"/>
      <c r="AI244" s="464"/>
      <c r="AJ244" s="464"/>
      <c r="AK244" s="464"/>
      <c r="AL244" s="464"/>
      <c r="AM244" s="464"/>
      <c r="AN244" s="464"/>
      <c r="AO244" s="464"/>
      <c r="AP244" s="464"/>
      <c r="AQ244" s="464"/>
      <c r="AR244" s="464"/>
      <c r="AS244" s="464"/>
      <c r="AT244" s="464"/>
      <c r="AU244" s="464"/>
      <c r="AV244" s="464"/>
      <c r="AW244" s="464"/>
      <c r="AX244" s="464"/>
      <c r="AY244" s="464"/>
      <c r="AZ244" s="464"/>
      <c r="BA244" s="464"/>
      <c r="BB244" s="464"/>
      <c r="BC244" s="464"/>
      <c r="BD244" s="464"/>
      <c r="BE244" s="464"/>
      <c r="BF244" s="464"/>
      <c r="BG244" s="464"/>
      <c r="BH244" s="464"/>
      <c r="BI244" s="464"/>
      <c r="BJ244" s="464"/>
      <c r="BK244" s="464"/>
      <c r="BL244" s="464"/>
      <c r="BM244" s="464"/>
      <c r="BN244" s="464"/>
      <c r="BO244" s="464"/>
      <c r="BP244" s="464"/>
      <c r="BQ244" s="464"/>
      <c r="BR244" s="464"/>
      <c r="BS244" s="464"/>
      <c r="BT244" s="464"/>
      <c r="BU244" s="464"/>
      <c r="BV244" s="464"/>
      <c r="BW244" s="464"/>
      <c r="BX244" s="464"/>
      <c r="BY244" s="464"/>
      <c r="BZ244" s="464"/>
      <c r="CA244" s="464"/>
    </row>
    <row r="245" spans="2:79" s="354" customFormat="1" ht="43.5" customHeight="1">
      <c r="B245" s="355">
        <v>232</v>
      </c>
      <c r="C245" s="128" t="s">
        <v>1391</v>
      </c>
      <c r="D245" s="128" t="s">
        <v>285</v>
      </c>
      <c r="E245" s="128" t="s">
        <v>1392</v>
      </c>
      <c r="F245" s="128" t="s">
        <v>1393</v>
      </c>
      <c r="G245" s="128" t="s">
        <v>2561</v>
      </c>
      <c r="H245" s="128" t="s">
        <v>2562</v>
      </c>
      <c r="I245" s="270" t="s">
        <v>1178</v>
      </c>
      <c r="J245" s="128"/>
      <c r="K245" s="128" t="s">
        <v>1394</v>
      </c>
      <c r="L245" s="356" t="s">
        <v>2317</v>
      </c>
      <c r="M245" s="128">
        <v>17</v>
      </c>
      <c r="N245" s="366">
        <v>17</v>
      </c>
      <c r="O245" s="358">
        <f t="shared" si="9"/>
        <v>34</v>
      </c>
      <c r="P245" s="359" t="s">
        <v>2312</v>
      </c>
      <c r="Q245" s="360">
        <v>80000</v>
      </c>
      <c r="R245" s="361">
        <v>0</v>
      </c>
      <c r="S245" s="361">
        <v>0</v>
      </c>
      <c r="T245" s="361">
        <f t="shared" si="10"/>
        <v>80000</v>
      </c>
      <c r="U245" s="362">
        <v>80000</v>
      </c>
      <c r="V245" s="363">
        <v>0</v>
      </c>
      <c r="W245" s="363">
        <v>0</v>
      </c>
      <c r="X245" s="364">
        <f t="shared" si="11"/>
        <v>80000</v>
      </c>
      <c r="Y245" s="365" t="s">
        <v>2573</v>
      </c>
      <c r="AC245" s="464"/>
      <c r="AD245" s="464"/>
      <c r="AE245" s="464"/>
      <c r="AF245" s="464"/>
      <c r="AG245" s="464"/>
      <c r="AH245" s="464"/>
      <c r="AI245" s="464"/>
      <c r="AJ245" s="464"/>
      <c r="AK245" s="464"/>
      <c r="AL245" s="464"/>
      <c r="AM245" s="464"/>
      <c r="AN245" s="464"/>
      <c r="AO245" s="464"/>
      <c r="AP245" s="464"/>
      <c r="AQ245" s="464"/>
      <c r="AR245" s="464"/>
      <c r="AS245" s="464"/>
      <c r="AT245" s="464"/>
      <c r="AU245" s="464"/>
      <c r="AV245" s="464"/>
      <c r="AW245" s="464"/>
      <c r="AX245" s="464"/>
      <c r="AY245" s="464"/>
      <c r="AZ245" s="464"/>
      <c r="BA245" s="464"/>
      <c r="BB245" s="464"/>
      <c r="BC245" s="464"/>
      <c r="BD245" s="464"/>
      <c r="BE245" s="464"/>
      <c r="BF245" s="464"/>
      <c r="BG245" s="464"/>
      <c r="BH245" s="464"/>
      <c r="BI245" s="464"/>
      <c r="BJ245" s="464"/>
      <c r="BK245" s="464"/>
      <c r="BL245" s="464"/>
      <c r="BM245" s="464"/>
      <c r="BN245" s="464"/>
      <c r="BO245" s="464"/>
      <c r="BP245" s="464"/>
      <c r="BQ245" s="464"/>
      <c r="BR245" s="464"/>
      <c r="BS245" s="464"/>
      <c r="BT245" s="464"/>
      <c r="BU245" s="464"/>
      <c r="BV245" s="464"/>
      <c r="BW245" s="464"/>
      <c r="BX245" s="464"/>
      <c r="BY245" s="464"/>
      <c r="BZ245" s="464"/>
      <c r="CA245" s="464"/>
    </row>
    <row r="246" spans="2:79" s="354" customFormat="1" ht="43.5" customHeight="1">
      <c r="B246" s="355">
        <v>233</v>
      </c>
      <c r="C246" s="128" t="s">
        <v>1370</v>
      </c>
      <c r="D246" s="128" t="s">
        <v>219</v>
      </c>
      <c r="E246" s="128" t="s">
        <v>285</v>
      </c>
      <c r="F246" s="128" t="s">
        <v>1371</v>
      </c>
      <c r="G246" s="128" t="s">
        <v>2561</v>
      </c>
      <c r="H246" s="128" t="s">
        <v>2562</v>
      </c>
      <c r="I246" s="270" t="s">
        <v>1178</v>
      </c>
      <c r="J246" s="128"/>
      <c r="K246" s="128" t="s">
        <v>1372</v>
      </c>
      <c r="L246" s="356" t="s">
        <v>2317</v>
      </c>
      <c r="M246" s="128">
        <v>15</v>
      </c>
      <c r="N246" s="366">
        <v>5</v>
      </c>
      <c r="O246" s="358">
        <f t="shared" si="9"/>
        <v>20</v>
      </c>
      <c r="P246" s="359" t="s">
        <v>2312</v>
      </c>
      <c r="Q246" s="360">
        <v>80000</v>
      </c>
      <c r="R246" s="361">
        <v>0</v>
      </c>
      <c r="S246" s="361">
        <v>0</v>
      </c>
      <c r="T246" s="361">
        <f t="shared" si="10"/>
        <v>80000</v>
      </c>
      <c r="U246" s="362">
        <v>80000</v>
      </c>
      <c r="V246" s="363">
        <v>0</v>
      </c>
      <c r="W246" s="363">
        <v>0</v>
      </c>
      <c r="X246" s="364">
        <f t="shared" si="11"/>
        <v>80000</v>
      </c>
      <c r="Y246" s="365" t="s">
        <v>2574</v>
      </c>
      <c r="AC246" s="464"/>
      <c r="AD246" s="464"/>
      <c r="AE246" s="464"/>
      <c r="AF246" s="464"/>
      <c r="AG246" s="464"/>
      <c r="AH246" s="464"/>
      <c r="AI246" s="464"/>
      <c r="AJ246" s="464"/>
      <c r="AK246" s="464"/>
      <c r="AL246" s="464"/>
      <c r="AM246" s="464"/>
      <c r="AN246" s="464"/>
      <c r="AO246" s="464"/>
      <c r="AP246" s="464"/>
      <c r="AQ246" s="464"/>
      <c r="AR246" s="464"/>
      <c r="AS246" s="464"/>
      <c r="AT246" s="464"/>
      <c r="AU246" s="464"/>
      <c r="AV246" s="464"/>
      <c r="AW246" s="464"/>
      <c r="AX246" s="464"/>
      <c r="AY246" s="464"/>
      <c r="AZ246" s="464"/>
      <c r="BA246" s="464"/>
      <c r="BB246" s="464"/>
      <c r="BC246" s="464"/>
      <c r="BD246" s="464"/>
      <c r="BE246" s="464"/>
      <c r="BF246" s="464"/>
      <c r="BG246" s="464"/>
      <c r="BH246" s="464"/>
      <c r="BI246" s="464"/>
      <c r="BJ246" s="464"/>
      <c r="BK246" s="464"/>
      <c r="BL246" s="464"/>
      <c r="BM246" s="464"/>
      <c r="BN246" s="464"/>
      <c r="BO246" s="464"/>
      <c r="BP246" s="464"/>
      <c r="BQ246" s="464"/>
      <c r="BR246" s="464"/>
      <c r="BS246" s="464"/>
      <c r="BT246" s="464"/>
      <c r="BU246" s="464"/>
      <c r="BV246" s="464"/>
      <c r="BW246" s="464"/>
      <c r="BX246" s="464"/>
      <c r="BY246" s="464"/>
      <c r="BZ246" s="464"/>
      <c r="CA246" s="464"/>
    </row>
    <row r="247" spans="2:79" s="354" customFormat="1" ht="43.5" customHeight="1">
      <c r="B247" s="355">
        <v>234</v>
      </c>
      <c r="C247" s="128" t="s">
        <v>1274</v>
      </c>
      <c r="D247" s="128" t="s">
        <v>295</v>
      </c>
      <c r="E247" s="128" t="s">
        <v>291</v>
      </c>
      <c r="F247" s="128" t="s">
        <v>1058</v>
      </c>
      <c r="G247" s="128" t="s">
        <v>2561</v>
      </c>
      <c r="H247" s="128" t="s">
        <v>2562</v>
      </c>
      <c r="I247" s="270" t="s">
        <v>1178</v>
      </c>
      <c r="J247" s="128"/>
      <c r="K247" s="128" t="s">
        <v>1275</v>
      </c>
      <c r="L247" s="356" t="s">
        <v>2317</v>
      </c>
      <c r="M247" s="128">
        <v>15</v>
      </c>
      <c r="N247" s="366">
        <v>5</v>
      </c>
      <c r="O247" s="358">
        <f t="shared" si="9"/>
        <v>20</v>
      </c>
      <c r="P247" s="359" t="s">
        <v>2312</v>
      </c>
      <c r="Q247" s="360">
        <v>80000</v>
      </c>
      <c r="R247" s="361">
        <v>0</v>
      </c>
      <c r="S247" s="361">
        <v>0</v>
      </c>
      <c r="T247" s="361">
        <f t="shared" si="10"/>
        <v>80000</v>
      </c>
      <c r="U247" s="362">
        <v>80000</v>
      </c>
      <c r="V247" s="363">
        <v>0</v>
      </c>
      <c r="W247" s="363">
        <v>0</v>
      </c>
      <c r="X247" s="364">
        <f t="shared" si="11"/>
        <v>80000</v>
      </c>
      <c r="Y247" s="365" t="s">
        <v>2575</v>
      </c>
      <c r="AC247" s="464"/>
      <c r="AD247" s="464"/>
      <c r="AE247" s="464"/>
      <c r="AF247" s="464"/>
      <c r="AG247" s="464"/>
      <c r="AH247" s="464"/>
      <c r="AI247" s="464"/>
      <c r="AJ247" s="464"/>
      <c r="AK247" s="464"/>
      <c r="AL247" s="464"/>
      <c r="AM247" s="464"/>
      <c r="AN247" s="464"/>
      <c r="AO247" s="464"/>
      <c r="AP247" s="464"/>
      <c r="AQ247" s="464"/>
      <c r="AR247" s="464"/>
      <c r="AS247" s="464"/>
      <c r="AT247" s="464"/>
      <c r="AU247" s="464"/>
      <c r="AV247" s="464"/>
      <c r="AW247" s="464"/>
      <c r="AX247" s="464"/>
      <c r="AY247" s="464"/>
      <c r="AZ247" s="464"/>
      <c r="BA247" s="464"/>
      <c r="BB247" s="464"/>
      <c r="BC247" s="464"/>
      <c r="BD247" s="464"/>
      <c r="BE247" s="464"/>
      <c r="BF247" s="464"/>
      <c r="BG247" s="464"/>
      <c r="BH247" s="464"/>
      <c r="BI247" s="464"/>
      <c r="BJ247" s="464"/>
      <c r="BK247" s="464"/>
      <c r="BL247" s="464"/>
      <c r="BM247" s="464"/>
      <c r="BN247" s="464"/>
      <c r="BO247" s="464"/>
      <c r="BP247" s="464"/>
      <c r="BQ247" s="464"/>
      <c r="BR247" s="464"/>
      <c r="BS247" s="464"/>
      <c r="BT247" s="464"/>
      <c r="BU247" s="464"/>
      <c r="BV247" s="464"/>
      <c r="BW247" s="464"/>
      <c r="BX247" s="464"/>
      <c r="BY247" s="464"/>
      <c r="BZ247" s="464"/>
      <c r="CA247" s="464"/>
    </row>
    <row r="248" spans="2:79" s="354" customFormat="1" ht="43.5" customHeight="1">
      <c r="B248" s="355">
        <v>235</v>
      </c>
      <c r="C248" s="128" t="s">
        <v>1283</v>
      </c>
      <c r="D248" s="128" t="s">
        <v>285</v>
      </c>
      <c r="E248" s="128" t="s">
        <v>285</v>
      </c>
      <c r="F248" s="128" t="s">
        <v>1284</v>
      </c>
      <c r="G248" s="128" t="s">
        <v>2561</v>
      </c>
      <c r="H248" s="128" t="s">
        <v>2562</v>
      </c>
      <c r="I248" s="270" t="s">
        <v>1178</v>
      </c>
      <c r="J248" s="128"/>
      <c r="K248" s="128" t="s">
        <v>1285</v>
      </c>
      <c r="L248" s="356" t="s">
        <v>2317</v>
      </c>
      <c r="M248" s="128">
        <v>14</v>
      </c>
      <c r="N248" s="366">
        <v>6</v>
      </c>
      <c r="O248" s="358">
        <f t="shared" si="9"/>
        <v>20</v>
      </c>
      <c r="P248" s="359" t="s">
        <v>2312</v>
      </c>
      <c r="Q248" s="360">
        <v>80000</v>
      </c>
      <c r="R248" s="361">
        <v>0</v>
      </c>
      <c r="S248" s="361">
        <v>0</v>
      </c>
      <c r="T248" s="361">
        <f t="shared" si="10"/>
        <v>80000</v>
      </c>
      <c r="U248" s="362">
        <v>80000</v>
      </c>
      <c r="V248" s="363">
        <v>0</v>
      </c>
      <c r="W248" s="363">
        <v>0</v>
      </c>
      <c r="X248" s="364">
        <f t="shared" si="11"/>
        <v>80000</v>
      </c>
      <c r="Y248" s="365" t="s">
        <v>2576</v>
      </c>
      <c r="AC248" s="464"/>
      <c r="AD248" s="464"/>
      <c r="AE248" s="464"/>
      <c r="AF248" s="464"/>
      <c r="AG248" s="464"/>
      <c r="AH248" s="464"/>
      <c r="AI248" s="464"/>
      <c r="AJ248" s="464"/>
      <c r="AK248" s="464"/>
      <c r="AL248" s="464"/>
      <c r="AM248" s="464"/>
      <c r="AN248" s="464"/>
      <c r="AO248" s="464"/>
      <c r="AP248" s="464"/>
      <c r="AQ248" s="464"/>
      <c r="AR248" s="464"/>
      <c r="AS248" s="464"/>
      <c r="AT248" s="464"/>
      <c r="AU248" s="464"/>
      <c r="AV248" s="464"/>
      <c r="AW248" s="464"/>
      <c r="AX248" s="464"/>
      <c r="AY248" s="464"/>
      <c r="AZ248" s="464"/>
      <c r="BA248" s="464"/>
      <c r="BB248" s="464"/>
      <c r="BC248" s="464"/>
      <c r="BD248" s="464"/>
      <c r="BE248" s="464"/>
      <c r="BF248" s="464"/>
      <c r="BG248" s="464"/>
      <c r="BH248" s="464"/>
      <c r="BI248" s="464"/>
      <c r="BJ248" s="464"/>
      <c r="BK248" s="464"/>
      <c r="BL248" s="464"/>
      <c r="BM248" s="464"/>
      <c r="BN248" s="464"/>
      <c r="BO248" s="464"/>
      <c r="BP248" s="464"/>
      <c r="BQ248" s="464"/>
      <c r="BR248" s="464"/>
      <c r="BS248" s="464"/>
      <c r="BT248" s="464"/>
      <c r="BU248" s="464"/>
      <c r="BV248" s="464"/>
      <c r="BW248" s="464"/>
      <c r="BX248" s="464"/>
      <c r="BY248" s="464"/>
      <c r="BZ248" s="464"/>
      <c r="CA248" s="464"/>
    </row>
    <row r="249" spans="2:79" s="354" customFormat="1" ht="43.5" customHeight="1">
      <c r="B249" s="355">
        <v>236</v>
      </c>
      <c r="C249" s="128" t="s">
        <v>1309</v>
      </c>
      <c r="D249" s="128" t="s">
        <v>966</v>
      </c>
      <c r="E249" s="128" t="s">
        <v>966</v>
      </c>
      <c r="F249" s="128" t="s">
        <v>487</v>
      </c>
      <c r="G249" s="128" t="s">
        <v>2561</v>
      </c>
      <c r="H249" s="128" t="s">
        <v>2562</v>
      </c>
      <c r="I249" s="270" t="s">
        <v>1178</v>
      </c>
      <c r="J249" s="128"/>
      <c r="K249" s="128" t="s">
        <v>1309</v>
      </c>
      <c r="L249" s="356" t="s">
        <v>2317</v>
      </c>
      <c r="M249" s="128">
        <v>14</v>
      </c>
      <c r="N249" s="366">
        <v>6</v>
      </c>
      <c r="O249" s="358">
        <f t="shared" si="9"/>
        <v>20</v>
      </c>
      <c r="P249" s="359" t="s">
        <v>2312</v>
      </c>
      <c r="Q249" s="360">
        <v>80000</v>
      </c>
      <c r="R249" s="361">
        <v>0</v>
      </c>
      <c r="S249" s="361">
        <v>0</v>
      </c>
      <c r="T249" s="361">
        <f t="shared" si="10"/>
        <v>80000</v>
      </c>
      <c r="U249" s="362">
        <v>80000</v>
      </c>
      <c r="V249" s="363">
        <v>0</v>
      </c>
      <c r="W249" s="363">
        <v>0</v>
      </c>
      <c r="X249" s="364">
        <f t="shared" si="11"/>
        <v>80000</v>
      </c>
      <c r="Y249" s="365" t="s">
        <v>2577</v>
      </c>
      <c r="AC249" s="464"/>
      <c r="AD249" s="464"/>
      <c r="AE249" s="464"/>
      <c r="AF249" s="464"/>
      <c r="AG249" s="464"/>
      <c r="AH249" s="464"/>
      <c r="AI249" s="464"/>
      <c r="AJ249" s="464"/>
      <c r="AK249" s="464"/>
      <c r="AL249" s="464"/>
      <c r="AM249" s="464"/>
      <c r="AN249" s="464"/>
      <c r="AO249" s="464"/>
      <c r="AP249" s="464"/>
      <c r="AQ249" s="464"/>
      <c r="AR249" s="464"/>
      <c r="AS249" s="464"/>
      <c r="AT249" s="464"/>
      <c r="AU249" s="464"/>
      <c r="AV249" s="464"/>
      <c r="AW249" s="464"/>
      <c r="AX249" s="464"/>
      <c r="AY249" s="464"/>
      <c r="AZ249" s="464"/>
      <c r="BA249" s="464"/>
      <c r="BB249" s="464"/>
      <c r="BC249" s="464"/>
      <c r="BD249" s="464"/>
      <c r="BE249" s="464"/>
      <c r="BF249" s="464"/>
      <c r="BG249" s="464"/>
      <c r="BH249" s="464"/>
      <c r="BI249" s="464"/>
      <c r="BJ249" s="464"/>
      <c r="BK249" s="464"/>
      <c r="BL249" s="464"/>
      <c r="BM249" s="464"/>
      <c r="BN249" s="464"/>
      <c r="BO249" s="464"/>
      <c r="BP249" s="464"/>
      <c r="BQ249" s="464"/>
      <c r="BR249" s="464"/>
      <c r="BS249" s="464"/>
      <c r="BT249" s="464"/>
      <c r="BU249" s="464"/>
      <c r="BV249" s="464"/>
      <c r="BW249" s="464"/>
      <c r="BX249" s="464"/>
      <c r="BY249" s="464"/>
      <c r="BZ249" s="464"/>
      <c r="CA249" s="464"/>
    </row>
    <row r="250" spans="2:79" s="354" customFormat="1" ht="43.5" customHeight="1">
      <c r="B250" s="355">
        <v>237</v>
      </c>
      <c r="C250" s="128" t="s">
        <v>1324</v>
      </c>
      <c r="D250" s="128" t="s">
        <v>324</v>
      </c>
      <c r="E250" s="128" t="s">
        <v>237</v>
      </c>
      <c r="F250" s="128" t="s">
        <v>1325</v>
      </c>
      <c r="G250" s="128" t="s">
        <v>2561</v>
      </c>
      <c r="H250" s="128" t="s">
        <v>2562</v>
      </c>
      <c r="I250" s="270" t="s">
        <v>1178</v>
      </c>
      <c r="J250" s="128"/>
      <c r="K250" s="128" t="s">
        <v>1324</v>
      </c>
      <c r="L250" s="356" t="s">
        <v>2317</v>
      </c>
      <c r="M250" s="128">
        <v>24</v>
      </c>
      <c r="N250" s="366">
        <v>7</v>
      </c>
      <c r="O250" s="358">
        <f t="shared" si="9"/>
        <v>31</v>
      </c>
      <c r="P250" s="359" t="s">
        <v>2312</v>
      </c>
      <c r="Q250" s="360">
        <v>80000</v>
      </c>
      <c r="R250" s="361">
        <v>0</v>
      </c>
      <c r="S250" s="361">
        <v>0</v>
      </c>
      <c r="T250" s="361">
        <f t="shared" si="10"/>
        <v>80000</v>
      </c>
      <c r="U250" s="362">
        <v>80000</v>
      </c>
      <c r="V250" s="363">
        <v>0</v>
      </c>
      <c r="W250" s="363">
        <v>0</v>
      </c>
      <c r="X250" s="364">
        <f t="shared" si="11"/>
        <v>80000</v>
      </c>
      <c r="Y250" s="365" t="s">
        <v>2578</v>
      </c>
      <c r="AC250" s="464"/>
      <c r="AD250" s="464"/>
      <c r="AE250" s="464"/>
      <c r="AF250" s="464"/>
      <c r="AG250" s="464"/>
      <c r="AH250" s="464"/>
      <c r="AI250" s="464"/>
      <c r="AJ250" s="464"/>
      <c r="AK250" s="464"/>
      <c r="AL250" s="464"/>
      <c r="AM250" s="464"/>
      <c r="AN250" s="464"/>
      <c r="AO250" s="464"/>
      <c r="AP250" s="464"/>
      <c r="AQ250" s="464"/>
      <c r="AR250" s="464"/>
      <c r="AS250" s="464"/>
      <c r="AT250" s="464"/>
      <c r="AU250" s="464"/>
      <c r="AV250" s="464"/>
      <c r="AW250" s="464"/>
      <c r="AX250" s="464"/>
      <c r="AY250" s="464"/>
      <c r="AZ250" s="464"/>
      <c r="BA250" s="464"/>
      <c r="BB250" s="464"/>
      <c r="BC250" s="464"/>
      <c r="BD250" s="464"/>
      <c r="BE250" s="464"/>
      <c r="BF250" s="464"/>
      <c r="BG250" s="464"/>
      <c r="BH250" s="464"/>
      <c r="BI250" s="464"/>
      <c r="BJ250" s="464"/>
      <c r="BK250" s="464"/>
      <c r="BL250" s="464"/>
      <c r="BM250" s="464"/>
      <c r="BN250" s="464"/>
      <c r="BO250" s="464"/>
      <c r="BP250" s="464"/>
      <c r="BQ250" s="464"/>
      <c r="BR250" s="464"/>
      <c r="BS250" s="464"/>
      <c r="BT250" s="464"/>
      <c r="BU250" s="464"/>
      <c r="BV250" s="464"/>
      <c r="BW250" s="464"/>
      <c r="BX250" s="464"/>
      <c r="BY250" s="464"/>
      <c r="BZ250" s="464"/>
      <c r="CA250" s="464"/>
    </row>
    <row r="251" spans="2:79" s="354" customFormat="1" ht="43.5" customHeight="1">
      <c r="B251" s="355">
        <v>238</v>
      </c>
      <c r="C251" s="128" t="s">
        <v>1316</v>
      </c>
      <c r="D251" s="128" t="s">
        <v>220</v>
      </c>
      <c r="E251" s="128" t="s">
        <v>1157</v>
      </c>
      <c r="F251" s="128" t="s">
        <v>1317</v>
      </c>
      <c r="G251" s="128" t="s">
        <v>2561</v>
      </c>
      <c r="H251" s="128" t="s">
        <v>2562</v>
      </c>
      <c r="I251" s="270" t="s">
        <v>1178</v>
      </c>
      <c r="J251" s="128"/>
      <c r="K251" s="128" t="s">
        <v>1318</v>
      </c>
      <c r="L251" s="356" t="s">
        <v>2317</v>
      </c>
      <c r="M251" s="128">
        <v>12</v>
      </c>
      <c r="N251" s="366">
        <v>8</v>
      </c>
      <c r="O251" s="358">
        <f t="shared" si="9"/>
        <v>20</v>
      </c>
      <c r="P251" s="359" t="s">
        <v>2312</v>
      </c>
      <c r="Q251" s="360">
        <v>80000</v>
      </c>
      <c r="R251" s="361">
        <v>0</v>
      </c>
      <c r="S251" s="361">
        <v>0</v>
      </c>
      <c r="T251" s="361">
        <f t="shared" si="10"/>
        <v>80000</v>
      </c>
      <c r="U251" s="362">
        <v>80000</v>
      </c>
      <c r="V251" s="363">
        <v>0</v>
      </c>
      <c r="W251" s="363">
        <v>0</v>
      </c>
      <c r="X251" s="364">
        <f t="shared" si="11"/>
        <v>80000</v>
      </c>
      <c r="Y251" s="365" t="s">
        <v>2579</v>
      </c>
      <c r="AC251" s="464"/>
      <c r="AD251" s="464"/>
      <c r="AE251" s="464"/>
      <c r="AF251" s="464"/>
      <c r="AG251" s="464"/>
      <c r="AH251" s="464"/>
      <c r="AI251" s="464"/>
      <c r="AJ251" s="464"/>
      <c r="AK251" s="464"/>
      <c r="AL251" s="464"/>
      <c r="AM251" s="464"/>
      <c r="AN251" s="464"/>
      <c r="AO251" s="464"/>
      <c r="AP251" s="464"/>
      <c r="AQ251" s="464"/>
      <c r="AR251" s="464"/>
      <c r="AS251" s="464"/>
      <c r="AT251" s="464"/>
      <c r="AU251" s="464"/>
      <c r="AV251" s="464"/>
      <c r="AW251" s="464"/>
      <c r="AX251" s="464"/>
      <c r="AY251" s="464"/>
      <c r="AZ251" s="464"/>
      <c r="BA251" s="464"/>
      <c r="BB251" s="464"/>
      <c r="BC251" s="464"/>
      <c r="BD251" s="464"/>
      <c r="BE251" s="464"/>
      <c r="BF251" s="464"/>
      <c r="BG251" s="464"/>
      <c r="BH251" s="464"/>
      <c r="BI251" s="464"/>
      <c r="BJ251" s="464"/>
      <c r="BK251" s="464"/>
      <c r="BL251" s="464"/>
      <c r="BM251" s="464"/>
      <c r="BN251" s="464"/>
      <c r="BO251" s="464"/>
      <c r="BP251" s="464"/>
      <c r="BQ251" s="464"/>
      <c r="BR251" s="464"/>
      <c r="BS251" s="464"/>
      <c r="BT251" s="464"/>
      <c r="BU251" s="464"/>
      <c r="BV251" s="464"/>
      <c r="BW251" s="464"/>
      <c r="BX251" s="464"/>
      <c r="BY251" s="464"/>
      <c r="BZ251" s="464"/>
      <c r="CA251" s="464"/>
    </row>
    <row r="252" spans="2:79" s="354" customFormat="1" ht="43.5" customHeight="1">
      <c r="B252" s="355">
        <v>239</v>
      </c>
      <c r="C252" s="128" t="s">
        <v>1250</v>
      </c>
      <c r="D252" s="128" t="s">
        <v>172</v>
      </c>
      <c r="E252" s="128" t="s">
        <v>237</v>
      </c>
      <c r="F252" s="128" t="s">
        <v>1251</v>
      </c>
      <c r="G252" s="128" t="s">
        <v>2561</v>
      </c>
      <c r="H252" s="128" t="s">
        <v>2562</v>
      </c>
      <c r="I252" s="270" t="s">
        <v>1178</v>
      </c>
      <c r="J252" s="128"/>
      <c r="K252" s="128" t="s">
        <v>1250</v>
      </c>
      <c r="L252" s="356" t="s">
        <v>2317</v>
      </c>
      <c r="M252" s="128">
        <v>10</v>
      </c>
      <c r="N252" s="366">
        <v>11</v>
      </c>
      <c r="O252" s="358">
        <f t="shared" si="9"/>
        <v>21</v>
      </c>
      <c r="P252" s="359" t="s">
        <v>2313</v>
      </c>
      <c r="Q252" s="360">
        <v>80000</v>
      </c>
      <c r="R252" s="361">
        <v>0</v>
      </c>
      <c r="S252" s="361">
        <v>0</v>
      </c>
      <c r="T252" s="361">
        <f t="shared" si="10"/>
        <v>80000</v>
      </c>
      <c r="U252" s="362">
        <v>80000</v>
      </c>
      <c r="V252" s="363">
        <v>0</v>
      </c>
      <c r="W252" s="363">
        <v>0</v>
      </c>
      <c r="X252" s="364">
        <f t="shared" si="11"/>
        <v>80000</v>
      </c>
      <c r="Y252" s="365" t="s">
        <v>2580</v>
      </c>
      <c r="AC252" s="464"/>
      <c r="AD252" s="464"/>
      <c r="AE252" s="464"/>
      <c r="AF252" s="464"/>
      <c r="AG252" s="464"/>
      <c r="AH252" s="464"/>
      <c r="AI252" s="464"/>
      <c r="AJ252" s="464"/>
      <c r="AK252" s="464"/>
      <c r="AL252" s="464"/>
      <c r="AM252" s="464"/>
      <c r="AN252" s="464"/>
      <c r="AO252" s="464"/>
      <c r="AP252" s="464"/>
      <c r="AQ252" s="464"/>
      <c r="AR252" s="464"/>
      <c r="AS252" s="464"/>
      <c r="AT252" s="464"/>
      <c r="AU252" s="464"/>
      <c r="AV252" s="464"/>
      <c r="AW252" s="464"/>
      <c r="AX252" s="464"/>
      <c r="AY252" s="464"/>
      <c r="AZ252" s="464"/>
      <c r="BA252" s="464"/>
      <c r="BB252" s="464"/>
      <c r="BC252" s="464"/>
      <c r="BD252" s="464"/>
      <c r="BE252" s="464"/>
      <c r="BF252" s="464"/>
      <c r="BG252" s="464"/>
      <c r="BH252" s="464"/>
      <c r="BI252" s="464"/>
      <c r="BJ252" s="464"/>
      <c r="BK252" s="464"/>
      <c r="BL252" s="464"/>
      <c r="BM252" s="464"/>
      <c r="BN252" s="464"/>
      <c r="BO252" s="464"/>
      <c r="BP252" s="464"/>
      <c r="BQ252" s="464"/>
      <c r="BR252" s="464"/>
      <c r="BS252" s="464"/>
      <c r="BT252" s="464"/>
      <c r="BU252" s="464"/>
      <c r="BV252" s="464"/>
      <c r="BW252" s="464"/>
      <c r="BX252" s="464"/>
      <c r="BY252" s="464"/>
      <c r="BZ252" s="464"/>
      <c r="CA252" s="464"/>
    </row>
    <row r="253" spans="2:79" s="354" customFormat="1" ht="43.5" customHeight="1">
      <c r="B253" s="355">
        <v>240</v>
      </c>
      <c r="C253" s="128" t="s">
        <v>1345</v>
      </c>
      <c r="D253" s="128" t="s">
        <v>424</v>
      </c>
      <c r="E253" s="128" t="s">
        <v>1346</v>
      </c>
      <c r="F253" s="128" t="s">
        <v>221</v>
      </c>
      <c r="G253" s="128" t="s">
        <v>2561</v>
      </c>
      <c r="H253" s="128" t="s">
        <v>2562</v>
      </c>
      <c r="I253" s="270" t="s">
        <v>1178</v>
      </c>
      <c r="J253" s="128"/>
      <c r="K253" s="128" t="s">
        <v>1345</v>
      </c>
      <c r="L253" s="356" t="s">
        <v>2317</v>
      </c>
      <c r="M253" s="128">
        <v>11</v>
      </c>
      <c r="N253" s="366">
        <v>9</v>
      </c>
      <c r="O253" s="358">
        <f t="shared" si="9"/>
        <v>20</v>
      </c>
      <c r="P253" s="359" t="s">
        <v>2312</v>
      </c>
      <c r="Q253" s="360">
        <v>80000</v>
      </c>
      <c r="R253" s="361">
        <v>0</v>
      </c>
      <c r="S253" s="361">
        <v>0</v>
      </c>
      <c r="T253" s="361">
        <f t="shared" si="10"/>
        <v>80000</v>
      </c>
      <c r="U253" s="362">
        <v>80000</v>
      </c>
      <c r="V253" s="363">
        <v>0</v>
      </c>
      <c r="W253" s="363">
        <v>0</v>
      </c>
      <c r="X253" s="364">
        <f t="shared" si="11"/>
        <v>80000</v>
      </c>
      <c r="Y253" s="365" t="s">
        <v>2581</v>
      </c>
      <c r="AC253" s="464"/>
      <c r="AD253" s="464"/>
      <c r="AE253" s="464"/>
      <c r="AF253" s="464"/>
      <c r="AG253" s="464"/>
      <c r="AH253" s="464"/>
      <c r="AI253" s="464"/>
      <c r="AJ253" s="464"/>
      <c r="AK253" s="464"/>
      <c r="AL253" s="464"/>
      <c r="AM253" s="464"/>
      <c r="AN253" s="464"/>
      <c r="AO253" s="464"/>
      <c r="AP253" s="464"/>
      <c r="AQ253" s="464"/>
      <c r="AR253" s="464"/>
      <c r="AS253" s="464"/>
      <c r="AT253" s="464"/>
      <c r="AU253" s="464"/>
      <c r="AV253" s="464"/>
      <c r="AW253" s="464"/>
      <c r="AX253" s="464"/>
      <c r="AY253" s="464"/>
      <c r="AZ253" s="464"/>
      <c r="BA253" s="464"/>
      <c r="BB253" s="464"/>
      <c r="BC253" s="464"/>
      <c r="BD253" s="464"/>
      <c r="BE253" s="464"/>
      <c r="BF253" s="464"/>
      <c r="BG253" s="464"/>
      <c r="BH253" s="464"/>
      <c r="BI253" s="464"/>
      <c r="BJ253" s="464"/>
      <c r="BK253" s="464"/>
      <c r="BL253" s="464"/>
      <c r="BM253" s="464"/>
      <c r="BN253" s="464"/>
      <c r="BO253" s="464"/>
      <c r="BP253" s="464"/>
      <c r="BQ253" s="464"/>
      <c r="BR253" s="464"/>
      <c r="BS253" s="464"/>
      <c r="BT253" s="464"/>
      <c r="BU253" s="464"/>
      <c r="BV253" s="464"/>
      <c r="BW253" s="464"/>
      <c r="BX253" s="464"/>
      <c r="BY253" s="464"/>
      <c r="BZ253" s="464"/>
      <c r="CA253" s="464"/>
    </row>
    <row r="254" spans="2:79" s="354" customFormat="1" ht="43.5" customHeight="1">
      <c r="B254" s="355">
        <v>241</v>
      </c>
      <c r="C254" s="128" t="s">
        <v>1378</v>
      </c>
      <c r="D254" s="128" t="s">
        <v>324</v>
      </c>
      <c r="E254" s="128" t="s">
        <v>237</v>
      </c>
      <c r="F254" s="128" t="s">
        <v>229</v>
      </c>
      <c r="G254" s="128" t="s">
        <v>2561</v>
      </c>
      <c r="H254" s="128" t="s">
        <v>2562</v>
      </c>
      <c r="I254" s="270" t="s">
        <v>1178</v>
      </c>
      <c r="J254" s="128"/>
      <c r="K254" s="128" t="s">
        <v>1379</v>
      </c>
      <c r="L254" s="356" t="s">
        <v>2317</v>
      </c>
      <c r="M254" s="128">
        <v>12</v>
      </c>
      <c r="N254" s="366">
        <v>16</v>
      </c>
      <c r="O254" s="358">
        <f t="shared" si="9"/>
        <v>28</v>
      </c>
      <c r="P254" s="359" t="s">
        <v>2312</v>
      </c>
      <c r="Q254" s="360">
        <v>80000</v>
      </c>
      <c r="R254" s="361">
        <v>0</v>
      </c>
      <c r="S254" s="361">
        <v>0</v>
      </c>
      <c r="T254" s="361">
        <f t="shared" si="10"/>
        <v>80000</v>
      </c>
      <c r="U254" s="362">
        <v>80000</v>
      </c>
      <c r="V254" s="363">
        <v>0</v>
      </c>
      <c r="W254" s="363">
        <v>0</v>
      </c>
      <c r="X254" s="364">
        <f t="shared" si="11"/>
        <v>80000</v>
      </c>
      <c r="Y254" s="365" t="s">
        <v>2582</v>
      </c>
      <c r="AC254" s="464"/>
      <c r="AD254" s="464"/>
      <c r="AE254" s="464"/>
      <c r="AF254" s="464"/>
      <c r="AG254" s="464"/>
      <c r="AH254" s="464"/>
      <c r="AI254" s="464"/>
      <c r="AJ254" s="464"/>
      <c r="AK254" s="464"/>
      <c r="AL254" s="464"/>
      <c r="AM254" s="464"/>
      <c r="AN254" s="464"/>
      <c r="AO254" s="464"/>
      <c r="AP254" s="464"/>
      <c r="AQ254" s="464"/>
      <c r="AR254" s="464"/>
      <c r="AS254" s="464"/>
      <c r="AT254" s="464"/>
      <c r="AU254" s="464"/>
      <c r="AV254" s="464"/>
      <c r="AW254" s="464"/>
      <c r="AX254" s="464"/>
      <c r="AY254" s="464"/>
      <c r="AZ254" s="464"/>
      <c r="BA254" s="464"/>
      <c r="BB254" s="464"/>
      <c r="BC254" s="464"/>
      <c r="BD254" s="464"/>
      <c r="BE254" s="464"/>
      <c r="BF254" s="464"/>
      <c r="BG254" s="464"/>
      <c r="BH254" s="464"/>
      <c r="BI254" s="464"/>
      <c r="BJ254" s="464"/>
      <c r="BK254" s="464"/>
      <c r="BL254" s="464"/>
      <c r="BM254" s="464"/>
      <c r="BN254" s="464"/>
      <c r="BO254" s="464"/>
      <c r="BP254" s="464"/>
      <c r="BQ254" s="464"/>
      <c r="BR254" s="464"/>
      <c r="BS254" s="464"/>
      <c r="BT254" s="464"/>
      <c r="BU254" s="464"/>
      <c r="BV254" s="464"/>
      <c r="BW254" s="464"/>
      <c r="BX254" s="464"/>
      <c r="BY254" s="464"/>
      <c r="BZ254" s="464"/>
      <c r="CA254" s="464"/>
    </row>
    <row r="255" spans="2:79" s="354" customFormat="1" ht="43.5" customHeight="1">
      <c r="B255" s="355">
        <v>242</v>
      </c>
      <c r="C255" s="128" t="s">
        <v>1228</v>
      </c>
      <c r="D255" s="128" t="s">
        <v>285</v>
      </c>
      <c r="E255" s="128" t="s">
        <v>1229</v>
      </c>
      <c r="F255" s="128" t="s">
        <v>1230</v>
      </c>
      <c r="G255" s="128" t="s">
        <v>2561</v>
      </c>
      <c r="H255" s="128" t="s">
        <v>2562</v>
      </c>
      <c r="I255" s="270" t="s">
        <v>1178</v>
      </c>
      <c r="J255" s="128"/>
      <c r="K255" s="128" t="s">
        <v>1231</v>
      </c>
      <c r="L255" s="356" t="s">
        <v>2317</v>
      </c>
      <c r="M255" s="128">
        <v>7</v>
      </c>
      <c r="N255" s="366">
        <v>13</v>
      </c>
      <c r="O255" s="358">
        <f t="shared" si="9"/>
        <v>20</v>
      </c>
      <c r="P255" s="359" t="s">
        <v>2312</v>
      </c>
      <c r="Q255" s="360">
        <v>80000</v>
      </c>
      <c r="R255" s="361">
        <v>0</v>
      </c>
      <c r="S255" s="361">
        <v>0</v>
      </c>
      <c r="T255" s="361">
        <f t="shared" si="10"/>
        <v>80000</v>
      </c>
      <c r="U255" s="362">
        <v>80000</v>
      </c>
      <c r="V255" s="363">
        <v>0</v>
      </c>
      <c r="W255" s="363">
        <v>0</v>
      </c>
      <c r="X255" s="364">
        <f t="shared" si="11"/>
        <v>80000</v>
      </c>
      <c r="Y255" s="365" t="s">
        <v>2583</v>
      </c>
      <c r="AC255" s="464"/>
      <c r="AD255" s="464"/>
      <c r="AE255" s="464"/>
      <c r="AF255" s="464"/>
      <c r="AG255" s="464"/>
      <c r="AH255" s="464"/>
      <c r="AI255" s="464"/>
      <c r="AJ255" s="464"/>
      <c r="AK255" s="464"/>
      <c r="AL255" s="464"/>
      <c r="AM255" s="464"/>
      <c r="AN255" s="464"/>
      <c r="AO255" s="464"/>
      <c r="AP255" s="464"/>
      <c r="AQ255" s="464"/>
      <c r="AR255" s="464"/>
      <c r="AS255" s="464"/>
      <c r="AT255" s="464"/>
      <c r="AU255" s="464"/>
      <c r="AV255" s="464"/>
      <c r="AW255" s="464"/>
      <c r="AX255" s="464"/>
      <c r="AY255" s="464"/>
      <c r="AZ255" s="464"/>
      <c r="BA255" s="464"/>
      <c r="BB255" s="464"/>
      <c r="BC255" s="464"/>
      <c r="BD255" s="464"/>
      <c r="BE255" s="464"/>
      <c r="BF255" s="464"/>
      <c r="BG255" s="464"/>
      <c r="BH255" s="464"/>
      <c r="BI255" s="464"/>
      <c r="BJ255" s="464"/>
      <c r="BK255" s="464"/>
      <c r="BL255" s="464"/>
      <c r="BM255" s="464"/>
      <c r="BN255" s="464"/>
      <c r="BO255" s="464"/>
      <c r="BP255" s="464"/>
      <c r="BQ255" s="464"/>
      <c r="BR255" s="464"/>
      <c r="BS255" s="464"/>
      <c r="BT255" s="464"/>
      <c r="BU255" s="464"/>
      <c r="BV255" s="464"/>
      <c r="BW255" s="464"/>
      <c r="BX255" s="464"/>
      <c r="BY255" s="464"/>
      <c r="BZ255" s="464"/>
      <c r="CA255" s="464"/>
    </row>
    <row r="256" spans="2:79" s="354" customFormat="1" ht="43.5" customHeight="1">
      <c r="B256" s="355">
        <v>243</v>
      </c>
      <c r="C256" s="128" t="s">
        <v>1290</v>
      </c>
      <c r="D256" s="128" t="s">
        <v>442</v>
      </c>
      <c r="E256" s="128" t="s">
        <v>179</v>
      </c>
      <c r="F256" s="128" t="s">
        <v>180</v>
      </c>
      <c r="G256" s="128" t="s">
        <v>2561</v>
      </c>
      <c r="H256" s="128" t="s">
        <v>2562</v>
      </c>
      <c r="I256" s="270" t="s">
        <v>1178</v>
      </c>
      <c r="J256" s="128"/>
      <c r="K256" s="128" t="s">
        <v>1290</v>
      </c>
      <c r="L256" s="356" t="s">
        <v>2317</v>
      </c>
      <c r="M256" s="128">
        <v>18</v>
      </c>
      <c r="N256" s="366">
        <v>3</v>
      </c>
      <c r="O256" s="358">
        <f t="shared" si="9"/>
        <v>21</v>
      </c>
      <c r="P256" s="359" t="s">
        <v>2312</v>
      </c>
      <c r="Q256" s="360">
        <v>80000</v>
      </c>
      <c r="R256" s="361">
        <v>0</v>
      </c>
      <c r="S256" s="361">
        <v>0</v>
      </c>
      <c r="T256" s="361">
        <f t="shared" si="10"/>
        <v>80000</v>
      </c>
      <c r="U256" s="362">
        <v>80000</v>
      </c>
      <c r="V256" s="363">
        <v>0</v>
      </c>
      <c r="W256" s="363">
        <v>0</v>
      </c>
      <c r="X256" s="364">
        <f t="shared" si="11"/>
        <v>80000</v>
      </c>
      <c r="Y256" s="365" t="s">
        <v>2584</v>
      </c>
      <c r="AC256" s="464"/>
      <c r="AD256" s="464"/>
      <c r="AE256" s="464"/>
      <c r="AF256" s="464"/>
      <c r="AG256" s="464"/>
      <c r="AH256" s="464"/>
      <c r="AI256" s="464"/>
      <c r="AJ256" s="464"/>
      <c r="AK256" s="464"/>
      <c r="AL256" s="464"/>
      <c r="AM256" s="464"/>
      <c r="AN256" s="464"/>
      <c r="AO256" s="464"/>
      <c r="AP256" s="464"/>
      <c r="AQ256" s="464"/>
      <c r="AR256" s="464"/>
      <c r="AS256" s="464"/>
      <c r="AT256" s="464"/>
      <c r="AU256" s="464"/>
      <c r="AV256" s="464"/>
      <c r="AW256" s="464"/>
      <c r="AX256" s="464"/>
      <c r="AY256" s="464"/>
      <c r="AZ256" s="464"/>
      <c r="BA256" s="464"/>
      <c r="BB256" s="464"/>
      <c r="BC256" s="464"/>
      <c r="BD256" s="464"/>
      <c r="BE256" s="464"/>
      <c r="BF256" s="464"/>
      <c r="BG256" s="464"/>
      <c r="BH256" s="464"/>
      <c r="BI256" s="464"/>
      <c r="BJ256" s="464"/>
      <c r="BK256" s="464"/>
      <c r="BL256" s="464"/>
      <c r="BM256" s="464"/>
      <c r="BN256" s="464"/>
      <c r="BO256" s="464"/>
      <c r="BP256" s="464"/>
      <c r="BQ256" s="464"/>
      <c r="BR256" s="464"/>
      <c r="BS256" s="464"/>
      <c r="BT256" s="464"/>
      <c r="BU256" s="464"/>
      <c r="BV256" s="464"/>
      <c r="BW256" s="464"/>
      <c r="BX256" s="464"/>
      <c r="BY256" s="464"/>
      <c r="BZ256" s="464"/>
      <c r="CA256" s="464"/>
    </row>
    <row r="257" spans="2:79" s="354" customFormat="1" ht="43.5" customHeight="1">
      <c r="B257" s="355">
        <v>244</v>
      </c>
      <c r="C257" s="128" t="s">
        <v>1224</v>
      </c>
      <c r="D257" s="128" t="s">
        <v>262</v>
      </c>
      <c r="E257" s="128" t="s">
        <v>802</v>
      </c>
      <c r="F257" s="128" t="s">
        <v>1225</v>
      </c>
      <c r="G257" s="128" t="s">
        <v>2561</v>
      </c>
      <c r="H257" s="128" t="s">
        <v>2562</v>
      </c>
      <c r="I257" s="270" t="s">
        <v>1178</v>
      </c>
      <c r="J257" s="128"/>
      <c r="K257" s="128" t="s">
        <v>1226</v>
      </c>
      <c r="L257" s="356" t="s">
        <v>2317</v>
      </c>
      <c r="M257" s="128">
        <v>15</v>
      </c>
      <c r="N257" s="366">
        <v>6</v>
      </c>
      <c r="O257" s="358">
        <f t="shared" si="9"/>
        <v>21</v>
      </c>
      <c r="P257" s="359" t="s">
        <v>2312</v>
      </c>
      <c r="Q257" s="360">
        <v>80000</v>
      </c>
      <c r="R257" s="361">
        <v>0</v>
      </c>
      <c r="S257" s="361">
        <v>0</v>
      </c>
      <c r="T257" s="361">
        <f t="shared" si="10"/>
        <v>80000</v>
      </c>
      <c r="U257" s="362">
        <v>80000</v>
      </c>
      <c r="V257" s="363">
        <v>0</v>
      </c>
      <c r="W257" s="363">
        <v>0</v>
      </c>
      <c r="X257" s="364">
        <f t="shared" si="11"/>
        <v>80000</v>
      </c>
      <c r="Y257" s="365" t="s">
        <v>2585</v>
      </c>
      <c r="AC257" s="464"/>
      <c r="AD257" s="464"/>
      <c r="AE257" s="464"/>
      <c r="AF257" s="464"/>
      <c r="AG257" s="464"/>
      <c r="AH257" s="464"/>
      <c r="AI257" s="464"/>
      <c r="AJ257" s="464"/>
      <c r="AK257" s="464"/>
      <c r="AL257" s="464"/>
      <c r="AM257" s="464"/>
      <c r="AN257" s="464"/>
      <c r="AO257" s="464"/>
      <c r="AP257" s="464"/>
      <c r="AQ257" s="464"/>
      <c r="AR257" s="464"/>
      <c r="AS257" s="464"/>
      <c r="AT257" s="464"/>
      <c r="AU257" s="464"/>
      <c r="AV257" s="464"/>
      <c r="AW257" s="464"/>
      <c r="AX257" s="464"/>
      <c r="AY257" s="464"/>
      <c r="AZ257" s="464"/>
      <c r="BA257" s="464"/>
      <c r="BB257" s="464"/>
      <c r="BC257" s="464"/>
      <c r="BD257" s="464"/>
      <c r="BE257" s="464"/>
      <c r="BF257" s="464"/>
      <c r="BG257" s="464"/>
      <c r="BH257" s="464"/>
      <c r="BI257" s="464"/>
      <c r="BJ257" s="464"/>
      <c r="BK257" s="464"/>
      <c r="BL257" s="464"/>
      <c r="BM257" s="464"/>
      <c r="BN257" s="464"/>
      <c r="BO257" s="464"/>
      <c r="BP257" s="464"/>
      <c r="BQ257" s="464"/>
      <c r="BR257" s="464"/>
      <c r="BS257" s="464"/>
      <c r="BT257" s="464"/>
      <c r="BU257" s="464"/>
      <c r="BV257" s="464"/>
      <c r="BW257" s="464"/>
      <c r="BX257" s="464"/>
      <c r="BY257" s="464"/>
      <c r="BZ257" s="464"/>
      <c r="CA257" s="464"/>
    </row>
    <row r="258" spans="2:79" s="354" customFormat="1" ht="43.5" customHeight="1">
      <c r="B258" s="355">
        <v>245</v>
      </c>
      <c r="C258" s="128" t="s">
        <v>1320</v>
      </c>
      <c r="D258" s="128" t="s">
        <v>1321</v>
      </c>
      <c r="E258" s="128" t="s">
        <v>214</v>
      </c>
      <c r="F258" s="128" t="s">
        <v>1322</v>
      </c>
      <c r="G258" s="128" t="s">
        <v>2561</v>
      </c>
      <c r="H258" s="128" t="s">
        <v>2562</v>
      </c>
      <c r="I258" s="270" t="s">
        <v>1178</v>
      </c>
      <c r="J258" s="128"/>
      <c r="K258" s="128" t="s">
        <v>1023</v>
      </c>
      <c r="L258" s="356" t="s">
        <v>2317</v>
      </c>
      <c r="M258" s="128">
        <v>15</v>
      </c>
      <c r="N258" s="366">
        <v>6</v>
      </c>
      <c r="O258" s="358">
        <f t="shared" si="9"/>
        <v>21</v>
      </c>
      <c r="P258" s="359" t="s">
        <v>2312</v>
      </c>
      <c r="Q258" s="360">
        <v>80000</v>
      </c>
      <c r="R258" s="361">
        <v>0</v>
      </c>
      <c r="S258" s="361">
        <v>0</v>
      </c>
      <c r="T258" s="361">
        <f t="shared" si="10"/>
        <v>80000</v>
      </c>
      <c r="U258" s="362">
        <v>80000</v>
      </c>
      <c r="V258" s="363">
        <v>0</v>
      </c>
      <c r="W258" s="363">
        <v>0</v>
      </c>
      <c r="X258" s="364">
        <f t="shared" si="11"/>
        <v>80000</v>
      </c>
      <c r="Y258" s="365" t="s">
        <v>2586</v>
      </c>
      <c r="AC258" s="464"/>
      <c r="AD258" s="464"/>
      <c r="AE258" s="464"/>
      <c r="AF258" s="464"/>
      <c r="AG258" s="464"/>
      <c r="AH258" s="464"/>
      <c r="AI258" s="464"/>
      <c r="AJ258" s="464"/>
      <c r="AK258" s="464"/>
      <c r="AL258" s="464"/>
      <c r="AM258" s="464"/>
      <c r="AN258" s="464"/>
      <c r="AO258" s="464"/>
      <c r="AP258" s="464"/>
      <c r="AQ258" s="464"/>
      <c r="AR258" s="464"/>
      <c r="AS258" s="464"/>
      <c r="AT258" s="464"/>
      <c r="AU258" s="464"/>
      <c r="AV258" s="464"/>
      <c r="AW258" s="464"/>
      <c r="AX258" s="464"/>
      <c r="AY258" s="464"/>
      <c r="AZ258" s="464"/>
      <c r="BA258" s="464"/>
      <c r="BB258" s="464"/>
      <c r="BC258" s="464"/>
      <c r="BD258" s="464"/>
      <c r="BE258" s="464"/>
      <c r="BF258" s="464"/>
      <c r="BG258" s="464"/>
      <c r="BH258" s="464"/>
      <c r="BI258" s="464"/>
      <c r="BJ258" s="464"/>
      <c r="BK258" s="464"/>
      <c r="BL258" s="464"/>
      <c r="BM258" s="464"/>
      <c r="BN258" s="464"/>
      <c r="BO258" s="464"/>
      <c r="BP258" s="464"/>
      <c r="BQ258" s="464"/>
      <c r="BR258" s="464"/>
      <c r="BS258" s="464"/>
      <c r="BT258" s="464"/>
      <c r="BU258" s="464"/>
      <c r="BV258" s="464"/>
      <c r="BW258" s="464"/>
      <c r="BX258" s="464"/>
      <c r="BY258" s="464"/>
      <c r="BZ258" s="464"/>
      <c r="CA258" s="464"/>
    </row>
    <row r="259" spans="2:79" s="354" customFormat="1" ht="43.5" customHeight="1">
      <c r="B259" s="355">
        <v>246</v>
      </c>
      <c r="C259" s="128" t="s">
        <v>1216</v>
      </c>
      <c r="D259" s="128" t="s">
        <v>1217</v>
      </c>
      <c r="E259" s="128" t="s">
        <v>966</v>
      </c>
      <c r="F259" s="128" t="s">
        <v>376</v>
      </c>
      <c r="G259" s="128" t="s">
        <v>2561</v>
      </c>
      <c r="H259" s="128" t="s">
        <v>2562</v>
      </c>
      <c r="I259" s="270" t="s">
        <v>1178</v>
      </c>
      <c r="J259" s="128"/>
      <c r="K259" s="128" t="s">
        <v>1218</v>
      </c>
      <c r="L259" s="356" t="s">
        <v>2317</v>
      </c>
      <c r="M259" s="128">
        <v>15</v>
      </c>
      <c r="N259" s="366">
        <v>6</v>
      </c>
      <c r="O259" s="358">
        <f t="shared" si="9"/>
        <v>21</v>
      </c>
      <c r="P259" s="359" t="s">
        <v>2312</v>
      </c>
      <c r="Q259" s="360">
        <v>80000</v>
      </c>
      <c r="R259" s="361">
        <v>0</v>
      </c>
      <c r="S259" s="361">
        <v>0</v>
      </c>
      <c r="T259" s="361">
        <f t="shared" si="10"/>
        <v>80000</v>
      </c>
      <c r="U259" s="362">
        <v>80000</v>
      </c>
      <c r="V259" s="363">
        <v>0</v>
      </c>
      <c r="W259" s="363">
        <v>0</v>
      </c>
      <c r="X259" s="364">
        <f t="shared" si="11"/>
        <v>80000</v>
      </c>
      <c r="Y259" s="365" t="s">
        <v>2587</v>
      </c>
      <c r="AC259" s="464"/>
      <c r="AD259" s="464"/>
      <c r="AE259" s="464"/>
      <c r="AF259" s="464"/>
      <c r="AG259" s="464"/>
      <c r="AH259" s="464"/>
      <c r="AI259" s="464"/>
      <c r="AJ259" s="464"/>
      <c r="AK259" s="464"/>
      <c r="AL259" s="464"/>
      <c r="AM259" s="464"/>
      <c r="AN259" s="464"/>
      <c r="AO259" s="464"/>
      <c r="AP259" s="464"/>
      <c r="AQ259" s="464"/>
      <c r="AR259" s="464"/>
      <c r="AS259" s="464"/>
      <c r="AT259" s="464"/>
      <c r="AU259" s="464"/>
      <c r="AV259" s="464"/>
      <c r="AW259" s="464"/>
      <c r="AX259" s="464"/>
      <c r="AY259" s="464"/>
      <c r="AZ259" s="464"/>
      <c r="BA259" s="464"/>
      <c r="BB259" s="464"/>
      <c r="BC259" s="464"/>
      <c r="BD259" s="464"/>
      <c r="BE259" s="464"/>
      <c r="BF259" s="464"/>
      <c r="BG259" s="464"/>
      <c r="BH259" s="464"/>
      <c r="BI259" s="464"/>
      <c r="BJ259" s="464"/>
      <c r="BK259" s="464"/>
      <c r="BL259" s="464"/>
      <c r="BM259" s="464"/>
      <c r="BN259" s="464"/>
      <c r="BO259" s="464"/>
      <c r="BP259" s="464"/>
      <c r="BQ259" s="464"/>
      <c r="BR259" s="464"/>
      <c r="BS259" s="464"/>
      <c r="BT259" s="464"/>
      <c r="BU259" s="464"/>
      <c r="BV259" s="464"/>
      <c r="BW259" s="464"/>
      <c r="BX259" s="464"/>
      <c r="BY259" s="464"/>
      <c r="BZ259" s="464"/>
      <c r="CA259" s="464"/>
    </row>
    <row r="260" spans="2:79" s="354" customFormat="1" ht="43.5" customHeight="1">
      <c r="B260" s="355">
        <v>247</v>
      </c>
      <c r="C260" s="128" t="s">
        <v>889</v>
      </c>
      <c r="D260" s="128" t="s">
        <v>307</v>
      </c>
      <c r="E260" s="128" t="s">
        <v>424</v>
      </c>
      <c r="F260" s="128" t="s">
        <v>890</v>
      </c>
      <c r="G260" s="128" t="s">
        <v>2588</v>
      </c>
      <c r="H260" s="128" t="s">
        <v>2589</v>
      </c>
      <c r="I260" s="270" t="s">
        <v>872</v>
      </c>
      <c r="J260" s="128"/>
      <c r="K260" s="128" t="s">
        <v>891</v>
      </c>
      <c r="L260" s="356" t="s">
        <v>2317</v>
      </c>
      <c r="M260" s="128">
        <v>7</v>
      </c>
      <c r="N260" s="366">
        <v>19</v>
      </c>
      <c r="O260" s="358">
        <f t="shared" si="9"/>
        <v>26</v>
      </c>
      <c r="P260" s="359" t="s">
        <v>2312</v>
      </c>
      <c r="Q260" s="360">
        <v>80000</v>
      </c>
      <c r="R260" s="361">
        <v>0</v>
      </c>
      <c r="S260" s="361">
        <v>0</v>
      </c>
      <c r="T260" s="361">
        <f t="shared" si="10"/>
        <v>80000</v>
      </c>
      <c r="U260" s="362">
        <v>80000</v>
      </c>
      <c r="V260" s="363">
        <v>0</v>
      </c>
      <c r="W260" s="363">
        <v>0</v>
      </c>
      <c r="X260" s="364">
        <f t="shared" si="11"/>
        <v>80000</v>
      </c>
      <c r="Y260" s="365" t="s">
        <v>2590</v>
      </c>
      <c r="AC260" s="464"/>
      <c r="AD260" s="464"/>
      <c r="AE260" s="464"/>
      <c r="AF260" s="464"/>
      <c r="AG260" s="464"/>
      <c r="AH260" s="464"/>
      <c r="AI260" s="464"/>
      <c r="AJ260" s="464"/>
      <c r="AK260" s="464"/>
      <c r="AL260" s="464"/>
      <c r="AM260" s="464"/>
      <c r="AN260" s="464"/>
      <c r="AO260" s="464"/>
      <c r="AP260" s="464"/>
      <c r="AQ260" s="464"/>
      <c r="AR260" s="464"/>
      <c r="AS260" s="464"/>
      <c r="AT260" s="464"/>
      <c r="AU260" s="464"/>
      <c r="AV260" s="464"/>
      <c r="AW260" s="464"/>
      <c r="AX260" s="464"/>
      <c r="AY260" s="464"/>
      <c r="AZ260" s="464"/>
      <c r="BA260" s="464"/>
      <c r="BB260" s="464"/>
      <c r="BC260" s="464"/>
      <c r="BD260" s="464"/>
      <c r="BE260" s="464"/>
      <c r="BF260" s="464"/>
      <c r="BG260" s="464"/>
      <c r="BH260" s="464"/>
      <c r="BI260" s="464"/>
      <c r="BJ260" s="464"/>
      <c r="BK260" s="464"/>
      <c r="BL260" s="464"/>
      <c r="BM260" s="464"/>
      <c r="BN260" s="464"/>
      <c r="BO260" s="464"/>
      <c r="BP260" s="464"/>
      <c r="BQ260" s="464"/>
      <c r="BR260" s="464"/>
      <c r="BS260" s="464"/>
      <c r="BT260" s="464"/>
      <c r="BU260" s="464"/>
      <c r="BV260" s="464"/>
      <c r="BW260" s="464"/>
      <c r="BX260" s="464"/>
      <c r="BY260" s="464"/>
      <c r="BZ260" s="464"/>
      <c r="CA260" s="464"/>
    </row>
    <row r="261" spans="2:79" s="354" customFormat="1" ht="43.5" customHeight="1">
      <c r="B261" s="355">
        <v>248</v>
      </c>
      <c r="C261" s="128" t="s">
        <v>869</v>
      </c>
      <c r="D261" s="128" t="s">
        <v>285</v>
      </c>
      <c r="E261" s="128" t="s">
        <v>870</v>
      </c>
      <c r="F261" s="128" t="s">
        <v>871</v>
      </c>
      <c r="G261" s="128" t="s">
        <v>2588</v>
      </c>
      <c r="H261" s="128" t="s">
        <v>2589</v>
      </c>
      <c r="I261" s="270" t="s">
        <v>872</v>
      </c>
      <c r="J261" s="128"/>
      <c r="K261" s="128" t="s">
        <v>873</v>
      </c>
      <c r="L261" s="356" t="s">
        <v>2317</v>
      </c>
      <c r="M261" s="128">
        <v>2</v>
      </c>
      <c r="N261" s="366">
        <v>23</v>
      </c>
      <c r="O261" s="358">
        <f t="shared" si="9"/>
        <v>25</v>
      </c>
      <c r="P261" s="359" t="s">
        <v>2312</v>
      </c>
      <c r="Q261" s="360">
        <v>80000</v>
      </c>
      <c r="R261" s="361">
        <v>0</v>
      </c>
      <c r="S261" s="361">
        <v>0</v>
      </c>
      <c r="T261" s="361">
        <f t="shared" si="10"/>
        <v>80000</v>
      </c>
      <c r="U261" s="362">
        <v>80000</v>
      </c>
      <c r="V261" s="363">
        <v>0</v>
      </c>
      <c r="W261" s="363">
        <v>0</v>
      </c>
      <c r="X261" s="364">
        <f t="shared" si="11"/>
        <v>80000</v>
      </c>
      <c r="Y261" s="365" t="s">
        <v>2591</v>
      </c>
      <c r="AC261" s="464"/>
      <c r="AD261" s="464"/>
      <c r="AE261" s="464"/>
      <c r="AF261" s="464"/>
      <c r="AG261" s="464"/>
      <c r="AH261" s="464"/>
      <c r="AI261" s="464"/>
      <c r="AJ261" s="464"/>
      <c r="AK261" s="464"/>
      <c r="AL261" s="464"/>
      <c r="AM261" s="464"/>
      <c r="AN261" s="464"/>
      <c r="AO261" s="464"/>
      <c r="AP261" s="464"/>
      <c r="AQ261" s="464"/>
      <c r="AR261" s="464"/>
      <c r="AS261" s="464"/>
      <c r="AT261" s="464"/>
      <c r="AU261" s="464"/>
      <c r="AV261" s="464"/>
      <c r="AW261" s="464"/>
      <c r="AX261" s="464"/>
      <c r="AY261" s="464"/>
      <c r="AZ261" s="464"/>
      <c r="BA261" s="464"/>
      <c r="BB261" s="464"/>
      <c r="BC261" s="464"/>
      <c r="BD261" s="464"/>
      <c r="BE261" s="464"/>
      <c r="BF261" s="464"/>
      <c r="BG261" s="464"/>
      <c r="BH261" s="464"/>
      <c r="BI261" s="464"/>
      <c r="BJ261" s="464"/>
      <c r="BK261" s="464"/>
      <c r="BL261" s="464"/>
      <c r="BM261" s="464"/>
      <c r="BN261" s="464"/>
      <c r="BO261" s="464"/>
      <c r="BP261" s="464"/>
      <c r="BQ261" s="464"/>
      <c r="BR261" s="464"/>
      <c r="BS261" s="464"/>
      <c r="BT261" s="464"/>
      <c r="BU261" s="464"/>
      <c r="BV261" s="464"/>
      <c r="BW261" s="464"/>
      <c r="BX261" s="464"/>
      <c r="BY261" s="464"/>
      <c r="BZ261" s="464"/>
      <c r="CA261" s="464"/>
    </row>
    <row r="262" spans="2:79" s="354" customFormat="1" ht="43.5" customHeight="1">
      <c r="B262" s="355">
        <v>249</v>
      </c>
      <c r="C262" s="128" t="s">
        <v>943</v>
      </c>
      <c r="D262" s="128" t="s">
        <v>285</v>
      </c>
      <c r="E262" s="128" t="s">
        <v>220</v>
      </c>
      <c r="F262" s="128" t="s">
        <v>944</v>
      </c>
      <c r="G262" s="128" t="s">
        <v>2588</v>
      </c>
      <c r="H262" s="128" t="s">
        <v>2589</v>
      </c>
      <c r="I262" s="270" t="s">
        <v>872</v>
      </c>
      <c r="J262" s="128"/>
      <c r="K262" s="128" t="s">
        <v>943</v>
      </c>
      <c r="L262" s="356" t="s">
        <v>2317</v>
      </c>
      <c r="M262" s="128">
        <v>8</v>
      </c>
      <c r="N262" s="366">
        <v>15</v>
      </c>
      <c r="O262" s="358">
        <f t="shared" si="9"/>
        <v>23</v>
      </c>
      <c r="P262" s="359" t="s">
        <v>2312</v>
      </c>
      <c r="Q262" s="360">
        <v>80000</v>
      </c>
      <c r="R262" s="361">
        <v>0</v>
      </c>
      <c r="S262" s="361">
        <v>0</v>
      </c>
      <c r="T262" s="361">
        <f t="shared" si="10"/>
        <v>80000</v>
      </c>
      <c r="U262" s="362">
        <v>80000</v>
      </c>
      <c r="V262" s="363">
        <v>0</v>
      </c>
      <c r="W262" s="363">
        <v>0</v>
      </c>
      <c r="X262" s="364">
        <f t="shared" si="11"/>
        <v>80000</v>
      </c>
      <c r="Y262" s="365" t="s">
        <v>2592</v>
      </c>
      <c r="AC262" s="464"/>
      <c r="AD262" s="464"/>
      <c r="AE262" s="464"/>
      <c r="AF262" s="464"/>
      <c r="AG262" s="464"/>
      <c r="AH262" s="464"/>
      <c r="AI262" s="464"/>
      <c r="AJ262" s="464"/>
      <c r="AK262" s="464"/>
      <c r="AL262" s="464"/>
      <c r="AM262" s="464"/>
      <c r="AN262" s="464"/>
      <c r="AO262" s="464"/>
      <c r="AP262" s="464"/>
      <c r="AQ262" s="464"/>
      <c r="AR262" s="464"/>
      <c r="AS262" s="464"/>
      <c r="AT262" s="464"/>
      <c r="AU262" s="464"/>
      <c r="AV262" s="464"/>
      <c r="AW262" s="464"/>
      <c r="AX262" s="464"/>
      <c r="AY262" s="464"/>
      <c r="AZ262" s="464"/>
      <c r="BA262" s="464"/>
      <c r="BB262" s="464"/>
      <c r="BC262" s="464"/>
      <c r="BD262" s="464"/>
      <c r="BE262" s="464"/>
      <c r="BF262" s="464"/>
      <c r="BG262" s="464"/>
      <c r="BH262" s="464"/>
      <c r="BI262" s="464"/>
      <c r="BJ262" s="464"/>
      <c r="BK262" s="464"/>
      <c r="BL262" s="464"/>
      <c r="BM262" s="464"/>
      <c r="BN262" s="464"/>
      <c r="BO262" s="464"/>
      <c r="BP262" s="464"/>
      <c r="BQ262" s="464"/>
      <c r="BR262" s="464"/>
      <c r="BS262" s="464"/>
      <c r="BT262" s="464"/>
      <c r="BU262" s="464"/>
      <c r="BV262" s="464"/>
      <c r="BW262" s="464"/>
      <c r="BX262" s="464"/>
      <c r="BY262" s="464"/>
      <c r="BZ262" s="464"/>
      <c r="CA262" s="464"/>
    </row>
    <row r="263" spans="2:79" s="354" customFormat="1" ht="43.5" customHeight="1">
      <c r="B263" s="355">
        <v>250</v>
      </c>
      <c r="C263" s="128" t="s">
        <v>880</v>
      </c>
      <c r="D263" s="128" t="s">
        <v>307</v>
      </c>
      <c r="E263" s="128" t="s">
        <v>881</v>
      </c>
      <c r="F263" s="128" t="s">
        <v>882</v>
      </c>
      <c r="G263" s="128" t="s">
        <v>2588</v>
      </c>
      <c r="H263" s="128" t="s">
        <v>2589</v>
      </c>
      <c r="I263" s="270" t="s">
        <v>872</v>
      </c>
      <c r="J263" s="128"/>
      <c r="K263" s="128" t="s">
        <v>883</v>
      </c>
      <c r="L263" s="356" t="s">
        <v>2317</v>
      </c>
      <c r="M263" s="128">
        <v>6</v>
      </c>
      <c r="N263" s="366">
        <v>14</v>
      </c>
      <c r="O263" s="358">
        <f t="shared" si="9"/>
        <v>20</v>
      </c>
      <c r="P263" s="359" t="s">
        <v>2312</v>
      </c>
      <c r="Q263" s="360">
        <v>80000</v>
      </c>
      <c r="R263" s="361">
        <v>0</v>
      </c>
      <c r="S263" s="361">
        <v>0</v>
      </c>
      <c r="T263" s="361">
        <f t="shared" si="10"/>
        <v>80000</v>
      </c>
      <c r="U263" s="362">
        <v>80000</v>
      </c>
      <c r="V263" s="363">
        <v>0</v>
      </c>
      <c r="W263" s="363">
        <v>0</v>
      </c>
      <c r="X263" s="364">
        <f t="shared" si="11"/>
        <v>80000</v>
      </c>
      <c r="Y263" s="365" t="s">
        <v>2593</v>
      </c>
      <c r="AC263" s="464"/>
      <c r="AD263" s="464"/>
      <c r="AE263" s="464"/>
      <c r="AF263" s="464"/>
      <c r="AG263" s="464"/>
      <c r="AH263" s="464"/>
      <c r="AI263" s="464"/>
      <c r="AJ263" s="464"/>
      <c r="AK263" s="464"/>
      <c r="AL263" s="464"/>
      <c r="AM263" s="464"/>
      <c r="AN263" s="464"/>
      <c r="AO263" s="464"/>
      <c r="AP263" s="464"/>
      <c r="AQ263" s="464"/>
      <c r="AR263" s="464"/>
      <c r="AS263" s="464"/>
      <c r="AT263" s="464"/>
      <c r="AU263" s="464"/>
      <c r="AV263" s="464"/>
      <c r="AW263" s="464"/>
      <c r="AX263" s="464"/>
      <c r="AY263" s="464"/>
      <c r="AZ263" s="464"/>
      <c r="BA263" s="464"/>
      <c r="BB263" s="464"/>
      <c r="BC263" s="464"/>
      <c r="BD263" s="464"/>
      <c r="BE263" s="464"/>
      <c r="BF263" s="464"/>
      <c r="BG263" s="464"/>
      <c r="BH263" s="464"/>
      <c r="BI263" s="464"/>
      <c r="BJ263" s="464"/>
      <c r="BK263" s="464"/>
      <c r="BL263" s="464"/>
      <c r="BM263" s="464"/>
      <c r="BN263" s="464"/>
      <c r="BO263" s="464"/>
      <c r="BP263" s="464"/>
      <c r="BQ263" s="464"/>
      <c r="BR263" s="464"/>
      <c r="BS263" s="464"/>
      <c r="BT263" s="464"/>
      <c r="BU263" s="464"/>
      <c r="BV263" s="464"/>
      <c r="BW263" s="464"/>
      <c r="BX263" s="464"/>
      <c r="BY263" s="464"/>
      <c r="BZ263" s="464"/>
      <c r="CA263" s="464"/>
    </row>
    <row r="264" spans="2:79" s="354" customFormat="1" ht="43.5" customHeight="1">
      <c r="B264" s="355">
        <v>251</v>
      </c>
      <c r="C264" s="128" t="s">
        <v>999</v>
      </c>
      <c r="D264" s="128" t="s">
        <v>237</v>
      </c>
      <c r="E264" s="128" t="s">
        <v>253</v>
      </c>
      <c r="F264" s="128" t="s">
        <v>1000</v>
      </c>
      <c r="G264" s="128" t="s">
        <v>2588</v>
      </c>
      <c r="H264" s="128" t="s">
        <v>2589</v>
      </c>
      <c r="I264" s="270" t="s">
        <v>872</v>
      </c>
      <c r="J264" s="128"/>
      <c r="K264" s="128" t="s">
        <v>1001</v>
      </c>
      <c r="L264" s="356" t="s">
        <v>2317</v>
      </c>
      <c r="M264" s="128">
        <v>10</v>
      </c>
      <c r="N264" s="366">
        <v>15</v>
      </c>
      <c r="O264" s="358">
        <f t="shared" si="9"/>
        <v>25</v>
      </c>
      <c r="P264" s="359" t="s">
        <v>2312</v>
      </c>
      <c r="Q264" s="360">
        <v>80000</v>
      </c>
      <c r="R264" s="361">
        <v>0</v>
      </c>
      <c r="S264" s="361">
        <v>0</v>
      </c>
      <c r="T264" s="361">
        <f t="shared" si="10"/>
        <v>80000</v>
      </c>
      <c r="U264" s="362">
        <v>80000</v>
      </c>
      <c r="V264" s="363">
        <v>0</v>
      </c>
      <c r="W264" s="363">
        <v>0</v>
      </c>
      <c r="X264" s="364">
        <f t="shared" si="11"/>
        <v>80000</v>
      </c>
      <c r="Y264" s="365" t="s">
        <v>2594</v>
      </c>
      <c r="AC264" s="464"/>
      <c r="AD264" s="464"/>
      <c r="AE264" s="464"/>
      <c r="AF264" s="464"/>
      <c r="AG264" s="464"/>
      <c r="AH264" s="464"/>
      <c r="AI264" s="464"/>
      <c r="AJ264" s="464"/>
      <c r="AK264" s="464"/>
      <c r="AL264" s="464"/>
      <c r="AM264" s="464"/>
      <c r="AN264" s="464"/>
      <c r="AO264" s="464"/>
      <c r="AP264" s="464"/>
      <c r="AQ264" s="464"/>
      <c r="AR264" s="464"/>
      <c r="AS264" s="464"/>
      <c r="AT264" s="464"/>
      <c r="AU264" s="464"/>
      <c r="AV264" s="464"/>
      <c r="AW264" s="464"/>
      <c r="AX264" s="464"/>
      <c r="AY264" s="464"/>
      <c r="AZ264" s="464"/>
      <c r="BA264" s="464"/>
      <c r="BB264" s="464"/>
      <c r="BC264" s="464"/>
      <c r="BD264" s="464"/>
      <c r="BE264" s="464"/>
      <c r="BF264" s="464"/>
      <c r="BG264" s="464"/>
      <c r="BH264" s="464"/>
      <c r="BI264" s="464"/>
      <c r="BJ264" s="464"/>
      <c r="BK264" s="464"/>
      <c r="BL264" s="464"/>
      <c r="BM264" s="464"/>
      <c r="BN264" s="464"/>
      <c r="BO264" s="464"/>
      <c r="BP264" s="464"/>
      <c r="BQ264" s="464"/>
      <c r="BR264" s="464"/>
      <c r="BS264" s="464"/>
      <c r="BT264" s="464"/>
      <c r="BU264" s="464"/>
      <c r="BV264" s="464"/>
      <c r="BW264" s="464"/>
      <c r="BX264" s="464"/>
      <c r="BY264" s="464"/>
      <c r="BZ264" s="464"/>
      <c r="CA264" s="464"/>
    </row>
    <row r="265" spans="2:79" s="354" customFormat="1" ht="43.5" customHeight="1">
      <c r="B265" s="355">
        <v>252</v>
      </c>
      <c r="C265" s="128" t="s">
        <v>914</v>
      </c>
      <c r="D265" s="128" t="s">
        <v>237</v>
      </c>
      <c r="E265" s="128" t="s">
        <v>262</v>
      </c>
      <c r="F265" s="128" t="s">
        <v>229</v>
      </c>
      <c r="G265" s="128" t="s">
        <v>2588</v>
      </c>
      <c r="H265" s="128" t="s">
        <v>2589</v>
      </c>
      <c r="I265" s="270" t="s">
        <v>872</v>
      </c>
      <c r="J265" s="128"/>
      <c r="K265" s="128" t="s">
        <v>915</v>
      </c>
      <c r="L265" s="356" t="s">
        <v>2317</v>
      </c>
      <c r="M265" s="128">
        <v>7</v>
      </c>
      <c r="N265" s="366">
        <v>18</v>
      </c>
      <c r="O265" s="358">
        <f t="shared" si="9"/>
        <v>25</v>
      </c>
      <c r="P265" s="359" t="s">
        <v>2312</v>
      </c>
      <c r="Q265" s="360">
        <v>80000</v>
      </c>
      <c r="R265" s="361">
        <v>0</v>
      </c>
      <c r="S265" s="361">
        <v>0</v>
      </c>
      <c r="T265" s="361">
        <f t="shared" si="10"/>
        <v>80000</v>
      </c>
      <c r="U265" s="362">
        <v>80000</v>
      </c>
      <c r="V265" s="363">
        <v>0</v>
      </c>
      <c r="W265" s="363">
        <v>0</v>
      </c>
      <c r="X265" s="364">
        <f t="shared" si="11"/>
        <v>80000</v>
      </c>
      <c r="Y265" s="365" t="s">
        <v>2595</v>
      </c>
      <c r="AC265" s="464"/>
      <c r="AD265" s="464"/>
      <c r="AE265" s="464"/>
      <c r="AF265" s="464"/>
      <c r="AG265" s="464"/>
      <c r="AH265" s="464"/>
      <c r="AI265" s="464"/>
      <c r="AJ265" s="464"/>
      <c r="AK265" s="464"/>
      <c r="AL265" s="464"/>
      <c r="AM265" s="464"/>
      <c r="AN265" s="464"/>
      <c r="AO265" s="464"/>
      <c r="AP265" s="464"/>
      <c r="AQ265" s="464"/>
      <c r="AR265" s="464"/>
      <c r="AS265" s="464"/>
      <c r="AT265" s="464"/>
      <c r="AU265" s="464"/>
      <c r="AV265" s="464"/>
      <c r="AW265" s="464"/>
      <c r="AX265" s="464"/>
      <c r="AY265" s="464"/>
      <c r="AZ265" s="464"/>
      <c r="BA265" s="464"/>
      <c r="BB265" s="464"/>
      <c r="BC265" s="464"/>
      <c r="BD265" s="464"/>
      <c r="BE265" s="464"/>
      <c r="BF265" s="464"/>
      <c r="BG265" s="464"/>
      <c r="BH265" s="464"/>
      <c r="BI265" s="464"/>
      <c r="BJ265" s="464"/>
      <c r="BK265" s="464"/>
      <c r="BL265" s="464"/>
      <c r="BM265" s="464"/>
      <c r="BN265" s="464"/>
      <c r="BO265" s="464"/>
      <c r="BP265" s="464"/>
      <c r="BQ265" s="464"/>
      <c r="BR265" s="464"/>
      <c r="BS265" s="464"/>
      <c r="BT265" s="464"/>
      <c r="BU265" s="464"/>
      <c r="BV265" s="464"/>
      <c r="BW265" s="464"/>
      <c r="BX265" s="464"/>
      <c r="BY265" s="464"/>
      <c r="BZ265" s="464"/>
      <c r="CA265" s="464"/>
    </row>
    <row r="266" spans="2:79" s="354" customFormat="1" ht="43.5" customHeight="1">
      <c r="B266" s="355">
        <v>253</v>
      </c>
      <c r="C266" s="128" t="s">
        <v>987</v>
      </c>
      <c r="D266" s="128" t="s">
        <v>285</v>
      </c>
      <c r="E266" s="128" t="s">
        <v>285</v>
      </c>
      <c r="F266" s="128" t="s">
        <v>988</v>
      </c>
      <c r="G266" s="128" t="s">
        <v>2588</v>
      </c>
      <c r="H266" s="128" t="s">
        <v>2589</v>
      </c>
      <c r="I266" s="270" t="s">
        <v>872</v>
      </c>
      <c r="J266" s="128"/>
      <c r="K266" s="128" t="s">
        <v>989</v>
      </c>
      <c r="L266" s="356" t="s">
        <v>2317</v>
      </c>
      <c r="M266" s="128">
        <v>7</v>
      </c>
      <c r="N266" s="366">
        <v>13</v>
      </c>
      <c r="O266" s="358">
        <f t="shared" si="9"/>
        <v>20</v>
      </c>
      <c r="P266" s="359" t="s">
        <v>2312</v>
      </c>
      <c r="Q266" s="360">
        <v>80000</v>
      </c>
      <c r="R266" s="361">
        <v>0</v>
      </c>
      <c r="S266" s="361">
        <v>0</v>
      </c>
      <c r="T266" s="361">
        <f t="shared" si="10"/>
        <v>80000</v>
      </c>
      <c r="U266" s="362">
        <v>80000</v>
      </c>
      <c r="V266" s="363">
        <v>0</v>
      </c>
      <c r="W266" s="363">
        <v>0</v>
      </c>
      <c r="X266" s="364">
        <f t="shared" si="11"/>
        <v>80000</v>
      </c>
      <c r="Y266" s="365" t="s">
        <v>2596</v>
      </c>
      <c r="AC266" s="464"/>
      <c r="AD266" s="464"/>
      <c r="AE266" s="464"/>
      <c r="AF266" s="464"/>
      <c r="AG266" s="464"/>
      <c r="AH266" s="464"/>
      <c r="AI266" s="464"/>
      <c r="AJ266" s="464"/>
      <c r="AK266" s="464"/>
      <c r="AL266" s="464"/>
      <c r="AM266" s="464"/>
      <c r="AN266" s="464"/>
      <c r="AO266" s="464"/>
      <c r="AP266" s="464"/>
      <c r="AQ266" s="464"/>
      <c r="AR266" s="464"/>
      <c r="AS266" s="464"/>
      <c r="AT266" s="464"/>
      <c r="AU266" s="464"/>
      <c r="AV266" s="464"/>
      <c r="AW266" s="464"/>
      <c r="AX266" s="464"/>
      <c r="AY266" s="464"/>
      <c r="AZ266" s="464"/>
      <c r="BA266" s="464"/>
      <c r="BB266" s="464"/>
      <c r="BC266" s="464"/>
      <c r="BD266" s="464"/>
      <c r="BE266" s="464"/>
      <c r="BF266" s="464"/>
      <c r="BG266" s="464"/>
      <c r="BH266" s="464"/>
      <c r="BI266" s="464"/>
      <c r="BJ266" s="464"/>
      <c r="BK266" s="464"/>
      <c r="BL266" s="464"/>
      <c r="BM266" s="464"/>
      <c r="BN266" s="464"/>
      <c r="BO266" s="464"/>
      <c r="BP266" s="464"/>
      <c r="BQ266" s="464"/>
      <c r="BR266" s="464"/>
      <c r="BS266" s="464"/>
      <c r="BT266" s="464"/>
      <c r="BU266" s="464"/>
      <c r="BV266" s="464"/>
      <c r="BW266" s="464"/>
      <c r="BX266" s="464"/>
      <c r="BY266" s="464"/>
      <c r="BZ266" s="464"/>
      <c r="CA266" s="464"/>
    </row>
    <row r="267" spans="2:79" s="354" customFormat="1" ht="43.5" customHeight="1">
      <c r="B267" s="355">
        <v>254</v>
      </c>
      <c r="C267" s="128" t="s">
        <v>893</v>
      </c>
      <c r="D267" s="128" t="s">
        <v>215</v>
      </c>
      <c r="E267" s="128" t="s">
        <v>285</v>
      </c>
      <c r="F267" s="128" t="s">
        <v>894</v>
      </c>
      <c r="G267" s="128" t="s">
        <v>2588</v>
      </c>
      <c r="H267" s="128" t="s">
        <v>2589</v>
      </c>
      <c r="I267" s="270" t="s">
        <v>872</v>
      </c>
      <c r="J267" s="128"/>
      <c r="K267" s="128" t="s">
        <v>895</v>
      </c>
      <c r="L267" s="356" t="s">
        <v>2317</v>
      </c>
      <c r="M267" s="128">
        <v>0</v>
      </c>
      <c r="N267" s="366">
        <v>22</v>
      </c>
      <c r="O267" s="358">
        <f t="shared" si="9"/>
        <v>22</v>
      </c>
      <c r="P267" s="359" t="s">
        <v>2312</v>
      </c>
      <c r="Q267" s="360">
        <v>80000</v>
      </c>
      <c r="R267" s="361">
        <v>0</v>
      </c>
      <c r="S267" s="361">
        <v>0</v>
      </c>
      <c r="T267" s="361">
        <f t="shared" si="10"/>
        <v>80000</v>
      </c>
      <c r="U267" s="362">
        <v>80000</v>
      </c>
      <c r="V267" s="363">
        <v>0</v>
      </c>
      <c r="W267" s="363">
        <v>0</v>
      </c>
      <c r="X267" s="364">
        <f t="shared" si="11"/>
        <v>80000</v>
      </c>
      <c r="Y267" s="365" t="s">
        <v>2597</v>
      </c>
      <c r="AC267" s="464"/>
      <c r="AD267" s="464"/>
      <c r="AE267" s="464"/>
      <c r="AF267" s="464"/>
      <c r="AG267" s="464"/>
      <c r="AH267" s="464"/>
      <c r="AI267" s="464"/>
      <c r="AJ267" s="464"/>
      <c r="AK267" s="464"/>
      <c r="AL267" s="464"/>
      <c r="AM267" s="464"/>
      <c r="AN267" s="464"/>
      <c r="AO267" s="464"/>
      <c r="AP267" s="464"/>
      <c r="AQ267" s="464"/>
      <c r="AR267" s="464"/>
      <c r="AS267" s="464"/>
      <c r="AT267" s="464"/>
      <c r="AU267" s="464"/>
      <c r="AV267" s="464"/>
      <c r="AW267" s="464"/>
      <c r="AX267" s="464"/>
      <c r="AY267" s="464"/>
      <c r="AZ267" s="464"/>
      <c r="BA267" s="464"/>
      <c r="BB267" s="464"/>
      <c r="BC267" s="464"/>
      <c r="BD267" s="464"/>
      <c r="BE267" s="464"/>
      <c r="BF267" s="464"/>
      <c r="BG267" s="464"/>
      <c r="BH267" s="464"/>
      <c r="BI267" s="464"/>
      <c r="BJ267" s="464"/>
      <c r="BK267" s="464"/>
      <c r="BL267" s="464"/>
      <c r="BM267" s="464"/>
      <c r="BN267" s="464"/>
      <c r="BO267" s="464"/>
      <c r="BP267" s="464"/>
      <c r="BQ267" s="464"/>
      <c r="BR267" s="464"/>
      <c r="BS267" s="464"/>
      <c r="BT267" s="464"/>
      <c r="BU267" s="464"/>
      <c r="BV267" s="464"/>
      <c r="BW267" s="464"/>
      <c r="BX267" s="464"/>
      <c r="BY267" s="464"/>
      <c r="BZ267" s="464"/>
      <c r="CA267" s="464"/>
    </row>
    <row r="268" spans="2:79" s="354" customFormat="1" ht="43.5" customHeight="1">
      <c r="B268" s="355">
        <v>255</v>
      </c>
      <c r="C268" s="128" t="s">
        <v>965</v>
      </c>
      <c r="D268" s="128" t="s">
        <v>966</v>
      </c>
      <c r="E268" s="128" t="s">
        <v>149</v>
      </c>
      <c r="F268" s="128" t="s">
        <v>967</v>
      </c>
      <c r="G268" s="128" t="s">
        <v>2588</v>
      </c>
      <c r="H268" s="128" t="s">
        <v>2589</v>
      </c>
      <c r="I268" s="270" t="s">
        <v>872</v>
      </c>
      <c r="J268" s="128"/>
      <c r="K268" s="128" t="s">
        <v>968</v>
      </c>
      <c r="L268" s="356" t="s">
        <v>2317</v>
      </c>
      <c r="M268" s="128">
        <v>1</v>
      </c>
      <c r="N268" s="366">
        <v>20</v>
      </c>
      <c r="O268" s="358">
        <f t="shared" si="9"/>
        <v>21</v>
      </c>
      <c r="P268" s="359" t="s">
        <v>2312</v>
      </c>
      <c r="Q268" s="360">
        <v>80000</v>
      </c>
      <c r="R268" s="361">
        <v>0</v>
      </c>
      <c r="S268" s="361">
        <v>0</v>
      </c>
      <c r="T268" s="361">
        <f t="shared" si="10"/>
        <v>80000</v>
      </c>
      <c r="U268" s="362">
        <v>80000</v>
      </c>
      <c r="V268" s="363">
        <v>0</v>
      </c>
      <c r="W268" s="363">
        <v>0</v>
      </c>
      <c r="X268" s="364">
        <f t="shared" si="11"/>
        <v>80000</v>
      </c>
      <c r="Y268" s="365" t="s">
        <v>2598</v>
      </c>
      <c r="AC268" s="464"/>
      <c r="AD268" s="464"/>
      <c r="AE268" s="464"/>
      <c r="AF268" s="464"/>
      <c r="AG268" s="464"/>
      <c r="AH268" s="464"/>
      <c r="AI268" s="464"/>
      <c r="AJ268" s="464"/>
      <c r="AK268" s="464"/>
      <c r="AL268" s="464"/>
      <c r="AM268" s="464"/>
      <c r="AN268" s="464"/>
      <c r="AO268" s="464"/>
      <c r="AP268" s="464"/>
      <c r="AQ268" s="464"/>
      <c r="AR268" s="464"/>
      <c r="AS268" s="464"/>
      <c r="AT268" s="464"/>
      <c r="AU268" s="464"/>
      <c r="AV268" s="464"/>
      <c r="AW268" s="464"/>
      <c r="AX268" s="464"/>
      <c r="AY268" s="464"/>
      <c r="AZ268" s="464"/>
      <c r="BA268" s="464"/>
      <c r="BB268" s="464"/>
      <c r="BC268" s="464"/>
      <c r="BD268" s="464"/>
      <c r="BE268" s="464"/>
      <c r="BF268" s="464"/>
      <c r="BG268" s="464"/>
      <c r="BH268" s="464"/>
      <c r="BI268" s="464"/>
      <c r="BJ268" s="464"/>
      <c r="BK268" s="464"/>
      <c r="BL268" s="464"/>
      <c r="BM268" s="464"/>
      <c r="BN268" s="464"/>
      <c r="BO268" s="464"/>
      <c r="BP268" s="464"/>
      <c r="BQ268" s="464"/>
      <c r="BR268" s="464"/>
      <c r="BS268" s="464"/>
      <c r="BT268" s="464"/>
      <c r="BU268" s="464"/>
      <c r="BV268" s="464"/>
      <c r="BW268" s="464"/>
      <c r="BX268" s="464"/>
      <c r="BY268" s="464"/>
      <c r="BZ268" s="464"/>
      <c r="CA268" s="464"/>
    </row>
    <row r="269" spans="2:79" s="354" customFormat="1" ht="43.5" customHeight="1">
      <c r="B269" s="355">
        <v>256</v>
      </c>
      <c r="C269" s="128" t="s">
        <v>952</v>
      </c>
      <c r="D269" s="128" t="s">
        <v>179</v>
      </c>
      <c r="E269" s="128" t="s">
        <v>285</v>
      </c>
      <c r="F269" s="128" t="s">
        <v>953</v>
      </c>
      <c r="G269" s="128" t="s">
        <v>2588</v>
      </c>
      <c r="H269" s="128" t="s">
        <v>2589</v>
      </c>
      <c r="I269" s="270" t="s">
        <v>872</v>
      </c>
      <c r="J269" s="128"/>
      <c r="K269" s="128" t="s">
        <v>954</v>
      </c>
      <c r="L269" s="356" t="s">
        <v>2317</v>
      </c>
      <c r="M269" s="128">
        <v>10</v>
      </c>
      <c r="N269" s="366">
        <v>10</v>
      </c>
      <c r="O269" s="358">
        <f t="shared" si="9"/>
        <v>20</v>
      </c>
      <c r="P269" s="359" t="s">
        <v>2312</v>
      </c>
      <c r="Q269" s="360">
        <v>80000</v>
      </c>
      <c r="R269" s="361">
        <v>0</v>
      </c>
      <c r="S269" s="361">
        <v>0</v>
      </c>
      <c r="T269" s="361">
        <f t="shared" si="10"/>
        <v>80000</v>
      </c>
      <c r="U269" s="362">
        <v>80000</v>
      </c>
      <c r="V269" s="363">
        <v>0</v>
      </c>
      <c r="W269" s="363">
        <v>0</v>
      </c>
      <c r="X269" s="364">
        <f t="shared" si="11"/>
        <v>80000</v>
      </c>
      <c r="Y269" s="365" t="s">
        <v>2599</v>
      </c>
      <c r="AC269" s="464"/>
      <c r="AD269" s="464"/>
      <c r="AE269" s="464"/>
      <c r="AF269" s="464"/>
      <c r="AG269" s="464"/>
      <c r="AH269" s="464"/>
      <c r="AI269" s="464"/>
      <c r="AJ269" s="464"/>
      <c r="AK269" s="464"/>
      <c r="AL269" s="464"/>
      <c r="AM269" s="464"/>
      <c r="AN269" s="464"/>
      <c r="AO269" s="464"/>
      <c r="AP269" s="464"/>
      <c r="AQ269" s="464"/>
      <c r="AR269" s="464"/>
      <c r="AS269" s="464"/>
      <c r="AT269" s="464"/>
      <c r="AU269" s="464"/>
      <c r="AV269" s="464"/>
      <c r="AW269" s="464"/>
      <c r="AX269" s="464"/>
      <c r="AY269" s="464"/>
      <c r="AZ269" s="464"/>
      <c r="BA269" s="464"/>
      <c r="BB269" s="464"/>
      <c r="BC269" s="464"/>
      <c r="BD269" s="464"/>
      <c r="BE269" s="464"/>
      <c r="BF269" s="464"/>
      <c r="BG269" s="464"/>
      <c r="BH269" s="464"/>
      <c r="BI269" s="464"/>
      <c r="BJ269" s="464"/>
      <c r="BK269" s="464"/>
      <c r="BL269" s="464"/>
      <c r="BM269" s="464"/>
      <c r="BN269" s="464"/>
      <c r="BO269" s="464"/>
      <c r="BP269" s="464"/>
      <c r="BQ269" s="464"/>
      <c r="BR269" s="464"/>
      <c r="BS269" s="464"/>
      <c r="BT269" s="464"/>
      <c r="BU269" s="464"/>
      <c r="BV269" s="464"/>
      <c r="BW269" s="464"/>
      <c r="BX269" s="464"/>
      <c r="BY269" s="464"/>
      <c r="BZ269" s="464"/>
      <c r="CA269" s="464"/>
    </row>
    <row r="270" spans="2:79" s="354" customFormat="1" ht="43.5" customHeight="1">
      <c r="B270" s="355">
        <v>257</v>
      </c>
      <c r="C270" s="128" t="s">
        <v>956</v>
      </c>
      <c r="D270" s="128" t="s">
        <v>285</v>
      </c>
      <c r="E270" s="128" t="s">
        <v>957</v>
      </c>
      <c r="F270" s="128" t="s">
        <v>958</v>
      </c>
      <c r="G270" s="128" t="s">
        <v>2588</v>
      </c>
      <c r="H270" s="128" t="s">
        <v>2589</v>
      </c>
      <c r="I270" s="270" t="s">
        <v>872</v>
      </c>
      <c r="J270" s="128"/>
      <c r="K270" s="128" t="s">
        <v>959</v>
      </c>
      <c r="L270" s="356" t="s">
        <v>2317</v>
      </c>
      <c r="M270" s="128">
        <v>3</v>
      </c>
      <c r="N270" s="366">
        <v>19</v>
      </c>
      <c r="O270" s="358">
        <f t="shared" ref="O270:O333" si="12">+N270+M270</f>
        <v>22</v>
      </c>
      <c r="P270" s="359" t="s">
        <v>2312</v>
      </c>
      <c r="Q270" s="360">
        <v>80000</v>
      </c>
      <c r="R270" s="361">
        <v>0</v>
      </c>
      <c r="S270" s="361">
        <v>0</v>
      </c>
      <c r="T270" s="361">
        <f t="shared" si="10"/>
        <v>80000</v>
      </c>
      <c r="U270" s="362">
        <v>80000</v>
      </c>
      <c r="V270" s="363">
        <v>0</v>
      </c>
      <c r="W270" s="363">
        <v>0</v>
      </c>
      <c r="X270" s="364">
        <f t="shared" si="11"/>
        <v>80000</v>
      </c>
      <c r="Y270" s="365" t="s">
        <v>2600</v>
      </c>
      <c r="AC270" s="464"/>
      <c r="AD270" s="464"/>
      <c r="AE270" s="464"/>
      <c r="AF270" s="464"/>
      <c r="AG270" s="464"/>
      <c r="AH270" s="464"/>
      <c r="AI270" s="464"/>
      <c r="AJ270" s="464"/>
      <c r="AK270" s="464"/>
      <c r="AL270" s="464"/>
      <c r="AM270" s="464"/>
      <c r="AN270" s="464"/>
      <c r="AO270" s="464"/>
      <c r="AP270" s="464"/>
      <c r="AQ270" s="464"/>
      <c r="AR270" s="464"/>
      <c r="AS270" s="464"/>
      <c r="AT270" s="464"/>
      <c r="AU270" s="464"/>
      <c r="AV270" s="464"/>
      <c r="AW270" s="464"/>
      <c r="AX270" s="464"/>
      <c r="AY270" s="464"/>
      <c r="AZ270" s="464"/>
      <c r="BA270" s="464"/>
      <c r="BB270" s="464"/>
      <c r="BC270" s="464"/>
      <c r="BD270" s="464"/>
      <c r="BE270" s="464"/>
      <c r="BF270" s="464"/>
      <c r="BG270" s="464"/>
      <c r="BH270" s="464"/>
      <c r="BI270" s="464"/>
      <c r="BJ270" s="464"/>
      <c r="BK270" s="464"/>
      <c r="BL270" s="464"/>
      <c r="BM270" s="464"/>
      <c r="BN270" s="464"/>
      <c r="BO270" s="464"/>
      <c r="BP270" s="464"/>
      <c r="BQ270" s="464"/>
      <c r="BR270" s="464"/>
      <c r="BS270" s="464"/>
      <c r="BT270" s="464"/>
      <c r="BU270" s="464"/>
      <c r="BV270" s="464"/>
      <c r="BW270" s="464"/>
      <c r="BX270" s="464"/>
      <c r="BY270" s="464"/>
      <c r="BZ270" s="464"/>
      <c r="CA270" s="464"/>
    </row>
    <row r="271" spans="2:79" s="354" customFormat="1" ht="43.5" customHeight="1">
      <c r="B271" s="355">
        <v>258</v>
      </c>
      <c r="C271" s="128" t="s">
        <v>970</v>
      </c>
      <c r="D271" s="128" t="s">
        <v>285</v>
      </c>
      <c r="E271" s="128" t="s">
        <v>237</v>
      </c>
      <c r="F271" s="128" t="s">
        <v>971</v>
      </c>
      <c r="G271" s="128" t="s">
        <v>2588</v>
      </c>
      <c r="H271" s="128" t="s">
        <v>2589</v>
      </c>
      <c r="I271" s="270" t="s">
        <v>872</v>
      </c>
      <c r="J271" s="128"/>
      <c r="K271" s="128" t="s">
        <v>972</v>
      </c>
      <c r="L271" s="356" t="s">
        <v>2317</v>
      </c>
      <c r="M271" s="128">
        <v>3</v>
      </c>
      <c r="N271" s="366">
        <v>33</v>
      </c>
      <c r="O271" s="358">
        <f t="shared" si="12"/>
        <v>36</v>
      </c>
      <c r="P271" s="359" t="s">
        <v>2312</v>
      </c>
      <c r="Q271" s="360">
        <v>80000</v>
      </c>
      <c r="R271" s="361">
        <v>0</v>
      </c>
      <c r="S271" s="361">
        <v>0</v>
      </c>
      <c r="T271" s="361">
        <f t="shared" ref="T271:T334" si="13">+Q271+R271+S271</f>
        <v>80000</v>
      </c>
      <c r="U271" s="362">
        <v>80000</v>
      </c>
      <c r="V271" s="363">
        <v>0</v>
      </c>
      <c r="W271" s="363">
        <v>0</v>
      </c>
      <c r="X271" s="364">
        <f t="shared" si="11"/>
        <v>80000</v>
      </c>
      <c r="Y271" s="365" t="s">
        <v>2601</v>
      </c>
      <c r="AC271" s="464"/>
      <c r="AD271" s="464"/>
      <c r="AE271" s="464"/>
      <c r="AF271" s="464"/>
      <c r="AG271" s="464"/>
      <c r="AH271" s="464"/>
      <c r="AI271" s="464"/>
      <c r="AJ271" s="464"/>
      <c r="AK271" s="464"/>
      <c r="AL271" s="464"/>
      <c r="AM271" s="464"/>
      <c r="AN271" s="464"/>
      <c r="AO271" s="464"/>
      <c r="AP271" s="464"/>
      <c r="AQ271" s="464"/>
      <c r="AR271" s="464"/>
      <c r="AS271" s="464"/>
      <c r="AT271" s="464"/>
      <c r="AU271" s="464"/>
      <c r="AV271" s="464"/>
      <c r="AW271" s="464"/>
      <c r="AX271" s="464"/>
      <c r="AY271" s="464"/>
      <c r="AZ271" s="464"/>
      <c r="BA271" s="464"/>
      <c r="BB271" s="464"/>
      <c r="BC271" s="464"/>
      <c r="BD271" s="464"/>
      <c r="BE271" s="464"/>
      <c r="BF271" s="464"/>
      <c r="BG271" s="464"/>
      <c r="BH271" s="464"/>
      <c r="BI271" s="464"/>
      <c r="BJ271" s="464"/>
      <c r="BK271" s="464"/>
      <c r="BL271" s="464"/>
      <c r="BM271" s="464"/>
      <c r="BN271" s="464"/>
      <c r="BO271" s="464"/>
      <c r="BP271" s="464"/>
      <c r="BQ271" s="464"/>
      <c r="BR271" s="464"/>
      <c r="BS271" s="464"/>
      <c r="BT271" s="464"/>
      <c r="BU271" s="464"/>
      <c r="BV271" s="464"/>
      <c r="BW271" s="464"/>
      <c r="BX271" s="464"/>
      <c r="BY271" s="464"/>
      <c r="BZ271" s="464"/>
      <c r="CA271" s="464"/>
    </row>
    <row r="272" spans="2:79" s="354" customFormat="1" ht="43.5" customHeight="1">
      <c r="B272" s="355">
        <v>259</v>
      </c>
      <c r="C272" s="128" t="s">
        <v>855</v>
      </c>
      <c r="D272" s="128" t="s">
        <v>578</v>
      </c>
      <c r="E272" s="128" t="s">
        <v>430</v>
      </c>
      <c r="F272" s="128" t="s">
        <v>912</v>
      </c>
      <c r="G272" s="128" t="s">
        <v>2588</v>
      </c>
      <c r="H272" s="128" t="s">
        <v>2589</v>
      </c>
      <c r="I272" s="270" t="s">
        <v>872</v>
      </c>
      <c r="J272" s="128"/>
      <c r="K272" s="128" t="s">
        <v>855</v>
      </c>
      <c r="L272" s="356" t="s">
        <v>2317</v>
      </c>
      <c r="M272" s="128">
        <v>6</v>
      </c>
      <c r="N272" s="366">
        <v>24</v>
      </c>
      <c r="O272" s="358">
        <f t="shared" si="12"/>
        <v>30</v>
      </c>
      <c r="P272" s="359" t="s">
        <v>2312</v>
      </c>
      <c r="Q272" s="360">
        <v>80000</v>
      </c>
      <c r="R272" s="361">
        <v>0</v>
      </c>
      <c r="S272" s="361">
        <v>0</v>
      </c>
      <c r="T272" s="361">
        <f t="shared" si="13"/>
        <v>80000</v>
      </c>
      <c r="U272" s="362">
        <v>80000</v>
      </c>
      <c r="V272" s="363">
        <v>0</v>
      </c>
      <c r="W272" s="363">
        <v>0</v>
      </c>
      <c r="X272" s="364">
        <f t="shared" ref="X272:X335" si="14">+U272+V272</f>
        <v>80000</v>
      </c>
      <c r="Y272" s="365" t="s">
        <v>2602</v>
      </c>
      <c r="AC272" s="464"/>
      <c r="AD272" s="464"/>
      <c r="AE272" s="464"/>
      <c r="AF272" s="464"/>
      <c r="AG272" s="464"/>
      <c r="AH272" s="464"/>
      <c r="AI272" s="464"/>
      <c r="AJ272" s="464"/>
      <c r="AK272" s="464"/>
      <c r="AL272" s="464"/>
      <c r="AM272" s="464"/>
      <c r="AN272" s="464"/>
      <c r="AO272" s="464"/>
      <c r="AP272" s="464"/>
      <c r="AQ272" s="464"/>
      <c r="AR272" s="464"/>
      <c r="AS272" s="464"/>
      <c r="AT272" s="464"/>
      <c r="AU272" s="464"/>
      <c r="AV272" s="464"/>
      <c r="AW272" s="464"/>
      <c r="AX272" s="464"/>
      <c r="AY272" s="464"/>
      <c r="AZ272" s="464"/>
      <c r="BA272" s="464"/>
      <c r="BB272" s="464"/>
      <c r="BC272" s="464"/>
      <c r="BD272" s="464"/>
      <c r="BE272" s="464"/>
      <c r="BF272" s="464"/>
      <c r="BG272" s="464"/>
      <c r="BH272" s="464"/>
      <c r="BI272" s="464"/>
      <c r="BJ272" s="464"/>
      <c r="BK272" s="464"/>
      <c r="BL272" s="464"/>
      <c r="BM272" s="464"/>
      <c r="BN272" s="464"/>
      <c r="BO272" s="464"/>
      <c r="BP272" s="464"/>
      <c r="BQ272" s="464"/>
      <c r="BR272" s="464"/>
      <c r="BS272" s="464"/>
      <c r="BT272" s="464"/>
      <c r="BU272" s="464"/>
      <c r="BV272" s="464"/>
      <c r="BW272" s="464"/>
      <c r="BX272" s="464"/>
      <c r="BY272" s="464"/>
      <c r="BZ272" s="464"/>
      <c r="CA272" s="464"/>
    </row>
    <row r="273" spans="2:79" s="354" customFormat="1" ht="43.5" customHeight="1">
      <c r="B273" s="355">
        <v>260</v>
      </c>
      <c r="C273" s="128" t="s">
        <v>933</v>
      </c>
      <c r="D273" s="128" t="s">
        <v>934</v>
      </c>
      <c r="E273" s="128" t="s">
        <v>179</v>
      </c>
      <c r="F273" s="128" t="s">
        <v>935</v>
      </c>
      <c r="G273" s="128" t="s">
        <v>2588</v>
      </c>
      <c r="H273" s="128" t="s">
        <v>2589</v>
      </c>
      <c r="I273" s="270" t="s">
        <v>872</v>
      </c>
      <c r="J273" s="128"/>
      <c r="K273" s="128" t="s">
        <v>936</v>
      </c>
      <c r="L273" s="356" t="s">
        <v>2317</v>
      </c>
      <c r="M273" s="128">
        <v>14</v>
      </c>
      <c r="N273" s="366">
        <v>13</v>
      </c>
      <c r="O273" s="358">
        <f t="shared" si="12"/>
        <v>27</v>
      </c>
      <c r="P273" s="359" t="s">
        <v>2312</v>
      </c>
      <c r="Q273" s="360">
        <v>80000</v>
      </c>
      <c r="R273" s="361">
        <v>0</v>
      </c>
      <c r="S273" s="361">
        <v>0</v>
      </c>
      <c r="T273" s="361">
        <f t="shared" si="13"/>
        <v>80000</v>
      </c>
      <c r="U273" s="362">
        <v>80000</v>
      </c>
      <c r="V273" s="363">
        <v>0</v>
      </c>
      <c r="W273" s="363">
        <v>0</v>
      </c>
      <c r="X273" s="364">
        <f t="shared" si="14"/>
        <v>80000</v>
      </c>
      <c r="Y273" s="365" t="s">
        <v>2603</v>
      </c>
      <c r="AC273" s="464"/>
      <c r="AD273" s="464"/>
      <c r="AE273" s="464"/>
      <c r="AF273" s="464"/>
      <c r="AG273" s="464"/>
      <c r="AH273" s="464"/>
      <c r="AI273" s="464"/>
      <c r="AJ273" s="464"/>
      <c r="AK273" s="464"/>
      <c r="AL273" s="464"/>
      <c r="AM273" s="464"/>
      <c r="AN273" s="464"/>
      <c r="AO273" s="464"/>
      <c r="AP273" s="464"/>
      <c r="AQ273" s="464"/>
      <c r="AR273" s="464"/>
      <c r="AS273" s="464"/>
      <c r="AT273" s="464"/>
      <c r="AU273" s="464"/>
      <c r="AV273" s="464"/>
      <c r="AW273" s="464"/>
      <c r="AX273" s="464"/>
      <c r="AY273" s="464"/>
      <c r="AZ273" s="464"/>
      <c r="BA273" s="464"/>
      <c r="BB273" s="464"/>
      <c r="BC273" s="464"/>
      <c r="BD273" s="464"/>
      <c r="BE273" s="464"/>
      <c r="BF273" s="464"/>
      <c r="BG273" s="464"/>
      <c r="BH273" s="464"/>
      <c r="BI273" s="464"/>
      <c r="BJ273" s="464"/>
      <c r="BK273" s="464"/>
      <c r="BL273" s="464"/>
      <c r="BM273" s="464"/>
      <c r="BN273" s="464"/>
      <c r="BO273" s="464"/>
      <c r="BP273" s="464"/>
      <c r="BQ273" s="464"/>
      <c r="BR273" s="464"/>
      <c r="BS273" s="464"/>
      <c r="BT273" s="464"/>
      <c r="BU273" s="464"/>
      <c r="BV273" s="464"/>
      <c r="BW273" s="464"/>
      <c r="BX273" s="464"/>
      <c r="BY273" s="464"/>
      <c r="BZ273" s="464"/>
      <c r="CA273" s="464"/>
    </row>
    <row r="274" spans="2:79" s="354" customFormat="1" ht="43.5" customHeight="1">
      <c r="B274" s="355">
        <v>261</v>
      </c>
      <c r="C274" s="128" t="s">
        <v>961</v>
      </c>
      <c r="D274" s="128" t="s">
        <v>285</v>
      </c>
      <c r="E274" s="128" t="s">
        <v>403</v>
      </c>
      <c r="F274" s="128" t="s">
        <v>962</v>
      </c>
      <c r="G274" s="128" t="s">
        <v>2588</v>
      </c>
      <c r="H274" s="128" t="s">
        <v>2589</v>
      </c>
      <c r="I274" s="270" t="s">
        <v>872</v>
      </c>
      <c r="J274" s="128"/>
      <c r="K274" s="128" t="s">
        <v>963</v>
      </c>
      <c r="L274" s="356" t="s">
        <v>2317</v>
      </c>
      <c r="M274" s="128">
        <v>5</v>
      </c>
      <c r="N274" s="366">
        <v>15</v>
      </c>
      <c r="O274" s="358">
        <f t="shared" si="12"/>
        <v>20</v>
      </c>
      <c r="P274" s="359" t="s">
        <v>2312</v>
      </c>
      <c r="Q274" s="360">
        <v>80000</v>
      </c>
      <c r="R274" s="361">
        <v>0</v>
      </c>
      <c r="S274" s="361">
        <v>0</v>
      </c>
      <c r="T274" s="361">
        <f t="shared" si="13"/>
        <v>80000</v>
      </c>
      <c r="U274" s="362">
        <v>80000</v>
      </c>
      <c r="V274" s="363">
        <v>0</v>
      </c>
      <c r="W274" s="363">
        <v>0</v>
      </c>
      <c r="X274" s="364">
        <f t="shared" si="14"/>
        <v>80000</v>
      </c>
      <c r="Y274" s="365" t="s">
        <v>2604</v>
      </c>
      <c r="AC274" s="464"/>
      <c r="AD274" s="464"/>
      <c r="AE274" s="464"/>
      <c r="AF274" s="464"/>
      <c r="AG274" s="464"/>
      <c r="AH274" s="464"/>
      <c r="AI274" s="464"/>
      <c r="AJ274" s="464"/>
      <c r="AK274" s="464"/>
      <c r="AL274" s="464"/>
      <c r="AM274" s="464"/>
      <c r="AN274" s="464"/>
      <c r="AO274" s="464"/>
      <c r="AP274" s="464"/>
      <c r="AQ274" s="464"/>
      <c r="AR274" s="464"/>
      <c r="AS274" s="464"/>
      <c r="AT274" s="464"/>
      <c r="AU274" s="464"/>
      <c r="AV274" s="464"/>
      <c r="AW274" s="464"/>
      <c r="AX274" s="464"/>
      <c r="AY274" s="464"/>
      <c r="AZ274" s="464"/>
      <c r="BA274" s="464"/>
      <c r="BB274" s="464"/>
      <c r="BC274" s="464"/>
      <c r="BD274" s="464"/>
      <c r="BE274" s="464"/>
      <c r="BF274" s="464"/>
      <c r="BG274" s="464"/>
      <c r="BH274" s="464"/>
      <c r="BI274" s="464"/>
      <c r="BJ274" s="464"/>
      <c r="BK274" s="464"/>
      <c r="BL274" s="464"/>
      <c r="BM274" s="464"/>
      <c r="BN274" s="464"/>
      <c r="BO274" s="464"/>
      <c r="BP274" s="464"/>
      <c r="BQ274" s="464"/>
      <c r="BR274" s="464"/>
      <c r="BS274" s="464"/>
      <c r="BT274" s="464"/>
      <c r="BU274" s="464"/>
      <c r="BV274" s="464"/>
      <c r="BW274" s="464"/>
      <c r="BX274" s="464"/>
      <c r="BY274" s="464"/>
      <c r="BZ274" s="464"/>
      <c r="CA274" s="464"/>
    </row>
    <row r="275" spans="2:79" s="354" customFormat="1" ht="43.5" customHeight="1">
      <c r="B275" s="355">
        <v>262</v>
      </c>
      <c r="C275" s="128" t="s">
        <v>974</v>
      </c>
      <c r="D275" s="128" t="s">
        <v>975</v>
      </c>
      <c r="E275" s="128" t="s">
        <v>285</v>
      </c>
      <c r="F275" s="128" t="s">
        <v>976</v>
      </c>
      <c r="G275" s="128" t="s">
        <v>2588</v>
      </c>
      <c r="H275" s="128" t="s">
        <v>2589</v>
      </c>
      <c r="I275" s="270" t="s">
        <v>872</v>
      </c>
      <c r="J275" s="128"/>
      <c r="K275" s="128" t="s">
        <v>977</v>
      </c>
      <c r="L275" s="356" t="s">
        <v>2317</v>
      </c>
      <c r="M275" s="128">
        <v>8</v>
      </c>
      <c r="N275" s="366">
        <v>17</v>
      </c>
      <c r="O275" s="358">
        <f t="shared" si="12"/>
        <v>25</v>
      </c>
      <c r="P275" s="359" t="s">
        <v>2312</v>
      </c>
      <c r="Q275" s="360">
        <v>80000</v>
      </c>
      <c r="R275" s="361">
        <v>0</v>
      </c>
      <c r="S275" s="361">
        <v>0</v>
      </c>
      <c r="T275" s="361">
        <f t="shared" si="13"/>
        <v>80000</v>
      </c>
      <c r="U275" s="362">
        <v>80000</v>
      </c>
      <c r="V275" s="363">
        <v>0</v>
      </c>
      <c r="W275" s="363">
        <v>0</v>
      </c>
      <c r="X275" s="364">
        <f t="shared" si="14"/>
        <v>80000</v>
      </c>
      <c r="Y275" s="365" t="s">
        <v>2605</v>
      </c>
      <c r="AC275" s="464"/>
      <c r="AD275" s="464"/>
      <c r="AE275" s="464"/>
      <c r="AF275" s="464"/>
      <c r="AG275" s="464"/>
      <c r="AH275" s="464"/>
      <c r="AI275" s="464"/>
      <c r="AJ275" s="464"/>
      <c r="AK275" s="464"/>
      <c r="AL275" s="464"/>
      <c r="AM275" s="464"/>
      <c r="AN275" s="464"/>
      <c r="AO275" s="464"/>
      <c r="AP275" s="464"/>
      <c r="AQ275" s="464"/>
      <c r="AR275" s="464"/>
      <c r="AS275" s="464"/>
      <c r="AT275" s="464"/>
      <c r="AU275" s="464"/>
      <c r="AV275" s="464"/>
      <c r="AW275" s="464"/>
      <c r="AX275" s="464"/>
      <c r="AY275" s="464"/>
      <c r="AZ275" s="464"/>
      <c r="BA275" s="464"/>
      <c r="BB275" s="464"/>
      <c r="BC275" s="464"/>
      <c r="BD275" s="464"/>
      <c r="BE275" s="464"/>
      <c r="BF275" s="464"/>
      <c r="BG275" s="464"/>
      <c r="BH275" s="464"/>
      <c r="BI275" s="464"/>
      <c r="BJ275" s="464"/>
      <c r="BK275" s="464"/>
      <c r="BL275" s="464"/>
      <c r="BM275" s="464"/>
      <c r="BN275" s="464"/>
      <c r="BO275" s="464"/>
      <c r="BP275" s="464"/>
      <c r="BQ275" s="464"/>
      <c r="BR275" s="464"/>
      <c r="BS275" s="464"/>
      <c r="BT275" s="464"/>
      <c r="BU275" s="464"/>
      <c r="BV275" s="464"/>
      <c r="BW275" s="464"/>
      <c r="BX275" s="464"/>
      <c r="BY275" s="464"/>
      <c r="BZ275" s="464"/>
      <c r="CA275" s="464"/>
    </row>
    <row r="276" spans="2:79" s="354" customFormat="1" ht="43.5" customHeight="1">
      <c r="B276" s="355">
        <v>263</v>
      </c>
      <c r="C276" s="128" t="s">
        <v>897</v>
      </c>
      <c r="D276" s="128" t="s">
        <v>237</v>
      </c>
      <c r="E276" s="128" t="s">
        <v>285</v>
      </c>
      <c r="F276" s="128" t="s">
        <v>898</v>
      </c>
      <c r="G276" s="128" t="s">
        <v>2588</v>
      </c>
      <c r="H276" s="128" t="s">
        <v>2589</v>
      </c>
      <c r="I276" s="270" t="s">
        <v>872</v>
      </c>
      <c r="J276" s="128"/>
      <c r="K276" s="128" t="s">
        <v>899</v>
      </c>
      <c r="L276" s="356" t="s">
        <v>2317</v>
      </c>
      <c r="M276" s="128">
        <v>11</v>
      </c>
      <c r="N276" s="366">
        <v>9</v>
      </c>
      <c r="O276" s="358">
        <f t="shared" si="12"/>
        <v>20</v>
      </c>
      <c r="P276" s="359" t="s">
        <v>2312</v>
      </c>
      <c r="Q276" s="360">
        <v>80000</v>
      </c>
      <c r="R276" s="361">
        <v>0</v>
      </c>
      <c r="S276" s="361">
        <v>0</v>
      </c>
      <c r="T276" s="361">
        <f t="shared" si="13"/>
        <v>80000</v>
      </c>
      <c r="U276" s="362">
        <v>80000</v>
      </c>
      <c r="V276" s="363">
        <v>0</v>
      </c>
      <c r="W276" s="363">
        <v>0</v>
      </c>
      <c r="X276" s="364">
        <f t="shared" si="14"/>
        <v>80000</v>
      </c>
      <c r="Y276" s="365" t="s">
        <v>2606</v>
      </c>
      <c r="AC276" s="464"/>
      <c r="AD276" s="464"/>
      <c r="AE276" s="464"/>
      <c r="AF276" s="464"/>
      <c r="AG276" s="464"/>
      <c r="AH276" s="464"/>
      <c r="AI276" s="464"/>
      <c r="AJ276" s="464"/>
      <c r="AK276" s="464"/>
      <c r="AL276" s="464"/>
      <c r="AM276" s="464"/>
      <c r="AN276" s="464"/>
      <c r="AO276" s="464"/>
      <c r="AP276" s="464"/>
      <c r="AQ276" s="464"/>
      <c r="AR276" s="464"/>
      <c r="AS276" s="464"/>
      <c r="AT276" s="464"/>
      <c r="AU276" s="464"/>
      <c r="AV276" s="464"/>
      <c r="AW276" s="464"/>
      <c r="AX276" s="464"/>
      <c r="AY276" s="464"/>
      <c r="AZ276" s="464"/>
      <c r="BA276" s="464"/>
      <c r="BB276" s="464"/>
      <c r="BC276" s="464"/>
      <c r="BD276" s="464"/>
      <c r="BE276" s="464"/>
      <c r="BF276" s="464"/>
      <c r="BG276" s="464"/>
      <c r="BH276" s="464"/>
      <c r="BI276" s="464"/>
      <c r="BJ276" s="464"/>
      <c r="BK276" s="464"/>
      <c r="BL276" s="464"/>
      <c r="BM276" s="464"/>
      <c r="BN276" s="464"/>
      <c r="BO276" s="464"/>
      <c r="BP276" s="464"/>
      <c r="BQ276" s="464"/>
      <c r="BR276" s="464"/>
      <c r="BS276" s="464"/>
      <c r="BT276" s="464"/>
      <c r="BU276" s="464"/>
      <c r="BV276" s="464"/>
      <c r="BW276" s="464"/>
      <c r="BX276" s="464"/>
      <c r="BY276" s="464"/>
      <c r="BZ276" s="464"/>
      <c r="CA276" s="464"/>
    </row>
    <row r="277" spans="2:79" s="354" customFormat="1" ht="43.5" customHeight="1">
      <c r="B277" s="355">
        <v>264</v>
      </c>
      <c r="C277" s="128" t="s">
        <v>885</v>
      </c>
      <c r="D277" s="128" t="s">
        <v>285</v>
      </c>
      <c r="E277" s="128" t="s">
        <v>500</v>
      </c>
      <c r="F277" s="128" t="s">
        <v>886</v>
      </c>
      <c r="G277" s="128" t="s">
        <v>2588</v>
      </c>
      <c r="H277" s="128" t="s">
        <v>2589</v>
      </c>
      <c r="I277" s="270" t="s">
        <v>872</v>
      </c>
      <c r="J277" s="128"/>
      <c r="K277" s="128" t="s">
        <v>887</v>
      </c>
      <c r="L277" s="356" t="s">
        <v>2317</v>
      </c>
      <c r="M277" s="128">
        <v>6</v>
      </c>
      <c r="N277" s="366">
        <v>15</v>
      </c>
      <c r="O277" s="358">
        <f t="shared" si="12"/>
        <v>21</v>
      </c>
      <c r="P277" s="359" t="s">
        <v>2312</v>
      </c>
      <c r="Q277" s="360">
        <v>80000</v>
      </c>
      <c r="R277" s="361">
        <v>0</v>
      </c>
      <c r="S277" s="361">
        <v>0</v>
      </c>
      <c r="T277" s="361">
        <f t="shared" si="13"/>
        <v>80000</v>
      </c>
      <c r="U277" s="362">
        <v>80000</v>
      </c>
      <c r="V277" s="363">
        <v>0</v>
      </c>
      <c r="W277" s="363">
        <v>0</v>
      </c>
      <c r="X277" s="364">
        <f t="shared" si="14"/>
        <v>80000</v>
      </c>
      <c r="Y277" s="365" t="s">
        <v>2607</v>
      </c>
      <c r="AC277" s="464"/>
      <c r="AD277" s="464"/>
      <c r="AE277" s="464"/>
      <c r="AF277" s="464"/>
      <c r="AG277" s="464"/>
      <c r="AH277" s="464"/>
      <c r="AI277" s="464"/>
      <c r="AJ277" s="464"/>
      <c r="AK277" s="464"/>
      <c r="AL277" s="464"/>
      <c r="AM277" s="464"/>
      <c r="AN277" s="464"/>
      <c r="AO277" s="464"/>
      <c r="AP277" s="464"/>
      <c r="AQ277" s="464"/>
      <c r="AR277" s="464"/>
      <c r="AS277" s="464"/>
      <c r="AT277" s="464"/>
      <c r="AU277" s="464"/>
      <c r="AV277" s="464"/>
      <c r="AW277" s="464"/>
      <c r="AX277" s="464"/>
      <c r="AY277" s="464"/>
      <c r="AZ277" s="464"/>
      <c r="BA277" s="464"/>
      <c r="BB277" s="464"/>
      <c r="BC277" s="464"/>
      <c r="BD277" s="464"/>
      <c r="BE277" s="464"/>
      <c r="BF277" s="464"/>
      <c r="BG277" s="464"/>
      <c r="BH277" s="464"/>
      <c r="BI277" s="464"/>
      <c r="BJ277" s="464"/>
      <c r="BK277" s="464"/>
      <c r="BL277" s="464"/>
      <c r="BM277" s="464"/>
      <c r="BN277" s="464"/>
      <c r="BO277" s="464"/>
      <c r="BP277" s="464"/>
      <c r="BQ277" s="464"/>
      <c r="BR277" s="464"/>
      <c r="BS277" s="464"/>
      <c r="BT277" s="464"/>
      <c r="BU277" s="464"/>
      <c r="BV277" s="464"/>
      <c r="BW277" s="464"/>
      <c r="BX277" s="464"/>
      <c r="BY277" s="464"/>
      <c r="BZ277" s="464"/>
      <c r="CA277" s="464"/>
    </row>
    <row r="278" spans="2:79" s="354" customFormat="1" ht="43.5" customHeight="1">
      <c r="B278" s="355">
        <v>265</v>
      </c>
      <c r="C278" s="128" t="s">
        <v>876</v>
      </c>
      <c r="D278" s="128" t="s">
        <v>403</v>
      </c>
      <c r="E278" s="128" t="s">
        <v>229</v>
      </c>
      <c r="F278" s="128" t="s">
        <v>877</v>
      </c>
      <c r="G278" s="128" t="s">
        <v>2588</v>
      </c>
      <c r="H278" s="128" t="s">
        <v>2589</v>
      </c>
      <c r="I278" s="270" t="s">
        <v>872</v>
      </c>
      <c r="J278" s="128"/>
      <c r="K278" s="128" t="s">
        <v>878</v>
      </c>
      <c r="L278" s="356" t="s">
        <v>2317</v>
      </c>
      <c r="M278" s="128">
        <v>3</v>
      </c>
      <c r="N278" s="366">
        <v>20</v>
      </c>
      <c r="O278" s="358">
        <f t="shared" si="12"/>
        <v>23</v>
      </c>
      <c r="P278" s="359" t="s">
        <v>2312</v>
      </c>
      <c r="Q278" s="360">
        <v>80000</v>
      </c>
      <c r="R278" s="361">
        <v>0</v>
      </c>
      <c r="S278" s="361">
        <v>0</v>
      </c>
      <c r="T278" s="361">
        <f t="shared" si="13"/>
        <v>80000</v>
      </c>
      <c r="U278" s="362">
        <v>80000</v>
      </c>
      <c r="V278" s="363">
        <v>0</v>
      </c>
      <c r="W278" s="363">
        <v>0</v>
      </c>
      <c r="X278" s="364">
        <f t="shared" si="14"/>
        <v>80000</v>
      </c>
      <c r="Y278" s="365" t="s">
        <v>2608</v>
      </c>
      <c r="AC278" s="464"/>
      <c r="AD278" s="464"/>
      <c r="AE278" s="464"/>
      <c r="AF278" s="464"/>
      <c r="AG278" s="464"/>
      <c r="AH278" s="464"/>
      <c r="AI278" s="464"/>
      <c r="AJ278" s="464"/>
      <c r="AK278" s="464"/>
      <c r="AL278" s="464"/>
      <c r="AM278" s="464"/>
      <c r="AN278" s="464"/>
      <c r="AO278" s="464"/>
      <c r="AP278" s="464"/>
      <c r="AQ278" s="464"/>
      <c r="AR278" s="464"/>
      <c r="AS278" s="464"/>
      <c r="AT278" s="464"/>
      <c r="AU278" s="464"/>
      <c r="AV278" s="464"/>
      <c r="AW278" s="464"/>
      <c r="AX278" s="464"/>
      <c r="AY278" s="464"/>
      <c r="AZ278" s="464"/>
      <c r="BA278" s="464"/>
      <c r="BB278" s="464"/>
      <c r="BC278" s="464"/>
      <c r="BD278" s="464"/>
      <c r="BE278" s="464"/>
      <c r="BF278" s="464"/>
      <c r="BG278" s="464"/>
      <c r="BH278" s="464"/>
      <c r="BI278" s="464"/>
      <c r="BJ278" s="464"/>
      <c r="BK278" s="464"/>
      <c r="BL278" s="464"/>
      <c r="BM278" s="464"/>
      <c r="BN278" s="464"/>
      <c r="BO278" s="464"/>
      <c r="BP278" s="464"/>
      <c r="BQ278" s="464"/>
      <c r="BR278" s="464"/>
      <c r="BS278" s="464"/>
      <c r="BT278" s="464"/>
      <c r="BU278" s="464"/>
      <c r="BV278" s="464"/>
      <c r="BW278" s="464"/>
      <c r="BX278" s="464"/>
      <c r="BY278" s="464"/>
      <c r="BZ278" s="464"/>
      <c r="CA278" s="464"/>
    </row>
    <row r="279" spans="2:79" s="354" customFormat="1" ht="43.5" customHeight="1">
      <c r="B279" s="355">
        <v>266</v>
      </c>
      <c r="C279" s="128" t="s">
        <v>946</v>
      </c>
      <c r="D279" s="128" t="s">
        <v>285</v>
      </c>
      <c r="E279" s="128" t="s">
        <v>285</v>
      </c>
      <c r="F279" s="128" t="s">
        <v>150</v>
      </c>
      <c r="G279" s="128" t="s">
        <v>2588</v>
      </c>
      <c r="H279" s="128" t="s">
        <v>2589</v>
      </c>
      <c r="I279" s="270" t="s">
        <v>872</v>
      </c>
      <c r="J279" s="128"/>
      <c r="K279" s="128" t="s">
        <v>947</v>
      </c>
      <c r="L279" s="356" t="s">
        <v>2317</v>
      </c>
      <c r="M279" s="128">
        <v>4</v>
      </c>
      <c r="N279" s="366">
        <v>21</v>
      </c>
      <c r="O279" s="358">
        <f t="shared" si="12"/>
        <v>25</v>
      </c>
      <c r="P279" s="359" t="s">
        <v>2312</v>
      </c>
      <c r="Q279" s="360">
        <v>80000</v>
      </c>
      <c r="R279" s="361">
        <v>0</v>
      </c>
      <c r="S279" s="361">
        <v>0</v>
      </c>
      <c r="T279" s="361">
        <f t="shared" si="13"/>
        <v>80000</v>
      </c>
      <c r="U279" s="362">
        <v>80000</v>
      </c>
      <c r="V279" s="363">
        <v>0</v>
      </c>
      <c r="W279" s="363">
        <v>0</v>
      </c>
      <c r="X279" s="364">
        <f t="shared" si="14"/>
        <v>80000</v>
      </c>
      <c r="Y279" s="365" t="s">
        <v>2609</v>
      </c>
      <c r="AC279" s="464"/>
      <c r="AD279" s="464"/>
      <c r="AE279" s="464"/>
      <c r="AF279" s="464"/>
      <c r="AG279" s="464"/>
      <c r="AH279" s="464"/>
      <c r="AI279" s="464"/>
      <c r="AJ279" s="464"/>
      <c r="AK279" s="464"/>
      <c r="AL279" s="464"/>
      <c r="AM279" s="464"/>
      <c r="AN279" s="464"/>
      <c r="AO279" s="464"/>
      <c r="AP279" s="464"/>
      <c r="AQ279" s="464"/>
      <c r="AR279" s="464"/>
      <c r="AS279" s="464"/>
      <c r="AT279" s="464"/>
      <c r="AU279" s="464"/>
      <c r="AV279" s="464"/>
      <c r="AW279" s="464"/>
      <c r="AX279" s="464"/>
      <c r="AY279" s="464"/>
      <c r="AZ279" s="464"/>
      <c r="BA279" s="464"/>
      <c r="BB279" s="464"/>
      <c r="BC279" s="464"/>
      <c r="BD279" s="464"/>
      <c r="BE279" s="464"/>
      <c r="BF279" s="464"/>
      <c r="BG279" s="464"/>
      <c r="BH279" s="464"/>
      <c r="BI279" s="464"/>
      <c r="BJ279" s="464"/>
      <c r="BK279" s="464"/>
      <c r="BL279" s="464"/>
      <c r="BM279" s="464"/>
      <c r="BN279" s="464"/>
      <c r="BO279" s="464"/>
      <c r="BP279" s="464"/>
      <c r="BQ279" s="464"/>
      <c r="BR279" s="464"/>
      <c r="BS279" s="464"/>
      <c r="BT279" s="464"/>
      <c r="BU279" s="464"/>
      <c r="BV279" s="464"/>
      <c r="BW279" s="464"/>
      <c r="BX279" s="464"/>
      <c r="BY279" s="464"/>
      <c r="BZ279" s="464"/>
      <c r="CA279" s="464"/>
    </row>
    <row r="280" spans="2:79" s="354" customFormat="1" ht="43.5" customHeight="1">
      <c r="B280" s="355">
        <v>267</v>
      </c>
      <c r="C280" s="128" t="s">
        <v>991</v>
      </c>
      <c r="D280" s="128" t="s">
        <v>307</v>
      </c>
      <c r="E280" s="128" t="s">
        <v>237</v>
      </c>
      <c r="F280" s="128" t="s">
        <v>919</v>
      </c>
      <c r="G280" s="128" t="s">
        <v>2588</v>
      </c>
      <c r="H280" s="128" t="s">
        <v>2589</v>
      </c>
      <c r="I280" s="270" t="s">
        <v>872</v>
      </c>
      <c r="J280" s="128"/>
      <c r="K280" s="128" t="s">
        <v>992</v>
      </c>
      <c r="L280" s="356" t="s">
        <v>2317</v>
      </c>
      <c r="M280" s="128">
        <v>12</v>
      </c>
      <c r="N280" s="366">
        <v>13</v>
      </c>
      <c r="O280" s="358">
        <f t="shared" si="12"/>
        <v>25</v>
      </c>
      <c r="P280" s="359" t="s">
        <v>2312</v>
      </c>
      <c r="Q280" s="360">
        <v>80000</v>
      </c>
      <c r="R280" s="361">
        <v>0</v>
      </c>
      <c r="S280" s="361">
        <v>0</v>
      </c>
      <c r="T280" s="361">
        <f t="shared" si="13"/>
        <v>80000</v>
      </c>
      <c r="U280" s="362">
        <v>80000</v>
      </c>
      <c r="V280" s="363">
        <v>0</v>
      </c>
      <c r="W280" s="363">
        <v>0</v>
      </c>
      <c r="X280" s="364">
        <f t="shared" si="14"/>
        <v>80000</v>
      </c>
      <c r="Y280" s="365" t="s">
        <v>2610</v>
      </c>
      <c r="AC280" s="464"/>
      <c r="AD280" s="464"/>
      <c r="AE280" s="464"/>
      <c r="AF280" s="464"/>
      <c r="AG280" s="464"/>
      <c r="AH280" s="464"/>
      <c r="AI280" s="464"/>
      <c r="AJ280" s="464"/>
      <c r="AK280" s="464"/>
      <c r="AL280" s="464"/>
      <c r="AM280" s="464"/>
      <c r="AN280" s="464"/>
      <c r="AO280" s="464"/>
      <c r="AP280" s="464"/>
      <c r="AQ280" s="464"/>
      <c r="AR280" s="464"/>
      <c r="AS280" s="464"/>
      <c r="AT280" s="464"/>
      <c r="AU280" s="464"/>
      <c r="AV280" s="464"/>
      <c r="AW280" s="464"/>
      <c r="AX280" s="464"/>
      <c r="AY280" s="464"/>
      <c r="AZ280" s="464"/>
      <c r="BA280" s="464"/>
      <c r="BB280" s="464"/>
      <c r="BC280" s="464"/>
      <c r="BD280" s="464"/>
      <c r="BE280" s="464"/>
      <c r="BF280" s="464"/>
      <c r="BG280" s="464"/>
      <c r="BH280" s="464"/>
      <c r="BI280" s="464"/>
      <c r="BJ280" s="464"/>
      <c r="BK280" s="464"/>
      <c r="BL280" s="464"/>
      <c r="BM280" s="464"/>
      <c r="BN280" s="464"/>
      <c r="BO280" s="464"/>
      <c r="BP280" s="464"/>
      <c r="BQ280" s="464"/>
      <c r="BR280" s="464"/>
      <c r="BS280" s="464"/>
      <c r="BT280" s="464"/>
      <c r="BU280" s="464"/>
      <c r="BV280" s="464"/>
      <c r="BW280" s="464"/>
      <c r="BX280" s="464"/>
      <c r="BY280" s="464"/>
      <c r="BZ280" s="464"/>
      <c r="CA280" s="464"/>
    </row>
    <row r="281" spans="2:79" s="354" customFormat="1" ht="43.5" customHeight="1">
      <c r="B281" s="355">
        <v>268</v>
      </c>
      <c r="C281" s="128" t="s">
        <v>930</v>
      </c>
      <c r="D281" s="128" t="s">
        <v>253</v>
      </c>
      <c r="E281" s="128" t="s">
        <v>285</v>
      </c>
      <c r="F281" s="128" t="s">
        <v>931</v>
      </c>
      <c r="G281" s="128" t="s">
        <v>2588</v>
      </c>
      <c r="H281" s="128" t="s">
        <v>2589</v>
      </c>
      <c r="I281" s="270" t="s">
        <v>872</v>
      </c>
      <c r="J281" s="128"/>
      <c r="K281" s="128" t="s">
        <v>930</v>
      </c>
      <c r="L281" s="356" t="s">
        <v>2317</v>
      </c>
      <c r="M281" s="128">
        <v>6</v>
      </c>
      <c r="N281" s="366">
        <v>16</v>
      </c>
      <c r="O281" s="358">
        <f t="shared" si="12"/>
        <v>22</v>
      </c>
      <c r="P281" s="359" t="s">
        <v>2312</v>
      </c>
      <c r="Q281" s="360">
        <v>80000</v>
      </c>
      <c r="R281" s="361">
        <v>0</v>
      </c>
      <c r="S281" s="361">
        <v>0</v>
      </c>
      <c r="T281" s="361">
        <f t="shared" si="13"/>
        <v>80000</v>
      </c>
      <c r="U281" s="362">
        <v>80000</v>
      </c>
      <c r="V281" s="363">
        <v>0</v>
      </c>
      <c r="W281" s="363">
        <v>0</v>
      </c>
      <c r="X281" s="364">
        <f t="shared" si="14"/>
        <v>80000</v>
      </c>
      <c r="Y281" s="365" t="s">
        <v>2611</v>
      </c>
      <c r="AC281" s="464"/>
      <c r="AD281" s="464"/>
      <c r="AE281" s="464"/>
      <c r="AF281" s="464"/>
      <c r="AG281" s="464"/>
      <c r="AH281" s="464"/>
      <c r="AI281" s="464"/>
      <c r="AJ281" s="464"/>
      <c r="AK281" s="464"/>
      <c r="AL281" s="464"/>
      <c r="AM281" s="464"/>
      <c r="AN281" s="464"/>
      <c r="AO281" s="464"/>
      <c r="AP281" s="464"/>
      <c r="AQ281" s="464"/>
      <c r="AR281" s="464"/>
      <c r="AS281" s="464"/>
      <c r="AT281" s="464"/>
      <c r="AU281" s="464"/>
      <c r="AV281" s="464"/>
      <c r="AW281" s="464"/>
      <c r="AX281" s="464"/>
      <c r="AY281" s="464"/>
      <c r="AZ281" s="464"/>
      <c r="BA281" s="464"/>
      <c r="BB281" s="464"/>
      <c r="BC281" s="464"/>
      <c r="BD281" s="464"/>
      <c r="BE281" s="464"/>
      <c r="BF281" s="464"/>
      <c r="BG281" s="464"/>
      <c r="BH281" s="464"/>
      <c r="BI281" s="464"/>
      <c r="BJ281" s="464"/>
      <c r="BK281" s="464"/>
      <c r="BL281" s="464"/>
      <c r="BM281" s="464"/>
      <c r="BN281" s="464"/>
      <c r="BO281" s="464"/>
      <c r="BP281" s="464"/>
      <c r="BQ281" s="464"/>
      <c r="BR281" s="464"/>
      <c r="BS281" s="464"/>
      <c r="BT281" s="464"/>
      <c r="BU281" s="464"/>
      <c r="BV281" s="464"/>
      <c r="BW281" s="464"/>
      <c r="BX281" s="464"/>
      <c r="BY281" s="464"/>
      <c r="BZ281" s="464"/>
      <c r="CA281" s="464"/>
    </row>
    <row r="282" spans="2:79" s="354" customFormat="1" ht="43.5" customHeight="1">
      <c r="B282" s="355">
        <v>269</v>
      </c>
      <c r="C282" s="128" t="s">
        <v>924</v>
      </c>
      <c r="D282" s="128" t="s">
        <v>925</v>
      </c>
      <c r="E282" s="128" t="s">
        <v>596</v>
      </c>
      <c r="F282" s="128" t="s">
        <v>926</v>
      </c>
      <c r="G282" s="128" t="s">
        <v>2588</v>
      </c>
      <c r="H282" s="128" t="s">
        <v>2589</v>
      </c>
      <c r="I282" s="270" t="s">
        <v>872</v>
      </c>
      <c r="J282" s="128"/>
      <c r="K282" s="128" t="s">
        <v>927</v>
      </c>
      <c r="L282" s="356" t="s">
        <v>2317</v>
      </c>
      <c r="M282" s="128">
        <v>11</v>
      </c>
      <c r="N282" s="366">
        <v>9</v>
      </c>
      <c r="O282" s="358">
        <f t="shared" si="12"/>
        <v>20</v>
      </c>
      <c r="P282" s="359" t="s">
        <v>2312</v>
      </c>
      <c r="Q282" s="360">
        <v>80000</v>
      </c>
      <c r="R282" s="361">
        <v>0</v>
      </c>
      <c r="S282" s="361">
        <v>0</v>
      </c>
      <c r="T282" s="361">
        <f t="shared" si="13"/>
        <v>80000</v>
      </c>
      <c r="U282" s="362">
        <v>80000</v>
      </c>
      <c r="V282" s="363">
        <v>0</v>
      </c>
      <c r="W282" s="363">
        <v>0</v>
      </c>
      <c r="X282" s="364">
        <f t="shared" si="14"/>
        <v>80000</v>
      </c>
      <c r="Y282" s="365" t="s">
        <v>2612</v>
      </c>
      <c r="AC282" s="464"/>
      <c r="AD282" s="464"/>
      <c r="AE282" s="464"/>
      <c r="AF282" s="464"/>
      <c r="AG282" s="464"/>
      <c r="AH282" s="464"/>
      <c r="AI282" s="464"/>
      <c r="AJ282" s="464"/>
      <c r="AK282" s="464"/>
      <c r="AL282" s="464"/>
      <c r="AM282" s="464"/>
      <c r="AN282" s="464"/>
      <c r="AO282" s="464"/>
      <c r="AP282" s="464"/>
      <c r="AQ282" s="464"/>
      <c r="AR282" s="464"/>
      <c r="AS282" s="464"/>
      <c r="AT282" s="464"/>
      <c r="AU282" s="464"/>
      <c r="AV282" s="464"/>
      <c r="AW282" s="464"/>
      <c r="AX282" s="464"/>
      <c r="AY282" s="464"/>
      <c r="AZ282" s="464"/>
      <c r="BA282" s="464"/>
      <c r="BB282" s="464"/>
      <c r="BC282" s="464"/>
      <c r="BD282" s="464"/>
      <c r="BE282" s="464"/>
      <c r="BF282" s="464"/>
      <c r="BG282" s="464"/>
      <c r="BH282" s="464"/>
      <c r="BI282" s="464"/>
      <c r="BJ282" s="464"/>
      <c r="BK282" s="464"/>
      <c r="BL282" s="464"/>
      <c r="BM282" s="464"/>
      <c r="BN282" s="464"/>
      <c r="BO282" s="464"/>
      <c r="BP282" s="464"/>
      <c r="BQ282" s="464"/>
      <c r="BR282" s="464"/>
      <c r="BS282" s="464"/>
      <c r="BT282" s="464"/>
      <c r="BU282" s="464"/>
      <c r="BV282" s="464"/>
      <c r="BW282" s="464"/>
      <c r="BX282" s="464"/>
      <c r="BY282" s="464"/>
      <c r="BZ282" s="464"/>
      <c r="CA282" s="464"/>
    </row>
    <row r="283" spans="2:79" s="354" customFormat="1" ht="43.5" customHeight="1">
      <c r="B283" s="355">
        <v>270</v>
      </c>
      <c r="C283" s="128" t="s">
        <v>949</v>
      </c>
      <c r="D283" s="128" t="s">
        <v>403</v>
      </c>
      <c r="E283" s="128" t="s">
        <v>285</v>
      </c>
      <c r="F283" s="128" t="s">
        <v>950</v>
      </c>
      <c r="G283" s="128" t="s">
        <v>2588</v>
      </c>
      <c r="H283" s="128" t="s">
        <v>2589</v>
      </c>
      <c r="I283" s="270" t="s">
        <v>872</v>
      </c>
      <c r="J283" s="128"/>
      <c r="K283" s="128" t="s">
        <v>949</v>
      </c>
      <c r="L283" s="356" t="s">
        <v>2317</v>
      </c>
      <c r="M283" s="128">
        <v>9</v>
      </c>
      <c r="N283" s="366">
        <v>11</v>
      </c>
      <c r="O283" s="358">
        <f t="shared" si="12"/>
        <v>20</v>
      </c>
      <c r="P283" s="359" t="s">
        <v>2312</v>
      </c>
      <c r="Q283" s="360">
        <v>80000</v>
      </c>
      <c r="R283" s="361">
        <v>0</v>
      </c>
      <c r="S283" s="361">
        <v>0</v>
      </c>
      <c r="T283" s="361">
        <f t="shared" si="13"/>
        <v>80000</v>
      </c>
      <c r="U283" s="362">
        <v>80000</v>
      </c>
      <c r="V283" s="363">
        <v>0</v>
      </c>
      <c r="W283" s="363">
        <v>0</v>
      </c>
      <c r="X283" s="364">
        <f t="shared" si="14"/>
        <v>80000</v>
      </c>
      <c r="Y283" s="365" t="s">
        <v>2613</v>
      </c>
      <c r="AC283" s="464"/>
      <c r="AD283" s="464"/>
      <c r="AE283" s="464"/>
      <c r="AF283" s="464"/>
      <c r="AG283" s="464"/>
      <c r="AH283" s="464"/>
      <c r="AI283" s="464"/>
      <c r="AJ283" s="464"/>
      <c r="AK283" s="464"/>
      <c r="AL283" s="464"/>
      <c r="AM283" s="464"/>
      <c r="AN283" s="464"/>
      <c r="AO283" s="464"/>
      <c r="AP283" s="464"/>
      <c r="AQ283" s="464"/>
      <c r="AR283" s="464"/>
      <c r="AS283" s="464"/>
      <c r="AT283" s="464"/>
      <c r="AU283" s="464"/>
      <c r="AV283" s="464"/>
      <c r="AW283" s="464"/>
      <c r="AX283" s="464"/>
      <c r="AY283" s="464"/>
      <c r="AZ283" s="464"/>
      <c r="BA283" s="464"/>
      <c r="BB283" s="464"/>
      <c r="BC283" s="464"/>
      <c r="BD283" s="464"/>
      <c r="BE283" s="464"/>
      <c r="BF283" s="464"/>
      <c r="BG283" s="464"/>
      <c r="BH283" s="464"/>
      <c r="BI283" s="464"/>
      <c r="BJ283" s="464"/>
      <c r="BK283" s="464"/>
      <c r="BL283" s="464"/>
      <c r="BM283" s="464"/>
      <c r="BN283" s="464"/>
      <c r="BO283" s="464"/>
      <c r="BP283" s="464"/>
      <c r="BQ283" s="464"/>
      <c r="BR283" s="464"/>
      <c r="BS283" s="464"/>
      <c r="BT283" s="464"/>
      <c r="BU283" s="464"/>
      <c r="BV283" s="464"/>
      <c r="BW283" s="464"/>
      <c r="BX283" s="464"/>
      <c r="BY283" s="464"/>
      <c r="BZ283" s="464"/>
      <c r="CA283" s="464"/>
    </row>
    <row r="284" spans="2:79" s="354" customFormat="1" ht="43.5" customHeight="1">
      <c r="B284" s="355">
        <v>271</v>
      </c>
      <c r="C284" s="128" t="s">
        <v>901</v>
      </c>
      <c r="D284" s="128" t="s">
        <v>578</v>
      </c>
      <c r="E284" s="128" t="s">
        <v>902</v>
      </c>
      <c r="F284" s="128" t="s">
        <v>903</v>
      </c>
      <c r="G284" s="128" t="s">
        <v>2588</v>
      </c>
      <c r="H284" s="128" t="s">
        <v>2589</v>
      </c>
      <c r="I284" s="270" t="s">
        <v>872</v>
      </c>
      <c r="J284" s="128"/>
      <c r="K284" s="128" t="s">
        <v>901</v>
      </c>
      <c r="L284" s="356" t="s">
        <v>2317</v>
      </c>
      <c r="M284" s="128">
        <v>14</v>
      </c>
      <c r="N284" s="366">
        <v>16</v>
      </c>
      <c r="O284" s="358">
        <f t="shared" si="12"/>
        <v>30</v>
      </c>
      <c r="P284" s="359" t="s">
        <v>2312</v>
      </c>
      <c r="Q284" s="360">
        <v>80000</v>
      </c>
      <c r="R284" s="361">
        <v>0</v>
      </c>
      <c r="S284" s="361">
        <v>0</v>
      </c>
      <c r="T284" s="361">
        <f t="shared" si="13"/>
        <v>80000</v>
      </c>
      <c r="U284" s="362">
        <v>80000</v>
      </c>
      <c r="V284" s="363">
        <v>0</v>
      </c>
      <c r="W284" s="363">
        <v>0</v>
      </c>
      <c r="X284" s="364">
        <f t="shared" si="14"/>
        <v>80000</v>
      </c>
      <c r="Y284" s="365" t="s">
        <v>2614</v>
      </c>
      <c r="AC284" s="464"/>
      <c r="AD284" s="464"/>
      <c r="AE284" s="464"/>
      <c r="AF284" s="464"/>
      <c r="AG284" s="464"/>
      <c r="AH284" s="464"/>
      <c r="AI284" s="464"/>
      <c r="AJ284" s="464"/>
      <c r="AK284" s="464"/>
      <c r="AL284" s="464"/>
      <c r="AM284" s="464"/>
      <c r="AN284" s="464"/>
      <c r="AO284" s="464"/>
      <c r="AP284" s="464"/>
      <c r="AQ284" s="464"/>
      <c r="AR284" s="464"/>
      <c r="AS284" s="464"/>
      <c r="AT284" s="464"/>
      <c r="AU284" s="464"/>
      <c r="AV284" s="464"/>
      <c r="AW284" s="464"/>
      <c r="AX284" s="464"/>
      <c r="AY284" s="464"/>
      <c r="AZ284" s="464"/>
      <c r="BA284" s="464"/>
      <c r="BB284" s="464"/>
      <c r="BC284" s="464"/>
      <c r="BD284" s="464"/>
      <c r="BE284" s="464"/>
      <c r="BF284" s="464"/>
      <c r="BG284" s="464"/>
      <c r="BH284" s="464"/>
      <c r="BI284" s="464"/>
      <c r="BJ284" s="464"/>
      <c r="BK284" s="464"/>
      <c r="BL284" s="464"/>
      <c r="BM284" s="464"/>
      <c r="BN284" s="464"/>
      <c r="BO284" s="464"/>
      <c r="BP284" s="464"/>
      <c r="BQ284" s="464"/>
      <c r="BR284" s="464"/>
      <c r="BS284" s="464"/>
      <c r="BT284" s="464"/>
      <c r="BU284" s="464"/>
      <c r="BV284" s="464"/>
      <c r="BW284" s="464"/>
      <c r="BX284" s="464"/>
      <c r="BY284" s="464"/>
      <c r="BZ284" s="464"/>
      <c r="CA284" s="464"/>
    </row>
    <row r="285" spans="2:79" s="354" customFormat="1" ht="43.5" customHeight="1">
      <c r="B285" s="355">
        <v>272</v>
      </c>
      <c r="C285" s="128" t="s">
        <v>1435</v>
      </c>
      <c r="D285" s="128" t="s">
        <v>307</v>
      </c>
      <c r="E285" s="128" t="s">
        <v>1436</v>
      </c>
      <c r="F285" s="128" t="s">
        <v>1437</v>
      </c>
      <c r="G285" s="128" t="s">
        <v>2615</v>
      </c>
      <c r="H285" s="128" t="s">
        <v>2616</v>
      </c>
      <c r="I285" s="270" t="s">
        <v>151</v>
      </c>
      <c r="J285" s="128"/>
      <c r="K285" s="128" t="s">
        <v>1438</v>
      </c>
      <c r="L285" s="356" t="s">
        <v>2317</v>
      </c>
      <c r="M285" s="128">
        <v>27</v>
      </c>
      <c r="N285" s="366">
        <v>8</v>
      </c>
      <c r="O285" s="358">
        <f t="shared" si="12"/>
        <v>35</v>
      </c>
      <c r="P285" s="359" t="s">
        <v>2312</v>
      </c>
      <c r="Q285" s="360">
        <v>80000</v>
      </c>
      <c r="R285" s="361">
        <v>0</v>
      </c>
      <c r="S285" s="361">
        <v>0</v>
      </c>
      <c r="T285" s="361">
        <f t="shared" si="13"/>
        <v>80000</v>
      </c>
      <c r="U285" s="362">
        <v>80000</v>
      </c>
      <c r="V285" s="363">
        <v>0</v>
      </c>
      <c r="W285" s="363">
        <v>0</v>
      </c>
      <c r="X285" s="364">
        <f t="shared" si="14"/>
        <v>80000</v>
      </c>
      <c r="Y285" s="365" t="s">
        <v>2617</v>
      </c>
      <c r="AC285" s="464"/>
      <c r="AD285" s="464"/>
      <c r="AE285" s="464"/>
      <c r="AF285" s="464"/>
      <c r="AG285" s="464"/>
      <c r="AH285" s="464"/>
      <c r="AI285" s="464"/>
      <c r="AJ285" s="464"/>
      <c r="AK285" s="464"/>
      <c r="AL285" s="464"/>
      <c r="AM285" s="464"/>
      <c r="AN285" s="464"/>
      <c r="AO285" s="464"/>
      <c r="AP285" s="464"/>
      <c r="AQ285" s="464"/>
      <c r="AR285" s="464"/>
      <c r="AS285" s="464"/>
      <c r="AT285" s="464"/>
      <c r="AU285" s="464"/>
      <c r="AV285" s="464"/>
      <c r="AW285" s="464"/>
      <c r="AX285" s="464"/>
      <c r="AY285" s="464"/>
      <c r="AZ285" s="464"/>
      <c r="BA285" s="464"/>
      <c r="BB285" s="464"/>
      <c r="BC285" s="464"/>
      <c r="BD285" s="464"/>
      <c r="BE285" s="464"/>
      <c r="BF285" s="464"/>
      <c r="BG285" s="464"/>
      <c r="BH285" s="464"/>
      <c r="BI285" s="464"/>
      <c r="BJ285" s="464"/>
      <c r="BK285" s="464"/>
      <c r="BL285" s="464"/>
      <c r="BM285" s="464"/>
      <c r="BN285" s="464"/>
      <c r="BO285" s="464"/>
      <c r="BP285" s="464"/>
      <c r="BQ285" s="464"/>
      <c r="BR285" s="464"/>
      <c r="BS285" s="464"/>
      <c r="BT285" s="464"/>
      <c r="BU285" s="464"/>
      <c r="BV285" s="464"/>
      <c r="BW285" s="464"/>
      <c r="BX285" s="464"/>
      <c r="BY285" s="464"/>
      <c r="BZ285" s="464"/>
      <c r="CA285" s="464"/>
    </row>
    <row r="286" spans="2:79" s="354" customFormat="1" ht="43.5" customHeight="1">
      <c r="B286" s="355">
        <v>273</v>
      </c>
      <c r="C286" s="128" t="s">
        <v>170</v>
      </c>
      <c r="D286" s="128" t="s">
        <v>171</v>
      </c>
      <c r="E286" s="128" t="s">
        <v>172</v>
      </c>
      <c r="F286" s="128" t="s">
        <v>173</v>
      </c>
      <c r="G286" s="128" t="s">
        <v>2615</v>
      </c>
      <c r="H286" s="128" t="s">
        <v>2616</v>
      </c>
      <c r="I286" s="270" t="s">
        <v>151</v>
      </c>
      <c r="J286" s="128"/>
      <c r="K286" s="128" t="s">
        <v>174</v>
      </c>
      <c r="L286" s="356" t="s">
        <v>2317</v>
      </c>
      <c r="M286" s="128">
        <v>22</v>
      </c>
      <c r="N286" s="366">
        <v>9</v>
      </c>
      <c r="O286" s="358">
        <f t="shared" si="12"/>
        <v>31</v>
      </c>
      <c r="P286" s="359" t="s">
        <v>2312</v>
      </c>
      <c r="Q286" s="360">
        <v>80000</v>
      </c>
      <c r="R286" s="361">
        <v>0</v>
      </c>
      <c r="S286" s="361">
        <v>0</v>
      </c>
      <c r="T286" s="361">
        <f t="shared" si="13"/>
        <v>80000</v>
      </c>
      <c r="U286" s="362">
        <v>80000</v>
      </c>
      <c r="V286" s="363">
        <v>0</v>
      </c>
      <c r="W286" s="363">
        <v>0</v>
      </c>
      <c r="X286" s="364">
        <f t="shared" si="14"/>
        <v>80000</v>
      </c>
      <c r="Y286" s="365" t="s">
        <v>2618</v>
      </c>
      <c r="AC286" s="464"/>
      <c r="AD286" s="464"/>
      <c r="AE286" s="464"/>
      <c r="AF286" s="464"/>
      <c r="AG286" s="464"/>
      <c r="AH286" s="464"/>
      <c r="AI286" s="464"/>
      <c r="AJ286" s="464"/>
      <c r="AK286" s="464"/>
      <c r="AL286" s="464"/>
      <c r="AM286" s="464"/>
      <c r="AN286" s="464"/>
      <c r="AO286" s="464"/>
      <c r="AP286" s="464"/>
      <c r="AQ286" s="464"/>
      <c r="AR286" s="464"/>
      <c r="AS286" s="464"/>
      <c r="AT286" s="464"/>
      <c r="AU286" s="464"/>
      <c r="AV286" s="464"/>
      <c r="AW286" s="464"/>
      <c r="AX286" s="464"/>
      <c r="AY286" s="464"/>
      <c r="AZ286" s="464"/>
      <c r="BA286" s="464"/>
      <c r="BB286" s="464"/>
      <c r="BC286" s="464"/>
      <c r="BD286" s="464"/>
      <c r="BE286" s="464"/>
      <c r="BF286" s="464"/>
      <c r="BG286" s="464"/>
      <c r="BH286" s="464"/>
      <c r="BI286" s="464"/>
      <c r="BJ286" s="464"/>
      <c r="BK286" s="464"/>
      <c r="BL286" s="464"/>
      <c r="BM286" s="464"/>
      <c r="BN286" s="464"/>
      <c r="BO286" s="464"/>
      <c r="BP286" s="464"/>
      <c r="BQ286" s="464"/>
      <c r="BR286" s="464"/>
      <c r="BS286" s="464"/>
      <c r="BT286" s="464"/>
      <c r="BU286" s="464"/>
      <c r="BV286" s="464"/>
      <c r="BW286" s="464"/>
      <c r="BX286" s="464"/>
      <c r="BY286" s="464"/>
      <c r="BZ286" s="464"/>
      <c r="CA286" s="464"/>
    </row>
    <row r="287" spans="2:79" s="354" customFormat="1" ht="43.5" customHeight="1">
      <c r="B287" s="355">
        <v>274</v>
      </c>
      <c r="C287" s="128" t="s">
        <v>1156</v>
      </c>
      <c r="D287" s="128" t="s">
        <v>285</v>
      </c>
      <c r="E287" s="128" t="s">
        <v>285</v>
      </c>
      <c r="F287" s="128" t="s">
        <v>1157</v>
      </c>
      <c r="G287" s="128" t="s">
        <v>2615</v>
      </c>
      <c r="H287" s="128" t="s">
        <v>2616</v>
      </c>
      <c r="I287" s="270" t="s">
        <v>151</v>
      </c>
      <c r="J287" s="128"/>
      <c r="K287" s="128" t="s">
        <v>1158</v>
      </c>
      <c r="L287" s="356" t="s">
        <v>2317</v>
      </c>
      <c r="M287" s="128">
        <v>16</v>
      </c>
      <c r="N287" s="366">
        <v>5</v>
      </c>
      <c r="O287" s="358">
        <f t="shared" si="12"/>
        <v>21</v>
      </c>
      <c r="P287" s="359" t="s">
        <v>2312</v>
      </c>
      <c r="Q287" s="360">
        <v>80000</v>
      </c>
      <c r="R287" s="361">
        <v>0</v>
      </c>
      <c r="S287" s="361">
        <v>0</v>
      </c>
      <c r="T287" s="361">
        <f t="shared" si="13"/>
        <v>80000</v>
      </c>
      <c r="U287" s="362">
        <v>80000</v>
      </c>
      <c r="V287" s="363">
        <v>0</v>
      </c>
      <c r="W287" s="363">
        <v>0</v>
      </c>
      <c r="X287" s="364">
        <f t="shared" si="14"/>
        <v>80000</v>
      </c>
      <c r="Y287" s="365" t="s">
        <v>2619</v>
      </c>
      <c r="AC287" s="464"/>
      <c r="AD287" s="464"/>
      <c r="AE287" s="464"/>
      <c r="AF287" s="464"/>
      <c r="AG287" s="464"/>
      <c r="AH287" s="464"/>
      <c r="AI287" s="464"/>
      <c r="AJ287" s="464"/>
      <c r="AK287" s="464"/>
      <c r="AL287" s="464"/>
      <c r="AM287" s="464"/>
      <c r="AN287" s="464"/>
      <c r="AO287" s="464"/>
      <c r="AP287" s="464"/>
      <c r="AQ287" s="464"/>
      <c r="AR287" s="464"/>
      <c r="AS287" s="464"/>
      <c r="AT287" s="464"/>
      <c r="AU287" s="464"/>
      <c r="AV287" s="464"/>
      <c r="AW287" s="464"/>
      <c r="AX287" s="464"/>
      <c r="AY287" s="464"/>
      <c r="AZ287" s="464"/>
      <c r="BA287" s="464"/>
      <c r="BB287" s="464"/>
      <c r="BC287" s="464"/>
      <c r="BD287" s="464"/>
      <c r="BE287" s="464"/>
      <c r="BF287" s="464"/>
      <c r="BG287" s="464"/>
      <c r="BH287" s="464"/>
      <c r="BI287" s="464"/>
      <c r="BJ287" s="464"/>
      <c r="BK287" s="464"/>
      <c r="BL287" s="464"/>
      <c r="BM287" s="464"/>
      <c r="BN287" s="464"/>
      <c r="BO287" s="464"/>
      <c r="BP287" s="464"/>
      <c r="BQ287" s="464"/>
      <c r="BR287" s="464"/>
      <c r="BS287" s="464"/>
      <c r="BT287" s="464"/>
      <c r="BU287" s="464"/>
      <c r="BV287" s="464"/>
      <c r="BW287" s="464"/>
      <c r="BX287" s="464"/>
      <c r="BY287" s="464"/>
      <c r="BZ287" s="464"/>
      <c r="CA287" s="464"/>
    </row>
    <row r="288" spans="2:79" s="354" customFormat="1" ht="43.5" customHeight="1">
      <c r="B288" s="355">
        <v>275</v>
      </c>
      <c r="C288" s="128" t="s">
        <v>207</v>
      </c>
      <c r="D288" s="128" t="s">
        <v>1325</v>
      </c>
      <c r="E288" s="128" t="s">
        <v>307</v>
      </c>
      <c r="F288" s="128" t="s">
        <v>601</v>
      </c>
      <c r="G288" s="128" t="s">
        <v>2615</v>
      </c>
      <c r="H288" s="128" t="s">
        <v>2616</v>
      </c>
      <c r="I288" s="270" t="s">
        <v>151</v>
      </c>
      <c r="J288" s="128"/>
      <c r="K288" s="128" t="s">
        <v>1562</v>
      </c>
      <c r="L288" s="356" t="s">
        <v>2317</v>
      </c>
      <c r="M288" s="128">
        <v>17</v>
      </c>
      <c r="N288" s="366">
        <v>7</v>
      </c>
      <c r="O288" s="358">
        <f t="shared" si="12"/>
        <v>24</v>
      </c>
      <c r="P288" s="359" t="s">
        <v>2312</v>
      </c>
      <c r="Q288" s="360">
        <v>80000</v>
      </c>
      <c r="R288" s="361">
        <v>0</v>
      </c>
      <c r="S288" s="361">
        <v>0</v>
      </c>
      <c r="T288" s="361">
        <f t="shared" si="13"/>
        <v>80000</v>
      </c>
      <c r="U288" s="362">
        <v>80000</v>
      </c>
      <c r="V288" s="363">
        <v>0</v>
      </c>
      <c r="W288" s="363">
        <v>0</v>
      </c>
      <c r="X288" s="364">
        <f t="shared" si="14"/>
        <v>80000</v>
      </c>
      <c r="Y288" s="365" t="s">
        <v>2620</v>
      </c>
      <c r="AC288" s="464"/>
      <c r="AD288" s="464"/>
      <c r="AE288" s="464"/>
      <c r="AF288" s="464"/>
      <c r="AG288" s="464"/>
      <c r="AH288" s="464"/>
      <c r="AI288" s="464"/>
      <c r="AJ288" s="464"/>
      <c r="AK288" s="464"/>
      <c r="AL288" s="464"/>
      <c r="AM288" s="464"/>
      <c r="AN288" s="464"/>
      <c r="AO288" s="464"/>
      <c r="AP288" s="464"/>
      <c r="AQ288" s="464"/>
      <c r="AR288" s="464"/>
      <c r="AS288" s="464"/>
      <c r="AT288" s="464"/>
      <c r="AU288" s="464"/>
      <c r="AV288" s="464"/>
      <c r="AW288" s="464"/>
      <c r="AX288" s="464"/>
      <c r="AY288" s="464"/>
      <c r="AZ288" s="464"/>
      <c r="BA288" s="464"/>
      <c r="BB288" s="464"/>
      <c r="BC288" s="464"/>
      <c r="BD288" s="464"/>
      <c r="BE288" s="464"/>
      <c r="BF288" s="464"/>
      <c r="BG288" s="464"/>
      <c r="BH288" s="464"/>
      <c r="BI288" s="464"/>
      <c r="BJ288" s="464"/>
      <c r="BK288" s="464"/>
      <c r="BL288" s="464"/>
      <c r="BM288" s="464"/>
      <c r="BN288" s="464"/>
      <c r="BO288" s="464"/>
      <c r="BP288" s="464"/>
      <c r="BQ288" s="464"/>
      <c r="BR288" s="464"/>
      <c r="BS288" s="464"/>
      <c r="BT288" s="464"/>
      <c r="BU288" s="464"/>
      <c r="BV288" s="464"/>
      <c r="BW288" s="464"/>
      <c r="BX288" s="464"/>
      <c r="BY288" s="464"/>
      <c r="BZ288" s="464"/>
      <c r="CA288" s="464"/>
    </row>
    <row r="289" spans="2:79" s="354" customFormat="1" ht="43.5" customHeight="1">
      <c r="B289" s="355">
        <v>276</v>
      </c>
      <c r="C289" s="128" t="s">
        <v>1484</v>
      </c>
      <c r="D289" s="128" t="s">
        <v>285</v>
      </c>
      <c r="E289" s="128" t="s">
        <v>148</v>
      </c>
      <c r="F289" s="128" t="s">
        <v>1485</v>
      </c>
      <c r="G289" s="128" t="s">
        <v>2615</v>
      </c>
      <c r="H289" s="128" t="s">
        <v>2616</v>
      </c>
      <c r="I289" s="270" t="s">
        <v>151</v>
      </c>
      <c r="J289" s="128"/>
      <c r="K289" s="128" t="s">
        <v>2621</v>
      </c>
      <c r="L289" s="356" t="s">
        <v>2317</v>
      </c>
      <c r="M289" s="128">
        <v>8</v>
      </c>
      <c r="N289" s="366">
        <v>12</v>
      </c>
      <c r="O289" s="358">
        <f t="shared" si="12"/>
        <v>20</v>
      </c>
      <c r="P289" s="359" t="s">
        <v>2312</v>
      </c>
      <c r="Q289" s="360">
        <v>80000</v>
      </c>
      <c r="R289" s="361">
        <v>0</v>
      </c>
      <c r="S289" s="361">
        <v>0</v>
      </c>
      <c r="T289" s="361">
        <f t="shared" si="13"/>
        <v>80000</v>
      </c>
      <c r="U289" s="362">
        <v>80000</v>
      </c>
      <c r="V289" s="363">
        <v>0</v>
      </c>
      <c r="W289" s="363">
        <v>0</v>
      </c>
      <c r="X289" s="364">
        <f t="shared" si="14"/>
        <v>80000</v>
      </c>
      <c r="Y289" s="365" t="s">
        <v>2622</v>
      </c>
      <c r="AC289" s="464"/>
      <c r="AD289" s="464"/>
      <c r="AE289" s="464"/>
      <c r="AF289" s="464"/>
      <c r="AG289" s="464"/>
      <c r="AH289" s="464"/>
      <c r="AI289" s="464"/>
      <c r="AJ289" s="464"/>
      <c r="AK289" s="464"/>
      <c r="AL289" s="464"/>
      <c r="AM289" s="464"/>
      <c r="AN289" s="464"/>
      <c r="AO289" s="464"/>
      <c r="AP289" s="464"/>
      <c r="AQ289" s="464"/>
      <c r="AR289" s="464"/>
      <c r="AS289" s="464"/>
      <c r="AT289" s="464"/>
      <c r="AU289" s="464"/>
      <c r="AV289" s="464"/>
      <c r="AW289" s="464"/>
      <c r="AX289" s="464"/>
      <c r="AY289" s="464"/>
      <c r="AZ289" s="464"/>
      <c r="BA289" s="464"/>
      <c r="BB289" s="464"/>
      <c r="BC289" s="464"/>
      <c r="BD289" s="464"/>
      <c r="BE289" s="464"/>
      <c r="BF289" s="464"/>
      <c r="BG289" s="464"/>
      <c r="BH289" s="464"/>
      <c r="BI289" s="464"/>
      <c r="BJ289" s="464"/>
      <c r="BK289" s="464"/>
      <c r="BL289" s="464"/>
      <c r="BM289" s="464"/>
      <c r="BN289" s="464"/>
      <c r="BO289" s="464"/>
      <c r="BP289" s="464"/>
      <c r="BQ289" s="464"/>
      <c r="BR289" s="464"/>
      <c r="BS289" s="464"/>
      <c r="BT289" s="464"/>
      <c r="BU289" s="464"/>
      <c r="BV289" s="464"/>
      <c r="BW289" s="464"/>
      <c r="BX289" s="464"/>
      <c r="BY289" s="464"/>
      <c r="BZ289" s="464"/>
      <c r="CA289" s="464"/>
    </row>
    <row r="290" spans="2:79" s="354" customFormat="1" ht="43.5" customHeight="1">
      <c r="B290" s="355">
        <v>277</v>
      </c>
      <c r="C290" s="128" t="s">
        <v>290</v>
      </c>
      <c r="D290" s="128" t="s">
        <v>291</v>
      </c>
      <c r="E290" s="128" t="s">
        <v>285</v>
      </c>
      <c r="F290" s="128" t="s">
        <v>272</v>
      </c>
      <c r="G290" s="128" t="s">
        <v>2615</v>
      </c>
      <c r="H290" s="128" t="s">
        <v>2616</v>
      </c>
      <c r="I290" s="270" t="s">
        <v>151</v>
      </c>
      <c r="J290" s="128"/>
      <c r="K290" s="128" t="s">
        <v>292</v>
      </c>
      <c r="L290" s="356" t="s">
        <v>2317</v>
      </c>
      <c r="M290" s="128">
        <v>15</v>
      </c>
      <c r="N290" s="366">
        <v>5</v>
      </c>
      <c r="O290" s="358">
        <f t="shared" si="12"/>
        <v>20</v>
      </c>
      <c r="P290" s="359" t="s">
        <v>2312</v>
      </c>
      <c r="Q290" s="360">
        <v>80000</v>
      </c>
      <c r="R290" s="361">
        <v>0</v>
      </c>
      <c r="S290" s="361">
        <v>0</v>
      </c>
      <c r="T290" s="361">
        <f t="shared" si="13"/>
        <v>80000</v>
      </c>
      <c r="U290" s="362">
        <v>80000</v>
      </c>
      <c r="V290" s="363">
        <v>0</v>
      </c>
      <c r="W290" s="363">
        <v>0</v>
      </c>
      <c r="X290" s="364">
        <f t="shared" si="14"/>
        <v>80000</v>
      </c>
      <c r="Y290" s="365" t="s">
        <v>2623</v>
      </c>
      <c r="AC290" s="464"/>
      <c r="AD290" s="464"/>
      <c r="AE290" s="464"/>
      <c r="AF290" s="464"/>
      <c r="AG290" s="464"/>
      <c r="AH290" s="464"/>
      <c r="AI290" s="464"/>
      <c r="AJ290" s="464"/>
      <c r="AK290" s="464"/>
      <c r="AL290" s="464"/>
      <c r="AM290" s="464"/>
      <c r="AN290" s="464"/>
      <c r="AO290" s="464"/>
      <c r="AP290" s="464"/>
      <c r="AQ290" s="464"/>
      <c r="AR290" s="464"/>
      <c r="AS290" s="464"/>
      <c r="AT290" s="464"/>
      <c r="AU290" s="464"/>
      <c r="AV290" s="464"/>
      <c r="AW290" s="464"/>
      <c r="AX290" s="464"/>
      <c r="AY290" s="464"/>
      <c r="AZ290" s="464"/>
      <c r="BA290" s="464"/>
      <c r="BB290" s="464"/>
      <c r="BC290" s="464"/>
      <c r="BD290" s="464"/>
      <c r="BE290" s="464"/>
      <c r="BF290" s="464"/>
      <c r="BG290" s="464"/>
      <c r="BH290" s="464"/>
      <c r="BI290" s="464"/>
      <c r="BJ290" s="464"/>
      <c r="BK290" s="464"/>
      <c r="BL290" s="464"/>
      <c r="BM290" s="464"/>
      <c r="BN290" s="464"/>
      <c r="BO290" s="464"/>
      <c r="BP290" s="464"/>
      <c r="BQ290" s="464"/>
      <c r="BR290" s="464"/>
      <c r="BS290" s="464"/>
      <c r="BT290" s="464"/>
      <c r="BU290" s="464"/>
      <c r="BV290" s="464"/>
      <c r="BW290" s="464"/>
      <c r="BX290" s="464"/>
      <c r="BY290" s="464"/>
      <c r="BZ290" s="464"/>
      <c r="CA290" s="464"/>
    </row>
    <row r="291" spans="2:79" s="354" customFormat="1" ht="43.5" customHeight="1">
      <c r="B291" s="355">
        <v>278</v>
      </c>
      <c r="C291" s="128" t="s">
        <v>2168</v>
      </c>
      <c r="D291" s="128" t="s">
        <v>1798</v>
      </c>
      <c r="E291" s="128" t="s">
        <v>668</v>
      </c>
      <c r="F291" s="128" t="s">
        <v>1799</v>
      </c>
      <c r="G291" s="128" t="s">
        <v>2615</v>
      </c>
      <c r="H291" s="128" t="s">
        <v>2616</v>
      </c>
      <c r="I291" s="270" t="s">
        <v>151</v>
      </c>
      <c r="J291" s="128"/>
      <c r="K291" s="128" t="s">
        <v>588</v>
      </c>
      <c r="L291" s="356" t="s">
        <v>2317</v>
      </c>
      <c r="M291" s="128">
        <v>17</v>
      </c>
      <c r="N291" s="366">
        <v>7</v>
      </c>
      <c r="O291" s="358">
        <f t="shared" si="12"/>
        <v>24</v>
      </c>
      <c r="P291" s="359" t="s">
        <v>2312</v>
      </c>
      <c r="Q291" s="360">
        <v>80000</v>
      </c>
      <c r="R291" s="361">
        <v>0</v>
      </c>
      <c r="S291" s="361">
        <v>0</v>
      </c>
      <c r="T291" s="361">
        <f t="shared" si="13"/>
        <v>80000</v>
      </c>
      <c r="U291" s="362">
        <v>80000</v>
      </c>
      <c r="V291" s="363">
        <v>0</v>
      </c>
      <c r="W291" s="363">
        <v>0</v>
      </c>
      <c r="X291" s="364">
        <f t="shared" si="14"/>
        <v>80000</v>
      </c>
      <c r="Y291" s="365" t="s">
        <v>2624</v>
      </c>
      <c r="AC291" s="464"/>
      <c r="AD291" s="464"/>
      <c r="AE291" s="464"/>
      <c r="AF291" s="464"/>
      <c r="AG291" s="464"/>
      <c r="AH291" s="464"/>
      <c r="AI291" s="464"/>
      <c r="AJ291" s="464"/>
      <c r="AK291" s="464"/>
      <c r="AL291" s="464"/>
      <c r="AM291" s="464"/>
      <c r="AN291" s="464"/>
      <c r="AO291" s="464"/>
      <c r="AP291" s="464"/>
      <c r="AQ291" s="464"/>
      <c r="AR291" s="464"/>
      <c r="AS291" s="464"/>
      <c r="AT291" s="464"/>
      <c r="AU291" s="464"/>
      <c r="AV291" s="464"/>
      <c r="AW291" s="464"/>
      <c r="AX291" s="464"/>
      <c r="AY291" s="464"/>
      <c r="AZ291" s="464"/>
      <c r="BA291" s="464"/>
      <c r="BB291" s="464"/>
      <c r="BC291" s="464"/>
      <c r="BD291" s="464"/>
      <c r="BE291" s="464"/>
      <c r="BF291" s="464"/>
      <c r="BG291" s="464"/>
      <c r="BH291" s="464"/>
      <c r="BI291" s="464"/>
      <c r="BJ291" s="464"/>
      <c r="BK291" s="464"/>
      <c r="BL291" s="464"/>
      <c r="BM291" s="464"/>
      <c r="BN291" s="464"/>
      <c r="BO291" s="464"/>
      <c r="BP291" s="464"/>
      <c r="BQ291" s="464"/>
      <c r="BR291" s="464"/>
      <c r="BS291" s="464"/>
      <c r="BT291" s="464"/>
      <c r="BU291" s="464"/>
      <c r="BV291" s="464"/>
      <c r="BW291" s="464"/>
      <c r="BX291" s="464"/>
      <c r="BY291" s="464"/>
      <c r="BZ291" s="464"/>
      <c r="CA291" s="464"/>
    </row>
    <row r="292" spans="2:79" s="354" customFormat="1" ht="43.5" customHeight="1">
      <c r="B292" s="355">
        <v>279</v>
      </c>
      <c r="C292" s="128" t="s">
        <v>1163</v>
      </c>
      <c r="D292" s="128" t="s">
        <v>253</v>
      </c>
      <c r="E292" s="128"/>
      <c r="F292" s="128" t="s">
        <v>1164</v>
      </c>
      <c r="G292" s="128" t="s">
        <v>2615</v>
      </c>
      <c r="H292" s="128" t="s">
        <v>2616</v>
      </c>
      <c r="I292" s="270" t="s">
        <v>151</v>
      </c>
      <c r="J292" s="128"/>
      <c r="K292" s="128" t="s">
        <v>1163</v>
      </c>
      <c r="L292" s="356" t="s">
        <v>2317</v>
      </c>
      <c r="M292" s="128">
        <v>11</v>
      </c>
      <c r="N292" s="366">
        <v>9</v>
      </c>
      <c r="O292" s="358">
        <f t="shared" si="12"/>
        <v>20</v>
      </c>
      <c r="P292" s="359" t="s">
        <v>2312</v>
      </c>
      <c r="Q292" s="360">
        <v>80000</v>
      </c>
      <c r="R292" s="361">
        <v>0</v>
      </c>
      <c r="S292" s="361">
        <v>0</v>
      </c>
      <c r="T292" s="361">
        <f t="shared" si="13"/>
        <v>80000</v>
      </c>
      <c r="U292" s="362">
        <v>80000</v>
      </c>
      <c r="V292" s="363">
        <v>0</v>
      </c>
      <c r="W292" s="363">
        <v>0</v>
      </c>
      <c r="X292" s="364">
        <f t="shared" si="14"/>
        <v>80000</v>
      </c>
      <c r="Y292" s="365" t="s">
        <v>2625</v>
      </c>
      <c r="AC292" s="464"/>
      <c r="AD292" s="464"/>
      <c r="AE292" s="464"/>
      <c r="AF292" s="464"/>
      <c r="AG292" s="464"/>
      <c r="AH292" s="464"/>
      <c r="AI292" s="464"/>
      <c r="AJ292" s="464"/>
      <c r="AK292" s="464"/>
      <c r="AL292" s="464"/>
      <c r="AM292" s="464"/>
      <c r="AN292" s="464"/>
      <c r="AO292" s="464"/>
      <c r="AP292" s="464"/>
      <c r="AQ292" s="464"/>
      <c r="AR292" s="464"/>
      <c r="AS292" s="464"/>
      <c r="AT292" s="464"/>
      <c r="AU292" s="464"/>
      <c r="AV292" s="464"/>
      <c r="AW292" s="464"/>
      <c r="AX292" s="464"/>
      <c r="AY292" s="464"/>
      <c r="AZ292" s="464"/>
      <c r="BA292" s="464"/>
      <c r="BB292" s="464"/>
      <c r="BC292" s="464"/>
      <c r="BD292" s="464"/>
      <c r="BE292" s="464"/>
      <c r="BF292" s="464"/>
      <c r="BG292" s="464"/>
      <c r="BH292" s="464"/>
      <c r="BI292" s="464"/>
      <c r="BJ292" s="464"/>
      <c r="BK292" s="464"/>
      <c r="BL292" s="464"/>
      <c r="BM292" s="464"/>
      <c r="BN292" s="464"/>
      <c r="BO292" s="464"/>
      <c r="BP292" s="464"/>
      <c r="BQ292" s="464"/>
      <c r="BR292" s="464"/>
      <c r="BS292" s="464"/>
      <c r="BT292" s="464"/>
      <c r="BU292" s="464"/>
      <c r="BV292" s="464"/>
      <c r="BW292" s="464"/>
      <c r="BX292" s="464"/>
      <c r="BY292" s="464"/>
      <c r="BZ292" s="464"/>
      <c r="CA292" s="464"/>
    </row>
    <row r="293" spans="2:79" s="354" customFormat="1" ht="43.5" customHeight="1">
      <c r="B293" s="355">
        <v>280</v>
      </c>
      <c r="C293" s="128" t="s">
        <v>865</v>
      </c>
      <c r="D293" s="128" t="s">
        <v>179</v>
      </c>
      <c r="E293" s="128" t="s">
        <v>866</v>
      </c>
      <c r="F293" s="128" t="s">
        <v>389</v>
      </c>
      <c r="G293" s="128" t="s">
        <v>2615</v>
      </c>
      <c r="H293" s="128" t="s">
        <v>2616</v>
      </c>
      <c r="I293" s="270" t="s">
        <v>151</v>
      </c>
      <c r="J293" s="128"/>
      <c r="K293" s="128" t="s">
        <v>867</v>
      </c>
      <c r="L293" s="356" t="s">
        <v>2317</v>
      </c>
      <c r="M293" s="128">
        <v>9</v>
      </c>
      <c r="N293" s="366">
        <v>13</v>
      </c>
      <c r="O293" s="358">
        <f t="shared" si="12"/>
        <v>22</v>
      </c>
      <c r="P293" s="359" t="s">
        <v>2312</v>
      </c>
      <c r="Q293" s="360">
        <v>80000</v>
      </c>
      <c r="R293" s="361">
        <v>0</v>
      </c>
      <c r="S293" s="361">
        <v>0</v>
      </c>
      <c r="T293" s="361">
        <f t="shared" si="13"/>
        <v>80000</v>
      </c>
      <c r="U293" s="362">
        <v>80000</v>
      </c>
      <c r="V293" s="363">
        <v>0</v>
      </c>
      <c r="W293" s="363">
        <v>0</v>
      </c>
      <c r="X293" s="364">
        <f t="shared" si="14"/>
        <v>80000</v>
      </c>
      <c r="Y293" s="365" t="s">
        <v>2626</v>
      </c>
      <c r="AC293" s="464"/>
      <c r="AD293" s="464"/>
      <c r="AE293" s="464"/>
      <c r="AF293" s="464"/>
      <c r="AG293" s="464"/>
      <c r="AH293" s="464"/>
      <c r="AI293" s="464"/>
      <c r="AJ293" s="464"/>
      <c r="AK293" s="464"/>
      <c r="AL293" s="464"/>
      <c r="AM293" s="464"/>
      <c r="AN293" s="464"/>
      <c r="AO293" s="464"/>
      <c r="AP293" s="464"/>
      <c r="AQ293" s="464"/>
      <c r="AR293" s="464"/>
      <c r="AS293" s="464"/>
      <c r="AT293" s="464"/>
      <c r="AU293" s="464"/>
      <c r="AV293" s="464"/>
      <c r="AW293" s="464"/>
      <c r="AX293" s="464"/>
      <c r="AY293" s="464"/>
      <c r="AZ293" s="464"/>
      <c r="BA293" s="464"/>
      <c r="BB293" s="464"/>
      <c r="BC293" s="464"/>
      <c r="BD293" s="464"/>
      <c r="BE293" s="464"/>
      <c r="BF293" s="464"/>
      <c r="BG293" s="464"/>
      <c r="BH293" s="464"/>
      <c r="BI293" s="464"/>
      <c r="BJ293" s="464"/>
      <c r="BK293" s="464"/>
      <c r="BL293" s="464"/>
      <c r="BM293" s="464"/>
      <c r="BN293" s="464"/>
      <c r="BO293" s="464"/>
      <c r="BP293" s="464"/>
      <c r="BQ293" s="464"/>
      <c r="BR293" s="464"/>
      <c r="BS293" s="464"/>
      <c r="BT293" s="464"/>
      <c r="BU293" s="464"/>
      <c r="BV293" s="464"/>
      <c r="BW293" s="464"/>
      <c r="BX293" s="464"/>
      <c r="BY293" s="464"/>
      <c r="BZ293" s="464"/>
      <c r="CA293" s="464"/>
    </row>
    <row r="294" spans="2:79" s="354" customFormat="1" ht="43.5" customHeight="1">
      <c r="B294" s="355">
        <v>281</v>
      </c>
      <c r="C294" s="128" t="s">
        <v>1432</v>
      </c>
      <c r="D294" s="128" t="s">
        <v>253</v>
      </c>
      <c r="E294" s="128" t="s">
        <v>285</v>
      </c>
      <c r="F294" s="128" t="s">
        <v>1104</v>
      </c>
      <c r="G294" s="128" t="s">
        <v>2615</v>
      </c>
      <c r="H294" s="128" t="s">
        <v>2616</v>
      </c>
      <c r="I294" s="270" t="s">
        <v>151</v>
      </c>
      <c r="J294" s="128"/>
      <c r="K294" s="128" t="s">
        <v>1433</v>
      </c>
      <c r="L294" s="356" t="s">
        <v>2317</v>
      </c>
      <c r="M294" s="128">
        <v>13</v>
      </c>
      <c r="N294" s="366">
        <v>7</v>
      </c>
      <c r="O294" s="358">
        <f t="shared" si="12"/>
        <v>20</v>
      </c>
      <c r="P294" s="359" t="s">
        <v>2312</v>
      </c>
      <c r="Q294" s="360">
        <v>80000</v>
      </c>
      <c r="R294" s="361">
        <v>0</v>
      </c>
      <c r="S294" s="361">
        <v>0</v>
      </c>
      <c r="T294" s="361">
        <f t="shared" si="13"/>
        <v>80000</v>
      </c>
      <c r="U294" s="362">
        <v>80000</v>
      </c>
      <c r="V294" s="363">
        <v>0</v>
      </c>
      <c r="W294" s="363">
        <v>0</v>
      </c>
      <c r="X294" s="364">
        <f t="shared" si="14"/>
        <v>80000</v>
      </c>
      <c r="Y294" s="365" t="s">
        <v>2627</v>
      </c>
      <c r="AC294" s="464"/>
      <c r="AD294" s="464"/>
      <c r="AE294" s="464"/>
      <c r="AF294" s="464"/>
      <c r="AG294" s="464"/>
      <c r="AH294" s="464"/>
      <c r="AI294" s="464"/>
      <c r="AJ294" s="464"/>
      <c r="AK294" s="464"/>
      <c r="AL294" s="464"/>
      <c r="AM294" s="464"/>
      <c r="AN294" s="464"/>
      <c r="AO294" s="464"/>
      <c r="AP294" s="464"/>
      <c r="AQ294" s="464"/>
      <c r="AR294" s="464"/>
      <c r="AS294" s="464"/>
      <c r="AT294" s="464"/>
      <c r="AU294" s="464"/>
      <c r="AV294" s="464"/>
      <c r="AW294" s="464"/>
      <c r="AX294" s="464"/>
      <c r="AY294" s="464"/>
      <c r="AZ294" s="464"/>
      <c r="BA294" s="464"/>
      <c r="BB294" s="464"/>
      <c r="BC294" s="464"/>
      <c r="BD294" s="464"/>
      <c r="BE294" s="464"/>
      <c r="BF294" s="464"/>
      <c r="BG294" s="464"/>
      <c r="BH294" s="464"/>
      <c r="BI294" s="464"/>
      <c r="BJ294" s="464"/>
      <c r="BK294" s="464"/>
      <c r="BL294" s="464"/>
      <c r="BM294" s="464"/>
      <c r="BN294" s="464"/>
      <c r="BO294" s="464"/>
      <c r="BP294" s="464"/>
      <c r="BQ294" s="464"/>
      <c r="BR294" s="464"/>
      <c r="BS294" s="464"/>
      <c r="BT294" s="464"/>
      <c r="BU294" s="464"/>
      <c r="BV294" s="464"/>
      <c r="BW294" s="464"/>
      <c r="BX294" s="464"/>
      <c r="BY294" s="464"/>
      <c r="BZ294" s="464"/>
      <c r="CA294" s="464"/>
    </row>
    <row r="295" spans="2:79" s="354" customFormat="1" ht="43.5" customHeight="1">
      <c r="B295" s="355">
        <v>282</v>
      </c>
      <c r="C295" s="128" t="s">
        <v>1557</v>
      </c>
      <c r="D295" s="128" t="s">
        <v>1558</v>
      </c>
      <c r="E295" s="128" t="s">
        <v>403</v>
      </c>
      <c r="F295" s="128" t="s">
        <v>1559</v>
      </c>
      <c r="G295" s="128" t="s">
        <v>2615</v>
      </c>
      <c r="H295" s="128" t="s">
        <v>2616</v>
      </c>
      <c r="I295" s="270" t="s">
        <v>151</v>
      </c>
      <c r="J295" s="128"/>
      <c r="K295" s="128" t="s">
        <v>1560</v>
      </c>
      <c r="L295" s="356" t="s">
        <v>2317</v>
      </c>
      <c r="M295" s="128">
        <v>33</v>
      </c>
      <c r="N295" s="366">
        <v>6</v>
      </c>
      <c r="O295" s="358">
        <f t="shared" si="12"/>
        <v>39</v>
      </c>
      <c r="P295" s="359" t="s">
        <v>2312</v>
      </c>
      <c r="Q295" s="360">
        <v>80000</v>
      </c>
      <c r="R295" s="361">
        <v>0</v>
      </c>
      <c r="S295" s="361">
        <v>0</v>
      </c>
      <c r="T295" s="361">
        <f t="shared" si="13"/>
        <v>80000</v>
      </c>
      <c r="U295" s="362">
        <v>80000</v>
      </c>
      <c r="V295" s="363">
        <v>0</v>
      </c>
      <c r="W295" s="363">
        <v>0</v>
      </c>
      <c r="X295" s="364">
        <f t="shared" si="14"/>
        <v>80000</v>
      </c>
      <c r="Y295" s="365" t="s">
        <v>2628</v>
      </c>
      <c r="AC295" s="464"/>
      <c r="AD295" s="464"/>
      <c r="AE295" s="464"/>
      <c r="AF295" s="464"/>
      <c r="AG295" s="464"/>
      <c r="AH295" s="464"/>
      <c r="AI295" s="464"/>
      <c r="AJ295" s="464"/>
      <c r="AK295" s="464"/>
      <c r="AL295" s="464"/>
      <c r="AM295" s="464"/>
      <c r="AN295" s="464"/>
      <c r="AO295" s="464"/>
      <c r="AP295" s="464"/>
      <c r="AQ295" s="464"/>
      <c r="AR295" s="464"/>
      <c r="AS295" s="464"/>
      <c r="AT295" s="464"/>
      <c r="AU295" s="464"/>
      <c r="AV295" s="464"/>
      <c r="AW295" s="464"/>
      <c r="AX295" s="464"/>
      <c r="AY295" s="464"/>
      <c r="AZ295" s="464"/>
      <c r="BA295" s="464"/>
      <c r="BB295" s="464"/>
      <c r="BC295" s="464"/>
      <c r="BD295" s="464"/>
      <c r="BE295" s="464"/>
      <c r="BF295" s="464"/>
      <c r="BG295" s="464"/>
      <c r="BH295" s="464"/>
      <c r="BI295" s="464"/>
      <c r="BJ295" s="464"/>
      <c r="BK295" s="464"/>
      <c r="BL295" s="464"/>
      <c r="BM295" s="464"/>
      <c r="BN295" s="464"/>
      <c r="BO295" s="464"/>
      <c r="BP295" s="464"/>
      <c r="BQ295" s="464"/>
      <c r="BR295" s="464"/>
      <c r="BS295" s="464"/>
      <c r="BT295" s="464"/>
      <c r="BU295" s="464"/>
      <c r="BV295" s="464"/>
      <c r="BW295" s="464"/>
      <c r="BX295" s="464"/>
      <c r="BY295" s="464"/>
      <c r="BZ295" s="464"/>
      <c r="CA295" s="464"/>
    </row>
    <row r="296" spans="2:79" s="354" customFormat="1" ht="43.5" customHeight="1">
      <c r="B296" s="355">
        <v>283</v>
      </c>
      <c r="C296" s="128" t="s">
        <v>1670</v>
      </c>
      <c r="D296" s="128" t="s">
        <v>295</v>
      </c>
      <c r="E296" s="128" t="s">
        <v>307</v>
      </c>
      <c r="F296" s="128" t="s">
        <v>1671</v>
      </c>
      <c r="G296" s="128" t="s">
        <v>2615</v>
      </c>
      <c r="H296" s="128" t="s">
        <v>2616</v>
      </c>
      <c r="I296" s="270" t="s">
        <v>151</v>
      </c>
      <c r="J296" s="128"/>
      <c r="K296" s="128" t="s">
        <v>1672</v>
      </c>
      <c r="L296" s="356" t="s">
        <v>2317</v>
      </c>
      <c r="M296" s="128">
        <v>11</v>
      </c>
      <c r="N296" s="366">
        <v>14</v>
      </c>
      <c r="O296" s="358">
        <f t="shared" si="12"/>
        <v>25</v>
      </c>
      <c r="P296" s="359" t="s">
        <v>2312</v>
      </c>
      <c r="Q296" s="360">
        <v>80000</v>
      </c>
      <c r="R296" s="361">
        <v>0</v>
      </c>
      <c r="S296" s="361">
        <v>0</v>
      </c>
      <c r="T296" s="361">
        <f t="shared" si="13"/>
        <v>80000</v>
      </c>
      <c r="U296" s="362">
        <v>80000</v>
      </c>
      <c r="V296" s="363">
        <v>0</v>
      </c>
      <c r="W296" s="363">
        <v>0</v>
      </c>
      <c r="X296" s="364">
        <f t="shared" si="14"/>
        <v>80000</v>
      </c>
      <c r="Y296" s="365" t="s">
        <v>2629</v>
      </c>
      <c r="AC296" s="464"/>
      <c r="AD296" s="464"/>
      <c r="AE296" s="464"/>
      <c r="AF296" s="464"/>
      <c r="AG296" s="464"/>
      <c r="AH296" s="464"/>
      <c r="AI296" s="464"/>
      <c r="AJ296" s="464"/>
      <c r="AK296" s="464"/>
      <c r="AL296" s="464"/>
      <c r="AM296" s="464"/>
      <c r="AN296" s="464"/>
      <c r="AO296" s="464"/>
      <c r="AP296" s="464"/>
      <c r="AQ296" s="464"/>
      <c r="AR296" s="464"/>
      <c r="AS296" s="464"/>
      <c r="AT296" s="464"/>
      <c r="AU296" s="464"/>
      <c r="AV296" s="464"/>
      <c r="AW296" s="464"/>
      <c r="AX296" s="464"/>
      <c r="AY296" s="464"/>
      <c r="AZ296" s="464"/>
      <c r="BA296" s="464"/>
      <c r="BB296" s="464"/>
      <c r="BC296" s="464"/>
      <c r="BD296" s="464"/>
      <c r="BE296" s="464"/>
      <c r="BF296" s="464"/>
      <c r="BG296" s="464"/>
      <c r="BH296" s="464"/>
      <c r="BI296" s="464"/>
      <c r="BJ296" s="464"/>
      <c r="BK296" s="464"/>
      <c r="BL296" s="464"/>
      <c r="BM296" s="464"/>
      <c r="BN296" s="464"/>
      <c r="BO296" s="464"/>
      <c r="BP296" s="464"/>
      <c r="BQ296" s="464"/>
      <c r="BR296" s="464"/>
      <c r="BS296" s="464"/>
      <c r="BT296" s="464"/>
      <c r="BU296" s="464"/>
      <c r="BV296" s="464"/>
      <c r="BW296" s="464"/>
      <c r="BX296" s="464"/>
      <c r="BY296" s="464"/>
      <c r="BZ296" s="464"/>
      <c r="CA296" s="464"/>
    </row>
    <row r="297" spans="2:79" s="354" customFormat="1" ht="43.5" customHeight="1">
      <c r="B297" s="355">
        <v>284</v>
      </c>
      <c r="C297" s="128" t="s">
        <v>284</v>
      </c>
      <c r="D297" s="128" t="s">
        <v>148</v>
      </c>
      <c r="E297" s="128" t="s">
        <v>285</v>
      </c>
      <c r="F297" s="128" t="s">
        <v>286</v>
      </c>
      <c r="G297" s="128" t="s">
        <v>2615</v>
      </c>
      <c r="H297" s="128" t="s">
        <v>2616</v>
      </c>
      <c r="I297" s="270" t="s">
        <v>151</v>
      </c>
      <c r="J297" s="128"/>
      <c r="K297" s="128" t="s">
        <v>287</v>
      </c>
      <c r="L297" s="356" t="s">
        <v>2317</v>
      </c>
      <c r="M297" s="128">
        <v>11</v>
      </c>
      <c r="N297" s="366">
        <v>9</v>
      </c>
      <c r="O297" s="358">
        <f t="shared" si="12"/>
        <v>20</v>
      </c>
      <c r="P297" s="359" t="s">
        <v>2312</v>
      </c>
      <c r="Q297" s="360">
        <v>80000</v>
      </c>
      <c r="R297" s="361">
        <v>0</v>
      </c>
      <c r="S297" s="361">
        <v>0</v>
      </c>
      <c r="T297" s="361">
        <f t="shared" si="13"/>
        <v>80000</v>
      </c>
      <c r="U297" s="362">
        <v>80000</v>
      </c>
      <c r="V297" s="363">
        <v>0</v>
      </c>
      <c r="W297" s="363">
        <v>0</v>
      </c>
      <c r="X297" s="364">
        <f t="shared" si="14"/>
        <v>80000</v>
      </c>
      <c r="Y297" s="365" t="s">
        <v>2630</v>
      </c>
      <c r="AC297" s="464"/>
      <c r="AD297" s="464"/>
      <c r="AE297" s="464"/>
      <c r="AF297" s="464"/>
      <c r="AG297" s="464"/>
      <c r="AH297" s="464"/>
      <c r="AI297" s="464"/>
      <c r="AJ297" s="464"/>
      <c r="AK297" s="464"/>
      <c r="AL297" s="464"/>
      <c r="AM297" s="464"/>
      <c r="AN297" s="464"/>
      <c r="AO297" s="464"/>
      <c r="AP297" s="464"/>
      <c r="AQ297" s="464"/>
      <c r="AR297" s="464"/>
      <c r="AS297" s="464"/>
      <c r="AT297" s="464"/>
      <c r="AU297" s="464"/>
      <c r="AV297" s="464"/>
      <c r="AW297" s="464"/>
      <c r="AX297" s="464"/>
      <c r="AY297" s="464"/>
      <c r="AZ297" s="464"/>
      <c r="BA297" s="464"/>
      <c r="BB297" s="464"/>
      <c r="BC297" s="464"/>
      <c r="BD297" s="464"/>
      <c r="BE297" s="464"/>
      <c r="BF297" s="464"/>
      <c r="BG297" s="464"/>
      <c r="BH297" s="464"/>
      <c r="BI297" s="464"/>
      <c r="BJ297" s="464"/>
      <c r="BK297" s="464"/>
      <c r="BL297" s="464"/>
      <c r="BM297" s="464"/>
      <c r="BN297" s="464"/>
      <c r="BO297" s="464"/>
      <c r="BP297" s="464"/>
      <c r="BQ297" s="464"/>
      <c r="BR297" s="464"/>
      <c r="BS297" s="464"/>
      <c r="BT297" s="464"/>
      <c r="BU297" s="464"/>
      <c r="BV297" s="464"/>
      <c r="BW297" s="464"/>
      <c r="BX297" s="464"/>
      <c r="BY297" s="464"/>
      <c r="BZ297" s="464"/>
      <c r="CA297" s="464"/>
    </row>
    <row r="298" spans="2:79" s="354" customFormat="1" ht="43.5" customHeight="1">
      <c r="B298" s="355">
        <v>285</v>
      </c>
      <c r="C298" s="128" t="s">
        <v>1575</v>
      </c>
      <c r="D298" s="128" t="s">
        <v>285</v>
      </c>
      <c r="E298" s="128" t="s">
        <v>1270</v>
      </c>
      <c r="F298" s="128" t="s">
        <v>597</v>
      </c>
      <c r="G298" s="128" t="s">
        <v>2615</v>
      </c>
      <c r="H298" s="128" t="s">
        <v>2616</v>
      </c>
      <c r="I298" s="270" t="s">
        <v>151</v>
      </c>
      <c r="J298" s="128"/>
      <c r="K298" s="128" t="s">
        <v>1576</v>
      </c>
      <c r="L298" s="356" t="s">
        <v>2317</v>
      </c>
      <c r="M298" s="128">
        <v>10</v>
      </c>
      <c r="N298" s="366">
        <v>10</v>
      </c>
      <c r="O298" s="358">
        <f t="shared" si="12"/>
        <v>20</v>
      </c>
      <c r="P298" s="359" t="s">
        <v>2312</v>
      </c>
      <c r="Q298" s="360">
        <v>80000</v>
      </c>
      <c r="R298" s="361">
        <v>0</v>
      </c>
      <c r="S298" s="361">
        <v>0</v>
      </c>
      <c r="T298" s="361">
        <f t="shared" si="13"/>
        <v>80000</v>
      </c>
      <c r="U298" s="362">
        <v>80000</v>
      </c>
      <c r="V298" s="363">
        <v>0</v>
      </c>
      <c r="W298" s="363">
        <v>0</v>
      </c>
      <c r="X298" s="364">
        <f t="shared" si="14"/>
        <v>80000</v>
      </c>
      <c r="Y298" s="365" t="s">
        <v>2631</v>
      </c>
      <c r="AC298" s="464"/>
      <c r="AD298" s="464"/>
      <c r="AE298" s="464"/>
      <c r="AF298" s="464"/>
      <c r="AG298" s="464"/>
      <c r="AH298" s="464"/>
      <c r="AI298" s="464"/>
      <c r="AJ298" s="464"/>
      <c r="AK298" s="464"/>
      <c r="AL298" s="464"/>
      <c r="AM298" s="464"/>
      <c r="AN298" s="464"/>
      <c r="AO298" s="464"/>
      <c r="AP298" s="464"/>
      <c r="AQ298" s="464"/>
      <c r="AR298" s="464"/>
      <c r="AS298" s="464"/>
      <c r="AT298" s="464"/>
      <c r="AU298" s="464"/>
      <c r="AV298" s="464"/>
      <c r="AW298" s="464"/>
      <c r="AX298" s="464"/>
      <c r="AY298" s="464"/>
      <c r="AZ298" s="464"/>
      <c r="BA298" s="464"/>
      <c r="BB298" s="464"/>
      <c r="BC298" s="464"/>
      <c r="BD298" s="464"/>
      <c r="BE298" s="464"/>
      <c r="BF298" s="464"/>
      <c r="BG298" s="464"/>
      <c r="BH298" s="464"/>
      <c r="BI298" s="464"/>
      <c r="BJ298" s="464"/>
      <c r="BK298" s="464"/>
      <c r="BL298" s="464"/>
      <c r="BM298" s="464"/>
      <c r="BN298" s="464"/>
      <c r="BO298" s="464"/>
      <c r="BP298" s="464"/>
      <c r="BQ298" s="464"/>
      <c r="BR298" s="464"/>
      <c r="BS298" s="464"/>
      <c r="BT298" s="464"/>
      <c r="BU298" s="464"/>
      <c r="BV298" s="464"/>
      <c r="BW298" s="464"/>
      <c r="BX298" s="464"/>
      <c r="BY298" s="464"/>
      <c r="BZ298" s="464"/>
      <c r="CA298" s="464"/>
    </row>
    <row r="299" spans="2:79" s="354" customFormat="1" ht="43.5" customHeight="1">
      <c r="B299" s="355">
        <v>286</v>
      </c>
      <c r="C299" s="128" t="s">
        <v>311</v>
      </c>
      <c r="D299" s="128" t="s">
        <v>295</v>
      </c>
      <c r="E299" s="128" t="s">
        <v>312</v>
      </c>
      <c r="F299" s="128" t="s">
        <v>313</v>
      </c>
      <c r="G299" s="128" t="s">
        <v>2615</v>
      </c>
      <c r="H299" s="128" t="s">
        <v>2616</v>
      </c>
      <c r="I299" s="270" t="s">
        <v>151</v>
      </c>
      <c r="J299" s="128"/>
      <c r="K299" s="128" t="s">
        <v>314</v>
      </c>
      <c r="L299" s="356" t="s">
        <v>2317</v>
      </c>
      <c r="M299" s="128">
        <v>12</v>
      </c>
      <c r="N299" s="366">
        <v>8</v>
      </c>
      <c r="O299" s="358">
        <f t="shared" si="12"/>
        <v>20</v>
      </c>
      <c r="P299" s="359" t="s">
        <v>2312</v>
      </c>
      <c r="Q299" s="360">
        <v>80000</v>
      </c>
      <c r="R299" s="361">
        <v>0</v>
      </c>
      <c r="S299" s="361">
        <v>0</v>
      </c>
      <c r="T299" s="361">
        <f t="shared" si="13"/>
        <v>80000</v>
      </c>
      <c r="U299" s="362">
        <v>80000</v>
      </c>
      <c r="V299" s="363">
        <v>0</v>
      </c>
      <c r="W299" s="363">
        <v>0</v>
      </c>
      <c r="X299" s="364">
        <f t="shared" si="14"/>
        <v>80000</v>
      </c>
      <c r="Y299" s="365" t="s">
        <v>2632</v>
      </c>
      <c r="AC299" s="464"/>
      <c r="AD299" s="464"/>
      <c r="AE299" s="464"/>
      <c r="AF299" s="464"/>
      <c r="AG299" s="464"/>
      <c r="AH299" s="464"/>
      <c r="AI299" s="464"/>
      <c r="AJ299" s="464"/>
      <c r="AK299" s="464"/>
      <c r="AL299" s="464"/>
      <c r="AM299" s="464"/>
      <c r="AN299" s="464"/>
      <c r="AO299" s="464"/>
      <c r="AP299" s="464"/>
      <c r="AQ299" s="464"/>
      <c r="AR299" s="464"/>
      <c r="AS299" s="464"/>
      <c r="AT299" s="464"/>
      <c r="AU299" s="464"/>
      <c r="AV299" s="464"/>
      <c r="AW299" s="464"/>
      <c r="AX299" s="464"/>
      <c r="AY299" s="464"/>
      <c r="AZ299" s="464"/>
      <c r="BA299" s="464"/>
      <c r="BB299" s="464"/>
      <c r="BC299" s="464"/>
      <c r="BD299" s="464"/>
      <c r="BE299" s="464"/>
      <c r="BF299" s="464"/>
      <c r="BG299" s="464"/>
      <c r="BH299" s="464"/>
      <c r="BI299" s="464"/>
      <c r="BJ299" s="464"/>
      <c r="BK299" s="464"/>
      <c r="BL299" s="464"/>
      <c r="BM299" s="464"/>
      <c r="BN299" s="464"/>
      <c r="BO299" s="464"/>
      <c r="BP299" s="464"/>
      <c r="BQ299" s="464"/>
      <c r="BR299" s="464"/>
      <c r="BS299" s="464"/>
      <c r="BT299" s="464"/>
      <c r="BU299" s="464"/>
      <c r="BV299" s="464"/>
      <c r="BW299" s="464"/>
      <c r="BX299" s="464"/>
      <c r="BY299" s="464"/>
      <c r="BZ299" s="464"/>
      <c r="CA299" s="464"/>
    </row>
    <row r="300" spans="2:79" s="354" customFormat="1" ht="43.5" customHeight="1">
      <c r="B300" s="355">
        <v>287</v>
      </c>
      <c r="C300" s="128" t="s">
        <v>1571</v>
      </c>
      <c r="D300" s="128" t="s">
        <v>295</v>
      </c>
      <c r="E300" s="128" t="s">
        <v>285</v>
      </c>
      <c r="F300" s="128" t="s">
        <v>1572</v>
      </c>
      <c r="G300" s="128" t="s">
        <v>2615</v>
      </c>
      <c r="H300" s="128" t="s">
        <v>2616</v>
      </c>
      <c r="I300" s="270" t="s">
        <v>151</v>
      </c>
      <c r="J300" s="128"/>
      <c r="K300" s="128" t="s">
        <v>1573</v>
      </c>
      <c r="L300" s="356" t="s">
        <v>2317</v>
      </c>
      <c r="M300" s="128">
        <v>19</v>
      </c>
      <c r="N300" s="366">
        <v>1</v>
      </c>
      <c r="O300" s="358">
        <f t="shared" si="12"/>
        <v>20</v>
      </c>
      <c r="P300" s="359" t="s">
        <v>2312</v>
      </c>
      <c r="Q300" s="360">
        <v>80000</v>
      </c>
      <c r="R300" s="361">
        <v>0</v>
      </c>
      <c r="S300" s="361">
        <v>0</v>
      </c>
      <c r="T300" s="361">
        <f t="shared" si="13"/>
        <v>80000</v>
      </c>
      <c r="U300" s="362">
        <v>80000</v>
      </c>
      <c r="V300" s="363">
        <v>0</v>
      </c>
      <c r="W300" s="363">
        <v>0</v>
      </c>
      <c r="X300" s="364">
        <f t="shared" si="14"/>
        <v>80000</v>
      </c>
      <c r="Y300" s="365" t="s">
        <v>2633</v>
      </c>
      <c r="AC300" s="464"/>
      <c r="AD300" s="464"/>
      <c r="AE300" s="464"/>
      <c r="AF300" s="464"/>
      <c r="AG300" s="464"/>
      <c r="AH300" s="464"/>
      <c r="AI300" s="464"/>
      <c r="AJ300" s="464"/>
      <c r="AK300" s="464"/>
      <c r="AL300" s="464"/>
      <c r="AM300" s="464"/>
      <c r="AN300" s="464"/>
      <c r="AO300" s="464"/>
      <c r="AP300" s="464"/>
      <c r="AQ300" s="464"/>
      <c r="AR300" s="464"/>
      <c r="AS300" s="464"/>
      <c r="AT300" s="464"/>
      <c r="AU300" s="464"/>
      <c r="AV300" s="464"/>
      <c r="AW300" s="464"/>
      <c r="AX300" s="464"/>
      <c r="AY300" s="464"/>
      <c r="AZ300" s="464"/>
      <c r="BA300" s="464"/>
      <c r="BB300" s="464"/>
      <c r="BC300" s="464"/>
      <c r="BD300" s="464"/>
      <c r="BE300" s="464"/>
      <c r="BF300" s="464"/>
      <c r="BG300" s="464"/>
      <c r="BH300" s="464"/>
      <c r="BI300" s="464"/>
      <c r="BJ300" s="464"/>
      <c r="BK300" s="464"/>
      <c r="BL300" s="464"/>
      <c r="BM300" s="464"/>
      <c r="BN300" s="464"/>
      <c r="BO300" s="464"/>
      <c r="BP300" s="464"/>
      <c r="BQ300" s="464"/>
      <c r="BR300" s="464"/>
      <c r="BS300" s="464"/>
      <c r="BT300" s="464"/>
      <c r="BU300" s="464"/>
      <c r="BV300" s="464"/>
      <c r="BW300" s="464"/>
      <c r="BX300" s="464"/>
      <c r="BY300" s="464"/>
      <c r="BZ300" s="464"/>
      <c r="CA300" s="464"/>
    </row>
    <row r="301" spans="2:79" s="354" customFormat="1" ht="43.5" customHeight="1">
      <c r="B301" s="355">
        <v>288</v>
      </c>
      <c r="C301" s="128" t="s">
        <v>1602</v>
      </c>
      <c r="D301" s="128" t="s">
        <v>285</v>
      </c>
      <c r="E301" s="128" t="s">
        <v>430</v>
      </c>
      <c r="F301" s="128" t="s">
        <v>1603</v>
      </c>
      <c r="G301" s="128" t="s">
        <v>2615</v>
      </c>
      <c r="H301" s="128" t="s">
        <v>2616</v>
      </c>
      <c r="I301" s="270" t="s">
        <v>151</v>
      </c>
      <c r="J301" s="128"/>
      <c r="K301" s="128" t="s">
        <v>645</v>
      </c>
      <c r="L301" s="356" t="s">
        <v>2317</v>
      </c>
      <c r="M301" s="128">
        <v>19</v>
      </c>
      <c r="N301" s="366">
        <v>2</v>
      </c>
      <c r="O301" s="358">
        <f t="shared" si="12"/>
        <v>21</v>
      </c>
      <c r="P301" s="359" t="s">
        <v>2312</v>
      </c>
      <c r="Q301" s="360">
        <v>80000</v>
      </c>
      <c r="R301" s="361">
        <v>0</v>
      </c>
      <c r="S301" s="361">
        <v>0</v>
      </c>
      <c r="T301" s="361">
        <f t="shared" si="13"/>
        <v>80000</v>
      </c>
      <c r="U301" s="362">
        <v>80000</v>
      </c>
      <c r="V301" s="363">
        <v>0</v>
      </c>
      <c r="W301" s="363">
        <v>0</v>
      </c>
      <c r="X301" s="364">
        <f t="shared" si="14"/>
        <v>80000</v>
      </c>
      <c r="Y301" s="365" t="s">
        <v>2634</v>
      </c>
      <c r="AC301" s="464"/>
      <c r="AD301" s="464"/>
      <c r="AE301" s="464"/>
      <c r="AF301" s="464"/>
      <c r="AG301" s="464"/>
      <c r="AH301" s="464"/>
      <c r="AI301" s="464"/>
      <c r="AJ301" s="464"/>
      <c r="AK301" s="464"/>
      <c r="AL301" s="464"/>
      <c r="AM301" s="464"/>
      <c r="AN301" s="464"/>
      <c r="AO301" s="464"/>
      <c r="AP301" s="464"/>
      <c r="AQ301" s="464"/>
      <c r="AR301" s="464"/>
      <c r="AS301" s="464"/>
      <c r="AT301" s="464"/>
      <c r="AU301" s="464"/>
      <c r="AV301" s="464"/>
      <c r="AW301" s="464"/>
      <c r="AX301" s="464"/>
      <c r="AY301" s="464"/>
      <c r="AZ301" s="464"/>
      <c r="BA301" s="464"/>
      <c r="BB301" s="464"/>
      <c r="BC301" s="464"/>
      <c r="BD301" s="464"/>
      <c r="BE301" s="464"/>
      <c r="BF301" s="464"/>
      <c r="BG301" s="464"/>
      <c r="BH301" s="464"/>
      <c r="BI301" s="464"/>
      <c r="BJ301" s="464"/>
      <c r="BK301" s="464"/>
      <c r="BL301" s="464"/>
      <c r="BM301" s="464"/>
      <c r="BN301" s="464"/>
      <c r="BO301" s="464"/>
      <c r="BP301" s="464"/>
      <c r="BQ301" s="464"/>
      <c r="BR301" s="464"/>
      <c r="BS301" s="464"/>
      <c r="BT301" s="464"/>
      <c r="BU301" s="464"/>
      <c r="BV301" s="464"/>
      <c r="BW301" s="464"/>
      <c r="BX301" s="464"/>
      <c r="BY301" s="464"/>
      <c r="BZ301" s="464"/>
      <c r="CA301" s="464"/>
    </row>
    <row r="302" spans="2:79" s="354" customFormat="1" ht="43.5" customHeight="1">
      <c r="B302" s="355">
        <v>289</v>
      </c>
      <c r="C302" s="128" t="s">
        <v>1585</v>
      </c>
      <c r="D302" s="128" t="s">
        <v>1586</v>
      </c>
      <c r="E302" s="128" t="s">
        <v>285</v>
      </c>
      <c r="F302" s="128" t="s">
        <v>1587</v>
      </c>
      <c r="G302" s="128" t="s">
        <v>2615</v>
      </c>
      <c r="H302" s="128" t="s">
        <v>2616</v>
      </c>
      <c r="I302" s="270" t="s">
        <v>151</v>
      </c>
      <c r="J302" s="128"/>
      <c r="K302" s="128" t="s">
        <v>1588</v>
      </c>
      <c r="L302" s="356" t="s">
        <v>2317</v>
      </c>
      <c r="M302" s="128">
        <v>12</v>
      </c>
      <c r="N302" s="366">
        <v>8</v>
      </c>
      <c r="O302" s="358">
        <f t="shared" si="12"/>
        <v>20</v>
      </c>
      <c r="P302" s="359" t="s">
        <v>2312</v>
      </c>
      <c r="Q302" s="360">
        <v>80000</v>
      </c>
      <c r="R302" s="361">
        <v>0</v>
      </c>
      <c r="S302" s="361">
        <v>0</v>
      </c>
      <c r="T302" s="361">
        <f t="shared" si="13"/>
        <v>80000</v>
      </c>
      <c r="U302" s="362">
        <v>80000</v>
      </c>
      <c r="V302" s="363">
        <v>0</v>
      </c>
      <c r="W302" s="363">
        <v>0</v>
      </c>
      <c r="X302" s="364">
        <f t="shared" si="14"/>
        <v>80000</v>
      </c>
      <c r="Y302" s="365" t="s">
        <v>2635</v>
      </c>
      <c r="AC302" s="464"/>
      <c r="AD302" s="464"/>
      <c r="AE302" s="464"/>
      <c r="AF302" s="464"/>
      <c r="AG302" s="464"/>
      <c r="AH302" s="464"/>
      <c r="AI302" s="464"/>
      <c r="AJ302" s="464"/>
      <c r="AK302" s="464"/>
      <c r="AL302" s="464"/>
      <c r="AM302" s="464"/>
      <c r="AN302" s="464"/>
      <c r="AO302" s="464"/>
      <c r="AP302" s="464"/>
      <c r="AQ302" s="464"/>
      <c r="AR302" s="464"/>
      <c r="AS302" s="464"/>
      <c r="AT302" s="464"/>
      <c r="AU302" s="464"/>
      <c r="AV302" s="464"/>
      <c r="AW302" s="464"/>
      <c r="AX302" s="464"/>
      <c r="AY302" s="464"/>
      <c r="AZ302" s="464"/>
      <c r="BA302" s="464"/>
      <c r="BB302" s="464"/>
      <c r="BC302" s="464"/>
      <c r="BD302" s="464"/>
      <c r="BE302" s="464"/>
      <c r="BF302" s="464"/>
      <c r="BG302" s="464"/>
      <c r="BH302" s="464"/>
      <c r="BI302" s="464"/>
      <c r="BJ302" s="464"/>
      <c r="BK302" s="464"/>
      <c r="BL302" s="464"/>
      <c r="BM302" s="464"/>
      <c r="BN302" s="464"/>
      <c r="BO302" s="464"/>
      <c r="BP302" s="464"/>
      <c r="BQ302" s="464"/>
      <c r="BR302" s="464"/>
      <c r="BS302" s="464"/>
      <c r="BT302" s="464"/>
      <c r="BU302" s="464"/>
      <c r="BV302" s="464"/>
      <c r="BW302" s="464"/>
      <c r="BX302" s="464"/>
      <c r="BY302" s="464"/>
      <c r="BZ302" s="464"/>
      <c r="CA302" s="464"/>
    </row>
    <row r="303" spans="2:79" s="354" customFormat="1" ht="43.5" customHeight="1">
      <c r="B303" s="355">
        <v>290</v>
      </c>
      <c r="C303" s="128" t="s">
        <v>306</v>
      </c>
      <c r="D303" s="128" t="s">
        <v>307</v>
      </c>
      <c r="E303" s="128" t="s">
        <v>307</v>
      </c>
      <c r="F303" s="128" t="s">
        <v>308</v>
      </c>
      <c r="G303" s="128" t="s">
        <v>2615</v>
      </c>
      <c r="H303" s="128" t="s">
        <v>2616</v>
      </c>
      <c r="I303" s="270" t="s">
        <v>151</v>
      </c>
      <c r="J303" s="128"/>
      <c r="K303" s="128" t="s">
        <v>309</v>
      </c>
      <c r="L303" s="356" t="s">
        <v>2317</v>
      </c>
      <c r="M303" s="128">
        <v>14</v>
      </c>
      <c r="N303" s="366">
        <v>6</v>
      </c>
      <c r="O303" s="358">
        <f t="shared" si="12"/>
        <v>20</v>
      </c>
      <c r="P303" s="359" t="s">
        <v>2312</v>
      </c>
      <c r="Q303" s="360">
        <v>80000</v>
      </c>
      <c r="R303" s="361">
        <v>0</v>
      </c>
      <c r="S303" s="361">
        <v>0</v>
      </c>
      <c r="T303" s="361">
        <f t="shared" si="13"/>
        <v>80000</v>
      </c>
      <c r="U303" s="362">
        <v>80000</v>
      </c>
      <c r="V303" s="363">
        <v>0</v>
      </c>
      <c r="W303" s="363">
        <v>0</v>
      </c>
      <c r="X303" s="364">
        <f t="shared" si="14"/>
        <v>80000</v>
      </c>
      <c r="Y303" s="365" t="s">
        <v>2636</v>
      </c>
      <c r="AC303" s="464"/>
      <c r="AD303" s="464"/>
      <c r="AE303" s="464"/>
      <c r="AF303" s="464"/>
      <c r="AG303" s="464"/>
      <c r="AH303" s="464"/>
      <c r="AI303" s="464"/>
      <c r="AJ303" s="464"/>
      <c r="AK303" s="464"/>
      <c r="AL303" s="464"/>
      <c r="AM303" s="464"/>
      <c r="AN303" s="464"/>
      <c r="AO303" s="464"/>
      <c r="AP303" s="464"/>
      <c r="AQ303" s="464"/>
      <c r="AR303" s="464"/>
      <c r="AS303" s="464"/>
      <c r="AT303" s="464"/>
      <c r="AU303" s="464"/>
      <c r="AV303" s="464"/>
      <c r="AW303" s="464"/>
      <c r="AX303" s="464"/>
      <c r="AY303" s="464"/>
      <c r="AZ303" s="464"/>
      <c r="BA303" s="464"/>
      <c r="BB303" s="464"/>
      <c r="BC303" s="464"/>
      <c r="BD303" s="464"/>
      <c r="BE303" s="464"/>
      <c r="BF303" s="464"/>
      <c r="BG303" s="464"/>
      <c r="BH303" s="464"/>
      <c r="BI303" s="464"/>
      <c r="BJ303" s="464"/>
      <c r="BK303" s="464"/>
      <c r="BL303" s="464"/>
      <c r="BM303" s="464"/>
      <c r="BN303" s="464"/>
      <c r="BO303" s="464"/>
      <c r="BP303" s="464"/>
      <c r="BQ303" s="464"/>
      <c r="BR303" s="464"/>
      <c r="BS303" s="464"/>
      <c r="BT303" s="464"/>
      <c r="BU303" s="464"/>
      <c r="BV303" s="464"/>
      <c r="BW303" s="464"/>
      <c r="BX303" s="464"/>
      <c r="BY303" s="464"/>
      <c r="BZ303" s="464"/>
      <c r="CA303" s="464"/>
    </row>
    <row r="304" spans="2:79" s="354" customFormat="1" ht="43.5" customHeight="1">
      <c r="B304" s="355">
        <v>291</v>
      </c>
      <c r="C304" s="128" t="s">
        <v>1170</v>
      </c>
      <c r="D304" s="128" t="s">
        <v>1171</v>
      </c>
      <c r="E304" s="128" t="s">
        <v>253</v>
      </c>
      <c r="F304" s="128" t="s">
        <v>1172</v>
      </c>
      <c r="G304" s="128" t="s">
        <v>2615</v>
      </c>
      <c r="H304" s="128" t="s">
        <v>2616</v>
      </c>
      <c r="I304" s="270" t="s">
        <v>151</v>
      </c>
      <c r="J304" s="128"/>
      <c r="K304" s="128" t="s">
        <v>384</v>
      </c>
      <c r="L304" s="356" t="s">
        <v>2317</v>
      </c>
      <c r="M304" s="128">
        <v>45</v>
      </c>
      <c r="N304" s="366">
        <v>12</v>
      </c>
      <c r="O304" s="358">
        <f t="shared" si="12"/>
        <v>57</v>
      </c>
      <c r="P304" s="359" t="s">
        <v>2312</v>
      </c>
      <c r="Q304" s="360">
        <v>80000</v>
      </c>
      <c r="R304" s="361">
        <v>0</v>
      </c>
      <c r="S304" s="361">
        <v>0</v>
      </c>
      <c r="T304" s="361">
        <f t="shared" si="13"/>
        <v>80000</v>
      </c>
      <c r="U304" s="362">
        <v>80000</v>
      </c>
      <c r="V304" s="363">
        <v>0</v>
      </c>
      <c r="W304" s="363">
        <v>0</v>
      </c>
      <c r="X304" s="364">
        <f t="shared" si="14"/>
        <v>80000</v>
      </c>
      <c r="Y304" s="365" t="s">
        <v>2637</v>
      </c>
      <c r="AC304" s="464"/>
      <c r="AD304" s="464"/>
      <c r="AE304" s="464"/>
      <c r="AF304" s="464"/>
      <c r="AG304" s="464"/>
      <c r="AH304" s="464"/>
      <c r="AI304" s="464"/>
      <c r="AJ304" s="464"/>
      <c r="AK304" s="464"/>
      <c r="AL304" s="464"/>
      <c r="AM304" s="464"/>
      <c r="AN304" s="464"/>
      <c r="AO304" s="464"/>
      <c r="AP304" s="464"/>
      <c r="AQ304" s="464"/>
      <c r="AR304" s="464"/>
      <c r="AS304" s="464"/>
      <c r="AT304" s="464"/>
      <c r="AU304" s="464"/>
      <c r="AV304" s="464"/>
      <c r="AW304" s="464"/>
      <c r="AX304" s="464"/>
      <c r="AY304" s="464"/>
      <c r="AZ304" s="464"/>
      <c r="BA304" s="464"/>
      <c r="BB304" s="464"/>
      <c r="BC304" s="464"/>
      <c r="BD304" s="464"/>
      <c r="BE304" s="464"/>
      <c r="BF304" s="464"/>
      <c r="BG304" s="464"/>
      <c r="BH304" s="464"/>
      <c r="BI304" s="464"/>
      <c r="BJ304" s="464"/>
      <c r="BK304" s="464"/>
      <c r="BL304" s="464"/>
      <c r="BM304" s="464"/>
      <c r="BN304" s="464"/>
      <c r="BO304" s="464"/>
      <c r="BP304" s="464"/>
      <c r="BQ304" s="464"/>
      <c r="BR304" s="464"/>
      <c r="BS304" s="464"/>
      <c r="BT304" s="464"/>
      <c r="BU304" s="464"/>
      <c r="BV304" s="464"/>
      <c r="BW304" s="464"/>
      <c r="BX304" s="464"/>
      <c r="BY304" s="464"/>
      <c r="BZ304" s="464"/>
      <c r="CA304" s="464"/>
    </row>
    <row r="305" spans="2:79" s="354" customFormat="1" ht="43.5" customHeight="1">
      <c r="B305" s="355">
        <v>292</v>
      </c>
      <c r="C305" s="128" t="s">
        <v>860</v>
      </c>
      <c r="D305" s="128" t="s">
        <v>291</v>
      </c>
      <c r="E305" s="128" t="s">
        <v>861</v>
      </c>
      <c r="F305" s="128" t="s">
        <v>862</v>
      </c>
      <c r="G305" s="128" t="s">
        <v>2615</v>
      </c>
      <c r="H305" s="128" t="s">
        <v>2616</v>
      </c>
      <c r="I305" s="270" t="s">
        <v>151</v>
      </c>
      <c r="J305" s="128"/>
      <c r="K305" s="128" t="s">
        <v>863</v>
      </c>
      <c r="L305" s="356" t="s">
        <v>2317</v>
      </c>
      <c r="M305" s="128">
        <v>7</v>
      </c>
      <c r="N305" s="366">
        <v>14</v>
      </c>
      <c r="O305" s="358">
        <f t="shared" si="12"/>
        <v>21</v>
      </c>
      <c r="P305" s="359" t="s">
        <v>2312</v>
      </c>
      <c r="Q305" s="360">
        <v>80000</v>
      </c>
      <c r="R305" s="361">
        <v>0</v>
      </c>
      <c r="S305" s="361">
        <v>0</v>
      </c>
      <c r="T305" s="361">
        <f t="shared" si="13"/>
        <v>80000</v>
      </c>
      <c r="U305" s="362">
        <v>80000</v>
      </c>
      <c r="V305" s="363">
        <v>0</v>
      </c>
      <c r="W305" s="363">
        <v>0</v>
      </c>
      <c r="X305" s="364">
        <f t="shared" si="14"/>
        <v>80000</v>
      </c>
      <c r="Y305" s="365" t="s">
        <v>2638</v>
      </c>
      <c r="AC305" s="464"/>
      <c r="AD305" s="464"/>
      <c r="AE305" s="464"/>
      <c r="AF305" s="464"/>
      <c r="AG305" s="464"/>
      <c r="AH305" s="464"/>
      <c r="AI305" s="464"/>
      <c r="AJ305" s="464"/>
      <c r="AK305" s="464"/>
      <c r="AL305" s="464"/>
      <c r="AM305" s="464"/>
      <c r="AN305" s="464"/>
      <c r="AO305" s="464"/>
      <c r="AP305" s="464"/>
      <c r="AQ305" s="464"/>
      <c r="AR305" s="464"/>
      <c r="AS305" s="464"/>
      <c r="AT305" s="464"/>
      <c r="AU305" s="464"/>
      <c r="AV305" s="464"/>
      <c r="AW305" s="464"/>
      <c r="AX305" s="464"/>
      <c r="AY305" s="464"/>
      <c r="AZ305" s="464"/>
      <c r="BA305" s="464"/>
      <c r="BB305" s="464"/>
      <c r="BC305" s="464"/>
      <c r="BD305" s="464"/>
      <c r="BE305" s="464"/>
      <c r="BF305" s="464"/>
      <c r="BG305" s="464"/>
      <c r="BH305" s="464"/>
      <c r="BI305" s="464"/>
      <c r="BJ305" s="464"/>
      <c r="BK305" s="464"/>
      <c r="BL305" s="464"/>
      <c r="BM305" s="464"/>
      <c r="BN305" s="464"/>
      <c r="BO305" s="464"/>
      <c r="BP305" s="464"/>
      <c r="BQ305" s="464"/>
      <c r="BR305" s="464"/>
      <c r="BS305" s="464"/>
      <c r="BT305" s="464"/>
      <c r="BU305" s="464"/>
      <c r="BV305" s="464"/>
      <c r="BW305" s="464"/>
      <c r="BX305" s="464"/>
      <c r="BY305" s="464"/>
      <c r="BZ305" s="464"/>
      <c r="CA305" s="464"/>
    </row>
    <row r="306" spans="2:79" s="354" customFormat="1" ht="43.5" customHeight="1">
      <c r="B306" s="355">
        <v>293</v>
      </c>
      <c r="C306" s="128" t="s">
        <v>147</v>
      </c>
      <c r="D306" s="128" t="s">
        <v>148</v>
      </c>
      <c r="E306" s="128" t="s">
        <v>149</v>
      </c>
      <c r="F306" s="128" t="s">
        <v>150</v>
      </c>
      <c r="G306" s="128" t="s">
        <v>2615</v>
      </c>
      <c r="H306" s="128" t="s">
        <v>2616</v>
      </c>
      <c r="I306" s="270" t="s">
        <v>151</v>
      </c>
      <c r="J306" s="128"/>
      <c r="K306" s="128" t="s">
        <v>147</v>
      </c>
      <c r="L306" s="356" t="s">
        <v>2317</v>
      </c>
      <c r="M306" s="128">
        <v>10</v>
      </c>
      <c r="N306" s="366">
        <v>15</v>
      </c>
      <c r="O306" s="358">
        <f t="shared" si="12"/>
        <v>25</v>
      </c>
      <c r="P306" s="359" t="s">
        <v>2312</v>
      </c>
      <c r="Q306" s="360">
        <v>80000</v>
      </c>
      <c r="R306" s="361">
        <v>0</v>
      </c>
      <c r="S306" s="361">
        <v>0</v>
      </c>
      <c r="T306" s="361">
        <f t="shared" si="13"/>
        <v>80000</v>
      </c>
      <c r="U306" s="362">
        <v>80000</v>
      </c>
      <c r="V306" s="363">
        <v>0</v>
      </c>
      <c r="W306" s="363">
        <v>0</v>
      </c>
      <c r="X306" s="364">
        <f t="shared" si="14"/>
        <v>80000</v>
      </c>
      <c r="Y306" s="365" t="s">
        <v>2639</v>
      </c>
      <c r="AC306" s="464"/>
      <c r="AD306" s="464"/>
      <c r="AE306" s="464"/>
      <c r="AF306" s="464"/>
      <c r="AG306" s="464"/>
      <c r="AH306" s="464"/>
      <c r="AI306" s="464"/>
      <c r="AJ306" s="464"/>
      <c r="AK306" s="464"/>
      <c r="AL306" s="464"/>
      <c r="AM306" s="464"/>
      <c r="AN306" s="464"/>
      <c r="AO306" s="464"/>
      <c r="AP306" s="464"/>
      <c r="AQ306" s="464"/>
      <c r="AR306" s="464"/>
      <c r="AS306" s="464"/>
      <c r="AT306" s="464"/>
      <c r="AU306" s="464"/>
      <c r="AV306" s="464"/>
      <c r="AW306" s="464"/>
      <c r="AX306" s="464"/>
      <c r="AY306" s="464"/>
      <c r="AZ306" s="464"/>
      <c r="BA306" s="464"/>
      <c r="BB306" s="464"/>
      <c r="BC306" s="464"/>
      <c r="BD306" s="464"/>
      <c r="BE306" s="464"/>
      <c r="BF306" s="464"/>
      <c r="BG306" s="464"/>
      <c r="BH306" s="464"/>
      <c r="BI306" s="464"/>
      <c r="BJ306" s="464"/>
      <c r="BK306" s="464"/>
      <c r="BL306" s="464"/>
      <c r="BM306" s="464"/>
      <c r="BN306" s="464"/>
      <c r="BO306" s="464"/>
      <c r="BP306" s="464"/>
      <c r="BQ306" s="464"/>
      <c r="BR306" s="464"/>
      <c r="BS306" s="464"/>
      <c r="BT306" s="464"/>
      <c r="BU306" s="464"/>
      <c r="BV306" s="464"/>
      <c r="BW306" s="464"/>
      <c r="BX306" s="464"/>
      <c r="BY306" s="464"/>
      <c r="BZ306" s="464"/>
      <c r="CA306" s="464"/>
    </row>
    <row r="307" spans="2:79" s="354" customFormat="1" ht="43.5" customHeight="1">
      <c r="B307" s="355">
        <v>294</v>
      </c>
      <c r="C307" s="128" t="s">
        <v>1197</v>
      </c>
      <c r="D307" s="128" t="s">
        <v>307</v>
      </c>
      <c r="E307" s="128" t="s">
        <v>285</v>
      </c>
      <c r="F307" s="128" t="s">
        <v>229</v>
      </c>
      <c r="G307" s="128" t="s">
        <v>2615</v>
      </c>
      <c r="H307" s="128" t="s">
        <v>2616</v>
      </c>
      <c r="I307" s="270" t="s">
        <v>151</v>
      </c>
      <c r="J307" s="128"/>
      <c r="K307" s="128" t="s">
        <v>1198</v>
      </c>
      <c r="L307" s="356" t="s">
        <v>2317</v>
      </c>
      <c r="M307" s="128">
        <v>12</v>
      </c>
      <c r="N307" s="366">
        <v>14</v>
      </c>
      <c r="O307" s="358">
        <f t="shared" si="12"/>
        <v>26</v>
      </c>
      <c r="P307" s="359" t="s">
        <v>2312</v>
      </c>
      <c r="Q307" s="360">
        <v>80000</v>
      </c>
      <c r="R307" s="361">
        <v>0</v>
      </c>
      <c r="S307" s="361">
        <v>0</v>
      </c>
      <c r="T307" s="361">
        <f t="shared" si="13"/>
        <v>80000</v>
      </c>
      <c r="U307" s="362">
        <v>80000</v>
      </c>
      <c r="V307" s="363">
        <v>0</v>
      </c>
      <c r="W307" s="363">
        <v>0</v>
      </c>
      <c r="X307" s="364">
        <f t="shared" si="14"/>
        <v>80000</v>
      </c>
      <c r="Y307" s="365" t="s">
        <v>2640</v>
      </c>
      <c r="AC307" s="464"/>
      <c r="AD307" s="464"/>
      <c r="AE307" s="464"/>
      <c r="AF307" s="464"/>
      <c r="AG307" s="464"/>
      <c r="AH307" s="464"/>
      <c r="AI307" s="464"/>
      <c r="AJ307" s="464"/>
      <c r="AK307" s="464"/>
      <c r="AL307" s="464"/>
      <c r="AM307" s="464"/>
      <c r="AN307" s="464"/>
      <c r="AO307" s="464"/>
      <c r="AP307" s="464"/>
      <c r="AQ307" s="464"/>
      <c r="AR307" s="464"/>
      <c r="AS307" s="464"/>
      <c r="AT307" s="464"/>
      <c r="AU307" s="464"/>
      <c r="AV307" s="464"/>
      <c r="AW307" s="464"/>
      <c r="AX307" s="464"/>
      <c r="AY307" s="464"/>
      <c r="AZ307" s="464"/>
      <c r="BA307" s="464"/>
      <c r="BB307" s="464"/>
      <c r="BC307" s="464"/>
      <c r="BD307" s="464"/>
      <c r="BE307" s="464"/>
      <c r="BF307" s="464"/>
      <c r="BG307" s="464"/>
      <c r="BH307" s="464"/>
      <c r="BI307" s="464"/>
      <c r="BJ307" s="464"/>
      <c r="BK307" s="464"/>
      <c r="BL307" s="464"/>
      <c r="BM307" s="464"/>
      <c r="BN307" s="464"/>
      <c r="BO307" s="464"/>
      <c r="BP307" s="464"/>
      <c r="BQ307" s="464"/>
      <c r="BR307" s="464"/>
      <c r="BS307" s="464"/>
      <c r="BT307" s="464"/>
      <c r="BU307" s="464"/>
      <c r="BV307" s="464"/>
      <c r="BW307" s="464"/>
      <c r="BX307" s="464"/>
      <c r="BY307" s="464"/>
      <c r="BZ307" s="464"/>
      <c r="CA307" s="464"/>
    </row>
    <row r="308" spans="2:79" s="354" customFormat="1" ht="43.5" customHeight="1">
      <c r="B308" s="355">
        <v>295</v>
      </c>
      <c r="C308" s="128" t="s">
        <v>1582</v>
      </c>
      <c r="D308" s="128" t="s">
        <v>179</v>
      </c>
      <c r="E308" s="128" t="s">
        <v>291</v>
      </c>
      <c r="F308" s="128" t="s">
        <v>437</v>
      </c>
      <c r="G308" s="128" t="s">
        <v>2615</v>
      </c>
      <c r="H308" s="128" t="s">
        <v>2616</v>
      </c>
      <c r="I308" s="270" t="s">
        <v>151</v>
      </c>
      <c r="J308" s="128"/>
      <c r="K308" s="128" t="s">
        <v>1583</v>
      </c>
      <c r="L308" s="356" t="s">
        <v>2317</v>
      </c>
      <c r="M308" s="128">
        <v>12</v>
      </c>
      <c r="N308" s="366">
        <v>9</v>
      </c>
      <c r="O308" s="358">
        <f t="shared" si="12"/>
        <v>21</v>
      </c>
      <c r="P308" s="359" t="s">
        <v>2312</v>
      </c>
      <c r="Q308" s="360">
        <v>80000</v>
      </c>
      <c r="R308" s="361">
        <v>0</v>
      </c>
      <c r="S308" s="361">
        <v>0</v>
      </c>
      <c r="T308" s="361">
        <f t="shared" si="13"/>
        <v>80000</v>
      </c>
      <c r="U308" s="362">
        <v>80000</v>
      </c>
      <c r="V308" s="363">
        <v>0</v>
      </c>
      <c r="W308" s="363">
        <v>0</v>
      </c>
      <c r="X308" s="364">
        <f t="shared" si="14"/>
        <v>80000</v>
      </c>
      <c r="Y308" s="365" t="s">
        <v>2641</v>
      </c>
      <c r="AC308" s="464"/>
      <c r="AD308" s="464"/>
      <c r="AE308" s="464"/>
      <c r="AF308" s="464"/>
      <c r="AG308" s="464"/>
      <c r="AH308" s="464"/>
      <c r="AI308" s="464"/>
      <c r="AJ308" s="464"/>
      <c r="AK308" s="464"/>
      <c r="AL308" s="464"/>
      <c r="AM308" s="464"/>
      <c r="AN308" s="464"/>
      <c r="AO308" s="464"/>
      <c r="AP308" s="464"/>
      <c r="AQ308" s="464"/>
      <c r="AR308" s="464"/>
      <c r="AS308" s="464"/>
      <c r="AT308" s="464"/>
      <c r="AU308" s="464"/>
      <c r="AV308" s="464"/>
      <c r="AW308" s="464"/>
      <c r="AX308" s="464"/>
      <c r="AY308" s="464"/>
      <c r="AZ308" s="464"/>
      <c r="BA308" s="464"/>
      <c r="BB308" s="464"/>
      <c r="BC308" s="464"/>
      <c r="BD308" s="464"/>
      <c r="BE308" s="464"/>
      <c r="BF308" s="464"/>
      <c r="BG308" s="464"/>
      <c r="BH308" s="464"/>
      <c r="BI308" s="464"/>
      <c r="BJ308" s="464"/>
      <c r="BK308" s="464"/>
      <c r="BL308" s="464"/>
      <c r="BM308" s="464"/>
      <c r="BN308" s="464"/>
      <c r="BO308" s="464"/>
      <c r="BP308" s="464"/>
      <c r="BQ308" s="464"/>
      <c r="BR308" s="464"/>
      <c r="BS308" s="464"/>
      <c r="BT308" s="464"/>
      <c r="BU308" s="464"/>
      <c r="BV308" s="464"/>
      <c r="BW308" s="464"/>
      <c r="BX308" s="464"/>
      <c r="BY308" s="464"/>
      <c r="BZ308" s="464"/>
      <c r="CA308" s="464"/>
    </row>
    <row r="309" spans="2:79" s="354" customFormat="1" ht="43.5" customHeight="1">
      <c r="B309" s="355">
        <v>296</v>
      </c>
      <c r="C309" s="128" t="s">
        <v>1147</v>
      </c>
      <c r="D309" s="128" t="s">
        <v>237</v>
      </c>
      <c r="E309" s="128" t="s">
        <v>403</v>
      </c>
      <c r="F309" s="128" t="s">
        <v>1148</v>
      </c>
      <c r="G309" s="128" t="s">
        <v>2615</v>
      </c>
      <c r="H309" s="128" t="s">
        <v>2616</v>
      </c>
      <c r="I309" s="270" t="s">
        <v>151</v>
      </c>
      <c r="J309" s="128"/>
      <c r="K309" s="128" t="s">
        <v>1149</v>
      </c>
      <c r="L309" s="356" t="s">
        <v>2317</v>
      </c>
      <c r="M309" s="128">
        <v>2</v>
      </c>
      <c r="N309" s="366">
        <v>18</v>
      </c>
      <c r="O309" s="358">
        <f t="shared" si="12"/>
        <v>20</v>
      </c>
      <c r="P309" s="359" t="s">
        <v>2312</v>
      </c>
      <c r="Q309" s="360">
        <v>80000</v>
      </c>
      <c r="R309" s="361">
        <v>0</v>
      </c>
      <c r="S309" s="361">
        <v>0</v>
      </c>
      <c r="T309" s="361">
        <f t="shared" si="13"/>
        <v>80000</v>
      </c>
      <c r="U309" s="362">
        <v>80000</v>
      </c>
      <c r="V309" s="363">
        <v>0</v>
      </c>
      <c r="W309" s="363">
        <v>0</v>
      </c>
      <c r="X309" s="364">
        <f t="shared" si="14"/>
        <v>80000</v>
      </c>
      <c r="Y309" s="354" t="s">
        <v>2642</v>
      </c>
      <c r="AC309" s="464"/>
      <c r="AD309" s="464"/>
      <c r="AE309" s="464"/>
      <c r="AF309" s="464"/>
      <c r="AG309" s="464"/>
      <c r="AH309" s="464"/>
      <c r="AI309" s="464"/>
      <c r="AJ309" s="464"/>
      <c r="AK309" s="464"/>
      <c r="AL309" s="464"/>
      <c r="AM309" s="464"/>
      <c r="AN309" s="464"/>
      <c r="AO309" s="464"/>
      <c r="AP309" s="464"/>
      <c r="AQ309" s="464"/>
      <c r="AR309" s="464"/>
      <c r="AS309" s="464"/>
      <c r="AT309" s="464"/>
      <c r="AU309" s="464"/>
      <c r="AV309" s="464"/>
      <c r="AW309" s="464"/>
      <c r="AX309" s="464"/>
      <c r="AY309" s="464"/>
      <c r="AZ309" s="464"/>
      <c r="BA309" s="464"/>
      <c r="BB309" s="464"/>
      <c r="BC309" s="464"/>
      <c r="BD309" s="464"/>
      <c r="BE309" s="464"/>
      <c r="BF309" s="464"/>
      <c r="BG309" s="464"/>
      <c r="BH309" s="464"/>
      <c r="BI309" s="464"/>
      <c r="BJ309" s="464"/>
      <c r="BK309" s="464"/>
      <c r="BL309" s="464"/>
      <c r="BM309" s="464"/>
      <c r="BN309" s="464"/>
      <c r="BO309" s="464"/>
      <c r="BP309" s="464"/>
      <c r="BQ309" s="464"/>
      <c r="BR309" s="464"/>
      <c r="BS309" s="464"/>
      <c r="BT309" s="464"/>
      <c r="BU309" s="464"/>
      <c r="BV309" s="464"/>
      <c r="BW309" s="464"/>
      <c r="BX309" s="464"/>
      <c r="BY309" s="464"/>
      <c r="BZ309" s="464"/>
      <c r="CA309" s="464"/>
    </row>
    <row r="310" spans="2:79" s="354" customFormat="1" ht="43.5" customHeight="1">
      <c r="B310" s="355">
        <v>297</v>
      </c>
      <c r="C310" s="128" t="s">
        <v>605</v>
      </c>
      <c r="D310" s="128" t="s">
        <v>606</v>
      </c>
      <c r="E310" s="128" t="s">
        <v>307</v>
      </c>
      <c r="F310" s="128" t="s">
        <v>607</v>
      </c>
      <c r="G310" s="128" t="s">
        <v>2491</v>
      </c>
      <c r="H310" s="128" t="s">
        <v>2492</v>
      </c>
      <c r="I310" s="270" t="s">
        <v>405</v>
      </c>
      <c r="J310" s="128"/>
      <c r="K310" s="128" t="s">
        <v>608</v>
      </c>
      <c r="L310" s="356" t="s">
        <v>2317</v>
      </c>
      <c r="M310" s="128">
        <v>9</v>
      </c>
      <c r="N310" s="366">
        <v>11</v>
      </c>
      <c r="O310" s="358">
        <f t="shared" si="12"/>
        <v>20</v>
      </c>
      <c r="P310" s="359" t="s">
        <v>2312</v>
      </c>
      <c r="Q310" s="360">
        <v>80000</v>
      </c>
      <c r="R310" s="361">
        <v>0</v>
      </c>
      <c r="S310" s="361">
        <v>0</v>
      </c>
      <c r="T310" s="361">
        <f t="shared" si="13"/>
        <v>80000</v>
      </c>
      <c r="U310" s="362">
        <v>80000</v>
      </c>
      <c r="V310" s="363">
        <v>0</v>
      </c>
      <c r="W310" s="363">
        <v>0</v>
      </c>
      <c r="X310" s="364">
        <f t="shared" si="14"/>
        <v>80000</v>
      </c>
      <c r="Y310" s="368" t="s">
        <v>2643</v>
      </c>
      <c r="AC310" s="464"/>
      <c r="AD310" s="464"/>
      <c r="AE310" s="464"/>
      <c r="AF310" s="464"/>
      <c r="AG310" s="464"/>
      <c r="AH310" s="464"/>
      <c r="AI310" s="464"/>
      <c r="AJ310" s="464"/>
      <c r="AK310" s="464"/>
      <c r="AL310" s="464"/>
      <c r="AM310" s="464"/>
      <c r="AN310" s="464"/>
      <c r="AO310" s="464"/>
      <c r="AP310" s="464"/>
      <c r="AQ310" s="464"/>
      <c r="AR310" s="464"/>
      <c r="AS310" s="464"/>
      <c r="AT310" s="464"/>
      <c r="AU310" s="464"/>
      <c r="AV310" s="464"/>
      <c r="AW310" s="464"/>
      <c r="AX310" s="464"/>
      <c r="AY310" s="464"/>
      <c r="AZ310" s="464"/>
      <c r="BA310" s="464"/>
      <c r="BB310" s="464"/>
      <c r="BC310" s="464"/>
      <c r="BD310" s="464"/>
      <c r="BE310" s="464"/>
      <c r="BF310" s="464"/>
      <c r="BG310" s="464"/>
      <c r="BH310" s="464"/>
      <c r="BI310" s="464"/>
      <c r="BJ310" s="464"/>
      <c r="BK310" s="464"/>
      <c r="BL310" s="464"/>
      <c r="BM310" s="464"/>
      <c r="BN310" s="464"/>
      <c r="BO310" s="464"/>
      <c r="BP310" s="464"/>
      <c r="BQ310" s="464"/>
      <c r="BR310" s="464"/>
      <c r="BS310" s="464"/>
      <c r="BT310" s="464"/>
      <c r="BU310" s="464"/>
      <c r="BV310" s="464"/>
      <c r="BW310" s="464"/>
      <c r="BX310" s="464"/>
      <c r="BY310" s="464"/>
      <c r="BZ310" s="464"/>
      <c r="CA310" s="464"/>
    </row>
    <row r="311" spans="2:79" s="354" customFormat="1" ht="43.5" customHeight="1">
      <c r="B311" s="355">
        <v>298</v>
      </c>
      <c r="C311" s="128" t="s">
        <v>655</v>
      </c>
      <c r="D311" s="128" t="s">
        <v>307</v>
      </c>
      <c r="E311" s="128" t="s">
        <v>656</v>
      </c>
      <c r="F311" s="128" t="s">
        <v>437</v>
      </c>
      <c r="G311" s="128" t="s">
        <v>2491</v>
      </c>
      <c r="H311" s="128" t="s">
        <v>2492</v>
      </c>
      <c r="I311" s="270" t="s">
        <v>405</v>
      </c>
      <c r="J311" s="128"/>
      <c r="K311" s="128" t="s">
        <v>657</v>
      </c>
      <c r="L311" s="356" t="s">
        <v>2317</v>
      </c>
      <c r="M311" s="128">
        <v>3</v>
      </c>
      <c r="N311" s="366">
        <v>20</v>
      </c>
      <c r="O311" s="358">
        <f t="shared" si="12"/>
        <v>23</v>
      </c>
      <c r="P311" s="359" t="s">
        <v>2312</v>
      </c>
      <c r="Q311" s="360">
        <v>80000</v>
      </c>
      <c r="R311" s="361">
        <v>0</v>
      </c>
      <c r="S311" s="361">
        <v>0</v>
      </c>
      <c r="T311" s="361">
        <f t="shared" si="13"/>
        <v>80000</v>
      </c>
      <c r="U311" s="362">
        <v>80000</v>
      </c>
      <c r="V311" s="363">
        <v>0</v>
      </c>
      <c r="W311" s="363">
        <v>0</v>
      </c>
      <c r="X311" s="364">
        <f t="shared" si="14"/>
        <v>80000</v>
      </c>
      <c r="Y311" s="365" t="s">
        <v>2644</v>
      </c>
      <c r="AC311" s="464"/>
      <c r="AD311" s="464"/>
      <c r="AE311" s="464"/>
      <c r="AF311" s="464"/>
      <c r="AG311" s="464"/>
      <c r="AH311" s="464"/>
      <c r="AI311" s="464"/>
      <c r="AJ311" s="464"/>
      <c r="AK311" s="464"/>
      <c r="AL311" s="464"/>
      <c r="AM311" s="464"/>
      <c r="AN311" s="464"/>
      <c r="AO311" s="464"/>
      <c r="AP311" s="464"/>
      <c r="AQ311" s="464"/>
      <c r="AR311" s="464"/>
      <c r="AS311" s="464"/>
      <c r="AT311" s="464"/>
      <c r="AU311" s="464"/>
      <c r="AV311" s="464"/>
      <c r="AW311" s="464"/>
      <c r="AX311" s="464"/>
      <c r="AY311" s="464"/>
      <c r="AZ311" s="464"/>
      <c r="BA311" s="464"/>
      <c r="BB311" s="464"/>
      <c r="BC311" s="464"/>
      <c r="BD311" s="464"/>
      <c r="BE311" s="464"/>
      <c r="BF311" s="464"/>
      <c r="BG311" s="464"/>
      <c r="BH311" s="464"/>
      <c r="BI311" s="464"/>
      <c r="BJ311" s="464"/>
      <c r="BK311" s="464"/>
      <c r="BL311" s="464"/>
      <c r="BM311" s="464"/>
      <c r="BN311" s="464"/>
      <c r="BO311" s="464"/>
      <c r="BP311" s="464"/>
      <c r="BQ311" s="464"/>
      <c r="BR311" s="464"/>
      <c r="BS311" s="464"/>
      <c r="BT311" s="464"/>
      <c r="BU311" s="464"/>
      <c r="BV311" s="464"/>
      <c r="BW311" s="464"/>
      <c r="BX311" s="464"/>
      <c r="BY311" s="464"/>
      <c r="BZ311" s="464"/>
      <c r="CA311" s="464"/>
    </row>
    <row r="312" spans="2:79" s="354" customFormat="1" ht="43.5" customHeight="1">
      <c r="B312" s="355">
        <v>299</v>
      </c>
      <c r="C312" s="128" t="s">
        <v>663</v>
      </c>
      <c r="D312" s="128" t="s">
        <v>253</v>
      </c>
      <c r="E312" s="128" t="s">
        <v>285</v>
      </c>
      <c r="F312" s="128" t="s">
        <v>664</v>
      </c>
      <c r="G312" s="128" t="s">
        <v>2491</v>
      </c>
      <c r="H312" s="128" t="s">
        <v>2492</v>
      </c>
      <c r="I312" s="270" t="s">
        <v>405</v>
      </c>
      <c r="J312" s="128"/>
      <c r="K312" s="128" t="s">
        <v>665</v>
      </c>
      <c r="L312" s="356" t="s">
        <v>2317</v>
      </c>
      <c r="M312" s="128">
        <v>10</v>
      </c>
      <c r="N312" s="366">
        <v>15</v>
      </c>
      <c r="O312" s="358">
        <f t="shared" si="12"/>
        <v>25</v>
      </c>
      <c r="P312" s="359" t="s">
        <v>2312</v>
      </c>
      <c r="Q312" s="360">
        <v>80000</v>
      </c>
      <c r="R312" s="361">
        <v>0</v>
      </c>
      <c r="S312" s="361">
        <v>0</v>
      </c>
      <c r="T312" s="361">
        <f t="shared" si="13"/>
        <v>80000</v>
      </c>
      <c r="U312" s="362">
        <v>80000</v>
      </c>
      <c r="V312" s="363">
        <v>0</v>
      </c>
      <c r="W312" s="363">
        <v>0</v>
      </c>
      <c r="X312" s="364">
        <f t="shared" si="14"/>
        <v>80000</v>
      </c>
      <c r="Y312" s="365" t="s">
        <v>2645</v>
      </c>
      <c r="AC312" s="464"/>
      <c r="AD312" s="464"/>
      <c r="AE312" s="464"/>
      <c r="AF312" s="464"/>
      <c r="AG312" s="464"/>
      <c r="AH312" s="464"/>
      <c r="AI312" s="464"/>
      <c r="AJ312" s="464"/>
      <c r="AK312" s="464"/>
      <c r="AL312" s="464"/>
      <c r="AM312" s="464"/>
      <c r="AN312" s="464"/>
      <c r="AO312" s="464"/>
      <c r="AP312" s="464"/>
      <c r="AQ312" s="464"/>
      <c r="AR312" s="464"/>
      <c r="AS312" s="464"/>
      <c r="AT312" s="464"/>
      <c r="AU312" s="464"/>
      <c r="AV312" s="464"/>
      <c r="AW312" s="464"/>
      <c r="AX312" s="464"/>
      <c r="AY312" s="464"/>
      <c r="AZ312" s="464"/>
      <c r="BA312" s="464"/>
      <c r="BB312" s="464"/>
      <c r="BC312" s="464"/>
      <c r="BD312" s="464"/>
      <c r="BE312" s="464"/>
      <c r="BF312" s="464"/>
      <c r="BG312" s="464"/>
      <c r="BH312" s="464"/>
      <c r="BI312" s="464"/>
      <c r="BJ312" s="464"/>
      <c r="BK312" s="464"/>
      <c r="BL312" s="464"/>
      <c r="BM312" s="464"/>
      <c r="BN312" s="464"/>
      <c r="BO312" s="464"/>
      <c r="BP312" s="464"/>
      <c r="BQ312" s="464"/>
      <c r="BR312" s="464"/>
      <c r="BS312" s="464"/>
      <c r="BT312" s="464"/>
      <c r="BU312" s="464"/>
      <c r="BV312" s="464"/>
      <c r="BW312" s="464"/>
      <c r="BX312" s="464"/>
      <c r="BY312" s="464"/>
      <c r="BZ312" s="464"/>
      <c r="CA312" s="464"/>
    </row>
    <row r="313" spans="2:79" s="354" customFormat="1" ht="43.5" customHeight="1">
      <c r="B313" s="355">
        <v>300</v>
      </c>
      <c r="C313" s="128" t="s">
        <v>676</v>
      </c>
      <c r="D313" s="128" t="s">
        <v>253</v>
      </c>
      <c r="E313" s="128" t="s">
        <v>398</v>
      </c>
      <c r="F313" s="128" t="s">
        <v>677</v>
      </c>
      <c r="G313" s="128" t="s">
        <v>2491</v>
      </c>
      <c r="H313" s="128" t="s">
        <v>2492</v>
      </c>
      <c r="I313" s="270" t="s">
        <v>405</v>
      </c>
      <c r="J313" s="128"/>
      <c r="K313" s="128" t="s">
        <v>678</v>
      </c>
      <c r="L313" s="356" t="s">
        <v>2317</v>
      </c>
      <c r="M313" s="128">
        <v>24</v>
      </c>
      <c r="N313" s="366">
        <v>2</v>
      </c>
      <c r="O313" s="358">
        <f t="shared" si="12"/>
        <v>26</v>
      </c>
      <c r="P313" s="359" t="s">
        <v>2312</v>
      </c>
      <c r="Q313" s="360">
        <v>80000</v>
      </c>
      <c r="R313" s="361">
        <v>0</v>
      </c>
      <c r="S313" s="361">
        <v>0</v>
      </c>
      <c r="T313" s="361">
        <f t="shared" si="13"/>
        <v>80000</v>
      </c>
      <c r="U313" s="362">
        <v>80000</v>
      </c>
      <c r="V313" s="363">
        <v>0</v>
      </c>
      <c r="W313" s="363">
        <v>0</v>
      </c>
      <c r="X313" s="364">
        <f t="shared" si="14"/>
        <v>80000</v>
      </c>
      <c r="Y313" s="365" t="s">
        <v>2646</v>
      </c>
      <c r="AC313" s="464"/>
      <c r="AD313" s="464"/>
      <c r="AE313" s="464"/>
      <c r="AF313" s="464"/>
      <c r="AG313" s="464"/>
      <c r="AH313" s="464"/>
      <c r="AI313" s="464"/>
      <c r="AJ313" s="464"/>
      <c r="AK313" s="464"/>
      <c r="AL313" s="464"/>
      <c r="AM313" s="464"/>
      <c r="AN313" s="464"/>
      <c r="AO313" s="464"/>
      <c r="AP313" s="464"/>
      <c r="AQ313" s="464"/>
      <c r="AR313" s="464"/>
      <c r="AS313" s="464"/>
      <c r="AT313" s="464"/>
      <c r="AU313" s="464"/>
      <c r="AV313" s="464"/>
      <c r="AW313" s="464"/>
      <c r="AX313" s="464"/>
      <c r="AY313" s="464"/>
      <c r="AZ313" s="464"/>
      <c r="BA313" s="464"/>
      <c r="BB313" s="464"/>
      <c r="BC313" s="464"/>
      <c r="BD313" s="464"/>
      <c r="BE313" s="464"/>
      <c r="BF313" s="464"/>
      <c r="BG313" s="464"/>
      <c r="BH313" s="464"/>
      <c r="BI313" s="464"/>
      <c r="BJ313" s="464"/>
      <c r="BK313" s="464"/>
      <c r="BL313" s="464"/>
      <c r="BM313" s="464"/>
      <c r="BN313" s="464"/>
      <c r="BO313" s="464"/>
      <c r="BP313" s="464"/>
      <c r="BQ313" s="464"/>
      <c r="BR313" s="464"/>
      <c r="BS313" s="464"/>
      <c r="BT313" s="464"/>
      <c r="BU313" s="464"/>
      <c r="BV313" s="464"/>
      <c r="BW313" s="464"/>
      <c r="BX313" s="464"/>
      <c r="BY313" s="464"/>
      <c r="BZ313" s="464"/>
      <c r="CA313" s="464"/>
    </row>
    <row r="314" spans="2:79" s="354" customFormat="1" ht="43.5" customHeight="1">
      <c r="B314" s="355">
        <v>301</v>
      </c>
      <c r="C314" s="128" t="s">
        <v>635</v>
      </c>
      <c r="D314" s="128" t="s">
        <v>253</v>
      </c>
      <c r="E314" s="128" t="s">
        <v>636</v>
      </c>
      <c r="F314" s="128" t="s">
        <v>637</v>
      </c>
      <c r="G314" s="128" t="s">
        <v>2491</v>
      </c>
      <c r="H314" s="128" t="s">
        <v>2492</v>
      </c>
      <c r="I314" s="270" t="s">
        <v>405</v>
      </c>
      <c r="J314" s="128"/>
      <c r="K314" s="128" t="s">
        <v>638</v>
      </c>
      <c r="L314" s="356" t="s">
        <v>2317</v>
      </c>
      <c r="M314" s="128">
        <v>11</v>
      </c>
      <c r="N314" s="366">
        <v>12</v>
      </c>
      <c r="O314" s="358">
        <f t="shared" si="12"/>
        <v>23</v>
      </c>
      <c r="P314" s="359" t="s">
        <v>2312</v>
      </c>
      <c r="Q314" s="360">
        <v>80000</v>
      </c>
      <c r="R314" s="361">
        <v>0</v>
      </c>
      <c r="S314" s="361">
        <v>0</v>
      </c>
      <c r="T314" s="361">
        <f t="shared" si="13"/>
        <v>80000</v>
      </c>
      <c r="U314" s="362">
        <v>80000</v>
      </c>
      <c r="V314" s="363">
        <v>0</v>
      </c>
      <c r="W314" s="363">
        <v>0</v>
      </c>
      <c r="X314" s="364">
        <f t="shared" si="14"/>
        <v>80000</v>
      </c>
      <c r="Y314" s="365" t="s">
        <v>2647</v>
      </c>
      <c r="AC314" s="464"/>
      <c r="AD314" s="464"/>
      <c r="AE314" s="464"/>
      <c r="AF314" s="464"/>
      <c r="AG314" s="464"/>
      <c r="AH314" s="464"/>
      <c r="AI314" s="464"/>
      <c r="AJ314" s="464"/>
      <c r="AK314" s="464"/>
      <c r="AL314" s="464"/>
      <c r="AM314" s="464"/>
      <c r="AN314" s="464"/>
      <c r="AO314" s="464"/>
      <c r="AP314" s="464"/>
      <c r="AQ314" s="464"/>
      <c r="AR314" s="464"/>
      <c r="AS314" s="464"/>
      <c r="AT314" s="464"/>
      <c r="AU314" s="464"/>
      <c r="AV314" s="464"/>
      <c r="AW314" s="464"/>
      <c r="AX314" s="464"/>
      <c r="AY314" s="464"/>
      <c r="AZ314" s="464"/>
      <c r="BA314" s="464"/>
      <c r="BB314" s="464"/>
      <c r="BC314" s="464"/>
      <c r="BD314" s="464"/>
      <c r="BE314" s="464"/>
      <c r="BF314" s="464"/>
      <c r="BG314" s="464"/>
      <c r="BH314" s="464"/>
      <c r="BI314" s="464"/>
      <c r="BJ314" s="464"/>
      <c r="BK314" s="464"/>
      <c r="BL314" s="464"/>
      <c r="BM314" s="464"/>
      <c r="BN314" s="464"/>
      <c r="BO314" s="464"/>
      <c r="BP314" s="464"/>
      <c r="BQ314" s="464"/>
      <c r="BR314" s="464"/>
      <c r="BS314" s="464"/>
      <c r="BT314" s="464"/>
      <c r="BU314" s="464"/>
      <c r="BV314" s="464"/>
      <c r="BW314" s="464"/>
      <c r="BX314" s="464"/>
      <c r="BY314" s="464"/>
      <c r="BZ314" s="464"/>
      <c r="CA314" s="464"/>
    </row>
    <row r="315" spans="2:79" s="354" customFormat="1" ht="43.5" customHeight="1">
      <c r="B315" s="355">
        <v>302</v>
      </c>
      <c r="C315" s="128" t="s">
        <v>688</v>
      </c>
      <c r="D315" s="128" t="s">
        <v>689</v>
      </c>
      <c r="E315" s="128" t="s">
        <v>219</v>
      </c>
      <c r="F315" s="128" t="s">
        <v>690</v>
      </c>
      <c r="G315" s="128" t="s">
        <v>2491</v>
      </c>
      <c r="H315" s="128" t="s">
        <v>2492</v>
      </c>
      <c r="I315" s="270" t="s">
        <v>405</v>
      </c>
      <c r="J315" s="128"/>
      <c r="K315" s="128" t="s">
        <v>691</v>
      </c>
      <c r="L315" s="356" t="s">
        <v>2317</v>
      </c>
      <c r="M315" s="128">
        <v>16</v>
      </c>
      <c r="N315" s="366">
        <v>9</v>
      </c>
      <c r="O315" s="358">
        <f t="shared" si="12"/>
        <v>25</v>
      </c>
      <c r="P315" s="359" t="s">
        <v>2312</v>
      </c>
      <c r="Q315" s="360">
        <v>80000</v>
      </c>
      <c r="R315" s="361">
        <v>0</v>
      </c>
      <c r="S315" s="361">
        <v>0</v>
      </c>
      <c r="T315" s="361">
        <f t="shared" si="13"/>
        <v>80000</v>
      </c>
      <c r="U315" s="362">
        <v>80000</v>
      </c>
      <c r="V315" s="363">
        <v>0</v>
      </c>
      <c r="W315" s="363">
        <v>0</v>
      </c>
      <c r="X315" s="364">
        <f t="shared" si="14"/>
        <v>80000</v>
      </c>
      <c r="Y315" s="365" t="s">
        <v>2648</v>
      </c>
      <c r="AC315" s="464"/>
      <c r="AD315" s="464"/>
      <c r="AE315" s="464"/>
      <c r="AF315" s="464"/>
      <c r="AG315" s="464"/>
      <c r="AH315" s="464"/>
      <c r="AI315" s="464"/>
      <c r="AJ315" s="464"/>
      <c r="AK315" s="464"/>
      <c r="AL315" s="464"/>
      <c r="AM315" s="464"/>
      <c r="AN315" s="464"/>
      <c r="AO315" s="464"/>
      <c r="AP315" s="464"/>
      <c r="AQ315" s="464"/>
      <c r="AR315" s="464"/>
      <c r="AS315" s="464"/>
      <c r="AT315" s="464"/>
      <c r="AU315" s="464"/>
      <c r="AV315" s="464"/>
      <c r="AW315" s="464"/>
      <c r="AX315" s="464"/>
      <c r="AY315" s="464"/>
      <c r="AZ315" s="464"/>
      <c r="BA315" s="464"/>
      <c r="BB315" s="464"/>
      <c r="BC315" s="464"/>
      <c r="BD315" s="464"/>
      <c r="BE315" s="464"/>
      <c r="BF315" s="464"/>
      <c r="BG315" s="464"/>
      <c r="BH315" s="464"/>
      <c r="BI315" s="464"/>
      <c r="BJ315" s="464"/>
      <c r="BK315" s="464"/>
      <c r="BL315" s="464"/>
      <c r="BM315" s="464"/>
      <c r="BN315" s="464"/>
      <c r="BO315" s="464"/>
      <c r="BP315" s="464"/>
      <c r="BQ315" s="464"/>
      <c r="BR315" s="464"/>
      <c r="BS315" s="464"/>
      <c r="BT315" s="464"/>
      <c r="BU315" s="464"/>
      <c r="BV315" s="464"/>
      <c r="BW315" s="464"/>
      <c r="BX315" s="464"/>
      <c r="BY315" s="464"/>
      <c r="BZ315" s="464"/>
      <c r="CA315" s="464"/>
    </row>
    <row r="316" spans="2:79" s="354" customFormat="1" ht="43.5" customHeight="1">
      <c r="B316" s="355">
        <v>303</v>
      </c>
      <c r="C316" s="128" t="s">
        <v>600</v>
      </c>
      <c r="D316" s="128" t="s">
        <v>253</v>
      </c>
      <c r="E316" s="128" t="s">
        <v>253</v>
      </c>
      <c r="F316" s="128" t="s">
        <v>601</v>
      </c>
      <c r="G316" s="128" t="s">
        <v>2491</v>
      </c>
      <c r="H316" s="128" t="s">
        <v>2492</v>
      </c>
      <c r="I316" s="270" t="s">
        <v>405</v>
      </c>
      <c r="J316" s="128"/>
      <c r="K316" s="128" t="s">
        <v>602</v>
      </c>
      <c r="L316" s="356" t="s">
        <v>2317</v>
      </c>
      <c r="M316" s="128">
        <v>6</v>
      </c>
      <c r="N316" s="366">
        <v>16</v>
      </c>
      <c r="O316" s="358">
        <f t="shared" si="12"/>
        <v>22</v>
      </c>
      <c r="P316" s="359" t="s">
        <v>2312</v>
      </c>
      <c r="Q316" s="360">
        <v>80000</v>
      </c>
      <c r="R316" s="361">
        <v>0</v>
      </c>
      <c r="S316" s="361">
        <v>0</v>
      </c>
      <c r="T316" s="361">
        <f t="shared" si="13"/>
        <v>80000</v>
      </c>
      <c r="U316" s="362">
        <v>80000</v>
      </c>
      <c r="V316" s="363">
        <v>0</v>
      </c>
      <c r="W316" s="363">
        <v>0</v>
      </c>
      <c r="X316" s="364">
        <f t="shared" si="14"/>
        <v>80000</v>
      </c>
      <c r="Y316" s="365" t="s">
        <v>2649</v>
      </c>
      <c r="AC316" s="464"/>
      <c r="AD316" s="464"/>
      <c r="AE316" s="464"/>
      <c r="AF316" s="464"/>
      <c r="AG316" s="464"/>
      <c r="AH316" s="464"/>
      <c r="AI316" s="464"/>
      <c r="AJ316" s="464"/>
      <c r="AK316" s="464"/>
      <c r="AL316" s="464"/>
      <c r="AM316" s="464"/>
      <c r="AN316" s="464"/>
      <c r="AO316" s="464"/>
      <c r="AP316" s="464"/>
      <c r="AQ316" s="464"/>
      <c r="AR316" s="464"/>
      <c r="AS316" s="464"/>
      <c r="AT316" s="464"/>
      <c r="AU316" s="464"/>
      <c r="AV316" s="464"/>
      <c r="AW316" s="464"/>
      <c r="AX316" s="464"/>
      <c r="AY316" s="464"/>
      <c r="AZ316" s="464"/>
      <c r="BA316" s="464"/>
      <c r="BB316" s="464"/>
      <c r="BC316" s="464"/>
      <c r="BD316" s="464"/>
      <c r="BE316" s="464"/>
      <c r="BF316" s="464"/>
      <c r="BG316" s="464"/>
      <c r="BH316" s="464"/>
      <c r="BI316" s="464"/>
      <c r="BJ316" s="464"/>
      <c r="BK316" s="464"/>
      <c r="BL316" s="464"/>
      <c r="BM316" s="464"/>
      <c r="BN316" s="464"/>
      <c r="BO316" s="464"/>
      <c r="BP316" s="464"/>
      <c r="BQ316" s="464"/>
      <c r="BR316" s="464"/>
      <c r="BS316" s="464"/>
      <c r="BT316" s="464"/>
      <c r="BU316" s="464"/>
      <c r="BV316" s="464"/>
      <c r="BW316" s="464"/>
      <c r="BX316" s="464"/>
      <c r="BY316" s="464"/>
      <c r="BZ316" s="464"/>
      <c r="CA316" s="464"/>
    </row>
    <row r="317" spans="2:79" s="354" customFormat="1" ht="43.5" customHeight="1">
      <c r="B317" s="355">
        <v>304</v>
      </c>
      <c r="C317" s="128" t="s">
        <v>436</v>
      </c>
      <c r="D317" s="128" t="s">
        <v>437</v>
      </c>
      <c r="E317" s="128" t="s">
        <v>438</v>
      </c>
      <c r="F317" s="128" t="s">
        <v>229</v>
      </c>
      <c r="G317" s="128" t="s">
        <v>2491</v>
      </c>
      <c r="H317" s="128" t="s">
        <v>2492</v>
      </c>
      <c r="I317" s="270" t="s">
        <v>405</v>
      </c>
      <c r="J317" s="128"/>
      <c r="K317" s="128" t="s">
        <v>439</v>
      </c>
      <c r="L317" s="356" t="s">
        <v>2317</v>
      </c>
      <c r="M317" s="128">
        <v>14</v>
      </c>
      <c r="N317" s="366">
        <v>6</v>
      </c>
      <c r="O317" s="358">
        <f t="shared" si="12"/>
        <v>20</v>
      </c>
      <c r="P317" s="359" t="s">
        <v>2312</v>
      </c>
      <c r="Q317" s="360">
        <v>80000</v>
      </c>
      <c r="R317" s="361">
        <v>0</v>
      </c>
      <c r="S317" s="361">
        <v>0</v>
      </c>
      <c r="T317" s="361">
        <f t="shared" si="13"/>
        <v>80000</v>
      </c>
      <c r="U317" s="362">
        <v>80000</v>
      </c>
      <c r="V317" s="363">
        <v>0</v>
      </c>
      <c r="W317" s="363">
        <v>0</v>
      </c>
      <c r="X317" s="364">
        <f t="shared" si="14"/>
        <v>80000</v>
      </c>
      <c r="Y317" s="365" t="s">
        <v>2650</v>
      </c>
      <c r="AC317" s="464"/>
      <c r="AD317" s="464"/>
      <c r="AE317" s="464"/>
      <c r="AF317" s="464"/>
      <c r="AG317" s="464"/>
      <c r="AH317" s="464"/>
      <c r="AI317" s="464"/>
      <c r="AJ317" s="464"/>
      <c r="AK317" s="464"/>
      <c r="AL317" s="464"/>
      <c r="AM317" s="464"/>
      <c r="AN317" s="464"/>
      <c r="AO317" s="464"/>
      <c r="AP317" s="464"/>
      <c r="AQ317" s="464"/>
      <c r="AR317" s="464"/>
      <c r="AS317" s="464"/>
      <c r="AT317" s="464"/>
      <c r="AU317" s="464"/>
      <c r="AV317" s="464"/>
      <c r="AW317" s="464"/>
      <c r="AX317" s="464"/>
      <c r="AY317" s="464"/>
      <c r="AZ317" s="464"/>
      <c r="BA317" s="464"/>
      <c r="BB317" s="464"/>
      <c r="BC317" s="464"/>
      <c r="BD317" s="464"/>
      <c r="BE317" s="464"/>
      <c r="BF317" s="464"/>
      <c r="BG317" s="464"/>
      <c r="BH317" s="464"/>
      <c r="BI317" s="464"/>
      <c r="BJ317" s="464"/>
      <c r="BK317" s="464"/>
      <c r="BL317" s="464"/>
      <c r="BM317" s="464"/>
      <c r="BN317" s="464"/>
      <c r="BO317" s="464"/>
      <c r="BP317" s="464"/>
      <c r="BQ317" s="464"/>
      <c r="BR317" s="464"/>
      <c r="BS317" s="464"/>
      <c r="BT317" s="464"/>
      <c r="BU317" s="464"/>
      <c r="BV317" s="464"/>
      <c r="BW317" s="464"/>
      <c r="BX317" s="464"/>
      <c r="BY317" s="464"/>
      <c r="BZ317" s="464"/>
      <c r="CA317" s="464"/>
    </row>
    <row r="318" spans="2:79" s="354" customFormat="1" ht="43.5" customHeight="1">
      <c r="B318" s="355">
        <v>305</v>
      </c>
      <c r="C318" s="128" t="s">
        <v>693</v>
      </c>
      <c r="D318" s="128" t="s">
        <v>253</v>
      </c>
      <c r="E318" s="128" t="s">
        <v>317</v>
      </c>
      <c r="F318" s="128" t="s">
        <v>597</v>
      </c>
      <c r="G318" s="128" t="s">
        <v>2491</v>
      </c>
      <c r="H318" s="128" t="s">
        <v>2492</v>
      </c>
      <c r="I318" s="270" t="s">
        <v>405</v>
      </c>
      <c r="J318" s="128"/>
      <c r="K318" s="128" t="s">
        <v>694</v>
      </c>
      <c r="L318" s="356" t="s">
        <v>2317</v>
      </c>
      <c r="M318" s="128">
        <v>1</v>
      </c>
      <c r="N318" s="366">
        <v>19</v>
      </c>
      <c r="O318" s="358">
        <f t="shared" si="12"/>
        <v>20</v>
      </c>
      <c r="P318" s="359" t="s">
        <v>2312</v>
      </c>
      <c r="Q318" s="360">
        <v>80000</v>
      </c>
      <c r="R318" s="361">
        <v>0</v>
      </c>
      <c r="S318" s="361">
        <v>0</v>
      </c>
      <c r="T318" s="361">
        <f t="shared" si="13"/>
        <v>80000</v>
      </c>
      <c r="U318" s="362">
        <v>80000</v>
      </c>
      <c r="V318" s="363">
        <v>0</v>
      </c>
      <c r="W318" s="363">
        <v>0</v>
      </c>
      <c r="X318" s="364">
        <f t="shared" si="14"/>
        <v>80000</v>
      </c>
      <c r="Y318" s="365" t="s">
        <v>2651</v>
      </c>
      <c r="AC318" s="464"/>
      <c r="AD318" s="464"/>
      <c r="AE318" s="464"/>
      <c r="AF318" s="464"/>
      <c r="AG318" s="464"/>
      <c r="AH318" s="464"/>
      <c r="AI318" s="464"/>
      <c r="AJ318" s="464"/>
      <c r="AK318" s="464"/>
      <c r="AL318" s="464"/>
      <c r="AM318" s="464"/>
      <c r="AN318" s="464"/>
      <c r="AO318" s="464"/>
      <c r="AP318" s="464"/>
      <c r="AQ318" s="464"/>
      <c r="AR318" s="464"/>
      <c r="AS318" s="464"/>
      <c r="AT318" s="464"/>
      <c r="AU318" s="464"/>
      <c r="AV318" s="464"/>
      <c r="AW318" s="464"/>
      <c r="AX318" s="464"/>
      <c r="AY318" s="464"/>
      <c r="AZ318" s="464"/>
      <c r="BA318" s="464"/>
      <c r="BB318" s="464"/>
      <c r="BC318" s="464"/>
      <c r="BD318" s="464"/>
      <c r="BE318" s="464"/>
      <c r="BF318" s="464"/>
      <c r="BG318" s="464"/>
      <c r="BH318" s="464"/>
      <c r="BI318" s="464"/>
      <c r="BJ318" s="464"/>
      <c r="BK318" s="464"/>
      <c r="BL318" s="464"/>
      <c r="BM318" s="464"/>
      <c r="BN318" s="464"/>
      <c r="BO318" s="464"/>
      <c r="BP318" s="464"/>
      <c r="BQ318" s="464"/>
      <c r="BR318" s="464"/>
      <c r="BS318" s="464"/>
      <c r="BT318" s="464"/>
      <c r="BU318" s="464"/>
      <c r="BV318" s="464"/>
      <c r="BW318" s="464"/>
      <c r="BX318" s="464"/>
      <c r="BY318" s="464"/>
      <c r="BZ318" s="464"/>
      <c r="CA318" s="464"/>
    </row>
    <row r="319" spans="2:79" s="354" customFormat="1" ht="43.5" customHeight="1">
      <c r="B319" s="355">
        <v>306</v>
      </c>
      <c r="C319" s="128" t="s">
        <v>700</v>
      </c>
      <c r="D319" s="128" t="s">
        <v>253</v>
      </c>
      <c r="E319" s="128" t="s">
        <v>701</v>
      </c>
      <c r="F319" s="128" t="s">
        <v>512</v>
      </c>
      <c r="G319" s="128" t="s">
        <v>2491</v>
      </c>
      <c r="H319" s="128" t="s">
        <v>2492</v>
      </c>
      <c r="I319" s="270" t="s">
        <v>405</v>
      </c>
      <c r="J319" s="128"/>
      <c r="K319" s="128" t="s">
        <v>702</v>
      </c>
      <c r="L319" s="356" t="s">
        <v>2317</v>
      </c>
      <c r="M319" s="128">
        <v>10</v>
      </c>
      <c r="N319" s="366">
        <v>20</v>
      </c>
      <c r="O319" s="358">
        <f t="shared" si="12"/>
        <v>30</v>
      </c>
      <c r="P319" s="359" t="s">
        <v>2312</v>
      </c>
      <c r="Q319" s="360">
        <v>80000</v>
      </c>
      <c r="R319" s="361">
        <v>0</v>
      </c>
      <c r="S319" s="361">
        <v>0</v>
      </c>
      <c r="T319" s="361">
        <f t="shared" si="13"/>
        <v>80000</v>
      </c>
      <c r="U319" s="362">
        <v>80000</v>
      </c>
      <c r="V319" s="363">
        <v>0</v>
      </c>
      <c r="W319" s="363">
        <v>0</v>
      </c>
      <c r="X319" s="364">
        <f t="shared" si="14"/>
        <v>80000</v>
      </c>
      <c r="Y319" s="365" t="s">
        <v>2652</v>
      </c>
      <c r="AC319" s="464"/>
      <c r="AD319" s="464"/>
      <c r="AE319" s="464"/>
      <c r="AF319" s="464"/>
      <c r="AG319" s="464"/>
      <c r="AH319" s="464"/>
      <c r="AI319" s="464"/>
      <c r="AJ319" s="464"/>
      <c r="AK319" s="464"/>
      <c r="AL319" s="464"/>
      <c r="AM319" s="464"/>
      <c r="AN319" s="464"/>
      <c r="AO319" s="464"/>
      <c r="AP319" s="464"/>
      <c r="AQ319" s="464"/>
      <c r="AR319" s="464"/>
      <c r="AS319" s="464"/>
      <c r="AT319" s="464"/>
      <c r="AU319" s="464"/>
      <c r="AV319" s="464"/>
      <c r="AW319" s="464"/>
      <c r="AX319" s="464"/>
      <c r="AY319" s="464"/>
      <c r="AZ319" s="464"/>
      <c r="BA319" s="464"/>
      <c r="BB319" s="464"/>
      <c r="BC319" s="464"/>
      <c r="BD319" s="464"/>
      <c r="BE319" s="464"/>
      <c r="BF319" s="464"/>
      <c r="BG319" s="464"/>
      <c r="BH319" s="464"/>
      <c r="BI319" s="464"/>
      <c r="BJ319" s="464"/>
      <c r="BK319" s="464"/>
      <c r="BL319" s="464"/>
      <c r="BM319" s="464"/>
      <c r="BN319" s="464"/>
      <c r="BO319" s="464"/>
      <c r="BP319" s="464"/>
      <c r="BQ319" s="464"/>
      <c r="BR319" s="464"/>
      <c r="BS319" s="464"/>
      <c r="BT319" s="464"/>
      <c r="BU319" s="464"/>
      <c r="BV319" s="464"/>
      <c r="BW319" s="464"/>
      <c r="BX319" s="464"/>
      <c r="BY319" s="464"/>
      <c r="BZ319" s="464"/>
      <c r="CA319" s="464"/>
    </row>
    <row r="320" spans="2:79" s="354" customFormat="1" ht="43.5" customHeight="1">
      <c r="B320" s="355">
        <v>307</v>
      </c>
      <c r="C320" s="128" t="s">
        <v>709</v>
      </c>
      <c r="D320" s="128" t="s">
        <v>710</v>
      </c>
      <c r="E320" s="128" t="s">
        <v>467</v>
      </c>
      <c r="F320" s="128" t="s">
        <v>711</v>
      </c>
      <c r="G320" s="128" t="s">
        <v>2491</v>
      </c>
      <c r="H320" s="128" t="s">
        <v>2492</v>
      </c>
      <c r="I320" s="270" t="s">
        <v>405</v>
      </c>
      <c r="J320" s="128"/>
      <c r="K320" s="128" t="s">
        <v>712</v>
      </c>
      <c r="L320" s="356" t="s">
        <v>2317</v>
      </c>
      <c r="M320" s="128">
        <v>15</v>
      </c>
      <c r="N320" s="366">
        <v>8</v>
      </c>
      <c r="O320" s="358">
        <f t="shared" si="12"/>
        <v>23</v>
      </c>
      <c r="P320" s="359" t="s">
        <v>2312</v>
      </c>
      <c r="Q320" s="360">
        <v>80000</v>
      </c>
      <c r="R320" s="361">
        <v>0</v>
      </c>
      <c r="S320" s="361">
        <v>0</v>
      </c>
      <c r="T320" s="361">
        <f t="shared" si="13"/>
        <v>80000</v>
      </c>
      <c r="U320" s="362">
        <v>80000</v>
      </c>
      <c r="V320" s="363">
        <v>0</v>
      </c>
      <c r="W320" s="363">
        <v>0</v>
      </c>
      <c r="X320" s="364">
        <f t="shared" si="14"/>
        <v>80000</v>
      </c>
      <c r="Y320" s="365" t="s">
        <v>2653</v>
      </c>
      <c r="AC320" s="464"/>
      <c r="AD320" s="464"/>
      <c r="AE320" s="464"/>
      <c r="AF320" s="464"/>
      <c r="AG320" s="464"/>
      <c r="AH320" s="464"/>
      <c r="AI320" s="464"/>
      <c r="AJ320" s="464"/>
      <c r="AK320" s="464"/>
      <c r="AL320" s="464"/>
      <c r="AM320" s="464"/>
      <c r="AN320" s="464"/>
      <c r="AO320" s="464"/>
      <c r="AP320" s="464"/>
      <c r="AQ320" s="464"/>
      <c r="AR320" s="464"/>
      <c r="AS320" s="464"/>
      <c r="AT320" s="464"/>
      <c r="AU320" s="464"/>
      <c r="AV320" s="464"/>
      <c r="AW320" s="464"/>
      <c r="AX320" s="464"/>
      <c r="AY320" s="464"/>
      <c r="AZ320" s="464"/>
      <c r="BA320" s="464"/>
      <c r="BB320" s="464"/>
      <c r="BC320" s="464"/>
      <c r="BD320" s="464"/>
      <c r="BE320" s="464"/>
      <c r="BF320" s="464"/>
      <c r="BG320" s="464"/>
      <c r="BH320" s="464"/>
      <c r="BI320" s="464"/>
      <c r="BJ320" s="464"/>
      <c r="BK320" s="464"/>
      <c r="BL320" s="464"/>
      <c r="BM320" s="464"/>
      <c r="BN320" s="464"/>
      <c r="BO320" s="464"/>
      <c r="BP320" s="464"/>
      <c r="BQ320" s="464"/>
      <c r="BR320" s="464"/>
      <c r="BS320" s="464"/>
      <c r="BT320" s="464"/>
      <c r="BU320" s="464"/>
      <c r="BV320" s="464"/>
      <c r="BW320" s="464"/>
      <c r="BX320" s="464"/>
      <c r="BY320" s="464"/>
      <c r="BZ320" s="464"/>
      <c r="CA320" s="464"/>
    </row>
    <row r="321" spans="2:79" s="354" customFormat="1" ht="43.5" customHeight="1">
      <c r="B321" s="355">
        <v>308</v>
      </c>
      <c r="C321" s="128" t="s">
        <v>402</v>
      </c>
      <c r="D321" s="128" t="s">
        <v>148</v>
      </c>
      <c r="E321" s="128" t="s">
        <v>403</v>
      </c>
      <c r="F321" s="128" t="s">
        <v>404</v>
      </c>
      <c r="G321" s="128" t="s">
        <v>2491</v>
      </c>
      <c r="H321" s="128" t="s">
        <v>2492</v>
      </c>
      <c r="I321" s="270" t="s">
        <v>405</v>
      </c>
      <c r="J321" s="128"/>
      <c r="K321" s="128" t="s">
        <v>406</v>
      </c>
      <c r="L321" s="356" t="s">
        <v>2317</v>
      </c>
      <c r="M321" s="128">
        <v>17</v>
      </c>
      <c r="N321" s="366">
        <v>26</v>
      </c>
      <c r="O321" s="358">
        <f t="shared" si="12"/>
        <v>43</v>
      </c>
      <c r="P321" s="359" t="s">
        <v>2312</v>
      </c>
      <c r="Q321" s="360">
        <v>80000</v>
      </c>
      <c r="R321" s="361">
        <v>0</v>
      </c>
      <c r="S321" s="361">
        <v>0</v>
      </c>
      <c r="T321" s="361">
        <f t="shared" si="13"/>
        <v>80000</v>
      </c>
      <c r="U321" s="362">
        <v>80000</v>
      </c>
      <c r="V321" s="363">
        <v>0</v>
      </c>
      <c r="W321" s="363">
        <v>0</v>
      </c>
      <c r="X321" s="364">
        <f t="shared" si="14"/>
        <v>80000</v>
      </c>
      <c r="Y321" s="365" t="s">
        <v>2654</v>
      </c>
      <c r="AC321" s="464"/>
      <c r="AD321" s="464"/>
      <c r="AE321" s="464"/>
      <c r="AF321" s="464"/>
      <c r="AG321" s="464"/>
      <c r="AH321" s="464"/>
      <c r="AI321" s="464"/>
      <c r="AJ321" s="464"/>
      <c r="AK321" s="464"/>
      <c r="AL321" s="464"/>
      <c r="AM321" s="464"/>
      <c r="AN321" s="464"/>
      <c r="AO321" s="464"/>
      <c r="AP321" s="464"/>
      <c r="AQ321" s="464"/>
      <c r="AR321" s="464"/>
      <c r="AS321" s="464"/>
      <c r="AT321" s="464"/>
      <c r="AU321" s="464"/>
      <c r="AV321" s="464"/>
      <c r="AW321" s="464"/>
      <c r="AX321" s="464"/>
      <c r="AY321" s="464"/>
      <c r="AZ321" s="464"/>
      <c r="BA321" s="464"/>
      <c r="BB321" s="464"/>
      <c r="BC321" s="464"/>
      <c r="BD321" s="464"/>
      <c r="BE321" s="464"/>
      <c r="BF321" s="464"/>
      <c r="BG321" s="464"/>
      <c r="BH321" s="464"/>
      <c r="BI321" s="464"/>
      <c r="BJ321" s="464"/>
      <c r="BK321" s="464"/>
      <c r="BL321" s="464"/>
      <c r="BM321" s="464"/>
      <c r="BN321" s="464"/>
      <c r="BO321" s="464"/>
      <c r="BP321" s="464"/>
      <c r="BQ321" s="464"/>
      <c r="BR321" s="464"/>
      <c r="BS321" s="464"/>
      <c r="BT321" s="464"/>
      <c r="BU321" s="464"/>
      <c r="BV321" s="464"/>
      <c r="BW321" s="464"/>
      <c r="BX321" s="464"/>
      <c r="BY321" s="464"/>
      <c r="BZ321" s="464"/>
      <c r="CA321" s="464"/>
    </row>
    <row r="322" spans="2:79" s="354" customFormat="1" ht="43.5" customHeight="1">
      <c r="B322" s="355">
        <v>309</v>
      </c>
      <c r="C322" s="128" t="s">
        <v>714</v>
      </c>
      <c r="D322" s="128" t="s">
        <v>715</v>
      </c>
      <c r="E322" s="128" t="s">
        <v>262</v>
      </c>
      <c r="F322" s="128" t="s">
        <v>716</v>
      </c>
      <c r="G322" s="128" t="s">
        <v>2491</v>
      </c>
      <c r="H322" s="128" t="s">
        <v>2492</v>
      </c>
      <c r="I322" s="270" t="s">
        <v>405</v>
      </c>
      <c r="J322" s="128"/>
      <c r="K322" s="128" t="s">
        <v>717</v>
      </c>
      <c r="L322" s="356" t="s">
        <v>2317</v>
      </c>
      <c r="M322" s="128">
        <v>18</v>
      </c>
      <c r="N322" s="366">
        <v>14</v>
      </c>
      <c r="O322" s="358">
        <f t="shared" si="12"/>
        <v>32</v>
      </c>
      <c r="P322" s="359" t="s">
        <v>2312</v>
      </c>
      <c r="Q322" s="360">
        <v>80000</v>
      </c>
      <c r="R322" s="361">
        <v>0</v>
      </c>
      <c r="S322" s="361">
        <v>0</v>
      </c>
      <c r="T322" s="361">
        <f t="shared" si="13"/>
        <v>80000</v>
      </c>
      <c r="U322" s="362">
        <v>80000</v>
      </c>
      <c r="V322" s="363">
        <v>0</v>
      </c>
      <c r="W322" s="363">
        <v>0</v>
      </c>
      <c r="X322" s="364">
        <f t="shared" si="14"/>
        <v>80000</v>
      </c>
      <c r="Y322" s="365" t="s">
        <v>2655</v>
      </c>
      <c r="AC322" s="464"/>
      <c r="AD322" s="464"/>
      <c r="AE322" s="464"/>
      <c r="AF322" s="464"/>
      <c r="AG322" s="464"/>
      <c r="AH322" s="464"/>
      <c r="AI322" s="464"/>
      <c r="AJ322" s="464"/>
      <c r="AK322" s="464"/>
      <c r="AL322" s="464"/>
      <c r="AM322" s="464"/>
      <c r="AN322" s="464"/>
      <c r="AO322" s="464"/>
      <c r="AP322" s="464"/>
      <c r="AQ322" s="464"/>
      <c r="AR322" s="464"/>
      <c r="AS322" s="464"/>
      <c r="AT322" s="464"/>
      <c r="AU322" s="464"/>
      <c r="AV322" s="464"/>
      <c r="AW322" s="464"/>
      <c r="AX322" s="464"/>
      <c r="AY322" s="464"/>
      <c r="AZ322" s="464"/>
      <c r="BA322" s="464"/>
      <c r="BB322" s="464"/>
      <c r="BC322" s="464"/>
      <c r="BD322" s="464"/>
      <c r="BE322" s="464"/>
      <c r="BF322" s="464"/>
      <c r="BG322" s="464"/>
      <c r="BH322" s="464"/>
      <c r="BI322" s="464"/>
      <c r="BJ322" s="464"/>
      <c r="BK322" s="464"/>
      <c r="BL322" s="464"/>
      <c r="BM322" s="464"/>
      <c r="BN322" s="464"/>
      <c r="BO322" s="464"/>
      <c r="BP322" s="464"/>
      <c r="BQ322" s="464"/>
      <c r="BR322" s="464"/>
      <c r="BS322" s="464"/>
      <c r="BT322" s="464"/>
      <c r="BU322" s="464"/>
      <c r="BV322" s="464"/>
      <c r="BW322" s="464"/>
      <c r="BX322" s="464"/>
      <c r="BY322" s="464"/>
      <c r="BZ322" s="464"/>
      <c r="CA322" s="464"/>
    </row>
    <row r="323" spans="2:79" s="354" customFormat="1" ht="43.5" customHeight="1">
      <c r="B323" s="355">
        <v>310</v>
      </c>
      <c r="C323" s="128" t="s">
        <v>332</v>
      </c>
      <c r="D323" s="128" t="s">
        <v>262</v>
      </c>
      <c r="E323" s="128" t="s">
        <v>285</v>
      </c>
      <c r="F323" s="128" t="s">
        <v>333</v>
      </c>
      <c r="G323" s="128" t="s">
        <v>2656</v>
      </c>
      <c r="H323" s="128" t="s">
        <v>2657</v>
      </c>
      <c r="I323" s="128" t="s">
        <v>326</v>
      </c>
      <c r="J323" s="128"/>
      <c r="K323" s="128" t="s">
        <v>334</v>
      </c>
      <c r="L323" s="356" t="s">
        <v>2317</v>
      </c>
      <c r="M323" s="128">
        <v>20</v>
      </c>
      <c r="N323" s="366">
        <v>0</v>
      </c>
      <c r="O323" s="358">
        <f t="shared" si="12"/>
        <v>20</v>
      </c>
      <c r="P323" s="359" t="s">
        <v>2312</v>
      </c>
      <c r="Q323" s="360">
        <v>80000</v>
      </c>
      <c r="R323" s="361">
        <v>0</v>
      </c>
      <c r="S323" s="361">
        <v>0</v>
      </c>
      <c r="T323" s="361">
        <f t="shared" si="13"/>
        <v>80000</v>
      </c>
      <c r="U323" s="362">
        <v>80000</v>
      </c>
      <c r="V323" s="363">
        <v>0</v>
      </c>
      <c r="W323" s="363">
        <v>0</v>
      </c>
      <c r="X323" s="364">
        <f t="shared" si="14"/>
        <v>80000</v>
      </c>
      <c r="Y323" s="365" t="s">
        <v>2658</v>
      </c>
      <c r="AC323" s="464"/>
      <c r="AD323" s="464"/>
      <c r="AE323" s="464"/>
      <c r="AF323" s="464"/>
      <c r="AG323" s="464"/>
      <c r="AH323" s="464"/>
      <c r="AI323" s="464"/>
      <c r="AJ323" s="464"/>
      <c r="AK323" s="464"/>
      <c r="AL323" s="464"/>
      <c r="AM323" s="464"/>
      <c r="AN323" s="464"/>
      <c r="AO323" s="464"/>
      <c r="AP323" s="464"/>
      <c r="AQ323" s="464"/>
      <c r="AR323" s="464"/>
      <c r="AS323" s="464"/>
      <c r="AT323" s="464"/>
      <c r="AU323" s="464"/>
      <c r="AV323" s="464"/>
      <c r="AW323" s="464"/>
      <c r="AX323" s="464"/>
      <c r="AY323" s="464"/>
      <c r="AZ323" s="464"/>
      <c r="BA323" s="464"/>
      <c r="BB323" s="464"/>
      <c r="BC323" s="464"/>
      <c r="BD323" s="464"/>
      <c r="BE323" s="464"/>
      <c r="BF323" s="464"/>
      <c r="BG323" s="464"/>
      <c r="BH323" s="464"/>
      <c r="BI323" s="464"/>
      <c r="BJ323" s="464"/>
      <c r="BK323" s="464"/>
      <c r="BL323" s="464"/>
      <c r="BM323" s="464"/>
      <c r="BN323" s="464"/>
      <c r="BO323" s="464"/>
      <c r="BP323" s="464"/>
      <c r="BQ323" s="464"/>
      <c r="BR323" s="464"/>
      <c r="BS323" s="464"/>
      <c r="BT323" s="464"/>
      <c r="BU323" s="464"/>
      <c r="BV323" s="464"/>
      <c r="BW323" s="464"/>
      <c r="BX323" s="464"/>
      <c r="BY323" s="464"/>
      <c r="BZ323" s="464"/>
      <c r="CA323" s="464"/>
    </row>
    <row r="324" spans="2:79" s="354" customFormat="1" ht="43.5" customHeight="1">
      <c r="B324" s="355">
        <v>311</v>
      </c>
      <c r="C324" s="128" t="s">
        <v>322</v>
      </c>
      <c r="D324" s="128" t="s">
        <v>323</v>
      </c>
      <c r="E324" s="128" t="s">
        <v>324</v>
      </c>
      <c r="F324" s="128" t="s">
        <v>325</v>
      </c>
      <c r="G324" s="128" t="s">
        <v>2656</v>
      </c>
      <c r="H324" s="128" t="s">
        <v>2657</v>
      </c>
      <c r="I324" s="128" t="s">
        <v>326</v>
      </c>
      <c r="J324" s="128"/>
      <c r="K324" s="128" t="s">
        <v>327</v>
      </c>
      <c r="L324" s="356" t="s">
        <v>2317</v>
      </c>
      <c r="M324" s="128">
        <v>13</v>
      </c>
      <c r="N324" s="366">
        <v>7</v>
      </c>
      <c r="O324" s="358">
        <f t="shared" si="12"/>
        <v>20</v>
      </c>
      <c r="P324" s="359" t="s">
        <v>2312</v>
      </c>
      <c r="Q324" s="360">
        <v>80000</v>
      </c>
      <c r="R324" s="361">
        <v>0</v>
      </c>
      <c r="S324" s="361">
        <v>0</v>
      </c>
      <c r="T324" s="361">
        <f t="shared" si="13"/>
        <v>80000</v>
      </c>
      <c r="U324" s="362">
        <v>80000</v>
      </c>
      <c r="V324" s="363">
        <v>0</v>
      </c>
      <c r="W324" s="363">
        <v>0</v>
      </c>
      <c r="X324" s="364">
        <f t="shared" si="14"/>
        <v>80000</v>
      </c>
      <c r="Y324" s="365" t="s">
        <v>2659</v>
      </c>
      <c r="AC324" s="464"/>
      <c r="AD324" s="464"/>
      <c r="AE324" s="464"/>
      <c r="AF324" s="464"/>
      <c r="AG324" s="464"/>
      <c r="AH324" s="464"/>
      <c r="AI324" s="464"/>
      <c r="AJ324" s="464"/>
      <c r="AK324" s="464"/>
      <c r="AL324" s="464"/>
      <c r="AM324" s="464"/>
      <c r="AN324" s="464"/>
      <c r="AO324" s="464"/>
      <c r="AP324" s="464"/>
      <c r="AQ324" s="464"/>
      <c r="AR324" s="464"/>
      <c r="AS324" s="464"/>
      <c r="AT324" s="464"/>
      <c r="AU324" s="464"/>
      <c r="AV324" s="464"/>
      <c r="AW324" s="464"/>
      <c r="AX324" s="464"/>
      <c r="AY324" s="464"/>
      <c r="AZ324" s="464"/>
      <c r="BA324" s="464"/>
      <c r="BB324" s="464"/>
      <c r="BC324" s="464"/>
      <c r="BD324" s="464"/>
      <c r="BE324" s="464"/>
      <c r="BF324" s="464"/>
      <c r="BG324" s="464"/>
      <c r="BH324" s="464"/>
      <c r="BI324" s="464"/>
      <c r="BJ324" s="464"/>
      <c r="BK324" s="464"/>
      <c r="BL324" s="464"/>
      <c r="BM324" s="464"/>
      <c r="BN324" s="464"/>
      <c r="BO324" s="464"/>
      <c r="BP324" s="464"/>
      <c r="BQ324" s="464"/>
      <c r="BR324" s="464"/>
      <c r="BS324" s="464"/>
      <c r="BT324" s="464"/>
      <c r="BU324" s="464"/>
      <c r="BV324" s="464"/>
      <c r="BW324" s="464"/>
      <c r="BX324" s="464"/>
      <c r="BY324" s="464"/>
      <c r="BZ324" s="464"/>
      <c r="CA324" s="464"/>
    </row>
    <row r="325" spans="2:79" s="354" customFormat="1" ht="43.5" customHeight="1">
      <c r="B325" s="355">
        <v>312</v>
      </c>
      <c r="C325" s="128" t="s">
        <v>355</v>
      </c>
      <c r="D325" s="128" t="s">
        <v>285</v>
      </c>
      <c r="E325" s="128" t="s">
        <v>285</v>
      </c>
      <c r="F325" s="128" t="s">
        <v>356</v>
      </c>
      <c r="G325" s="128" t="s">
        <v>2656</v>
      </c>
      <c r="H325" s="128" t="s">
        <v>2657</v>
      </c>
      <c r="I325" s="128" t="s">
        <v>326</v>
      </c>
      <c r="J325" s="128"/>
      <c r="K325" s="128" t="s">
        <v>357</v>
      </c>
      <c r="L325" s="356" t="s">
        <v>2317</v>
      </c>
      <c r="M325" s="128">
        <v>14</v>
      </c>
      <c r="N325" s="366">
        <v>6</v>
      </c>
      <c r="O325" s="358">
        <f t="shared" si="12"/>
        <v>20</v>
      </c>
      <c r="P325" s="359" t="s">
        <v>2312</v>
      </c>
      <c r="Q325" s="360">
        <v>80000</v>
      </c>
      <c r="R325" s="361">
        <v>0</v>
      </c>
      <c r="S325" s="361">
        <v>0</v>
      </c>
      <c r="T325" s="361">
        <f t="shared" si="13"/>
        <v>80000</v>
      </c>
      <c r="U325" s="362">
        <v>80000</v>
      </c>
      <c r="V325" s="363">
        <v>0</v>
      </c>
      <c r="W325" s="363">
        <v>0</v>
      </c>
      <c r="X325" s="364">
        <f t="shared" si="14"/>
        <v>80000</v>
      </c>
      <c r="Y325" s="365" t="s">
        <v>2660</v>
      </c>
      <c r="AC325" s="464"/>
      <c r="AD325" s="464"/>
      <c r="AE325" s="464"/>
      <c r="AF325" s="464"/>
      <c r="AG325" s="464"/>
      <c r="AH325" s="464"/>
      <c r="AI325" s="464"/>
      <c r="AJ325" s="464"/>
      <c r="AK325" s="464"/>
      <c r="AL325" s="464"/>
      <c r="AM325" s="464"/>
      <c r="AN325" s="464"/>
      <c r="AO325" s="464"/>
      <c r="AP325" s="464"/>
      <c r="AQ325" s="464"/>
      <c r="AR325" s="464"/>
      <c r="AS325" s="464"/>
      <c r="AT325" s="464"/>
      <c r="AU325" s="464"/>
      <c r="AV325" s="464"/>
      <c r="AW325" s="464"/>
      <c r="AX325" s="464"/>
      <c r="AY325" s="464"/>
      <c r="AZ325" s="464"/>
      <c r="BA325" s="464"/>
      <c r="BB325" s="464"/>
      <c r="BC325" s="464"/>
      <c r="BD325" s="464"/>
      <c r="BE325" s="464"/>
      <c r="BF325" s="464"/>
      <c r="BG325" s="464"/>
      <c r="BH325" s="464"/>
      <c r="BI325" s="464"/>
      <c r="BJ325" s="464"/>
      <c r="BK325" s="464"/>
      <c r="BL325" s="464"/>
      <c r="BM325" s="464"/>
      <c r="BN325" s="464"/>
      <c r="BO325" s="464"/>
      <c r="BP325" s="464"/>
      <c r="BQ325" s="464"/>
      <c r="BR325" s="464"/>
      <c r="BS325" s="464"/>
      <c r="BT325" s="464"/>
      <c r="BU325" s="464"/>
      <c r="BV325" s="464"/>
      <c r="BW325" s="464"/>
      <c r="BX325" s="464"/>
      <c r="BY325" s="464"/>
      <c r="BZ325" s="464"/>
      <c r="CA325" s="464"/>
    </row>
    <row r="326" spans="2:79" s="354" customFormat="1" ht="43.5" customHeight="1">
      <c r="B326" s="355">
        <v>313</v>
      </c>
      <c r="C326" s="128" t="s">
        <v>384</v>
      </c>
      <c r="D326" s="128" t="s">
        <v>229</v>
      </c>
      <c r="E326" s="128" t="s">
        <v>285</v>
      </c>
      <c r="F326" s="128" t="s">
        <v>385</v>
      </c>
      <c r="G326" s="128" t="s">
        <v>2656</v>
      </c>
      <c r="H326" s="128" t="s">
        <v>2657</v>
      </c>
      <c r="I326" s="128" t="s">
        <v>326</v>
      </c>
      <c r="J326" s="128"/>
      <c r="K326" s="128" t="s">
        <v>384</v>
      </c>
      <c r="L326" s="356" t="s">
        <v>2317</v>
      </c>
      <c r="M326" s="128">
        <v>9</v>
      </c>
      <c r="N326" s="366">
        <v>11</v>
      </c>
      <c r="O326" s="358">
        <f t="shared" si="12"/>
        <v>20</v>
      </c>
      <c r="P326" s="359" t="s">
        <v>2312</v>
      </c>
      <c r="Q326" s="360">
        <v>80000</v>
      </c>
      <c r="R326" s="361">
        <v>0</v>
      </c>
      <c r="S326" s="361">
        <v>0</v>
      </c>
      <c r="T326" s="361">
        <f t="shared" si="13"/>
        <v>80000</v>
      </c>
      <c r="U326" s="362">
        <v>80000</v>
      </c>
      <c r="V326" s="363">
        <v>0</v>
      </c>
      <c r="W326" s="363">
        <v>0</v>
      </c>
      <c r="X326" s="364">
        <f t="shared" si="14"/>
        <v>80000</v>
      </c>
      <c r="Y326" s="365" t="s">
        <v>2661</v>
      </c>
      <c r="AC326" s="464"/>
      <c r="AD326" s="464"/>
      <c r="AE326" s="464"/>
      <c r="AF326" s="464"/>
      <c r="AG326" s="464"/>
      <c r="AH326" s="464"/>
      <c r="AI326" s="464"/>
      <c r="AJ326" s="464"/>
      <c r="AK326" s="464"/>
      <c r="AL326" s="464"/>
      <c r="AM326" s="464"/>
      <c r="AN326" s="464"/>
      <c r="AO326" s="464"/>
      <c r="AP326" s="464"/>
      <c r="AQ326" s="464"/>
      <c r="AR326" s="464"/>
      <c r="AS326" s="464"/>
      <c r="AT326" s="464"/>
      <c r="AU326" s="464"/>
      <c r="AV326" s="464"/>
      <c r="AW326" s="464"/>
      <c r="AX326" s="464"/>
      <c r="AY326" s="464"/>
      <c r="AZ326" s="464"/>
      <c r="BA326" s="464"/>
      <c r="BB326" s="464"/>
      <c r="BC326" s="464"/>
      <c r="BD326" s="464"/>
      <c r="BE326" s="464"/>
      <c r="BF326" s="464"/>
      <c r="BG326" s="464"/>
      <c r="BH326" s="464"/>
      <c r="BI326" s="464"/>
      <c r="BJ326" s="464"/>
      <c r="BK326" s="464"/>
      <c r="BL326" s="464"/>
      <c r="BM326" s="464"/>
      <c r="BN326" s="464"/>
      <c r="BO326" s="464"/>
      <c r="BP326" s="464"/>
      <c r="BQ326" s="464"/>
      <c r="BR326" s="464"/>
      <c r="BS326" s="464"/>
      <c r="BT326" s="464"/>
      <c r="BU326" s="464"/>
      <c r="BV326" s="464"/>
      <c r="BW326" s="464"/>
      <c r="BX326" s="464"/>
      <c r="BY326" s="464"/>
      <c r="BZ326" s="464"/>
      <c r="CA326" s="464"/>
    </row>
    <row r="327" spans="2:79" s="354" customFormat="1" ht="43.5" customHeight="1">
      <c r="B327" s="355">
        <v>314</v>
      </c>
      <c r="C327" s="128" t="s">
        <v>563</v>
      </c>
      <c r="D327" s="128" t="s">
        <v>564</v>
      </c>
      <c r="E327" s="128" t="s">
        <v>285</v>
      </c>
      <c r="F327" s="128" t="s">
        <v>565</v>
      </c>
      <c r="G327" s="128" t="s">
        <v>2656</v>
      </c>
      <c r="H327" s="128" t="s">
        <v>2657</v>
      </c>
      <c r="I327" s="128" t="s">
        <v>326</v>
      </c>
      <c r="J327" s="128"/>
      <c r="K327" s="128" t="s">
        <v>566</v>
      </c>
      <c r="L327" s="356" t="s">
        <v>2317</v>
      </c>
      <c r="M327" s="128">
        <v>16</v>
      </c>
      <c r="N327" s="366">
        <v>4</v>
      </c>
      <c r="O327" s="358">
        <f t="shared" si="12"/>
        <v>20</v>
      </c>
      <c r="P327" s="359" t="s">
        <v>2312</v>
      </c>
      <c r="Q327" s="360">
        <v>80000</v>
      </c>
      <c r="R327" s="361">
        <v>0</v>
      </c>
      <c r="S327" s="361">
        <v>0</v>
      </c>
      <c r="T327" s="361">
        <f t="shared" si="13"/>
        <v>80000</v>
      </c>
      <c r="U327" s="362">
        <v>80000</v>
      </c>
      <c r="V327" s="363">
        <v>0</v>
      </c>
      <c r="W327" s="363">
        <v>0</v>
      </c>
      <c r="X327" s="364">
        <f t="shared" si="14"/>
        <v>80000</v>
      </c>
      <c r="Y327" s="365" t="s">
        <v>2662</v>
      </c>
      <c r="AC327" s="464"/>
      <c r="AD327" s="464"/>
      <c r="AE327" s="464"/>
      <c r="AF327" s="464"/>
      <c r="AG327" s="464"/>
      <c r="AH327" s="464"/>
      <c r="AI327" s="464"/>
      <c r="AJ327" s="464"/>
      <c r="AK327" s="464"/>
      <c r="AL327" s="464"/>
      <c r="AM327" s="464"/>
      <c r="AN327" s="464"/>
      <c r="AO327" s="464"/>
      <c r="AP327" s="464"/>
      <c r="AQ327" s="464"/>
      <c r="AR327" s="464"/>
      <c r="AS327" s="464"/>
      <c r="AT327" s="464"/>
      <c r="AU327" s="464"/>
      <c r="AV327" s="464"/>
      <c r="AW327" s="464"/>
      <c r="AX327" s="464"/>
      <c r="AY327" s="464"/>
      <c r="AZ327" s="464"/>
      <c r="BA327" s="464"/>
      <c r="BB327" s="464"/>
      <c r="BC327" s="464"/>
      <c r="BD327" s="464"/>
      <c r="BE327" s="464"/>
      <c r="BF327" s="464"/>
      <c r="BG327" s="464"/>
      <c r="BH327" s="464"/>
      <c r="BI327" s="464"/>
      <c r="BJ327" s="464"/>
      <c r="BK327" s="464"/>
      <c r="BL327" s="464"/>
      <c r="BM327" s="464"/>
      <c r="BN327" s="464"/>
      <c r="BO327" s="464"/>
      <c r="BP327" s="464"/>
      <c r="BQ327" s="464"/>
      <c r="BR327" s="464"/>
      <c r="BS327" s="464"/>
      <c r="BT327" s="464"/>
      <c r="BU327" s="464"/>
      <c r="BV327" s="464"/>
      <c r="BW327" s="464"/>
      <c r="BX327" s="464"/>
      <c r="BY327" s="464"/>
      <c r="BZ327" s="464"/>
      <c r="CA327" s="464"/>
    </row>
    <row r="328" spans="2:79" s="354" customFormat="1" ht="43.5" customHeight="1">
      <c r="B328" s="355">
        <v>315</v>
      </c>
      <c r="C328" s="128" t="s">
        <v>548</v>
      </c>
      <c r="D328" s="128" t="s">
        <v>307</v>
      </c>
      <c r="E328" s="128" t="s">
        <v>437</v>
      </c>
      <c r="F328" s="128" t="s">
        <v>549</v>
      </c>
      <c r="G328" s="128" t="s">
        <v>2656</v>
      </c>
      <c r="H328" s="128" t="s">
        <v>2657</v>
      </c>
      <c r="I328" s="128" t="s">
        <v>326</v>
      </c>
      <c r="J328" s="128"/>
      <c r="K328" s="128" t="s">
        <v>550</v>
      </c>
      <c r="L328" s="356" t="s">
        <v>2317</v>
      </c>
      <c r="M328" s="128">
        <v>17</v>
      </c>
      <c r="N328" s="366">
        <v>3</v>
      </c>
      <c r="O328" s="358">
        <f t="shared" si="12"/>
        <v>20</v>
      </c>
      <c r="P328" s="359" t="s">
        <v>2312</v>
      </c>
      <c r="Q328" s="360">
        <v>80000</v>
      </c>
      <c r="R328" s="361">
        <v>0</v>
      </c>
      <c r="S328" s="361">
        <v>0</v>
      </c>
      <c r="T328" s="361">
        <f t="shared" si="13"/>
        <v>80000</v>
      </c>
      <c r="U328" s="362">
        <v>80000</v>
      </c>
      <c r="V328" s="363">
        <v>0</v>
      </c>
      <c r="W328" s="363">
        <v>0</v>
      </c>
      <c r="X328" s="364">
        <f t="shared" si="14"/>
        <v>80000</v>
      </c>
      <c r="Y328" s="365" t="s">
        <v>2663</v>
      </c>
      <c r="AC328" s="464"/>
      <c r="AD328" s="464"/>
      <c r="AE328" s="464"/>
      <c r="AF328" s="464"/>
      <c r="AG328" s="464"/>
      <c r="AH328" s="464"/>
      <c r="AI328" s="464"/>
      <c r="AJ328" s="464"/>
      <c r="AK328" s="464"/>
      <c r="AL328" s="464"/>
      <c r="AM328" s="464"/>
      <c r="AN328" s="464"/>
      <c r="AO328" s="464"/>
      <c r="AP328" s="464"/>
      <c r="AQ328" s="464"/>
      <c r="AR328" s="464"/>
      <c r="AS328" s="464"/>
      <c r="AT328" s="464"/>
      <c r="AU328" s="464"/>
      <c r="AV328" s="464"/>
      <c r="AW328" s="464"/>
      <c r="AX328" s="464"/>
      <c r="AY328" s="464"/>
      <c r="AZ328" s="464"/>
      <c r="BA328" s="464"/>
      <c r="BB328" s="464"/>
      <c r="BC328" s="464"/>
      <c r="BD328" s="464"/>
      <c r="BE328" s="464"/>
      <c r="BF328" s="464"/>
      <c r="BG328" s="464"/>
      <c r="BH328" s="464"/>
      <c r="BI328" s="464"/>
      <c r="BJ328" s="464"/>
      <c r="BK328" s="464"/>
      <c r="BL328" s="464"/>
      <c r="BM328" s="464"/>
      <c r="BN328" s="464"/>
      <c r="BO328" s="464"/>
      <c r="BP328" s="464"/>
      <c r="BQ328" s="464"/>
      <c r="BR328" s="464"/>
      <c r="BS328" s="464"/>
      <c r="BT328" s="464"/>
      <c r="BU328" s="464"/>
      <c r="BV328" s="464"/>
      <c r="BW328" s="464"/>
      <c r="BX328" s="464"/>
      <c r="BY328" s="464"/>
      <c r="BZ328" s="464"/>
      <c r="CA328" s="464"/>
    </row>
    <row r="329" spans="2:79" s="354" customFormat="1" ht="43.5" customHeight="1">
      <c r="B329" s="355">
        <v>316</v>
      </c>
      <c r="C329" s="128" t="s">
        <v>640</v>
      </c>
      <c r="D329" s="128" t="s">
        <v>641</v>
      </c>
      <c r="E329" s="128" t="s">
        <v>285</v>
      </c>
      <c r="F329" s="128" t="s">
        <v>642</v>
      </c>
      <c r="G329" s="128" t="s">
        <v>2656</v>
      </c>
      <c r="H329" s="128" t="s">
        <v>2657</v>
      </c>
      <c r="I329" s="128" t="s">
        <v>326</v>
      </c>
      <c r="J329" s="128"/>
      <c r="K329" s="128" t="s">
        <v>643</v>
      </c>
      <c r="L329" s="356" t="s">
        <v>2317</v>
      </c>
      <c r="M329" s="128">
        <v>17</v>
      </c>
      <c r="N329" s="366">
        <v>3</v>
      </c>
      <c r="O329" s="358">
        <f t="shared" si="12"/>
        <v>20</v>
      </c>
      <c r="P329" s="359" t="s">
        <v>2312</v>
      </c>
      <c r="Q329" s="360">
        <v>80000</v>
      </c>
      <c r="R329" s="361">
        <v>0</v>
      </c>
      <c r="S329" s="361">
        <v>0</v>
      </c>
      <c r="T329" s="361">
        <f t="shared" si="13"/>
        <v>80000</v>
      </c>
      <c r="U329" s="362">
        <v>80000</v>
      </c>
      <c r="V329" s="363">
        <v>0</v>
      </c>
      <c r="W329" s="363">
        <v>0</v>
      </c>
      <c r="X329" s="364">
        <f t="shared" si="14"/>
        <v>80000</v>
      </c>
      <c r="Y329" s="365" t="s">
        <v>2664</v>
      </c>
      <c r="AC329" s="464"/>
      <c r="AD329" s="464"/>
      <c r="AE329" s="464"/>
      <c r="AF329" s="464"/>
      <c r="AG329" s="464"/>
      <c r="AH329" s="464"/>
      <c r="AI329" s="464"/>
      <c r="AJ329" s="464"/>
      <c r="AK329" s="464"/>
      <c r="AL329" s="464"/>
      <c r="AM329" s="464"/>
      <c r="AN329" s="464"/>
      <c r="AO329" s="464"/>
      <c r="AP329" s="464"/>
      <c r="AQ329" s="464"/>
      <c r="AR329" s="464"/>
      <c r="AS329" s="464"/>
      <c r="AT329" s="464"/>
      <c r="AU329" s="464"/>
      <c r="AV329" s="464"/>
      <c r="AW329" s="464"/>
      <c r="AX329" s="464"/>
      <c r="AY329" s="464"/>
      <c r="AZ329" s="464"/>
      <c r="BA329" s="464"/>
      <c r="BB329" s="464"/>
      <c r="BC329" s="464"/>
      <c r="BD329" s="464"/>
      <c r="BE329" s="464"/>
      <c r="BF329" s="464"/>
      <c r="BG329" s="464"/>
      <c r="BH329" s="464"/>
      <c r="BI329" s="464"/>
      <c r="BJ329" s="464"/>
      <c r="BK329" s="464"/>
      <c r="BL329" s="464"/>
      <c r="BM329" s="464"/>
      <c r="BN329" s="464"/>
      <c r="BO329" s="464"/>
      <c r="BP329" s="464"/>
      <c r="BQ329" s="464"/>
      <c r="BR329" s="464"/>
      <c r="BS329" s="464"/>
      <c r="BT329" s="464"/>
      <c r="BU329" s="464"/>
      <c r="BV329" s="464"/>
      <c r="BW329" s="464"/>
      <c r="BX329" s="464"/>
      <c r="BY329" s="464"/>
      <c r="BZ329" s="464"/>
      <c r="CA329" s="464"/>
    </row>
    <row r="330" spans="2:79" s="354" customFormat="1" ht="43.5" customHeight="1">
      <c r="B330" s="355">
        <v>317</v>
      </c>
      <c r="C330" s="128" t="s">
        <v>615</v>
      </c>
      <c r="D330" s="128" t="s">
        <v>285</v>
      </c>
      <c r="E330" s="128" t="s">
        <v>285</v>
      </c>
      <c r="F330" s="128" t="s">
        <v>616</v>
      </c>
      <c r="G330" s="128" t="s">
        <v>2656</v>
      </c>
      <c r="H330" s="128" t="s">
        <v>2657</v>
      </c>
      <c r="I330" s="128" t="s">
        <v>326</v>
      </c>
      <c r="J330" s="128"/>
      <c r="K330" s="128" t="s">
        <v>615</v>
      </c>
      <c r="L330" s="356" t="s">
        <v>2317</v>
      </c>
      <c r="M330" s="128">
        <v>20</v>
      </c>
      <c r="N330" s="366">
        <v>0</v>
      </c>
      <c r="O330" s="358">
        <f t="shared" si="12"/>
        <v>20</v>
      </c>
      <c r="P330" s="359" t="s">
        <v>2312</v>
      </c>
      <c r="Q330" s="360">
        <v>80000</v>
      </c>
      <c r="R330" s="361">
        <v>0</v>
      </c>
      <c r="S330" s="361">
        <v>0</v>
      </c>
      <c r="T330" s="361">
        <f t="shared" si="13"/>
        <v>80000</v>
      </c>
      <c r="U330" s="362">
        <v>80000</v>
      </c>
      <c r="V330" s="363">
        <v>0</v>
      </c>
      <c r="W330" s="363">
        <v>0</v>
      </c>
      <c r="X330" s="364">
        <f t="shared" si="14"/>
        <v>80000</v>
      </c>
      <c r="Y330" s="365" t="s">
        <v>2665</v>
      </c>
      <c r="AC330" s="464"/>
      <c r="AD330" s="464"/>
      <c r="AE330" s="464"/>
      <c r="AF330" s="464"/>
      <c r="AG330" s="464"/>
      <c r="AH330" s="464"/>
      <c r="AI330" s="464"/>
      <c r="AJ330" s="464"/>
      <c r="AK330" s="464"/>
      <c r="AL330" s="464"/>
      <c r="AM330" s="464"/>
      <c r="AN330" s="464"/>
      <c r="AO330" s="464"/>
      <c r="AP330" s="464"/>
      <c r="AQ330" s="464"/>
      <c r="AR330" s="464"/>
      <c r="AS330" s="464"/>
      <c r="AT330" s="464"/>
      <c r="AU330" s="464"/>
      <c r="AV330" s="464"/>
      <c r="AW330" s="464"/>
      <c r="AX330" s="464"/>
      <c r="AY330" s="464"/>
      <c r="AZ330" s="464"/>
      <c r="BA330" s="464"/>
      <c r="BB330" s="464"/>
      <c r="BC330" s="464"/>
      <c r="BD330" s="464"/>
      <c r="BE330" s="464"/>
      <c r="BF330" s="464"/>
      <c r="BG330" s="464"/>
      <c r="BH330" s="464"/>
      <c r="BI330" s="464"/>
      <c r="BJ330" s="464"/>
      <c r="BK330" s="464"/>
      <c r="BL330" s="464"/>
      <c r="BM330" s="464"/>
      <c r="BN330" s="464"/>
      <c r="BO330" s="464"/>
      <c r="BP330" s="464"/>
      <c r="BQ330" s="464"/>
      <c r="BR330" s="464"/>
      <c r="BS330" s="464"/>
      <c r="BT330" s="464"/>
      <c r="BU330" s="464"/>
      <c r="BV330" s="464"/>
      <c r="BW330" s="464"/>
      <c r="BX330" s="464"/>
      <c r="BY330" s="464"/>
      <c r="BZ330" s="464"/>
      <c r="CA330" s="464"/>
    </row>
    <row r="331" spans="2:79" s="354" customFormat="1" ht="43.5" customHeight="1">
      <c r="B331" s="355">
        <v>318</v>
      </c>
      <c r="C331" s="128" t="s">
        <v>456</v>
      </c>
      <c r="D331" s="128" t="s">
        <v>457</v>
      </c>
      <c r="E331" s="128" t="s">
        <v>307</v>
      </c>
      <c r="F331" s="128" t="s">
        <v>458</v>
      </c>
      <c r="G331" s="128" t="s">
        <v>2656</v>
      </c>
      <c r="H331" s="128" t="s">
        <v>2657</v>
      </c>
      <c r="I331" s="128" t="s">
        <v>326</v>
      </c>
      <c r="J331" s="128"/>
      <c r="K331" s="128" t="s">
        <v>456</v>
      </c>
      <c r="L331" s="356" t="s">
        <v>2317</v>
      </c>
      <c r="M331" s="128">
        <v>20</v>
      </c>
      <c r="N331" s="366">
        <v>0</v>
      </c>
      <c r="O331" s="358">
        <f t="shared" si="12"/>
        <v>20</v>
      </c>
      <c r="P331" s="359" t="s">
        <v>2312</v>
      </c>
      <c r="Q331" s="360">
        <v>80000</v>
      </c>
      <c r="R331" s="361">
        <v>0</v>
      </c>
      <c r="S331" s="361">
        <v>0</v>
      </c>
      <c r="T331" s="361">
        <f t="shared" si="13"/>
        <v>80000</v>
      </c>
      <c r="U331" s="362">
        <v>80000</v>
      </c>
      <c r="V331" s="363">
        <v>0</v>
      </c>
      <c r="W331" s="363">
        <v>0</v>
      </c>
      <c r="X331" s="364">
        <f t="shared" si="14"/>
        <v>80000</v>
      </c>
      <c r="Y331" s="365" t="s">
        <v>2666</v>
      </c>
      <c r="AC331" s="464"/>
      <c r="AD331" s="464"/>
      <c r="AE331" s="464"/>
      <c r="AF331" s="464"/>
      <c r="AG331" s="464"/>
      <c r="AH331" s="464"/>
      <c r="AI331" s="464"/>
      <c r="AJ331" s="464"/>
      <c r="AK331" s="464"/>
      <c r="AL331" s="464"/>
      <c r="AM331" s="464"/>
      <c r="AN331" s="464"/>
      <c r="AO331" s="464"/>
      <c r="AP331" s="464"/>
      <c r="AQ331" s="464"/>
      <c r="AR331" s="464"/>
      <c r="AS331" s="464"/>
      <c r="AT331" s="464"/>
      <c r="AU331" s="464"/>
      <c r="AV331" s="464"/>
      <c r="AW331" s="464"/>
      <c r="AX331" s="464"/>
      <c r="AY331" s="464"/>
      <c r="AZ331" s="464"/>
      <c r="BA331" s="464"/>
      <c r="BB331" s="464"/>
      <c r="BC331" s="464"/>
      <c r="BD331" s="464"/>
      <c r="BE331" s="464"/>
      <c r="BF331" s="464"/>
      <c r="BG331" s="464"/>
      <c r="BH331" s="464"/>
      <c r="BI331" s="464"/>
      <c r="BJ331" s="464"/>
      <c r="BK331" s="464"/>
      <c r="BL331" s="464"/>
      <c r="BM331" s="464"/>
      <c r="BN331" s="464"/>
      <c r="BO331" s="464"/>
      <c r="BP331" s="464"/>
      <c r="BQ331" s="464"/>
      <c r="BR331" s="464"/>
      <c r="BS331" s="464"/>
      <c r="BT331" s="464"/>
      <c r="BU331" s="464"/>
      <c r="BV331" s="464"/>
      <c r="BW331" s="464"/>
      <c r="BX331" s="464"/>
      <c r="BY331" s="464"/>
      <c r="BZ331" s="464"/>
      <c r="CA331" s="464"/>
    </row>
    <row r="332" spans="2:79" s="354" customFormat="1" ht="43.5" customHeight="1">
      <c r="B332" s="355">
        <v>319</v>
      </c>
      <c r="C332" s="128" t="s">
        <v>423</v>
      </c>
      <c r="D332" s="128" t="s">
        <v>285</v>
      </c>
      <c r="E332" s="128" t="s">
        <v>490</v>
      </c>
      <c r="F332" s="128" t="s">
        <v>491</v>
      </c>
      <c r="G332" s="128" t="s">
        <v>2656</v>
      </c>
      <c r="H332" s="128" t="s">
        <v>2657</v>
      </c>
      <c r="I332" s="128" t="s">
        <v>326</v>
      </c>
      <c r="J332" s="128"/>
      <c r="K332" s="128" t="s">
        <v>492</v>
      </c>
      <c r="L332" s="356" t="s">
        <v>2317</v>
      </c>
      <c r="M332" s="128">
        <v>13</v>
      </c>
      <c r="N332" s="366">
        <v>7</v>
      </c>
      <c r="O332" s="358">
        <f t="shared" si="12"/>
        <v>20</v>
      </c>
      <c r="P332" s="359" t="s">
        <v>2312</v>
      </c>
      <c r="Q332" s="360">
        <v>80000</v>
      </c>
      <c r="R332" s="361">
        <v>0</v>
      </c>
      <c r="S332" s="361">
        <v>0</v>
      </c>
      <c r="T332" s="361">
        <f t="shared" si="13"/>
        <v>80000</v>
      </c>
      <c r="U332" s="362">
        <v>80000</v>
      </c>
      <c r="V332" s="363">
        <v>0</v>
      </c>
      <c r="W332" s="363">
        <v>0</v>
      </c>
      <c r="X332" s="364">
        <f t="shared" si="14"/>
        <v>80000</v>
      </c>
      <c r="Y332" s="365" t="s">
        <v>2667</v>
      </c>
      <c r="AC332" s="464"/>
      <c r="AD332" s="464"/>
      <c r="AE332" s="464"/>
      <c r="AF332" s="464"/>
      <c r="AG332" s="464"/>
      <c r="AH332" s="464"/>
      <c r="AI332" s="464"/>
      <c r="AJ332" s="464"/>
      <c r="AK332" s="464"/>
      <c r="AL332" s="464"/>
      <c r="AM332" s="464"/>
      <c r="AN332" s="464"/>
      <c r="AO332" s="464"/>
      <c r="AP332" s="464"/>
      <c r="AQ332" s="464"/>
      <c r="AR332" s="464"/>
      <c r="AS332" s="464"/>
      <c r="AT332" s="464"/>
      <c r="AU332" s="464"/>
      <c r="AV332" s="464"/>
      <c r="AW332" s="464"/>
      <c r="AX332" s="464"/>
      <c r="AY332" s="464"/>
      <c r="AZ332" s="464"/>
      <c r="BA332" s="464"/>
      <c r="BB332" s="464"/>
      <c r="BC332" s="464"/>
      <c r="BD332" s="464"/>
      <c r="BE332" s="464"/>
      <c r="BF332" s="464"/>
      <c r="BG332" s="464"/>
      <c r="BH332" s="464"/>
      <c r="BI332" s="464"/>
      <c r="BJ332" s="464"/>
      <c r="BK332" s="464"/>
      <c r="BL332" s="464"/>
      <c r="BM332" s="464"/>
      <c r="BN332" s="464"/>
      <c r="BO332" s="464"/>
      <c r="BP332" s="464"/>
      <c r="BQ332" s="464"/>
      <c r="BR332" s="464"/>
      <c r="BS332" s="464"/>
      <c r="BT332" s="464"/>
      <c r="BU332" s="464"/>
      <c r="BV332" s="464"/>
      <c r="BW332" s="464"/>
      <c r="BX332" s="464"/>
      <c r="BY332" s="464"/>
      <c r="BZ332" s="464"/>
      <c r="CA332" s="464"/>
    </row>
    <row r="333" spans="2:79" s="354" customFormat="1" ht="43.5" customHeight="1">
      <c r="B333" s="355">
        <v>320</v>
      </c>
      <c r="C333" s="128" t="s">
        <v>428</v>
      </c>
      <c r="D333" s="128" t="s">
        <v>285</v>
      </c>
      <c r="E333" s="128" t="s">
        <v>429</v>
      </c>
      <c r="F333" s="128" t="s">
        <v>430</v>
      </c>
      <c r="G333" s="128" t="s">
        <v>2656</v>
      </c>
      <c r="H333" s="128" t="s">
        <v>2657</v>
      </c>
      <c r="I333" s="128" t="s">
        <v>326</v>
      </c>
      <c r="J333" s="128"/>
      <c r="K333" s="128" t="s">
        <v>431</v>
      </c>
      <c r="L333" s="356" t="s">
        <v>2317</v>
      </c>
      <c r="M333" s="128">
        <v>9</v>
      </c>
      <c r="N333" s="366">
        <v>11</v>
      </c>
      <c r="O333" s="358">
        <f t="shared" si="12"/>
        <v>20</v>
      </c>
      <c r="P333" s="359" t="s">
        <v>2312</v>
      </c>
      <c r="Q333" s="360">
        <v>80000</v>
      </c>
      <c r="R333" s="361">
        <v>0</v>
      </c>
      <c r="S333" s="361">
        <v>0</v>
      </c>
      <c r="T333" s="361">
        <f t="shared" si="13"/>
        <v>80000</v>
      </c>
      <c r="U333" s="362">
        <v>80000</v>
      </c>
      <c r="V333" s="363">
        <v>0</v>
      </c>
      <c r="W333" s="363">
        <v>0</v>
      </c>
      <c r="X333" s="364">
        <f t="shared" si="14"/>
        <v>80000</v>
      </c>
      <c r="Y333" s="365" t="s">
        <v>2668</v>
      </c>
      <c r="AC333" s="464"/>
      <c r="AD333" s="464"/>
      <c r="AE333" s="464"/>
      <c r="AF333" s="464"/>
      <c r="AG333" s="464"/>
      <c r="AH333" s="464"/>
      <c r="AI333" s="464"/>
      <c r="AJ333" s="464"/>
      <c r="AK333" s="464"/>
      <c r="AL333" s="464"/>
      <c r="AM333" s="464"/>
      <c r="AN333" s="464"/>
      <c r="AO333" s="464"/>
      <c r="AP333" s="464"/>
      <c r="AQ333" s="464"/>
      <c r="AR333" s="464"/>
      <c r="AS333" s="464"/>
      <c r="AT333" s="464"/>
      <c r="AU333" s="464"/>
      <c r="AV333" s="464"/>
      <c r="AW333" s="464"/>
      <c r="AX333" s="464"/>
      <c r="AY333" s="464"/>
      <c r="AZ333" s="464"/>
      <c r="BA333" s="464"/>
      <c r="BB333" s="464"/>
      <c r="BC333" s="464"/>
      <c r="BD333" s="464"/>
      <c r="BE333" s="464"/>
      <c r="BF333" s="464"/>
      <c r="BG333" s="464"/>
      <c r="BH333" s="464"/>
      <c r="BI333" s="464"/>
      <c r="BJ333" s="464"/>
      <c r="BK333" s="464"/>
      <c r="BL333" s="464"/>
      <c r="BM333" s="464"/>
      <c r="BN333" s="464"/>
      <c r="BO333" s="464"/>
      <c r="BP333" s="464"/>
      <c r="BQ333" s="464"/>
      <c r="BR333" s="464"/>
      <c r="BS333" s="464"/>
      <c r="BT333" s="464"/>
      <c r="BU333" s="464"/>
      <c r="BV333" s="464"/>
      <c r="BW333" s="464"/>
      <c r="BX333" s="464"/>
      <c r="BY333" s="464"/>
      <c r="BZ333" s="464"/>
      <c r="CA333" s="464"/>
    </row>
    <row r="334" spans="2:79" s="354" customFormat="1" ht="43.5" customHeight="1">
      <c r="B334" s="355">
        <v>321</v>
      </c>
      <c r="C334" s="128" t="s">
        <v>645</v>
      </c>
      <c r="D334" s="128" t="s">
        <v>253</v>
      </c>
      <c r="E334" s="128" t="s">
        <v>323</v>
      </c>
      <c r="F334" s="128" t="s">
        <v>646</v>
      </c>
      <c r="G334" s="128" t="s">
        <v>2656</v>
      </c>
      <c r="H334" s="128" t="s">
        <v>2657</v>
      </c>
      <c r="I334" s="128" t="s">
        <v>326</v>
      </c>
      <c r="J334" s="128"/>
      <c r="K334" s="128" t="s">
        <v>645</v>
      </c>
      <c r="L334" s="356" t="s">
        <v>2317</v>
      </c>
      <c r="M334" s="128">
        <v>9</v>
      </c>
      <c r="N334" s="366">
        <v>11</v>
      </c>
      <c r="O334" s="358">
        <f t="shared" ref="O334:O393" si="15">+N334+M334</f>
        <v>20</v>
      </c>
      <c r="P334" s="359" t="s">
        <v>2313</v>
      </c>
      <c r="Q334" s="360">
        <v>80000</v>
      </c>
      <c r="R334" s="361">
        <v>0</v>
      </c>
      <c r="S334" s="361">
        <v>0</v>
      </c>
      <c r="T334" s="361">
        <f t="shared" si="13"/>
        <v>80000</v>
      </c>
      <c r="U334" s="362">
        <v>80000</v>
      </c>
      <c r="V334" s="363">
        <v>0</v>
      </c>
      <c r="W334" s="363">
        <v>0</v>
      </c>
      <c r="X334" s="364">
        <f t="shared" si="14"/>
        <v>80000</v>
      </c>
      <c r="Y334" s="365" t="s">
        <v>2669</v>
      </c>
      <c r="AC334" s="464"/>
      <c r="AD334" s="464"/>
      <c r="AE334" s="464"/>
      <c r="AF334" s="464"/>
      <c r="AG334" s="464"/>
      <c r="AH334" s="464"/>
      <c r="AI334" s="464"/>
      <c r="AJ334" s="464"/>
      <c r="AK334" s="464"/>
      <c r="AL334" s="464"/>
      <c r="AM334" s="464"/>
      <c r="AN334" s="464"/>
      <c r="AO334" s="464"/>
      <c r="AP334" s="464"/>
      <c r="AQ334" s="464"/>
      <c r="AR334" s="464"/>
      <c r="AS334" s="464"/>
      <c r="AT334" s="464"/>
      <c r="AU334" s="464"/>
      <c r="AV334" s="464"/>
      <c r="AW334" s="464"/>
      <c r="AX334" s="464"/>
      <c r="AY334" s="464"/>
      <c r="AZ334" s="464"/>
      <c r="BA334" s="464"/>
      <c r="BB334" s="464"/>
      <c r="BC334" s="464"/>
      <c r="BD334" s="464"/>
      <c r="BE334" s="464"/>
      <c r="BF334" s="464"/>
      <c r="BG334" s="464"/>
      <c r="BH334" s="464"/>
      <c r="BI334" s="464"/>
      <c r="BJ334" s="464"/>
      <c r="BK334" s="464"/>
      <c r="BL334" s="464"/>
      <c r="BM334" s="464"/>
      <c r="BN334" s="464"/>
      <c r="BO334" s="464"/>
      <c r="BP334" s="464"/>
      <c r="BQ334" s="464"/>
      <c r="BR334" s="464"/>
      <c r="BS334" s="464"/>
      <c r="BT334" s="464"/>
      <c r="BU334" s="464"/>
      <c r="BV334" s="464"/>
      <c r="BW334" s="464"/>
      <c r="BX334" s="464"/>
      <c r="BY334" s="464"/>
      <c r="BZ334" s="464"/>
      <c r="CA334" s="464"/>
    </row>
    <row r="335" spans="2:79" s="354" customFormat="1" ht="43.5" customHeight="1">
      <c r="B335" s="355">
        <v>322</v>
      </c>
      <c r="C335" s="128" t="s">
        <v>541</v>
      </c>
      <c r="D335" s="128" t="s">
        <v>262</v>
      </c>
      <c r="E335" s="128" t="s">
        <v>179</v>
      </c>
      <c r="F335" s="128" t="s">
        <v>437</v>
      </c>
      <c r="G335" s="128" t="s">
        <v>2656</v>
      </c>
      <c r="H335" s="128" t="s">
        <v>2657</v>
      </c>
      <c r="I335" s="128" t="s">
        <v>326</v>
      </c>
      <c r="J335" s="128"/>
      <c r="K335" s="128" t="s">
        <v>542</v>
      </c>
      <c r="L335" s="356" t="s">
        <v>2317</v>
      </c>
      <c r="M335" s="128">
        <v>10</v>
      </c>
      <c r="N335" s="366">
        <v>10</v>
      </c>
      <c r="O335" s="358">
        <f t="shared" si="15"/>
        <v>20</v>
      </c>
      <c r="P335" s="359" t="s">
        <v>2312</v>
      </c>
      <c r="Q335" s="360">
        <v>80000</v>
      </c>
      <c r="R335" s="361">
        <v>0</v>
      </c>
      <c r="S335" s="361">
        <v>0</v>
      </c>
      <c r="T335" s="361">
        <f t="shared" ref="T335:T392" si="16">+Q335+R335+S335</f>
        <v>80000</v>
      </c>
      <c r="U335" s="362">
        <v>80000</v>
      </c>
      <c r="V335" s="363">
        <v>0</v>
      </c>
      <c r="W335" s="363">
        <v>0</v>
      </c>
      <c r="X335" s="364">
        <f t="shared" si="14"/>
        <v>80000</v>
      </c>
      <c r="Y335" s="365" t="s">
        <v>2670</v>
      </c>
      <c r="AC335" s="464"/>
      <c r="AD335" s="464"/>
      <c r="AE335" s="464"/>
      <c r="AF335" s="464"/>
      <c r="AG335" s="464"/>
      <c r="AH335" s="464"/>
      <c r="AI335" s="464"/>
      <c r="AJ335" s="464"/>
      <c r="AK335" s="464"/>
      <c r="AL335" s="464"/>
      <c r="AM335" s="464"/>
      <c r="AN335" s="464"/>
      <c r="AO335" s="464"/>
      <c r="AP335" s="464"/>
      <c r="AQ335" s="464"/>
      <c r="AR335" s="464"/>
      <c r="AS335" s="464"/>
      <c r="AT335" s="464"/>
      <c r="AU335" s="464"/>
      <c r="AV335" s="464"/>
      <c r="AW335" s="464"/>
      <c r="AX335" s="464"/>
      <c r="AY335" s="464"/>
      <c r="AZ335" s="464"/>
      <c r="BA335" s="464"/>
      <c r="BB335" s="464"/>
      <c r="BC335" s="464"/>
      <c r="BD335" s="464"/>
      <c r="BE335" s="464"/>
      <c r="BF335" s="464"/>
      <c r="BG335" s="464"/>
      <c r="BH335" s="464"/>
      <c r="BI335" s="464"/>
      <c r="BJ335" s="464"/>
      <c r="BK335" s="464"/>
      <c r="BL335" s="464"/>
      <c r="BM335" s="464"/>
      <c r="BN335" s="464"/>
      <c r="BO335" s="464"/>
      <c r="BP335" s="464"/>
      <c r="BQ335" s="464"/>
      <c r="BR335" s="464"/>
      <c r="BS335" s="464"/>
      <c r="BT335" s="464"/>
      <c r="BU335" s="464"/>
      <c r="BV335" s="464"/>
      <c r="BW335" s="464"/>
      <c r="BX335" s="464"/>
      <c r="BY335" s="464"/>
      <c r="BZ335" s="464"/>
      <c r="CA335" s="464"/>
    </row>
    <row r="336" spans="2:79" s="354" customFormat="1" ht="43.5" customHeight="1">
      <c r="B336" s="355">
        <v>323</v>
      </c>
      <c r="C336" s="128" t="s">
        <v>618</v>
      </c>
      <c r="D336" s="128" t="s">
        <v>619</v>
      </c>
      <c r="E336" s="128" t="s">
        <v>619</v>
      </c>
      <c r="F336" s="128" t="s">
        <v>620</v>
      </c>
      <c r="G336" s="128" t="s">
        <v>2656</v>
      </c>
      <c r="H336" s="128" t="s">
        <v>2657</v>
      </c>
      <c r="I336" s="128" t="s">
        <v>326</v>
      </c>
      <c r="J336" s="128"/>
      <c r="K336" s="128" t="s">
        <v>621</v>
      </c>
      <c r="L336" s="356" t="s">
        <v>2317</v>
      </c>
      <c r="M336" s="128">
        <v>16</v>
      </c>
      <c r="N336" s="366">
        <v>4</v>
      </c>
      <c r="O336" s="358">
        <f t="shared" si="15"/>
        <v>20</v>
      </c>
      <c r="P336" s="359" t="s">
        <v>2312</v>
      </c>
      <c r="Q336" s="360">
        <v>80000</v>
      </c>
      <c r="R336" s="361">
        <v>0</v>
      </c>
      <c r="S336" s="361">
        <v>0</v>
      </c>
      <c r="T336" s="361">
        <f t="shared" si="16"/>
        <v>80000</v>
      </c>
      <c r="U336" s="362">
        <v>80000</v>
      </c>
      <c r="V336" s="363">
        <v>0</v>
      </c>
      <c r="W336" s="363">
        <v>0</v>
      </c>
      <c r="X336" s="364">
        <f t="shared" ref="X336:X392" si="17">+U336+V336</f>
        <v>80000</v>
      </c>
      <c r="Y336" s="365" t="s">
        <v>2671</v>
      </c>
      <c r="AC336" s="464"/>
      <c r="AD336" s="464"/>
      <c r="AE336" s="464"/>
      <c r="AF336" s="464"/>
      <c r="AG336" s="464"/>
      <c r="AH336" s="464"/>
      <c r="AI336" s="464"/>
      <c r="AJ336" s="464"/>
      <c r="AK336" s="464"/>
      <c r="AL336" s="464"/>
      <c r="AM336" s="464"/>
      <c r="AN336" s="464"/>
      <c r="AO336" s="464"/>
      <c r="AP336" s="464"/>
      <c r="AQ336" s="464"/>
      <c r="AR336" s="464"/>
      <c r="AS336" s="464"/>
      <c r="AT336" s="464"/>
      <c r="AU336" s="464"/>
      <c r="AV336" s="464"/>
      <c r="AW336" s="464"/>
      <c r="AX336" s="464"/>
      <c r="AY336" s="464"/>
      <c r="AZ336" s="464"/>
      <c r="BA336" s="464"/>
      <c r="BB336" s="464"/>
      <c r="BC336" s="464"/>
      <c r="BD336" s="464"/>
      <c r="BE336" s="464"/>
      <c r="BF336" s="464"/>
      <c r="BG336" s="464"/>
      <c r="BH336" s="464"/>
      <c r="BI336" s="464"/>
      <c r="BJ336" s="464"/>
      <c r="BK336" s="464"/>
      <c r="BL336" s="464"/>
      <c r="BM336" s="464"/>
      <c r="BN336" s="464"/>
      <c r="BO336" s="464"/>
      <c r="BP336" s="464"/>
      <c r="BQ336" s="464"/>
      <c r="BR336" s="464"/>
      <c r="BS336" s="464"/>
      <c r="BT336" s="464"/>
      <c r="BU336" s="464"/>
      <c r="BV336" s="464"/>
      <c r="BW336" s="464"/>
      <c r="BX336" s="464"/>
      <c r="BY336" s="464"/>
      <c r="BZ336" s="464"/>
      <c r="CA336" s="464"/>
    </row>
    <row r="337" spans="2:79" s="354" customFormat="1" ht="43.5" customHeight="1">
      <c r="B337" s="355">
        <v>324</v>
      </c>
      <c r="C337" s="128" t="s">
        <v>611</v>
      </c>
      <c r="D337" s="128" t="s">
        <v>215</v>
      </c>
      <c r="E337" s="128" t="s">
        <v>253</v>
      </c>
      <c r="F337" s="128" t="s">
        <v>612</v>
      </c>
      <c r="G337" s="128" t="s">
        <v>2656</v>
      </c>
      <c r="H337" s="128" t="s">
        <v>2657</v>
      </c>
      <c r="I337" s="128" t="s">
        <v>326</v>
      </c>
      <c r="J337" s="128"/>
      <c r="K337" s="128" t="s">
        <v>613</v>
      </c>
      <c r="L337" s="356" t="s">
        <v>2317</v>
      </c>
      <c r="M337" s="128">
        <v>14</v>
      </c>
      <c r="N337" s="366">
        <v>6</v>
      </c>
      <c r="O337" s="358">
        <f t="shared" si="15"/>
        <v>20</v>
      </c>
      <c r="P337" s="359" t="s">
        <v>2312</v>
      </c>
      <c r="Q337" s="360">
        <v>80000</v>
      </c>
      <c r="R337" s="361">
        <v>0</v>
      </c>
      <c r="S337" s="361">
        <v>0</v>
      </c>
      <c r="T337" s="361">
        <f t="shared" si="16"/>
        <v>80000</v>
      </c>
      <c r="U337" s="362">
        <v>80000</v>
      </c>
      <c r="V337" s="363">
        <v>0</v>
      </c>
      <c r="W337" s="363">
        <v>0</v>
      </c>
      <c r="X337" s="364">
        <f t="shared" si="17"/>
        <v>80000</v>
      </c>
      <c r="Y337" s="365" t="s">
        <v>2672</v>
      </c>
      <c r="AC337" s="464"/>
      <c r="AD337" s="464"/>
      <c r="AE337" s="464"/>
      <c r="AF337" s="464"/>
      <c r="AG337" s="464"/>
      <c r="AH337" s="464"/>
      <c r="AI337" s="464"/>
      <c r="AJ337" s="464"/>
      <c r="AK337" s="464"/>
      <c r="AL337" s="464"/>
      <c r="AM337" s="464"/>
      <c r="AN337" s="464"/>
      <c r="AO337" s="464"/>
      <c r="AP337" s="464"/>
      <c r="AQ337" s="464"/>
      <c r="AR337" s="464"/>
      <c r="AS337" s="464"/>
      <c r="AT337" s="464"/>
      <c r="AU337" s="464"/>
      <c r="AV337" s="464"/>
      <c r="AW337" s="464"/>
      <c r="AX337" s="464"/>
      <c r="AY337" s="464"/>
      <c r="AZ337" s="464"/>
      <c r="BA337" s="464"/>
      <c r="BB337" s="464"/>
      <c r="BC337" s="464"/>
      <c r="BD337" s="464"/>
      <c r="BE337" s="464"/>
      <c r="BF337" s="464"/>
      <c r="BG337" s="464"/>
      <c r="BH337" s="464"/>
      <c r="BI337" s="464"/>
      <c r="BJ337" s="464"/>
      <c r="BK337" s="464"/>
      <c r="BL337" s="464"/>
      <c r="BM337" s="464"/>
      <c r="BN337" s="464"/>
      <c r="BO337" s="464"/>
      <c r="BP337" s="464"/>
      <c r="BQ337" s="464"/>
      <c r="BR337" s="464"/>
      <c r="BS337" s="464"/>
      <c r="BT337" s="464"/>
      <c r="BU337" s="464"/>
      <c r="BV337" s="464"/>
      <c r="BW337" s="464"/>
      <c r="BX337" s="464"/>
      <c r="BY337" s="464"/>
      <c r="BZ337" s="464"/>
      <c r="CA337" s="464"/>
    </row>
    <row r="338" spans="2:79" s="354" customFormat="1" ht="43.5" customHeight="1">
      <c r="B338" s="355">
        <v>325</v>
      </c>
      <c r="C338" s="128" t="s">
        <v>359</v>
      </c>
      <c r="D338" s="128" t="s">
        <v>360</v>
      </c>
      <c r="E338" s="128" t="s">
        <v>285</v>
      </c>
      <c r="F338" s="128" t="s">
        <v>361</v>
      </c>
      <c r="G338" s="128" t="s">
        <v>2656</v>
      </c>
      <c r="H338" s="128" t="s">
        <v>2657</v>
      </c>
      <c r="I338" s="128" t="s">
        <v>326</v>
      </c>
      <c r="J338" s="128"/>
      <c r="K338" s="128" t="s">
        <v>362</v>
      </c>
      <c r="L338" s="356" t="s">
        <v>2317</v>
      </c>
      <c r="M338" s="128">
        <v>13</v>
      </c>
      <c r="N338" s="366">
        <v>7</v>
      </c>
      <c r="O338" s="358">
        <f t="shared" si="15"/>
        <v>20</v>
      </c>
      <c r="P338" s="359" t="s">
        <v>2312</v>
      </c>
      <c r="Q338" s="360">
        <v>80000</v>
      </c>
      <c r="R338" s="361">
        <v>0</v>
      </c>
      <c r="S338" s="361">
        <v>0</v>
      </c>
      <c r="T338" s="361">
        <f t="shared" si="16"/>
        <v>80000</v>
      </c>
      <c r="U338" s="362">
        <v>80000</v>
      </c>
      <c r="V338" s="363">
        <v>0</v>
      </c>
      <c r="W338" s="363">
        <v>0</v>
      </c>
      <c r="X338" s="364">
        <f t="shared" si="17"/>
        <v>80000</v>
      </c>
      <c r="Y338" s="365" t="s">
        <v>2673</v>
      </c>
      <c r="AC338" s="464"/>
      <c r="AD338" s="464"/>
      <c r="AE338" s="464"/>
      <c r="AF338" s="464"/>
      <c r="AG338" s="464"/>
      <c r="AH338" s="464"/>
      <c r="AI338" s="464"/>
      <c r="AJ338" s="464"/>
      <c r="AK338" s="464"/>
      <c r="AL338" s="464"/>
      <c r="AM338" s="464"/>
      <c r="AN338" s="464"/>
      <c r="AO338" s="464"/>
      <c r="AP338" s="464"/>
      <c r="AQ338" s="464"/>
      <c r="AR338" s="464"/>
      <c r="AS338" s="464"/>
      <c r="AT338" s="464"/>
      <c r="AU338" s="464"/>
      <c r="AV338" s="464"/>
      <c r="AW338" s="464"/>
      <c r="AX338" s="464"/>
      <c r="AY338" s="464"/>
      <c r="AZ338" s="464"/>
      <c r="BA338" s="464"/>
      <c r="BB338" s="464"/>
      <c r="BC338" s="464"/>
      <c r="BD338" s="464"/>
      <c r="BE338" s="464"/>
      <c r="BF338" s="464"/>
      <c r="BG338" s="464"/>
      <c r="BH338" s="464"/>
      <c r="BI338" s="464"/>
      <c r="BJ338" s="464"/>
      <c r="BK338" s="464"/>
      <c r="BL338" s="464"/>
      <c r="BM338" s="464"/>
      <c r="BN338" s="464"/>
      <c r="BO338" s="464"/>
      <c r="BP338" s="464"/>
      <c r="BQ338" s="464"/>
      <c r="BR338" s="464"/>
      <c r="BS338" s="464"/>
      <c r="BT338" s="464"/>
      <c r="BU338" s="464"/>
      <c r="BV338" s="464"/>
      <c r="BW338" s="464"/>
      <c r="BX338" s="464"/>
      <c r="BY338" s="464"/>
      <c r="BZ338" s="464"/>
      <c r="CA338" s="464"/>
    </row>
    <row r="339" spans="2:79" s="354" customFormat="1" ht="43.5" customHeight="1">
      <c r="B339" s="355">
        <v>326</v>
      </c>
      <c r="C339" s="128" t="s">
        <v>555</v>
      </c>
      <c r="D339" s="128" t="s">
        <v>220</v>
      </c>
      <c r="E339" s="128" t="s">
        <v>258</v>
      </c>
      <c r="F339" s="128" t="s">
        <v>556</v>
      </c>
      <c r="G339" s="128" t="s">
        <v>2656</v>
      </c>
      <c r="H339" s="128" t="s">
        <v>2657</v>
      </c>
      <c r="I339" s="128" t="s">
        <v>326</v>
      </c>
      <c r="J339" s="128"/>
      <c r="K339" s="128" t="s">
        <v>557</v>
      </c>
      <c r="L339" s="356" t="s">
        <v>2317</v>
      </c>
      <c r="M339" s="128">
        <v>17</v>
      </c>
      <c r="N339" s="366">
        <v>3</v>
      </c>
      <c r="O339" s="358">
        <f t="shared" si="15"/>
        <v>20</v>
      </c>
      <c r="P339" s="359" t="s">
        <v>2312</v>
      </c>
      <c r="Q339" s="360">
        <v>80000</v>
      </c>
      <c r="R339" s="361">
        <v>0</v>
      </c>
      <c r="S339" s="361">
        <v>0</v>
      </c>
      <c r="T339" s="361">
        <f t="shared" si="16"/>
        <v>80000</v>
      </c>
      <c r="U339" s="362">
        <v>80000</v>
      </c>
      <c r="V339" s="363">
        <v>0</v>
      </c>
      <c r="W339" s="363">
        <v>0</v>
      </c>
      <c r="X339" s="364">
        <f t="shared" si="17"/>
        <v>80000</v>
      </c>
      <c r="Y339" s="365" t="s">
        <v>2674</v>
      </c>
      <c r="AC339" s="464"/>
      <c r="AD339" s="464"/>
      <c r="AE339" s="464"/>
      <c r="AF339" s="464"/>
      <c r="AG339" s="464"/>
      <c r="AH339" s="464"/>
      <c r="AI339" s="464"/>
      <c r="AJ339" s="464"/>
      <c r="AK339" s="464"/>
      <c r="AL339" s="464"/>
      <c r="AM339" s="464"/>
      <c r="AN339" s="464"/>
      <c r="AO339" s="464"/>
      <c r="AP339" s="464"/>
      <c r="AQ339" s="464"/>
      <c r="AR339" s="464"/>
      <c r="AS339" s="464"/>
      <c r="AT339" s="464"/>
      <c r="AU339" s="464"/>
      <c r="AV339" s="464"/>
      <c r="AW339" s="464"/>
      <c r="AX339" s="464"/>
      <c r="AY339" s="464"/>
      <c r="AZ339" s="464"/>
      <c r="BA339" s="464"/>
      <c r="BB339" s="464"/>
      <c r="BC339" s="464"/>
      <c r="BD339" s="464"/>
      <c r="BE339" s="464"/>
      <c r="BF339" s="464"/>
      <c r="BG339" s="464"/>
      <c r="BH339" s="464"/>
      <c r="BI339" s="464"/>
      <c r="BJ339" s="464"/>
      <c r="BK339" s="464"/>
      <c r="BL339" s="464"/>
      <c r="BM339" s="464"/>
      <c r="BN339" s="464"/>
      <c r="BO339" s="464"/>
      <c r="BP339" s="464"/>
      <c r="BQ339" s="464"/>
      <c r="BR339" s="464"/>
      <c r="BS339" s="464"/>
      <c r="BT339" s="464"/>
      <c r="BU339" s="464"/>
      <c r="BV339" s="464"/>
      <c r="BW339" s="464"/>
      <c r="BX339" s="464"/>
      <c r="BY339" s="464"/>
      <c r="BZ339" s="464"/>
      <c r="CA339" s="464"/>
    </row>
    <row r="340" spans="2:79" s="354" customFormat="1" ht="43.5" customHeight="1">
      <c r="B340" s="355">
        <v>327</v>
      </c>
      <c r="C340" s="128" t="s">
        <v>552</v>
      </c>
      <c r="D340" s="128" t="s">
        <v>253</v>
      </c>
      <c r="E340" s="128" t="s">
        <v>220</v>
      </c>
      <c r="F340" s="128" t="s">
        <v>389</v>
      </c>
      <c r="G340" s="128" t="s">
        <v>2656</v>
      </c>
      <c r="H340" s="128" t="s">
        <v>2657</v>
      </c>
      <c r="I340" s="128" t="s">
        <v>326</v>
      </c>
      <c r="J340" s="128"/>
      <c r="K340" s="128" t="s">
        <v>553</v>
      </c>
      <c r="L340" s="356" t="s">
        <v>2317</v>
      </c>
      <c r="M340" s="128">
        <v>12</v>
      </c>
      <c r="N340" s="366">
        <v>8</v>
      </c>
      <c r="O340" s="358">
        <f t="shared" si="15"/>
        <v>20</v>
      </c>
      <c r="P340" s="359" t="s">
        <v>2312</v>
      </c>
      <c r="Q340" s="360">
        <v>80000</v>
      </c>
      <c r="R340" s="361">
        <v>0</v>
      </c>
      <c r="S340" s="361">
        <v>0</v>
      </c>
      <c r="T340" s="361">
        <f t="shared" si="16"/>
        <v>80000</v>
      </c>
      <c r="U340" s="362">
        <v>80000</v>
      </c>
      <c r="V340" s="363">
        <v>0</v>
      </c>
      <c r="W340" s="363">
        <v>0</v>
      </c>
      <c r="X340" s="364">
        <f t="shared" si="17"/>
        <v>80000</v>
      </c>
      <c r="Y340" s="365" t="s">
        <v>2675</v>
      </c>
      <c r="AC340" s="464"/>
      <c r="AD340" s="464"/>
      <c r="AE340" s="464"/>
      <c r="AF340" s="464"/>
      <c r="AG340" s="464"/>
      <c r="AH340" s="464"/>
      <c r="AI340" s="464"/>
      <c r="AJ340" s="464"/>
      <c r="AK340" s="464"/>
      <c r="AL340" s="464"/>
      <c r="AM340" s="464"/>
      <c r="AN340" s="464"/>
      <c r="AO340" s="464"/>
      <c r="AP340" s="464"/>
      <c r="AQ340" s="464"/>
      <c r="AR340" s="464"/>
      <c r="AS340" s="464"/>
      <c r="AT340" s="464"/>
      <c r="AU340" s="464"/>
      <c r="AV340" s="464"/>
      <c r="AW340" s="464"/>
      <c r="AX340" s="464"/>
      <c r="AY340" s="464"/>
      <c r="AZ340" s="464"/>
      <c r="BA340" s="464"/>
      <c r="BB340" s="464"/>
      <c r="BC340" s="464"/>
      <c r="BD340" s="464"/>
      <c r="BE340" s="464"/>
      <c r="BF340" s="464"/>
      <c r="BG340" s="464"/>
      <c r="BH340" s="464"/>
      <c r="BI340" s="464"/>
      <c r="BJ340" s="464"/>
      <c r="BK340" s="464"/>
      <c r="BL340" s="464"/>
      <c r="BM340" s="464"/>
      <c r="BN340" s="464"/>
      <c r="BO340" s="464"/>
      <c r="BP340" s="464"/>
      <c r="BQ340" s="464"/>
      <c r="BR340" s="464"/>
      <c r="BS340" s="464"/>
      <c r="BT340" s="464"/>
      <c r="BU340" s="464"/>
      <c r="BV340" s="464"/>
      <c r="BW340" s="464"/>
      <c r="BX340" s="464"/>
      <c r="BY340" s="464"/>
      <c r="BZ340" s="464"/>
      <c r="CA340" s="464"/>
    </row>
    <row r="341" spans="2:79" s="354" customFormat="1" ht="43.5" customHeight="1">
      <c r="B341" s="355">
        <v>328</v>
      </c>
      <c r="C341" s="128" t="s">
        <v>408</v>
      </c>
      <c r="D341" s="128" t="s">
        <v>179</v>
      </c>
      <c r="E341" s="128" t="s">
        <v>253</v>
      </c>
      <c r="F341" s="128" t="s">
        <v>409</v>
      </c>
      <c r="G341" s="128" t="s">
        <v>2656</v>
      </c>
      <c r="H341" s="128" t="s">
        <v>2657</v>
      </c>
      <c r="I341" s="128" t="s">
        <v>326</v>
      </c>
      <c r="J341" s="128"/>
      <c r="K341" s="128" t="s">
        <v>410</v>
      </c>
      <c r="L341" s="356" t="s">
        <v>2317</v>
      </c>
      <c r="M341" s="128">
        <v>13</v>
      </c>
      <c r="N341" s="366">
        <v>7</v>
      </c>
      <c r="O341" s="358">
        <f t="shared" si="15"/>
        <v>20</v>
      </c>
      <c r="P341" s="359" t="s">
        <v>2312</v>
      </c>
      <c r="Q341" s="360">
        <v>80000</v>
      </c>
      <c r="R341" s="361">
        <v>0</v>
      </c>
      <c r="S341" s="361">
        <v>0</v>
      </c>
      <c r="T341" s="361">
        <f t="shared" si="16"/>
        <v>80000</v>
      </c>
      <c r="U341" s="362">
        <v>80000</v>
      </c>
      <c r="V341" s="363">
        <v>0</v>
      </c>
      <c r="W341" s="363">
        <v>0</v>
      </c>
      <c r="X341" s="364">
        <f t="shared" si="17"/>
        <v>80000</v>
      </c>
      <c r="Y341" s="365" t="s">
        <v>2676</v>
      </c>
      <c r="AC341" s="464"/>
      <c r="AD341" s="464"/>
      <c r="AE341" s="464"/>
      <c r="AF341" s="464"/>
      <c r="AG341" s="464"/>
      <c r="AH341" s="464"/>
      <c r="AI341" s="464"/>
      <c r="AJ341" s="464"/>
      <c r="AK341" s="464"/>
      <c r="AL341" s="464"/>
      <c r="AM341" s="464"/>
      <c r="AN341" s="464"/>
      <c r="AO341" s="464"/>
      <c r="AP341" s="464"/>
      <c r="AQ341" s="464"/>
      <c r="AR341" s="464"/>
      <c r="AS341" s="464"/>
      <c r="AT341" s="464"/>
      <c r="AU341" s="464"/>
      <c r="AV341" s="464"/>
      <c r="AW341" s="464"/>
      <c r="AX341" s="464"/>
      <c r="AY341" s="464"/>
      <c r="AZ341" s="464"/>
      <c r="BA341" s="464"/>
      <c r="BB341" s="464"/>
      <c r="BC341" s="464"/>
      <c r="BD341" s="464"/>
      <c r="BE341" s="464"/>
      <c r="BF341" s="464"/>
      <c r="BG341" s="464"/>
      <c r="BH341" s="464"/>
      <c r="BI341" s="464"/>
      <c r="BJ341" s="464"/>
      <c r="BK341" s="464"/>
      <c r="BL341" s="464"/>
      <c r="BM341" s="464"/>
      <c r="BN341" s="464"/>
      <c r="BO341" s="464"/>
      <c r="BP341" s="464"/>
      <c r="BQ341" s="464"/>
      <c r="BR341" s="464"/>
      <c r="BS341" s="464"/>
      <c r="BT341" s="464"/>
      <c r="BU341" s="464"/>
      <c r="BV341" s="464"/>
      <c r="BW341" s="464"/>
      <c r="BX341" s="464"/>
      <c r="BY341" s="464"/>
      <c r="BZ341" s="464"/>
      <c r="CA341" s="464"/>
    </row>
    <row r="342" spans="2:79" s="354" customFormat="1" ht="43.5" customHeight="1">
      <c r="B342" s="355">
        <v>329</v>
      </c>
      <c r="C342" s="128" t="s">
        <v>503</v>
      </c>
      <c r="D342" s="128" t="s">
        <v>285</v>
      </c>
      <c r="E342" s="128" t="s">
        <v>285</v>
      </c>
      <c r="F342" s="128" t="s">
        <v>504</v>
      </c>
      <c r="G342" s="128" t="s">
        <v>2656</v>
      </c>
      <c r="H342" s="128" t="s">
        <v>2657</v>
      </c>
      <c r="I342" s="128" t="s">
        <v>326</v>
      </c>
      <c r="J342" s="128"/>
      <c r="K342" s="128" t="s">
        <v>505</v>
      </c>
      <c r="L342" s="356" t="s">
        <v>2317</v>
      </c>
      <c r="M342" s="128">
        <v>14</v>
      </c>
      <c r="N342" s="366">
        <v>6</v>
      </c>
      <c r="O342" s="358">
        <f t="shared" si="15"/>
        <v>20</v>
      </c>
      <c r="P342" s="359" t="s">
        <v>2312</v>
      </c>
      <c r="Q342" s="360">
        <v>80000</v>
      </c>
      <c r="R342" s="361">
        <v>0</v>
      </c>
      <c r="S342" s="361">
        <v>0</v>
      </c>
      <c r="T342" s="361">
        <f t="shared" si="16"/>
        <v>80000</v>
      </c>
      <c r="U342" s="362">
        <v>80000</v>
      </c>
      <c r="V342" s="363">
        <v>0</v>
      </c>
      <c r="W342" s="363">
        <v>0</v>
      </c>
      <c r="X342" s="364">
        <f t="shared" si="17"/>
        <v>80000</v>
      </c>
      <c r="Y342" s="365" t="s">
        <v>2677</v>
      </c>
      <c r="AC342" s="464"/>
      <c r="AD342" s="464"/>
      <c r="AE342" s="464"/>
      <c r="AF342" s="464"/>
      <c r="AG342" s="464"/>
      <c r="AH342" s="464"/>
      <c r="AI342" s="464"/>
      <c r="AJ342" s="464"/>
      <c r="AK342" s="464"/>
      <c r="AL342" s="464"/>
      <c r="AM342" s="464"/>
      <c r="AN342" s="464"/>
      <c r="AO342" s="464"/>
      <c r="AP342" s="464"/>
      <c r="AQ342" s="464"/>
      <c r="AR342" s="464"/>
      <c r="AS342" s="464"/>
      <c r="AT342" s="464"/>
      <c r="AU342" s="464"/>
      <c r="AV342" s="464"/>
      <c r="AW342" s="464"/>
      <c r="AX342" s="464"/>
      <c r="AY342" s="464"/>
      <c r="AZ342" s="464"/>
      <c r="BA342" s="464"/>
      <c r="BB342" s="464"/>
      <c r="BC342" s="464"/>
      <c r="BD342" s="464"/>
      <c r="BE342" s="464"/>
      <c r="BF342" s="464"/>
      <c r="BG342" s="464"/>
      <c r="BH342" s="464"/>
      <c r="BI342" s="464"/>
      <c r="BJ342" s="464"/>
      <c r="BK342" s="464"/>
      <c r="BL342" s="464"/>
      <c r="BM342" s="464"/>
      <c r="BN342" s="464"/>
      <c r="BO342" s="464"/>
      <c r="BP342" s="464"/>
      <c r="BQ342" s="464"/>
      <c r="BR342" s="464"/>
      <c r="BS342" s="464"/>
      <c r="BT342" s="464"/>
      <c r="BU342" s="464"/>
      <c r="BV342" s="464"/>
      <c r="BW342" s="464"/>
      <c r="BX342" s="464"/>
      <c r="BY342" s="464"/>
      <c r="BZ342" s="464"/>
      <c r="CA342" s="464"/>
    </row>
    <row r="343" spans="2:79" s="354" customFormat="1" ht="43.5" customHeight="1">
      <c r="B343" s="355">
        <v>330</v>
      </c>
      <c r="C343" s="128" t="s">
        <v>627</v>
      </c>
      <c r="D343" s="128" t="s">
        <v>424</v>
      </c>
      <c r="E343" s="128" t="s">
        <v>285</v>
      </c>
      <c r="F343" s="128" t="s">
        <v>628</v>
      </c>
      <c r="G343" s="128" t="s">
        <v>2656</v>
      </c>
      <c r="H343" s="128" t="s">
        <v>2657</v>
      </c>
      <c r="I343" s="128" t="s">
        <v>326</v>
      </c>
      <c r="J343" s="128"/>
      <c r="K343" s="128" t="s">
        <v>629</v>
      </c>
      <c r="L343" s="356" t="s">
        <v>2317</v>
      </c>
      <c r="M343" s="128">
        <v>17</v>
      </c>
      <c r="N343" s="366">
        <v>3</v>
      </c>
      <c r="O343" s="358">
        <f t="shared" si="15"/>
        <v>20</v>
      </c>
      <c r="P343" s="359" t="s">
        <v>2312</v>
      </c>
      <c r="Q343" s="360">
        <v>80000</v>
      </c>
      <c r="R343" s="361">
        <v>0</v>
      </c>
      <c r="S343" s="361">
        <v>0</v>
      </c>
      <c r="T343" s="361">
        <f t="shared" si="16"/>
        <v>80000</v>
      </c>
      <c r="U343" s="362">
        <v>80000</v>
      </c>
      <c r="V343" s="363">
        <v>0</v>
      </c>
      <c r="W343" s="363">
        <v>0</v>
      </c>
      <c r="X343" s="364">
        <f t="shared" si="17"/>
        <v>80000</v>
      </c>
      <c r="Y343" s="365" t="s">
        <v>2678</v>
      </c>
      <c r="AC343" s="464"/>
      <c r="AD343" s="464"/>
      <c r="AE343" s="464"/>
      <c r="AF343" s="464"/>
      <c r="AG343" s="464"/>
      <c r="AH343" s="464"/>
      <c r="AI343" s="464"/>
      <c r="AJ343" s="464"/>
      <c r="AK343" s="464"/>
      <c r="AL343" s="464"/>
      <c r="AM343" s="464"/>
      <c r="AN343" s="464"/>
      <c r="AO343" s="464"/>
      <c r="AP343" s="464"/>
      <c r="AQ343" s="464"/>
      <c r="AR343" s="464"/>
      <c r="AS343" s="464"/>
      <c r="AT343" s="464"/>
      <c r="AU343" s="464"/>
      <c r="AV343" s="464"/>
      <c r="AW343" s="464"/>
      <c r="AX343" s="464"/>
      <c r="AY343" s="464"/>
      <c r="AZ343" s="464"/>
      <c r="BA343" s="464"/>
      <c r="BB343" s="464"/>
      <c r="BC343" s="464"/>
      <c r="BD343" s="464"/>
      <c r="BE343" s="464"/>
      <c r="BF343" s="464"/>
      <c r="BG343" s="464"/>
      <c r="BH343" s="464"/>
      <c r="BI343" s="464"/>
      <c r="BJ343" s="464"/>
      <c r="BK343" s="464"/>
      <c r="BL343" s="464"/>
      <c r="BM343" s="464"/>
      <c r="BN343" s="464"/>
      <c r="BO343" s="464"/>
      <c r="BP343" s="464"/>
      <c r="BQ343" s="464"/>
      <c r="BR343" s="464"/>
      <c r="BS343" s="464"/>
      <c r="BT343" s="464"/>
      <c r="BU343" s="464"/>
      <c r="BV343" s="464"/>
      <c r="BW343" s="464"/>
      <c r="BX343" s="464"/>
      <c r="BY343" s="464"/>
      <c r="BZ343" s="464"/>
      <c r="CA343" s="464"/>
    </row>
    <row r="344" spans="2:79" s="354" customFormat="1" ht="43.5" customHeight="1">
      <c r="B344" s="355">
        <v>331</v>
      </c>
      <c r="C344" s="128" t="s">
        <v>544</v>
      </c>
      <c r="D344" s="128" t="s">
        <v>285</v>
      </c>
      <c r="E344" s="128" t="s">
        <v>352</v>
      </c>
      <c r="F344" s="128" t="s">
        <v>545</v>
      </c>
      <c r="G344" s="128" t="s">
        <v>2656</v>
      </c>
      <c r="H344" s="128" t="s">
        <v>2657</v>
      </c>
      <c r="I344" s="128" t="s">
        <v>326</v>
      </c>
      <c r="J344" s="128"/>
      <c r="K344" s="128" t="s">
        <v>546</v>
      </c>
      <c r="L344" s="356" t="s">
        <v>2317</v>
      </c>
      <c r="M344" s="128">
        <v>19</v>
      </c>
      <c r="N344" s="366">
        <v>1</v>
      </c>
      <c r="O344" s="358">
        <f t="shared" si="15"/>
        <v>20</v>
      </c>
      <c r="P344" s="359" t="s">
        <v>2312</v>
      </c>
      <c r="Q344" s="360">
        <v>80000</v>
      </c>
      <c r="R344" s="361">
        <v>0</v>
      </c>
      <c r="S344" s="361">
        <v>0</v>
      </c>
      <c r="T344" s="361">
        <f t="shared" si="16"/>
        <v>80000</v>
      </c>
      <c r="U344" s="362">
        <v>80000</v>
      </c>
      <c r="V344" s="363">
        <v>0</v>
      </c>
      <c r="W344" s="363">
        <v>0</v>
      </c>
      <c r="X344" s="364">
        <f t="shared" si="17"/>
        <v>80000</v>
      </c>
      <c r="Y344" s="365" t="s">
        <v>2679</v>
      </c>
      <c r="AC344" s="464"/>
      <c r="AD344" s="464"/>
      <c r="AE344" s="464"/>
      <c r="AF344" s="464"/>
      <c r="AG344" s="464"/>
      <c r="AH344" s="464"/>
      <c r="AI344" s="464"/>
      <c r="AJ344" s="464"/>
      <c r="AK344" s="464"/>
      <c r="AL344" s="464"/>
      <c r="AM344" s="464"/>
      <c r="AN344" s="464"/>
      <c r="AO344" s="464"/>
      <c r="AP344" s="464"/>
      <c r="AQ344" s="464"/>
      <c r="AR344" s="464"/>
      <c r="AS344" s="464"/>
      <c r="AT344" s="464"/>
      <c r="AU344" s="464"/>
      <c r="AV344" s="464"/>
      <c r="AW344" s="464"/>
      <c r="AX344" s="464"/>
      <c r="AY344" s="464"/>
      <c r="AZ344" s="464"/>
      <c r="BA344" s="464"/>
      <c r="BB344" s="464"/>
      <c r="BC344" s="464"/>
      <c r="BD344" s="464"/>
      <c r="BE344" s="464"/>
      <c r="BF344" s="464"/>
      <c r="BG344" s="464"/>
      <c r="BH344" s="464"/>
      <c r="BI344" s="464"/>
      <c r="BJ344" s="464"/>
      <c r="BK344" s="464"/>
      <c r="BL344" s="464"/>
      <c r="BM344" s="464"/>
      <c r="BN344" s="464"/>
      <c r="BO344" s="464"/>
      <c r="BP344" s="464"/>
      <c r="BQ344" s="464"/>
      <c r="BR344" s="464"/>
      <c r="BS344" s="464"/>
      <c r="BT344" s="464"/>
      <c r="BU344" s="464"/>
      <c r="BV344" s="464"/>
      <c r="BW344" s="464"/>
      <c r="BX344" s="464"/>
      <c r="BY344" s="464"/>
      <c r="BZ344" s="464"/>
      <c r="CA344" s="464"/>
    </row>
    <row r="345" spans="2:79" s="354" customFormat="1" ht="43.5" customHeight="1">
      <c r="B345" s="355">
        <v>332</v>
      </c>
      <c r="C345" s="128" t="s">
        <v>631</v>
      </c>
      <c r="D345" s="128" t="s">
        <v>424</v>
      </c>
      <c r="E345" s="128" t="s">
        <v>324</v>
      </c>
      <c r="F345" s="128" t="s">
        <v>632</v>
      </c>
      <c r="G345" s="128" t="s">
        <v>2656</v>
      </c>
      <c r="H345" s="128" t="s">
        <v>2657</v>
      </c>
      <c r="I345" s="128" t="s">
        <v>326</v>
      </c>
      <c r="J345" s="128"/>
      <c r="K345" s="128" t="s">
        <v>633</v>
      </c>
      <c r="L345" s="356" t="s">
        <v>2317</v>
      </c>
      <c r="M345" s="128">
        <v>15</v>
      </c>
      <c r="N345" s="366">
        <v>5</v>
      </c>
      <c r="O345" s="358">
        <f t="shared" si="15"/>
        <v>20</v>
      </c>
      <c r="P345" s="359" t="s">
        <v>2312</v>
      </c>
      <c r="Q345" s="360">
        <v>80000</v>
      </c>
      <c r="R345" s="361">
        <v>0</v>
      </c>
      <c r="S345" s="361">
        <v>0</v>
      </c>
      <c r="T345" s="361">
        <f t="shared" si="16"/>
        <v>80000</v>
      </c>
      <c r="U345" s="362">
        <v>80000</v>
      </c>
      <c r="V345" s="363">
        <v>0</v>
      </c>
      <c r="W345" s="363">
        <v>0</v>
      </c>
      <c r="X345" s="364">
        <f t="shared" si="17"/>
        <v>80000</v>
      </c>
      <c r="Y345" s="365" t="s">
        <v>2680</v>
      </c>
      <c r="AC345" s="464"/>
      <c r="AD345" s="464"/>
      <c r="AE345" s="464"/>
      <c r="AF345" s="464"/>
      <c r="AG345" s="464"/>
      <c r="AH345" s="464"/>
      <c r="AI345" s="464"/>
      <c r="AJ345" s="464"/>
      <c r="AK345" s="464"/>
      <c r="AL345" s="464"/>
      <c r="AM345" s="464"/>
      <c r="AN345" s="464"/>
      <c r="AO345" s="464"/>
      <c r="AP345" s="464"/>
      <c r="AQ345" s="464"/>
      <c r="AR345" s="464"/>
      <c r="AS345" s="464"/>
      <c r="AT345" s="464"/>
      <c r="AU345" s="464"/>
      <c r="AV345" s="464"/>
      <c r="AW345" s="464"/>
      <c r="AX345" s="464"/>
      <c r="AY345" s="464"/>
      <c r="AZ345" s="464"/>
      <c r="BA345" s="464"/>
      <c r="BB345" s="464"/>
      <c r="BC345" s="464"/>
      <c r="BD345" s="464"/>
      <c r="BE345" s="464"/>
      <c r="BF345" s="464"/>
      <c r="BG345" s="464"/>
      <c r="BH345" s="464"/>
      <c r="BI345" s="464"/>
      <c r="BJ345" s="464"/>
      <c r="BK345" s="464"/>
      <c r="BL345" s="464"/>
      <c r="BM345" s="464"/>
      <c r="BN345" s="464"/>
      <c r="BO345" s="464"/>
      <c r="BP345" s="464"/>
      <c r="BQ345" s="464"/>
      <c r="BR345" s="464"/>
      <c r="BS345" s="464"/>
      <c r="BT345" s="464"/>
      <c r="BU345" s="464"/>
      <c r="BV345" s="464"/>
      <c r="BW345" s="464"/>
      <c r="BX345" s="464"/>
      <c r="BY345" s="464"/>
      <c r="BZ345" s="464"/>
      <c r="CA345" s="464"/>
    </row>
    <row r="346" spans="2:79" s="354" customFormat="1" ht="43.5" customHeight="1">
      <c r="B346" s="355">
        <v>333</v>
      </c>
      <c r="C346" s="128" t="s">
        <v>559</v>
      </c>
      <c r="D346" s="128" t="s">
        <v>262</v>
      </c>
      <c r="E346" s="128" t="s">
        <v>430</v>
      </c>
      <c r="F346" s="128" t="s">
        <v>560</v>
      </c>
      <c r="G346" s="128" t="s">
        <v>2656</v>
      </c>
      <c r="H346" s="128" t="s">
        <v>2657</v>
      </c>
      <c r="I346" s="128" t="s">
        <v>326</v>
      </c>
      <c r="J346" s="128"/>
      <c r="K346" s="128" t="s">
        <v>561</v>
      </c>
      <c r="L346" s="356" t="s">
        <v>2317</v>
      </c>
      <c r="M346" s="128">
        <v>13</v>
      </c>
      <c r="N346" s="366">
        <v>7</v>
      </c>
      <c r="O346" s="358">
        <f t="shared" si="15"/>
        <v>20</v>
      </c>
      <c r="P346" s="359" t="s">
        <v>2312</v>
      </c>
      <c r="Q346" s="360">
        <v>80000</v>
      </c>
      <c r="R346" s="361">
        <v>0</v>
      </c>
      <c r="S346" s="361">
        <v>0</v>
      </c>
      <c r="T346" s="361">
        <f t="shared" si="16"/>
        <v>80000</v>
      </c>
      <c r="U346" s="362">
        <v>80000</v>
      </c>
      <c r="V346" s="363">
        <v>0</v>
      </c>
      <c r="W346" s="363">
        <v>0</v>
      </c>
      <c r="X346" s="364">
        <f t="shared" si="17"/>
        <v>80000</v>
      </c>
      <c r="Y346" s="365" t="s">
        <v>2681</v>
      </c>
      <c r="AC346" s="464"/>
      <c r="AD346" s="464"/>
      <c r="AE346" s="464"/>
      <c r="AF346" s="464"/>
      <c r="AG346" s="464"/>
      <c r="AH346" s="464"/>
      <c r="AI346" s="464"/>
      <c r="AJ346" s="464"/>
      <c r="AK346" s="464"/>
      <c r="AL346" s="464"/>
      <c r="AM346" s="464"/>
      <c r="AN346" s="464"/>
      <c r="AO346" s="464"/>
      <c r="AP346" s="464"/>
      <c r="AQ346" s="464"/>
      <c r="AR346" s="464"/>
      <c r="AS346" s="464"/>
      <c r="AT346" s="464"/>
      <c r="AU346" s="464"/>
      <c r="AV346" s="464"/>
      <c r="AW346" s="464"/>
      <c r="AX346" s="464"/>
      <c r="AY346" s="464"/>
      <c r="AZ346" s="464"/>
      <c r="BA346" s="464"/>
      <c r="BB346" s="464"/>
      <c r="BC346" s="464"/>
      <c r="BD346" s="464"/>
      <c r="BE346" s="464"/>
      <c r="BF346" s="464"/>
      <c r="BG346" s="464"/>
      <c r="BH346" s="464"/>
      <c r="BI346" s="464"/>
      <c r="BJ346" s="464"/>
      <c r="BK346" s="464"/>
      <c r="BL346" s="464"/>
      <c r="BM346" s="464"/>
      <c r="BN346" s="464"/>
      <c r="BO346" s="464"/>
      <c r="BP346" s="464"/>
      <c r="BQ346" s="464"/>
      <c r="BR346" s="464"/>
      <c r="BS346" s="464"/>
      <c r="BT346" s="464"/>
      <c r="BU346" s="464"/>
      <c r="BV346" s="464"/>
      <c r="BW346" s="464"/>
      <c r="BX346" s="464"/>
      <c r="BY346" s="464"/>
      <c r="BZ346" s="464"/>
      <c r="CA346" s="464"/>
    </row>
    <row r="347" spans="2:79" s="354" customFormat="1" ht="43.5" customHeight="1">
      <c r="B347" s="355">
        <v>334</v>
      </c>
      <c r="C347" s="128" t="s">
        <v>460</v>
      </c>
      <c r="D347" s="128" t="s">
        <v>461</v>
      </c>
      <c r="E347" s="128" t="s">
        <v>462</v>
      </c>
      <c r="F347" s="128" t="s">
        <v>463</v>
      </c>
      <c r="G347" s="128" t="s">
        <v>2656</v>
      </c>
      <c r="H347" s="128" t="s">
        <v>2657</v>
      </c>
      <c r="I347" s="128" t="s">
        <v>326</v>
      </c>
      <c r="K347" s="128" t="s">
        <v>464</v>
      </c>
      <c r="L347" s="356" t="s">
        <v>2317</v>
      </c>
      <c r="M347" s="128">
        <v>20</v>
      </c>
      <c r="N347" s="366">
        <v>0</v>
      </c>
      <c r="O347" s="358">
        <f t="shared" si="15"/>
        <v>20</v>
      </c>
      <c r="P347" s="359" t="s">
        <v>2312</v>
      </c>
      <c r="Q347" s="360">
        <v>80000</v>
      </c>
      <c r="R347" s="361">
        <v>0</v>
      </c>
      <c r="S347" s="361">
        <v>0</v>
      </c>
      <c r="T347" s="361">
        <f t="shared" si="16"/>
        <v>80000</v>
      </c>
      <c r="U347" s="362">
        <v>80000</v>
      </c>
      <c r="V347" s="363">
        <v>0</v>
      </c>
      <c r="W347" s="363">
        <v>0</v>
      </c>
      <c r="X347" s="364">
        <f t="shared" si="17"/>
        <v>80000</v>
      </c>
      <c r="Y347" s="365" t="s">
        <v>2682</v>
      </c>
      <c r="AC347" s="464"/>
      <c r="AD347" s="464"/>
      <c r="AE347" s="464"/>
      <c r="AF347" s="464"/>
      <c r="AG347" s="464"/>
      <c r="AH347" s="464"/>
      <c r="AI347" s="464"/>
      <c r="AJ347" s="464"/>
      <c r="AK347" s="464"/>
      <c r="AL347" s="464"/>
      <c r="AM347" s="464"/>
      <c r="AN347" s="464"/>
      <c r="AO347" s="464"/>
      <c r="AP347" s="464"/>
      <c r="AQ347" s="464"/>
      <c r="AR347" s="464"/>
      <c r="AS347" s="464"/>
      <c r="AT347" s="464"/>
      <c r="AU347" s="464"/>
      <c r="AV347" s="464"/>
      <c r="AW347" s="464"/>
      <c r="AX347" s="464"/>
      <c r="AY347" s="464"/>
      <c r="AZ347" s="464"/>
      <c r="BA347" s="464"/>
      <c r="BB347" s="464"/>
      <c r="BC347" s="464"/>
      <c r="BD347" s="464"/>
      <c r="BE347" s="464"/>
      <c r="BF347" s="464"/>
      <c r="BG347" s="464"/>
      <c r="BH347" s="464"/>
      <c r="BI347" s="464"/>
      <c r="BJ347" s="464"/>
      <c r="BK347" s="464"/>
      <c r="BL347" s="464"/>
      <c r="BM347" s="464"/>
      <c r="BN347" s="464"/>
      <c r="BO347" s="464"/>
      <c r="BP347" s="464"/>
      <c r="BQ347" s="464"/>
      <c r="BR347" s="464"/>
      <c r="BS347" s="464"/>
      <c r="BT347" s="464"/>
      <c r="BU347" s="464"/>
      <c r="BV347" s="464"/>
      <c r="BW347" s="464"/>
      <c r="BX347" s="464"/>
      <c r="BY347" s="464"/>
      <c r="BZ347" s="464"/>
      <c r="CA347" s="464"/>
    </row>
    <row r="348" spans="2:79" s="354" customFormat="1" ht="43.5" customHeight="1">
      <c r="B348" s="355">
        <v>335</v>
      </c>
      <c r="C348" s="128" t="s">
        <v>1414</v>
      </c>
      <c r="D348" s="128" t="s">
        <v>1185</v>
      </c>
      <c r="E348" s="128" t="s">
        <v>258</v>
      </c>
      <c r="F348" s="128" t="s">
        <v>1415</v>
      </c>
      <c r="G348" s="128" t="s">
        <v>2315</v>
      </c>
      <c r="H348" s="128" t="s">
        <v>2316</v>
      </c>
      <c r="I348" s="128"/>
      <c r="J348" s="128" t="s">
        <v>895</v>
      </c>
      <c r="K348" s="128" t="s">
        <v>1416</v>
      </c>
      <c r="L348" s="356" t="s">
        <v>2317</v>
      </c>
      <c r="M348" s="128">
        <v>20</v>
      </c>
      <c r="N348" s="366">
        <v>7</v>
      </c>
      <c r="O348" s="358">
        <f t="shared" si="15"/>
        <v>27</v>
      </c>
      <c r="P348" s="359" t="s">
        <v>2312</v>
      </c>
      <c r="Q348" s="360">
        <v>80000</v>
      </c>
      <c r="R348" s="361">
        <v>0</v>
      </c>
      <c r="S348" s="361">
        <v>0</v>
      </c>
      <c r="T348" s="361">
        <f t="shared" si="16"/>
        <v>80000</v>
      </c>
      <c r="U348" s="362">
        <v>80000</v>
      </c>
      <c r="V348" s="363">
        <v>0</v>
      </c>
      <c r="W348" s="363">
        <v>0</v>
      </c>
      <c r="X348" s="364">
        <f t="shared" si="17"/>
        <v>80000</v>
      </c>
      <c r="Y348" s="365" t="s">
        <v>2683</v>
      </c>
      <c r="AC348" s="464"/>
      <c r="AD348" s="464"/>
      <c r="AE348" s="464"/>
      <c r="AF348" s="464"/>
      <c r="AG348" s="464"/>
      <c r="AH348" s="464"/>
      <c r="AI348" s="464"/>
      <c r="AJ348" s="464"/>
      <c r="AK348" s="464"/>
      <c r="AL348" s="464"/>
      <c r="AM348" s="464"/>
      <c r="AN348" s="464"/>
      <c r="AO348" s="464"/>
      <c r="AP348" s="464"/>
      <c r="AQ348" s="464"/>
      <c r="AR348" s="464"/>
      <c r="AS348" s="464"/>
      <c r="AT348" s="464"/>
      <c r="AU348" s="464"/>
      <c r="AV348" s="464"/>
      <c r="AW348" s="464"/>
      <c r="AX348" s="464"/>
      <c r="AY348" s="464"/>
      <c r="AZ348" s="464"/>
      <c r="BA348" s="464"/>
      <c r="BB348" s="464"/>
      <c r="BC348" s="464"/>
      <c r="BD348" s="464"/>
      <c r="BE348" s="464"/>
      <c r="BF348" s="464"/>
      <c r="BG348" s="464"/>
      <c r="BH348" s="464"/>
      <c r="BI348" s="464"/>
      <c r="BJ348" s="464"/>
      <c r="BK348" s="464"/>
      <c r="BL348" s="464"/>
      <c r="BM348" s="464"/>
      <c r="BN348" s="464"/>
      <c r="BO348" s="464"/>
      <c r="BP348" s="464"/>
      <c r="BQ348" s="464"/>
      <c r="BR348" s="464"/>
      <c r="BS348" s="464"/>
      <c r="BT348" s="464"/>
      <c r="BU348" s="464"/>
      <c r="BV348" s="464"/>
      <c r="BW348" s="464"/>
      <c r="BX348" s="464"/>
      <c r="BY348" s="464"/>
      <c r="BZ348" s="464"/>
      <c r="CA348" s="464"/>
    </row>
    <row r="349" spans="2:79" s="354" customFormat="1" ht="43.5" customHeight="1">
      <c r="B349" s="355">
        <v>336</v>
      </c>
      <c r="C349" s="128" t="s">
        <v>1212</v>
      </c>
      <c r="D349" s="128" t="s">
        <v>323</v>
      </c>
      <c r="E349" s="128" t="s">
        <v>934</v>
      </c>
      <c r="F349" s="128" t="s">
        <v>1213</v>
      </c>
      <c r="G349" s="128" t="s">
        <v>2315</v>
      </c>
      <c r="H349" s="128" t="s">
        <v>2316</v>
      </c>
      <c r="I349" s="128"/>
      <c r="J349" s="128" t="s">
        <v>895</v>
      </c>
      <c r="K349" s="128" t="s">
        <v>1214</v>
      </c>
      <c r="L349" s="356" t="s">
        <v>2317</v>
      </c>
      <c r="M349" s="128">
        <v>15</v>
      </c>
      <c r="N349" s="366">
        <v>5</v>
      </c>
      <c r="O349" s="358">
        <f t="shared" si="15"/>
        <v>20</v>
      </c>
      <c r="P349" s="359" t="s">
        <v>2312</v>
      </c>
      <c r="Q349" s="360">
        <v>80000</v>
      </c>
      <c r="R349" s="361">
        <v>0</v>
      </c>
      <c r="S349" s="361">
        <v>0</v>
      </c>
      <c r="T349" s="361">
        <f t="shared" si="16"/>
        <v>80000</v>
      </c>
      <c r="U349" s="362">
        <v>80000</v>
      </c>
      <c r="V349" s="363">
        <v>0</v>
      </c>
      <c r="W349" s="363">
        <v>0</v>
      </c>
      <c r="X349" s="364">
        <f t="shared" si="17"/>
        <v>80000</v>
      </c>
      <c r="Y349" s="365" t="s">
        <v>2684</v>
      </c>
      <c r="AC349" s="464"/>
      <c r="AD349" s="464"/>
      <c r="AE349" s="464"/>
      <c r="AF349" s="464"/>
      <c r="AG349" s="464"/>
      <c r="AH349" s="464"/>
      <c r="AI349" s="464"/>
      <c r="AJ349" s="464"/>
      <c r="AK349" s="464"/>
      <c r="AL349" s="464"/>
      <c r="AM349" s="464"/>
      <c r="AN349" s="464"/>
      <c r="AO349" s="464"/>
      <c r="AP349" s="464"/>
      <c r="AQ349" s="464"/>
      <c r="AR349" s="464"/>
      <c r="AS349" s="464"/>
      <c r="AT349" s="464"/>
      <c r="AU349" s="464"/>
      <c r="AV349" s="464"/>
      <c r="AW349" s="464"/>
      <c r="AX349" s="464"/>
      <c r="AY349" s="464"/>
      <c r="AZ349" s="464"/>
      <c r="BA349" s="464"/>
      <c r="BB349" s="464"/>
      <c r="BC349" s="464"/>
      <c r="BD349" s="464"/>
      <c r="BE349" s="464"/>
      <c r="BF349" s="464"/>
      <c r="BG349" s="464"/>
      <c r="BH349" s="464"/>
      <c r="BI349" s="464"/>
      <c r="BJ349" s="464"/>
      <c r="BK349" s="464"/>
      <c r="BL349" s="464"/>
      <c r="BM349" s="464"/>
      <c r="BN349" s="464"/>
      <c r="BO349" s="464"/>
      <c r="BP349" s="464"/>
      <c r="BQ349" s="464"/>
      <c r="BR349" s="464"/>
      <c r="BS349" s="464"/>
      <c r="BT349" s="464"/>
      <c r="BU349" s="464"/>
      <c r="BV349" s="464"/>
      <c r="BW349" s="464"/>
      <c r="BX349" s="464"/>
      <c r="BY349" s="464"/>
      <c r="BZ349" s="464"/>
      <c r="CA349" s="464"/>
    </row>
    <row r="350" spans="2:79" s="354" customFormat="1" ht="43.5" customHeight="1">
      <c r="B350" s="355">
        <v>337</v>
      </c>
      <c r="C350" s="128" t="s">
        <v>1418</v>
      </c>
      <c r="D350" s="128" t="s">
        <v>203</v>
      </c>
      <c r="E350" s="128" t="s">
        <v>161</v>
      </c>
      <c r="F350" s="128" t="s">
        <v>1419</v>
      </c>
      <c r="G350" s="128" t="s">
        <v>2315</v>
      </c>
      <c r="H350" s="128" t="s">
        <v>2316</v>
      </c>
      <c r="I350" s="128"/>
      <c r="J350" s="128" t="s">
        <v>895</v>
      </c>
      <c r="K350" s="128" t="s">
        <v>1420</v>
      </c>
      <c r="L350" s="356" t="s">
        <v>2317</v>
      </c>
      <c r="M350" s="128">
        <v>7</v>
      </c>
      <c r="N350" s="366">
        <v>19</v>
      </c>
      <c r="O350" s="358">
        <f t="shared" si="15"/>
        <v>26</v>
      </c>
      <c r="P350" s="359" t="s">
        <v>2312</v>
      </c>
      <c r="Q350" s="360">
        <v>80000</v>
      </c>
      <c r="R350" s="361">
        <v>0</v>
      </c>
      <c r="S350" s="361">
        <v>0</v>
      </c>
      <c r="T350" s="361">
        <f t="shared" si="16"/>
        <v>80000</v>
      </c>
      <c r="U350" s="362">
        <v>80000</v>
      </c>
      <c r="V350" s="363">
        <v>0</v>
      </c>
      <c r="W350" s="363">
        <v>0</v>
      </c>
      <c r="X350" s="364">
        <f t="shared" si="17"/>
        <v>80000</v>
      </c>
      <c r="Y350" s="365" t="s">
        <v>2685</v>
      </c>
      <c r="AC350" s="464"/>
      <c r="AD350" s="464"/>
      <c r="AE350" s="464"/>
      <c r="AF350" s="464"/>
      <c r="AG350" s="464"/>
      <c r="AH350" s="464"/>
      <c r="AI350" s="464"/>
      <c r="AJ350" s="464"/>
      <c r="AK350" s="464"/>
      <c r="AL350" s="464"/>
      <c r="AM350" s="464"/>
      <c r="AN350" s="464"/>
      <c r="AO350" s="464"/>
      <c r="AP350" s="464"/>
      <c r="AQ350" s="464"/>
      <c r="AR350" s="464"/>
      <c r="AS350" s="464"/>
      <c r="AT350" s="464"/>
      <c r="AU350" s="464"/>
      <c r="AV350" s="464"/>
      <c r="AW350" s="464"/>
      <c r="AX350" s="464"/>
      <c r="AY350" s="464"/>
      <c r="AZ350" s="464"/>
      <c r="BA350" s="464"/>
      <c r="BB350" s="464"/>
      <c r="BC350" s="464"/>
      <c r="BD350" s="464"/>
      <c r="BE350" s="464"/>
      <c r="BF350" s="464"/>
      <c r="BG350" s="464"/>
      <c r="BH350" s="464"/>
      <c r="BI350" s="464"/>
      <c r="BJ350" s="464"/>
      <c r="BK350" s="464"/>
      <c r="BL350" s="464"/>
      <c r="BM350" s="464"/>
      <c r="BN350" s="464"/>
      <c r="BO350" s="464"/>
      <c r="BP350" s="464"/>
      <c r="BQ350" s="464"/>
      <c r="BR350" s="464"/>
      <c r="BS350" s="464"/>
      <c r="BT350" s="464"/>
      <c r="BU350" s="464"/>
      <c r="BV350" s="464"/>
      <c r="BW350" s="464"/>
      <c r="BX350" s="464"/>
      <c r="BY350" s="464"/>
      <c r="BZ350" s="464"/>
      <c r="CA350" s="464"/>
    </row>
    <row r="351" spans="2:79" s="354" customFormat="1" ht="43.5" customHeight="1">
      <c r="B351" s="355">
        <v>338</v>
      </c>
      <c r="C351" s="128" t="s">
        <v>1338</v>
      </c>
      <c r="D351" s="128" t="s">
        <v>253</v>
      </c>
      <c r="E351" s="128" t="s">
        <v>442</v>
      </c>
      <c r="F351" s="128" t="s">
        <v>1339</v>
      </c>
      <c r="G351" s="128" t="s">
        <v>2315</v>
      </c>
      <c r="H351" s="128" t="s">
        <v>2316</v>
      </c>
      <c r="I351" s="128"/>
      <c r="J351" s="128" t="s">
        <v>895</v>
      </c>
      <c r="K351" s="128" t="s">
        <v>1340</v>
      </c>
      <c r="L351" s="356" t="s">
        <v>2317</v>
      </c>
      <c r="M351" s="128">
        <v>11</v>
      </c>
      <c r="N351" s="366">
        <v>9</v>
      </c>
      <c r="O351" s="358">
        <f t="shared" si="15"/>
        <v>20</v>
      </c>
      <c r="P351" s="359" t="s">
        <v>2312</v>
      </c>
      <c r="Q351" s="360">
        <v>80000</v>
      </c>
      <c r="R351" s="361">
        <v>0</v>
      </c>
      <c r="S351" s="361">
        <v>0</v>
      </c>
      <c r="T351" s="361">
        <f t="shared" si="16"/>
        <v>80000</v>
      </c>
      <c r="U351" s="362">
        <v>80000</v>
      </c>
      <c r="V351" s="363">
        <v>0</v>
      </c>
      <c r="W351" s="363">
        <v>0</v>
      </c>
      <c r="X351" s="364">
        <f t="shared" si="17"/>
        <v>80000</v>
      </c>
      <c r="Y351" s="365" t="s">
        <v>2686</v>
      </c>
      <c r="AC351" s="464"/>
      <c r="AD351" s="464"/>
      <c r="AE351" s="464"/>
      <c r="AF351" s="464"/>
      <c r="AG351" s="464"/>
      <c r="AH351" s="464"/>
      <c r="AI351" s="464"/>
      <c r="AJ351" s="464"/>
      <c r="AK351" s="464"/>
      <c r="AL351" s="464"/>
      <c r="AM351" s="464"/>
      <c r="AN351" s="464"/>
      <c r="AO351" s="464"/>
      <c r="AP351" s="464"/>
      <c r="AQ351" s="464"/>
      <c r="AR351" s="464"/>
      <c r="AS351" s="464"/>
      <c r="AT351" s="464"/>
      <c r="AU351" s="464"/>
      <c r="AV351" s="464"/>
      <c r="AW351" s="464"/>
      <c r="AX351" s="464"/>
      <c r="AY351" s="464"/>
      <c r="AZ351" s="464"/>
      <c r="BA351" s="464"/>
      <c r="BB351" s="464"/>
      <c r="BC351" s="464"/>
      <c r="BD351" s="464"/>
      <c r="BE351" s="464"/>
      <c r="BF351" s="464"/>
      <c r="BG351" s="464"/>
      <c r="BH351" s="464"/>
      <c r="BI351" s="464"/>
      <c r="BJ351" s="464"/>
      <c r="BK351" s="464"/>
      <c r="BL351" s="464"/>
      <c r="BM351" s="464"/>
      <c r="BN351" s="464"/>
      <c r="BO351" s="464"/>
      <c r="BP351" s="464"/>
      <c r="BQ351" s="464"/>
      <c r="BR351" s="464"/>
      <c r="BS351" s="464"/>
      <c r="BT351" s="464"/>
      <c r="BU351" s="464"/>
      <c r="BV351" s="464"/>
      <c r="BW351" s="464"/>
      <c r="BX351" s="464"/>
      <c r="BY351" s="464"/>
      <c r="BZ351" s="464"/>
      <c r="CA351" s="464"/>
    </row>
    <row r="352" spans="2:79" s="354" customFormat="1" ht="43.5" customHeight="1">
      <c r="B352" s="355">
        <v>339</v>
      </c>
      <c r="C352" s="128" t="s">
        <v>1292</v>
      </c>
      <c r="D352" s="128" t="s">
        <v>1236</v>
      </c>
      <c r="E352" s="128" t="s">
        <v>442</v>
      </c>
      <c r="F352" s="128" t="s">
        <v>1293</v>
      </c>
      <c r="G352" s="128" t="s">
        <v>2315</v>
      </c>
      <c r="H352" s="128" t="s">
        <v>2316</v>
      </c>
      <c r="I352" s="128"/>
      <c r="J352" s="128" t="s">
        <v>895</v>
      </c>
      <c r="K352" s="128" t="s">
        <v>1294</v>
      </c>
      <c r="L352" s="356" t="s">
        <v>2317</v>
      </c>
      <c r="M352" s="128">
        <v>19</v>
      </c>
      <c r="N352" s="366">
        <v>9</v>
      </c>
      <c r="O352" s="358">
        <f t="shared" si="15"/>
        <v>28</v>
      </c>
      <c r="P352" s="359" t="s">
        <v>2312</v>
      </c>
      <c r="Q352" s="360">
        <v>80000</v>
      </c>
      <c r="R352" s="361">
        <v>0</v>
      </c>
      <c r="S352" s="361">
        <v>0</v>
      </c>
      <c r="T352" s="361">
        <f t="shared" si="16"/>
        <v>80000</v>
      </c>
      <c r="U352" s="362">
        <v>80000</v>
      </c>
      <c r="V352" s="363">
        <v>0</v>
      </c>
      <c r="W352" s="363">
        <v>0</v>
      </c>
      <c r="X352" s="364">
        <f t="shared" si="17"/>
        <v>80000</v>
      </c>
      <c r="Y352" s="365" t="s">
        <v>2687</v>
      </c>
      <c r="AC352" s="464"/>
      <c r="AD352" s="464"/>
      <c r="AE352" s="464"/>
      <c r="AF352" s="464"/>
      <c r="AG352" s="464"/>
      <c r="AH352" s="464"/>
      <c r="AI352" s="464"/>
      <c r="AJ352" s="464"/>
      <c r="AK352" s="464"/>
      <c r="AL352" s="464"/>
      <c r="AM352" s="464"/>
      <c r="AN352" s="464"/>
      <c r="AO352" s="464"/>
      <c r="AP352" s="464"/>
      <c r="AQ352" s="464"/>
      <c r="AR352" s="464"/>
      <c r="AS352" s="464"/>
      <c r="AT352" s="464"/>
      <c r="AU352" s="464"/>
      <c r="AV352" s="464"/>
      <c r="AW352" s="464"/>
      <c r="AX352" s="464"/>
      <c r="AY352" s="464"/>
      <c r="AZ352" s="464"/>
      <c r="BA352" s="464"/>
      <c r="BB352" s="464"/>
      <c r="BC352" s="464"/>
      <c r="BD352" s="464"/>
      <c r="BE352" s="464"/>
      <c r="BF352" s="464"/>
      <c r="BG352" s="464"/>
      <c r="BH352" s="464"/>
      <c r="BI352" s="464"/>
      <c r="BJ352" s="464"/>
      <c r="BK352" s="464"/>
      <c r="BL352" s="464"/>
      <c r="BM352" s="464"/>
      <c r="BN352" s="464"/>
      <c r="BO352" s="464"/>
      <c r="BP352" s="464"/>
      <c r="BQ352" s="464"/>
      <c r="BR352" s="464"/>
      <c r="BS352" s="464"/>
      <c r="BT352" s="464"/>
      <c r="BU352" s="464"/>
      <c r="BV352" s="464"/>
      <c r="BW352" s="464"/>
      <c r="BX352" s="464"/>
      <c r="BY352" s="464"/>
      <c r="BZ352" s="464"/>
      <c r="CA352" s="464"/>
    </row>
    <row r="353" spans="2:79" s="354" customFormat="1" ht="43.5" customHeight="1">
      <c r="B353" s="355">
        <v>340</v>
      </c>
      <c r="C353" s="128" t="s">
        <v>1258</v>
      </c>
      <c r="D353" s="128" t="s">
        <v>1259</v>
      </c>
      <c r="E353" s="128" t="s">
        <v>161</v>
      </c>
      <c r="F353" s="128" t="s">
        <v>1260</v>
      </c>
      <c r="G353" s="128" t="s">
        <v>2315</v>
      </c>
      <c r="H353" s="128" t="s">
        <v>2316</v>
      </c>
      <c r="I353" s="128"/>
      <c r="J353" s="128" t="s">
        <v>895</v>
      </c>
      <c r="K353" s="128" t="s">
        <v>1261</v>
      </c>
      <c r="L353" s="356" t="s">
        <v>2317</v>
      </c>
      <c r="M353" s="128">
        <v>18</v>
      </c>
      <c r="N353" s="366">
        <v>3</v>
      </c>
      <c r="O353" s="358">
        <f t="shared" si="15"/>
        <v>21</v>
      </c>
      <c r="P353" s="359" t="s">
        <v>2312</v>
      </c>
      <c r="Q353" s="360">
        <v>80000</v>
      </c>
      <c r="R353" s="361">
        <v>0</v>
      </c>
      <c r="S353" s="361">
        <v>0</v>
      </c>
      <c r="T353" s="361">
        <f t="shared" si="16"/>
        <v>80000</v>
      </c>
      <c r="U353" s="362">
        <v>80000</v>
      </c>
      <c r="V353" s="363">
        <v>0</v>
      </c>
      <c r="W353" s="363">
        <v>0</v>
      </c>
      <c r="X353" s="364">
        <f t="shared" si="17"/>
        <v>80000</v>
      </c>
      <c r="Y353" s="365" t="s">
        <v>2688</v>
      </c>
      <c r="AC353" s="464"/>
      <c r="AD353" s="464"/>
      <c r="AE353" s="464"/>
      <c r="AF353" s="464"/>
      <c r="AG353" s="464"/>
      <c r="AH353" s="464"/>
      <c r="AI353" s="464"/>
      <c r="AJ353" s="464"/>
      <c r="AK353" s="464"/>
      <c r="AL353" s="464"/>
      <c r="AM353" s="464"/>
      <c r="AN353" s="464"/>
      <c r="AO353" s="464"/>
      <c r="AP353" s="464"/>
      <c r="AQ353" s="464"/>
      <c r="AR353" s="464"/>
      <c r="AS353" s="464"/>
      <c r="AT353" s="464"/>
      <c r="AU353" s="464"/>
      <c r="AV353" s="464"/>
      <c r="AW353" s="464"/>
      <c r="AX353" s="464"/>
      <c r="AY353" s="464"/>
      <c r="AZ353" s="464"/>
      <c r="BA353" s="464"/>
      <c r="BB353" s="464"/>
      <c r="BC353" s="464"/>
      <c r="BD353" s="464"/>
      <c r="BE353" s="464"/>
      <c r="BF353" s="464"/>
      <c r="BG353" s="464"/>
      <c r="BH353" s="464"/>
      <c r="BI353" s="464"/>
      <c r="BJ353" s="464"/>
      <c r="BK353" s="464"/>
      <c r="BL353" s="464"/>
      <c r="BM353" s="464"/>
      <c r="BN353" s="464"/>
      <c r="BO353" s="464"/>
      <c r="BP353" s="464"/>
      <c r="BQ353" s="464"/>
      <c r="BR353" s="464"/>
      <c r="BS353" s="464"/>
      <c r="BT353" s="464"/>
      <c r="BU353" s="464"/>
      <c r="BV353" s="464"/>
      <c r="BW353" s="464"/>
      <c r="BX353" s="464"/>
      <c r="BY353" s="464"/>
      <c r="BZ353" s="464"/>
      <c r="CA353" s="464"/>
    </row>
    <row r="354" spans="2:79" s="354" customFormat="1" ht="43.5" customHeight="1">
      <c r="B354" s="355">
        <v>341</v>
      </c>
      <c r="C354" s="128" t="s">
        <v>1396</v>
      </c>
      <c r="D354" s="128" t="s">
        <v>1186</v>
      </c>
      <c r="E354" s="128" t="s">
        <v>1397</v>
      </c>
      <c r="F354" s="128" t="s">
        <v>1398</v>
      </c>
      <c r="G354" s="128" t="s">
        <v>2315</v>
      </c>
      <c r="H354" s="128" t="s">
        <v>2316</v>
      </c>
      <c r="I354" s="128"/>
      <c r="J354" s="128" t="s">
        <v>895</v>
      </c>
      <c r="K354" s="128" t="s">
        <v>1399</v>
      </c>
      <c r="L354" s="356" t="s">
        <v>2317</v>
      </c>
      <c r="M354" s="128">
        <v>10</v>
      </c>
      <c r="N354" s="366">
        <v>15</v>
      </c>
      <c r="O354" s="358">
        <f t="shared" si="15"/>
        <v>25</v>
      </c>
      <c r="P354" s="359" t="s">
        <v>2312</v>
      </c>
      <c r="Q354" s="360">
        <v>80000</v>
      </c>
      <c r="R354" s="361">
        <v>0</v>
      </c>
      <c r="S354" s="361">
        <v>0</v>
      </c>
      <c r="T354" s="361">
        <f t="shared" si="16"/>
        <v>80000</v>
      </c>
      <c r="U354" s="362">
        <v>80000</v>
      </c>
      <c r="V354" s="363">
        <v>0</v>
      </c>
      <c r="W354" s="363">
        <v>0</v>
      </c>
      <c r="X354" s="364">
        <f t="shared" si="17"/>
        <v>80000</v>
      </c>
      <c r="Y354" s="365" t="s">
        <v>2689</v>
      </c>
      <c r="AC354" s="464"/>
      <c r="AD354" s="464"/>
      <c r="AE354" s="464"/>
      <c r="AF354" s="464"/>
      <c r="AG354" s="464"/>
      <c r="AH354" s="464"/>
      <c r="AI354" s="464"/>
      <c r="AJ354" s="464"/>
      <c r="AK354" s="464"/>
      <c r="AL354" s="464"/>
      <c r="AM354" s="464"/>
      <c r="AN354" s="464"/>
      <c r="AO354" s="464"/>
      <c r="AP354" s="464"/>
      <c r="AQ354" s="464"/>
      <c r="AR354" s="464"/>
      <c r="AS354" s="464"/>
      <c r="AT354" s="464"/>
      <c r="AU354" s="464"/>
      <c r="AV354" s="464"/>
      <c r="AW354" s="464"/>
      <c r="AX354" s="464"/>
      <c r="AY354" s="464"/>
      <c r="AZ354" s="464"/>
      <c r="BA354" s="464"/>
      <c r="BB354" s="464"/>
      <c r="BC354" s="464"/>
      <c r="BD354" s="464"/>
      <c r="BE354" s="464"/>
      <c r="BF354" s="464"/>
      <c r="BG354" s="464"/>
      <c r="BH354" s="464"/>
      <c r="BI354" s="464"/>
      <c r="BJ354" s="464"/>
      <c r="BK354" s="464"/>
      <c r="BL354" s="464"/>
      <c r="BM354" s="464"/>
      <c r="BN354" s="464"/>
      <c r="BO354" s="464"/>
      <c r="BP354" s="464"/>
      <c r="BQ354" s="464"/>
      <c r="BR354" s="464"/>
      <c r="BS354" s="464"/>
      <c r="BT354" s="464"/>
      <c r="BU354" s="464"/>
      <c r="BV354" s="464"/>
      <c r="BW354" s="464"/>
      <c r="BX354" s="464"/>
      <c r="BY354" s="464"/>
      <c r="BZ354" s="464"/>
      <c r="CA354" s="464"/>
    </row>
    <row r="355" spans="2:79" s="354" customFormat="1" ht="43.5" customHeight="1">
      <c r="B355" s="355">
        <v>342</v>
      </c>
      <c r="C355" s="128" t="s">
        <v>1181</v>
      </c>
      <c r="D355" s="128" t="s">
        <v>380</v>
      </c>
      <c r="E355" s="128" t="s">
        <v>285</v>
      </c>
      <c r="F355" s="128" t="s">
        <v>452</v>
      </c>
      <c r="G355" s="128" t="s">
        <v>2315</v>
      </c>
      <c r="H355" s="128" t="s">
        <v>2316</v>
      </c>
      <c r="I355" s="128"/>
      <c r="J355" s="128" t="s">
        <v>895</v>
      </c>
      <c r="K355" s="128" t="s">
        <v>1182</v>
      </c>
      <c r="L355" s="356" t="s">
        <v>2317</v>
      </c>
      <c r="M355" s="128">
        <v>11</v>
      </c>
      <c r="N355" s="366">
        <v>21</v>
      </c>
      <c r="O355" s="358">
        <f t="shared" si="15"/>
        <v>32</v>
      </c>
      <c r="P355" s="359" t="s">
        <v>2312</v>
      </c>
      <c r="Q355" s="360">
        <v>80000</v>
      </c>
      <c r="R355" s="361">
        <v>0</v>
      </c>
      <c r="S355" s="361">
        <v>0</v>
      </c>
      <c r="T355" s="361">
        <f t="shared" si="16"/>
        <v>80000</v>
      </c>
      <c r="U355" s="362">
        <v>80000</v>
      </c>
      <c r="V355" s="363">
        <v>0</v>
      </c>
      <c r="W355" s="363">
        <v>0</v>
      </c>
      <c r="X355" s="364">
        <f t="shared" si="17"/>
        <v>80000</v>
      </c>
      <c r="Y355" s="365" t="s">
        <v>2690</v>
      </c>
      <c r="AC355" s="464"/>
      <c r="AD355" s="464"/>
      <c r="AE355" s="464"/>
      <c r="AF355" s="464"/>
      <c r="AG355" s="464"/>
      <c r="AH355" s="464"/>
      <c r="AI355" s="464"/>
      <c r="AJ355" s="464"/>
      <c r="AK355" s="464"/>
      <c r="AL355" s="464"/>
      <c r="AM355" s="464"/>
      <c r="AN355" s="464"/>
      <c r="AO355" s="464"/>
      <c r="AP355" s="464"/>
      <c r="AQ355" s="464"/>
      <c r="AR355" s="464"/>
      <c r="AS355" s="464"/>
      <c r="AT355" s="464"/>
      <c r="AU355" s="464"/>
      <c r="AV355" s="464"/>
      <c r="AW355" s="464"/>
      <c r="AX355" s="464"/>
      <c r="AY355" s="464"/>
      <c r="AZ355" s="464"/>
      <c r="BA355" s="464"/>
      <c r="BB355" s="464"/>
      <c r="BC355" s="464"/>
      <c r="BD355" s="464"/>
      <c r="BE355" s="464"/>
      <c r="BF355" s="464"/>
      <c r="BG355" s="464"/>
      <c r="BH355" s="464"/>
      <c r="BI355" s="464"/>
      <c r="BJ355" s="464"/>
      <c r="BK355" s="464"/>
      <c r="BL355" s="464"/>
      <c r="BM355" s="464"/>
      <c r="BN355" s="464"/>
      <c r="BO355" s="464"/>
      <c r="BP355" s="464"/>
      <c r="BQ355" s="464"/>
      <c r="BR355" s="464"/>
      <c r="BS355" s="464"/>
      <c r="BT355" s="464"/>
      <c r="BU355" s="464"/>
      <c r="BV355" s="464"/>
      <c r="BW355" s="464"/>
      <c r="BX355" s="464"/>
      <c r="BY355" s="464"/>
      <c r="BZ355" s="464"/>
      <c r="CA355" s="464"/>
    </row>
    <row r="356" spans="2:79" s="354" customFormat="1" ht="43.5" customHeight="1">
      <c r="B356" s="355">
        <v>343</v>
      </c>
      <c r="C356" s="128" t="s">
        <v>1184</v>
      </c>
      <c r="D356" s="128" t="s">
        <v>1185</v>
      </c>
      <c r="E356" s="128" t="s">
        <v>1186</v>
      </c>
      <c r="F356" s="128" t="s">
        <v>1187</v>
      </c>
      <c r="G356" s="128" t="s">
        <v>2315</v>
      </c>
      <c r="H356" s="128" t="s">
        <v>2316</v>
      </c>
      <c r="I356" s="128"/>
      <c r="J356" s="128" t="s">
        <v>895</v>
      </c>
      <c r="K356" s="128" t="s">
        <v>428</v>
      </c>
      <c r="L356" s="356" t="s">
        <v>2317</v>
      </c>
      <c r="M356" s="128">
        <v>12</v>
      </c>
      <c r="N356" s="366">
        <v>9</v>
      </c>
      <c r="O356" s="358">
        <f t="shared" si="15"/>
        <v>21</v>
      </c>
      <c r="P356" s="359" t="s">
        <v>2312</v>
      </c>
      <c r="Q356" s="360">
        <v>80000</v>
      </c>
      <c r="R356" s="361">
        <v>0</v>
      </c>
      <c r="S356" s="361">
        <v>0</v>
      </c>
      <c r="T356" s="361">
        <f t="shared" si="16"/>
        <v>80000</v>
      </c>
      <c r="U356" s="362">
        <v>80000</v>
      </c>
      <c r="V356" s="363">
        <v>0</v>
      </c>
      <c r="W356" s="363">
        <v>0</v>
      </c>
      <c r="X356" s="364">
        <f t="shared" si="17"/>
        <v>80000</v>
      </c>
      <c r="Y356" s="365" t="s">
        <v>2691</v>
      </c>
      <c r="AC356" s="464"/>
      <c r="AD356" s="464"/>
      <c r="AE356" s="464"/>
      <c r="AF356" s="464"/>
      <c r="AG356" s="464"/>
      <c r="AH356" s="464"/>
      <c r="AI356" s="464"/>
      <c r="AJ356" s="464"/>
      <c r="AK356" s="464"/>
      <c r="AL356" s="464"/>
      <c r="AM356" s="464"/>
      <c r="AN356" s="464"/>
      <c r="AO356" s="464"/>
      <c r="AP356" s="464"/>
      <c r="AQ356" s="464"/>
      <c r="AR356" s="464"/>
      <c r="AS356" s="464"/>
      <c r="AT356" s="464"/>
      <c r="AU356" s="464"/>
      <c r="AV356" s="464"/>
      <c r="AW356" s="464"/>
      <c r="AX356" s="464"/>
      <c r="AY356" s="464"/>
      <c r="AZ356" s="464"/>
      <c r="BA356" s="464"/>
      <c r="BB356" s="464"/>
      <c r="BC356" s="464"/>
      <c r="BD356" s="464"/>
      <c r="BE356" s="464"/>
      <c r="BF356" s="464"/>
      <c r="BG356" s="464"/>
      <c r="BH356" s="464"/>
      <c r="BI356" s="464"/>
      <c r="BJ356" s="464"/>
      <c r="BK356" s="464"/>
      <c r="BL356" s="464"/>
      <c r="BM356" s="464"/>
      <c r="BN356" s="464"/>
      <c r="BO356" s="464"/>
      <c r="BP356" s="464"/>
      <c r="BQ356" s="464"/>
      <c r="BR356" s="464"/>
      <c r="BS356" s="464"/>
      <c r="BT356" s="464"/>
      <c r="BU356" s="464"/>
      <c r="BV356" s="464"/>
      <c r="BW356" s="464"/>
      <c r="BX356" s="464"/>
      <c r="BY356" s="464"/>
      <c r="BZ356" s="464"/>
      <c r="CA356" s="464"/>
    </row>
    <row r="357" spans="2:79" s="354" customFormat="1" ht="43.5" customHeight="1">
      <c r="B357" s="355">
        <v>344</v>
      </c>
      <c r="C357" s="128" t="s">
        <v>1374</v>
      </c>
      <c r="D357" s="128" t="s">
        <v>148</v>
      </c>
      <c r="E357" s="128" t="s">
        <v>1375</v>
      </c>
      <c r="F357" s="128" t="s">
        <v>881</v>
      </c>
      <c r="G357" s="128" t="s">
        <v>2315</v>
      </c>
      <c r="H357" s="128" t="s">
        <v>2316</v>
      </c>
      <c r="I357" s="128"/>
      <c r="J357" s="128" t="s">
        <v>895</v>
      </c>
      <c r="K357" s="128" t="s">
        <v>1376</v>
      </c>
      <c r="L357" s="356" t="s">
        <v>2317</v>
      </c>
      <c r="M357" s="128">
        <v>12</v>
      </c>
      <c r="N357" s="366">
        <v>8</v>
      </c>
      <c r="O357" s="358">
        <f t="shared" si="15"/>
        <v>20</v>
      </c>
      <c r="P357" s="359" t="s">
        <v>2312</v>
      </c>
      <c r="Q357" s="360">
        <v>80000</v>
      </c>
      <c r="R357" s="361">
        <v>0</v>
      </c>
      <c r="S357" s="361">
        <v>0</v>
      </c>
      <c r="T357" s="361">
        <f t="shared" si="16"/>
        <v>80000</v>
      </c>
      <c r="U357" s="362">
        <v>80000</v>
      </c>
      <c r="V357" s="363">
        <v>0</v>
      </c>
      <c r="W357" s="363">
        <v>0</v>
      </c>
      <c r="X357" s="364">
        <f t="shared" si="17"/>
        <v>80000</v>
      </c>
      <c r="Y357" s="365" t="s">
        <v>2692</v>
      </c>
      <c r="AC357" s="464"/>
      <c r="AD357" s="464"/>
      <c r="AE357" s="464"/>
      <c r="AF357" s="464"/>
      <c r="AG357" s="464"/>
      <c r="AH357" s="464"/>
      <c r="AI357" s="464"/>
      <c r="AJ357" s="464"/>
      <c r="AK357" s="464"/>
      <c r="AL357" s="464"/>
      <c r="AM357" s="464"/>
      <c r="AN357" s="464"/>
      <c r="AO357" s="464"/>
      <c r="AP357" s="464"/>
      <c r="AQ357" s="464"/>
      <c r="AR357" s="464"/>
      <c r="AS357" s="464"/>
      <c r="AT357" s="464"/>
      <c r="AU357" s="464"/>
      <c r="AV357" s="464"/>
      <c r="AW357" s="464"/>
      <c r="AX357" s="464"/>
      <c r="AY357" s="464"/>
      <c r="AZ357" s="464"/>
      <c r="BA357" s="464"/>
      <c r="BB357" s="464"/>
      <c r="BC357" s="464"/>
      <c r="BD357" s="464"/>
      <c r="BE357" s="464"/>
      <c r="BF357" s="464"/>
      <c r="BG357" s="464"/>
      <c r="BH357" s="464"/>
      <c r="BI357" s="464"/>
      <c r="BJ357" s="464"/>
      <c r="BK357" s="464"/>
      <c r="BL357" s="464"/>
      <c r="BM357" s="464"/>
      <c r="BN357" s="464"/>
      <c r="BO357" s="464"/>
      <c r="BP357" s="464"/>
      <c r="BQ357" s="464"/>
      <c r="BR357" s="464"/>
      <c r="BS357" s="464"/>
      <c r="BT357" s="464"/>
      <c r="BU357" s="464"/>
      <c r="BV357" s="464"/>
      <c r="BW357" s="464"/>
      <c r="BX357" s="464"/>
      <c r="BY357" s="464"/>
      <c r="BZ357" s="464"/>
      <c r="CA357" s="464"/>
    </row>
    <row r="358" spans="2:79" s="354" customFormat="1" ht="43.5" customHeight="1">
      <c r="B358" s="355">
        <v>345</v>
      </c>
      <c r="C358" s="128" t="s">
        <v>1234</v>
      </c>
      <c r="D358" s="128" t="s">
        <v>1235</v>
      </c>
      <c r="E358" s="128" t="s">
        <v>1236</v>
      </c>
      <c r="F358" s="128" t="s">
        <v>673</v>
      </c>
      <c r="G358" s="128" t="s">
        <v>2315</v>
      </c>
      <c r="H358" s="128" t="s">
        <v>2316</v>
      </c>
      <c r="I358" s="128"/>
      <c r="J358" s="128" t="s">
        <v>895</v>
      </c>
      <c r="K358" s="128" t="s">
        <v>1237</v>
      </c>
      <c r="L358" s="356" t="s">
        <v>2317</v>
      </c>
      <c r="M358" s="128">
        <v>20</v>
      </c>
      <c r="N358" s="366">
        <v>14</v>
      </c>
      <c r="O358" s="358">
        <f t="shared" si="15"/>
        <v>34</v>
      </c>
      <c r="P358" s="359" t="s">
        <v>2312</v>
      </c>
      <c r="Q358" s="360">
        <v>80000</v>
      </c>
      <c r="R358" s="361">
        <v>0</v>
      </c>
      <c r="S358" s="361">
        <v>0</v>
      </c>
      <c r="T358" s="361">
        <f t="shared" si="16"/>
        <v>80000</v>
      </c>
      <c r="U358" s="362">
        <v>80000</v>
      </c>
      <c r="V358" s="363">
        <v>0</v>
      </c>
      <c r="W358" s="363">
        <v>0</v>
      </c>
      <c r="X358" s="364">
        <f t="shared" si="17"/>
        <v>80000</v>
      </c>
      <c r="Y358" s="365" t="s">
        <v>2693</v>
      </c>
      <c r="AC358" s="464"/>
      <c r="AD358" s="464"/>
      <c r="AE358" s="464"/>
      <c r="AF358" s="464"/>
      <c r="AG358" s="464"/>
      <c r="AH358" s="464"/>
      <c r="AI358" s="464"/>
      <c r="AJ358" s="464"/>
      <c r="AK358" s="464"/>
      <c r="AL358" s="464"/>
      <c r="AM358" s="464"/>
      <c r="AN358" s="464"/>
      <c r="AO358" s="464"/>
      <c r="AP358" s="464"/>
      <c r="AQ358" s="464"/>
      <c r="AR358" s="464"/>
      <c r="AS358" s="464"/>
      <c r="AT358" s="464"/>
      <c r="AU358" s="464"/>
      <c r="AV358" s="464"/>
      <c r="AW358" s="464"/>
      <c r="AX358" s="464"/>
      <c r="AY358" s="464"/>
      <c r="AZ358" s="464"/>
      <c r="BA358" s="464"/>
      <c r="BB358" s="464"/>
      <c r="BC358" s="464"/>
      <c r="BD358" s="464"/>
      <c r="BE358" s="464"/>
      <c r="BF358" s="464"/>
      <c r="BG358" s="464"/>
      <c r="BH358" s="464"/>
      <c r="BI358" s="464"/>
      <c r="BJ358" s="464"/>
      <c r="BK358" s="464"/>
      <c r="BL358" s="464"/>
      <c r="BM358" s="464"/>
      <c r="BN358" s="464"/>
      <c r="BO358" s="464"/>
      <c r="BP358" s="464"/>
      <c r="BQ358" s="464"/>
      <c r="BR358" s="464"/>
      <c r="BS358" s="464"/>
      <c r="BT358" s="464"/>
      <c r="BU358" s="464"/>
      <c r="BV358" s="464"/>
      <c r="BW358" s="464"/>
      <c r="BX358" s="464"/>
      <c r="BY358" s="464"/>
      <c r="BZ358" s="464"/>
      <c r="CA358" s="464"/>
    </row>
    <row r="359" spans="2:79" s="354" customFormat="1" ht="43.5" customHeight="1">
      <c r="B359" s="355">
        <v>346</v>
      </c>
      <c r="C359" s="128" t="s">
        <v>1193</v>
      </c>
      <c r="D359" s="128" t="s">
        <v>220</v>
      </c>
      <c r="E359" s="128" t="s">
        <v>285</v>
      </c>
      <c r="F359" s="128" t="s">
        <v>1194</v>
      </c>
      <c r="G359" s="128" t="s">
        <v>2315</v>
      </c>
      <c r="H359" s="128" t="s">
        <v>2316</v>
      </c>
      <c r="I359" s="128"/>
      <c r="J359" s="128" t="s">
        <v>895</v>
      </c>
      <c r="K359" s="128" t="s">
        <v>1195</v>
      </c>
      <c r="L359" s="356" t="s">
        <v>2317</v>
      </c>
      <c r="M359" s="128">
        <v>15</v>
      </c>
      <c r="N359" s="366">
        <v>6</v>
      </c>
      <c r="O359" s="358">
        <f t="shared" si="15"/>
        <v>21</v>
      </c>
      <c r="P359" s="359" t="s">
        <v>2312</v>
      </c>
      <c r="Q359" s="360">
        <v>80000</v>
      </c>
      <c r="R359" s="361">
        <v>0</v>
      </c>
      <c r="S359" s="361">
        <v>0</v>
      </c>
      <c r="T359" s="361">
        <f t="shared" si="16"/>
        <v>80000</v>
      </c>
      <c r="U359" s="362">
        <v>80000</v>
      </c>
      <c r="V359" s="363">
        <v>0</v>
      </c>
      <c r="W359" s="363">
        <v>0</v>
      </c>
      <c r="X359" s="364">
        <f t="shared" si="17"/>
        <v>80000</v>
      </c>
      <c r="Y359" s="365" t="s">
        <v>2694</v>
      </c>
      <c r="AC359" s="464"/>
      <c r="AD359" s="464"/>
      <c r="AE359" s="464"/>
      <c r="AF359" s="464"/>
      <c r="AG359" s="464"/>
      <c r="AH359" s="464"/>
      <c r="AI359" s="464"/>
      <c r="AJ359" s="464"/>
      <c r="AK359" s="464"/>
      <c r="AL359" s="464"/>
      <c r="AM359" s="464"/>
      <c r="AN359" s="464"/>
      <c r="AO359" s="464"/>
      <c r="AP359" s="464"/>
      <c r="AQ359" s="464"/>
      <c r="AR359" s="464"/>
      <c r="AS359" s="464"/>
      <c r="AT359" s="464"/>
      <c r="AU359" s="464"/>
      <c r="AV359" s="464"/>
      <c r="AW359" s="464"/>
      <c r="AX359" s="464"/>
      <c r="AY359" s="464"/>
      <c r="AZ359" s="464"/>
      <c r="BA359" s="464"/>
      <c r="BB359" s="464"/>
      <c r="BC359" s="464"/>
      <c r="BD359" s="464"/>
      <c r="BE359" s="464"/>
      <c r="BF359" s="464"/>
      <c r="BG359" s="464"/>
      <c r="BH359" s="464"/>
      <c r="BI359" s="464"/>
      <c r="BJ359" s="464"/>
      <c r="BK359" s="464"/>
      <c r="BL359" s="464"/>
      <c r="BM359" s="464"/>
      <c r="BN359" s="464"/>
      <c r="BO359" s="464"/>
      <c r="BP359" s="464"/>
      <c r="BQ359" s="464"/>
      <c r="BR359" s="464"/>
      <c r="BS359" s="464"/>
      <c r="BT359" s="464"/>
      <c r="BU359" s="464"/>
      <c r="BV359" s="464"/>
      <c r="BW359" s="464"/>
      <c r="BX359" s="464"/>
      <c r="BY359" s="464"/>
      <c r="BZ359" s="464"/>
      <c r="CA359" s="464"/>
    </row>
    <row r="360" spans="2:79" s="354" customFormat="1" ht="43.5" customHeight="1">
      <c r="B360" s="355">
        <v>347</v>
      </c>
      <c r="C360" s="128" t="s">
        <v>537</v>
      </c>
      <c r="D360" s="128" t="s">
        <v>179</v>
      </c>
      <c r="E360" s="128" t="s">
        <v>253</v>
      </c>
      <c r="F360" s="128" t="s">
        <v>538</v>
      </c>
      <c r="G360" s="128" t="s">
        <v>2441</v>
      </c>
      <c r="H360" s="128" t="s">
        <v>2442</v>
      </c>
      <c r="I360" s="128"/>
      <c r="J360" s="128" t="s">
        <v>197</v>
      </c>
      <c r="K360" s="128" t="s">
        <v>539</v>
      </c>
      <c r="L360" s="356" t="s">
        <v>2317</v>
      </c>
      <c r="M360" s="128">
        <v>22</v>
      </c>
      <c r="N360" s="366">
        <v>3</v>
      </c>
      <c r="O360" s="358">
        <f t="shared" si="15"/>
        <v>25</v>
      </c>
      <c r="P360" s="359" t="s">
        <v>2312</v>
      </c>
      <c r="Q360" s="360">
        <v>80000</v>
      </c>
      <c r="R360" s="361">
        <v>0</v>
      </c>
      <c r="S360" s="361">
        <v>0</v>
      </c>
      <c r="T360" s="361">
        <f t="shared" si="16"/>
        <v>80000</v>
      </c>
      <c r="U360" s="362">
        <v>80000</v>
      </c>
      <c r="V360" s="363">
        <v>0</v>
      </c>
      <c r="W360" s="363">
        <v>0</v>
      </c>
      <c r="X360" s="364">
        <f t="shared" si="17"/>
        <v>80000</v>
      </c>
      <c r="Y360" s="365" t="s">
        <v>2695</v>
      </c>
      <c r="AC360" s="464"/>
      <c r="AD360" s="464"/>
      <c r="AE360" s="464"/>
      <c r="AF360" s="464"/>
      <c r="AG360" s="464"/>
      <c r="AH360" s="464"/>
      <c r="AI360" s="464"/>
      <c r="AJ360" s="464"/>
      <c r="AK360" s="464"/>
      <c r="AL360" s="464"/>
      <c r="AM360" s="464"/>
      <c r="AN360" s="464"/>
      <c r="AO360" s="464"/>
      <c r="AP360" s="464"/>
      <c r="AQ360" s="464"/>
      <c r="AR360" s="464"/>
      <c r="AS360" s="464"/>
      <c r="AT360" s="464"/>
      <c r="AU360" s="464"/>
      <c r="AV360" s="464"/>
      <c r="AW360" s="464"/>
      <c r="AX360" s="464"/>
      <c r="AY360" s="464"/>
      <c r="AZ360" s="464"/>
      <c r="BA360" s="464"/>
      <c r="BB360" s="464"/>
      <c r="BC360" s="464"/>
      <c r="BD360" s="464"/>
      <c r="BE360" s="464"/>
      <c r="BF360" s="464"/>
      <c r="BG360" s="464"/>
      <c r="BH360" s="464"/>
      <c r="BI360" s="464"/>
      <c r="BJ360" s="464"/>
      <c r="BK360" s="464"/>
      <c r="BL360" s="464"/>
      <c r="BM360" s="464"/>
      <c r="BN360" s="464"/>
      <c r="BO360" s="464"/>
      <c r="BP360" s="464"/>
      <c r="BQ360" s="464"/>
      <c r="BR360" s="464"/>
      <c r="BS360" s="464"/>
      <c r="BT360" s="464"/>
      <c r="BU360" s="464"/>
      <c r="BV360" s="464"/>
      <c r="BW360" s="464"/>
      <c r="BX360" s="464"/>
      <c r="BY360" s="464"/>
      <c r="BZ360" s="464"/>
      <c r="CA360" s="464"/>
    </row>
    <row r="361" spans="2:79" s="354" customFormat="1" ht="43.5" customHeight="1">
      <c r="B361" s="355">
        <v>348</v>
      </c>
      <c r="C361" s="128" t="s">
        <v>518</v>
      </c>
      <c r="D361" s="128" t="s">
        <v>519</v>
      </c>
      <c r="E361" s="128" t="s">
        <v>253</v>
      </c>
      <c r="F361" s="128" t="s">
        <v>520</v>
      </c>
      <c r="G361" s="128" t="s">
        <v>2441</v>
      </c>
      <c r="H361" s="128" t="s">
        <v>2442</v>
      </c>
      <c r="I361" s="128"/>
      <c r="J361" s="128" t="s">
        <v>197</v>
      </c>
      <c r="K361" s="128" t="s">
        <v>521</v>
      </c>
      <c r="L361" s="356" t="s">
        <v>2317</v>
      </c>
      <c r="M361" s="128">
        <v>11</v>
      </c>
      <c r="N361" s="366">
        <v>9</v>
      </c>
      <c r="O361" s="358">
        <f t="shared" si="15"/>
        <v>20</v>
      </c>
      <c r="P361" s="359" t="s">
        <v>2312</v>
      </c>
      <c r="Q361" s="360">
        <v>80000</v>
      </c>
      <c r="R361" s="361">
        <v>0</v>
      </c>
      <c r="S361" s="361">
        <v>0</v>
      </c>
      <c r="T361" s="361">
        <f t="shared" si="16"/>
        <v>80000</v>
      </c>
      <c r="U361" s="362">
        <v>80000</v>
      </c>
      <c r="V361" s="363">
        <v>0</v>
      </c>
      <c r="W361" s="363">
        <v>0</v>
      </c>
      <c r="X361" s="364">
        <f t="shared" si="17"/>
        <v>80000</v>
      </c>
      <c r="Y361" s="365" t="s">
        <v>2696</v>
      </c>
      <c r="AC361" s="464"/>
      <c r="AD361" s="464"/>
      <c r="AE361" s="464"/>
      <c r="AF361" s="464"/>
      <c r="AG361" s="464"/>
      <c r="AH361" s="464"/>
      <c r="AI361" s="464"/>
      <c r="AJ361" s="464"/>
      <c r="AK361" s="464"/>
      <c r="AL361" s="464"/>
      <c r="AM361" s="464"/>
      <c r="AN361" s="464"/>
      <c r="AO361" s="464"/>
      <c r="AP361" s="464"/>
      <c r="AQ361" s="464"/>
      <c r="AR361" s="464"/>
      <c r="AS361" s="464"/>
      <c r="AT361" s="464"/>
      <c r="AU361" s="464"/>
      <c r="AV361" s="464"/>
      <c r="AW361" s="464"/>
      <c r="AX361" s="464"/>
      <c r="AY361" s="464"/>
      <c r="AZ361" s="464"/>
      <c r="BA361" s="464"/>
      <c r="BB361" s="464"/>
      <c r="BC361" s="464"/>
      <c r="BD361" s="464"/>
      <c r="BE361" s="464"/>
      <c r="BF361" s="464"/>
      <c r="BG361" s="464"/>
      <c r="BH361" s="464"/>
      <c r="BI361" s="464"/>
      <c r="BJ361" s="464"/>
      <c r="BK361" s="464"/>
      <c r="BL361" s="464"/>
      <c r="BM361" s="464"/>
      <c r="BN361" s="464"/>
      <c r="BO361" s="464"/>
      <c r="BP361" s="464"/>
      <c r="BQ361" s="464"/>
      <c r="BR361" s="464"/>
      <c r="BS361" s="464"/>
      <c r="BT361" s="464"/>
      <c r="BU361" s="464"/>
      <c r="BV361" s="464"/>
      <c r="BW361" s="464"/>
      <c r="BX361" s="464"/>
      <c r="BY361" s="464"/>
      <c r="BZ361" s="464"/>
      <c r="CA361" s="464"/>
    </row>
    <row r="362" spans="2:79" s="354" customFormat="1" ht="43.5" customHeight="1">
      <c r="B362" s="355">
        <v>349</v>
      </c>
      <c r="C362" s="128" t="s">
        <v>523</v>
      </c>
      <c r="D362" s="128" t="s">
        <v>524</v>
      </c>
      <c r="E362" s="128" t="s">
        <v>253</v>
      </c>
      <c r="F362" s="128" t="s">
        <v>525</v>
      </c>
      <c r="G362" s="128" t="s">
        <v>2441</v>
      </c>
      <c r="H362" s="128" t="s">
        <v>2442</v>
      </c>
      <c r="I362" s="128"/>
      <c r="J362" s="128" t="s">
        <v>197</v>
      </c>
      <c r="K362" s="128" t="s">
        <v>526</v>
      </c>
      <c r="L362" s="356" t="s">
        <v>2317</v>
      </c>
      <c r="M362" s="128">
        <v>18</v>
      </c>
      <c r="N362" s="366">
        <v>7</v>
      </c>
      <c r="O362" s="358">
        <f t="shared" si="15"/>
        <v>25</v>
      </c>
      <c r="P362" s="359" t="s">
        <v>2312</v>
      </c>
      <c r="Q362" s="360">
        <v>80000</v>
      </c>
      <c r="R362" s="361">
        <v>0</v>
      </c>
      <c r="S362" s="361">
        <v>0</v>
      </c>
      <c r="T362" s="361">
        <f t="shared" si="16"/>
        <v>80000</v>
      </c>
      <c r="U362" s="362">
        <v>80000</v>
      </c>
      <c r="V362" s="363">
        <v>0</v>
      </c>
      <c r="W362" s="363">
        <v>0</v>
      </c>
      <c r="X362" s="364">
        <f t="shared" si="17"/>
        <v>80000</v>
      </c>
      <c r="Y362" s="365" t="s">
        <v>2697</v>
      </c>
      <c r="AC362" s="464"/>
      <c r="AD362" s="464"/>
      <c r="AE362" s="464"/>
      <c r="AF362" s="464"/>
      <c r="AG362" s="464"/>
      <c r="AH362" s="464"/>
      <c r="AI362" s="464"/>
      <c r="AJ362" s="464"/>
      <c r="AK362" s="464"/>
      <c r="AL362" s="464"/>
      <c r="AM362" s="464"/>
      <c r="AN362" s="464"/>
      <c r="AO362" s="464"/>
      <c r="AP362" s="464"/>
      <c r="AQ362" s="464"/>
      <c r="AR362" s="464"/>
      <c r="AS362" s="464"/>
      <c r="AT362" s="464"/>
      <c r="AU362" s="464"/>
      <c r="AV362" s="464"/>
      <c r="AW362" s="464"/>
      <c r="AX362" s="464"/>
      <c r="AY362" s="464"/>
      <c r="AZ362" s="464"/>
      <c r="BA362" s="464"/>
      <c r="BB362" s="464"/>
      <c r="BC362" s="464"/>
      <c r="BD362" s="464"/>
      <c r="BE362" s="464"/>
      <c r="BF362" s="464"/>
      <c r="BG362" s="464"/>
      <c r="BH362" s="464"/>
      <c r="BI362" s="464"/>
      <c r="BJ362" s="464"/>
      <c r="BK362" s="464"/>
      <c r="BL362" s="464"/>
      <c r="BM362" s="464"/>
      <c r="BN362" s="464"/>
      <c r="BO362" s="464"/>
      <c r="BP362" s="464"/>
      <c r="BQ362" s="464"/>
      <c r="BR362" s="464"/>
      <c r="BS362" s="464"/>
      <c r="BT362" s="464"/>
      <c r="BU362" s="464"/>
      <c r="BV362" s="464"/>
      <c r="BW362" s="464"/>
      <c r="BX362" s="464"/>
      <c r="BY362" s="464"/>
      <c r="BZ362" s="464"/>
      <c r="CA362" s="464"/>
    </row>
    <row r="363" spans="2:79" s="354" customFormat="1" ht="43.5" customHeight="1">
      <c r="B363" s="355">
        <v>350</v>
      </c>
      <c r="C363" s="128" t="s">
        <v>528</v>
      </c>
      <c r="D363" s="128" t="s">
        <v>529</v>
      </c>
      <c r="E363" s="128" t="s">
        <v>530</v>
      </c>
      <c r="F363" s="128" t="s">
        <v>531</v>
      </c>
      <c r="G363" s="128" t="s">
        <v>2441</v>
      </c>
      <c r="H363" s="128" t="s">
        <v>2442</v>
      </c>
      <c r="I363" s="128"/>
      <c r="J363" s="128" t="s">
        <v>197</v>
      </c>
      <c r="K363" s="128" t="s">
        <v>532</v>
      </c>
      <c r="L363" s="356" t="s">
        <v>2317</v>
      </c>
      <c r="M363" s="128">
        <v>13</v>
      </c>
      <c r="N363" s="366">
        <v>10</v>
      </c>
      <c r="O363" s="358">
        <f t="shared" si="15"/>
        <v>23</v>
      </c>
      <c r="P363" s="359" t="s">
        <v>2312</v>
      </c>
      <c r="Q363" s="360">
        <v>80000</v>
      </c>
      <c r="R363" s="361">
        <v>0</v>
      </c>
      <c r="S363" s="361">
        <v>0</v>
      </c>
      <c r="T363" s="361">
        <f t="shared" si="16"/>
        <v>80000</v>
      </c>
      <c r="U363" s="362">
        <v>80000</v>
      </c>
      <c r="V363" s="363">
        <v>0</v>
      </c>
      <c r="W363" s="363">
        <v>0</v>
      </c>
      <c r="X363" s="364">
        <f t="shared" si="17"/>
        <v>80000</v>
      </c>
      <c r="Y363" s="365" t="s">
        <v>2698</v>
      </c>
      <c r="AC363" s="464"/>
      <c r="AD363" s="464"/>
      <c r="AE363" s="464"/>
      <c r="AF363" s="464"/>
      <c r="AG363" s="464"/>
      <c r="AH363" s="464"/>
      <c r="AI363" s="464"/>
      <c r="AJ363" s="464"/>
      <c r="AK363" s="464"/>
      <c r="AL363" s="464"/>
      <c r="AM363" s="464"/>
      <c r="AN363" s="464"/>
      <c r="AO363" s="464"/>
      <c r="AP363" s="464"/>
      <c r="AQ363" s="464"/>
      <c r="AR363" s="464"/>
      <c r="AS363" s="464"/>
      <c r="AT363" s="464"/>
      <c r="AU363" s="464"/>
      <c r="AV363" s="464"/>
      <c r="AW363" s="464"/>
      <c r="AX363" s="464"/>
      <c r="AY363" s="464"/>
      <c r="AZ363" s="464"/>
      <c r="BA363" s="464"/>
      <c r="BB363" s="464"/>
      <c r="BC363" s="464"/>
      <c r="BD363" s="464"/>
      <c r="BE363" s="464"/>
      <c r="BF363" s="464"/>
      <c r="BG363" s="464"/>
      <c r="BH363" s="464"/>
      <c r="BI363" s="464"/>
      <c r="BJ363" s="464"/>
      <c r="BK363" s="464"/>
      <c r="BL363" s="464"/>
      <c r="BM363" s="464"/>
      <c r="BN363" s="464"/>
      <c r="BO363" s="464"/>
      <c r="BP363" s="464"/>
      <c r="BQ363" s="464"/>
      <c r="BR363" s="464"/>
      <c r="BS363" s="464"/>
      <c r="BT363" s="464"/>
      <c r="BU363" s="464"/>
      <c r="BV363" s="464"/>
      <c r="BW363" s="464"/>
      <c r="BX363" s="464"/>
      <c r="BY363" s="464"/>
      <c r="BZ363" s="464"/>
      <c r="CA363" s="464"/>
    </row>
    <row r="364" spans="2:79" s="354" customFormat="1" ht="43.5" customHeight="1">
      <c r="B364" s="355">
        <v>351</v>
      </c>
      <c r="C364" s="128" t="s">
        <v>659</v>
      </c>
      <c r="D364" s="128" t="s">
        <v>285</v>
      </c>
      <c r="E364" s="128" t="s">
        <v>247</v>
      </c>
      <c r="F364" s="128" t="s">
        <v>660</v>
      </c>
      <c r="G364" s="128" t="s">
        <v>2699</v>
      </c>
      <c r="H364" s="128" t="s">
        <v>2700</v>
      </c>
      <c r="I364" s="128"/>
      <c r="J364" s="128" t="s">
        <v>197</v>
      </c>
      <c r="K364" s="128" t="s">
        <v>661</v>
      </c>
      <c r="L364" s="356" t="s">
        <v>2317</v>
      </c>
      <c r="M364" s="128">
        <v>19</v>
      </c>
      <c r="N364" s="366">
        <v>2</v>
      </c>
      <c r="O364" s="358">
        <f t="shared" si="15"/>
        <v>21</v>
      </c>
      <c r="P364" s="359" t="s">
        <v>2312</v>
      </c>
      <c r="Q364" s="360">
        <v>80000</v>
      </c>
      <c r="R364" s="361">
        <v>0</v>
      </c>
      <c r="S364" s="361">
        <v>0</v>
      </c>
      <c r="T364" s="361">
        <f t="shared" si="16"/>
        <v>80000</v>
      </c>
      <c r="U364" s="362">
        <v>80000</v>
      </c>
      <c r="V364" s="363">
        <v>0</v>
      </c>
      <c r="W364" s="363">
        <v>0</v>
      </c>
      <c r="X364" s="364">
        <f t="shared" si="17"/>
        <v>80000</v>
      </c>
      <c r="Y364" s="365" t="s">
        <v>2701</v>
      </c>
      <c r="AC364" s="464"/>
      <c r="AD364" s="464"/>
      <c r="AE364" s="464"/>
      <c r="AF364" s="464"/>
      <c r="AG364" s="464"/>
      <c r="AH364" s="464"/>
      <c r="AI364" s="464"/>
      <c r="AJ364" s="464"/>
      <c r="AK364" s="464"/>
      <c r="AL364" s="464"/>
      <c r="AM364" s="464"/>
      <c r="AN364" s="464"/>
      <c r="AO364" s="464"/>
      <c r="AP364" s="464"/>
      <c r="AQ364" s="464"/>
      <c r="AR364" s="464"/>
      <c r="AS364" s="464"/>
      <c r="AT364" s="464"/>
      <c r="AU364" s="464"/>
      <c r="AV364" s="464"/>
      <c r="AW364" s="464"/>
      <c r="AX364" s="464"/>
      <c r="AY364" s="464"/>
      <c r="AZ364" s="464"/>
      <c r="BA364" s="464"/>
      <c r="BB364" s="464"/>
      <c r="BC364" s="464"/>
      <c r="BD364" s="464"/>
      <c r="BE364" s="464"/>
      <c r="BF364" s="464"/>
      <c r="BG364" s="464"/>
      <c r="BH364" s="464"/>
      <c r="BI364" s="464"/>
      <c r="BJ364" s="464"/>
      <c r="BK364" s="464"/>
      <c r="BL364" s="464"/>
      <c r="BM364" s="464"/>
      <c r="BN364" s="464"/>
      <c r="BO364" s="464"/>
      <c r="BP364" s="464"/>
      <c r="BQ364" s="464"/>
      <c r="BR364" s="464"/>
      <c r="BS364" s="464"/>
      <c r="BT364" s="464"/>
      <c r="BU364" s="464"/>
      <c r="BV364" s="464"/>
      <c r="BW364" s="464"/>
      <c r="BX364" s="464"/>
      <c r="BY364" s="464"/>
      <c r="BZ364" s="464"/>
      <c r="CA364" s="464"/>
    </row>
    <row r="365" spans="2:79" s="354" customFormat="1" ht="43.5" customHeight="1">
      <c r="B365" s="355">
        <v>352</v>
      </c>
      <c r="C365" s="128" t="s">
        <v>466</v>
      </c>
      <c r="D365" s="128" t="s">
        <v>467</v>
      </c>
      <c r="E365" s="128" t="s">
        <v>380</v>
      </c>
      <c r="F365" s="128" t="s">
        <v>468</v>
      </c>
      <c r="G365" s="128" t="s">
        <v>2699</v>
      </c>
      <c r="H365" s="128" t="s">
        <v>2700</v>
      </c>
      <c r="I365" s="128"/>
      <c r="J365" s="128" t="s">
        <v>197</v>
      </c>
      <c r="K365" s="128" t="s">
        <v>469</v>
      </c>
      <c r="L365" s="356" t="s">
        <v>2317</v>
      </c>
      <c r="M365" s="128">
        <v>19</v>
      </c>
      <c r="N365" s="366">
        <v>6</v>
      </c>
      <c r="O365" s="358">
        <f t="shared" si="15"/>
        <v>25</v>
      </c>
      <c r="P365" s="359" t="s">
        <v>2312</v>
      </c>
      <c r="Q365" s="360">
        <v>80000</v>
      </c>
      <c r="R365" s="361">
        <v>0</v>
      </c>
      <c r="S365" s="361">
        <v>0</v>
      </c>
      <c r="T365" s="361">
        <f t="shared" si="16"/>
        <v>80000</v>
      </c>
      <c r="U365" s="362">
        <v>80000</v>
      </c>
      <c r="V365" s="363">
        <v>0</v>
      </c>
      <c r="W365" s="363">
        <v>0</v>
      </c>
      <c r="X365" s="364">
        <f t="shared" si="17"/>
        <v>80000</v>
      </c>
      <c r="Y365" s="365" t="s">
        <v>2702</v>
      </c>
      <c r="AC365" s="464"/>
      <c r="AD365" s="464"/>
      <c r="AE365" s="464"/>
      <c r="AF365" s="464"/>
      <c r="AG365" s="464"/>
      <c r="AH365" s="464"/>
      <c r="AI365" s="464"/>
      <c r="AJ365" s="464"/>
      <c r="AK365" s="464"/>
      <c r="AL365" s="464"/>
      <c r="AM365" s="464"/>
      <c r="AN365" s="464"/>
      <c r="AO365" s="464"/>
      <c r="AP365" s="464"/>
      <c r="AQ365" s="464"/>
      <c r="AR365" s="464"/>
      <c r="AS365" s="464"/>
      <c r="AT365" s="464"/>
      <c r="AU365" s="464"/>
      <c r="AV365" s="464"/>
      <c r="AW365" s="464"/>
      <c r="AX365" s="464"/>
      <c r="AY365" s="464"/>
      <c r="AZ365" s="464"/>
      <c r="BA365" s="464"/>
      <c r="BB365" s="464"/>
      <c r="BC365" s="464"/>
      <c r="BD365" s="464"/>
      <c r="BE365" s="464"/>
      <c r="BF365" s="464"/>
      <c r="BG365" s="464"/>
      <c r="BH365" s="464"/>
      <c r="BI365" s="464"/>
      <c r="BJ365" s="464"/>
      <c r="BK365" s="464"/>
      <c r="BL365" s="464"/>
      <c r="BM365" s="464"/>
      <c r="BN365" s="464"/>
      <c r="BO365" s="464"/>
      <c r="BP365" s="464"/>
      <c r="BQ365" s="464"/>
      <c r="BR365" s="464"/>
      <c r="BS365" s="464"/>
      <c r="BT365" s="464"/>
      <c r="BU365" s="464"/>
      <c r="BV365" s="464"/>
      <c r="BW365" s="464"/>
      <c r="BX365" s="464"/>
      <c r="BY365" s="464"/>
      <c r="BZ365" s="464"/>
      <c r="CA365" s="464"/>
    </row>
    <row r="366" spans="2:79" s="354" customFormat="1" ht="43.5" customHeight="1">
      <c r="B366" s="355">
        <v>353</v>
      </c>
      <c r="C366" s="128" t="s">
        <v>594</v>
      </c>
      <c r="D366" s="128" t="s">
        <v>595</v>
      </c>
      <c r="E366" s="128" t="s">
        <v>596</v>
      </c>
      <c r="F366" s="128" t="s">
        <v>597</v>
      </c>
      <c r="G366" s="128" t="s">
        <v>2699</v>
      </c>
      <c r="H366" s="128" t="s">
        <v>2700</v>
      </c>
      <c r="I366" s="128"/>
      <c r="J366" s="128" t="s">
        <v>197</v>
      </c>
      <c r="K366" s="128" t="s">
        <v>598</v>
      </c>
      <c r="L366" s="356" t="s">
        <v>2317</v>
      </c>
      <c r="M366" s="128">
        <v>14</v>
      </c>
      <c r="N366" s="366">
        <v>8</v>
      </c>
      <c r="O366" s="358">
        <f t="shared" si="15"/>
        <v>22</v>
      </c>
      <c r="P366" s="359" t="s">
        <v>2312</v>
      </c>
      <c r="Q366" s="360">
        <v>80000</v>
      </c>
      <c r="R366" s="361">
        <v>0</v>
      </c>
      <c r="S366" s="361">
        <v>0</v>
      </c>
      <c r="T366" s="361">
        <f t="shared" si="16"/>
        <v>80000</v>
      </c>
      <c r="U366" s="362">
        <v>80000</v>
      </c>
      <c r="V366" s="363">
        <v>0</v>
      </c>
      <c r="W366" s="363">
        <v>0</v>
      </c>
      <c r="X366" s="364">
        <f t="shared" si="17"/>
        <v>80000</v>
      </c>
      <c r="Y366" s="365" t="s">
        <v>2703</v>
      </c>
      <c r="AC366" s="464"/>
      <c r="AD366" s="464"/>
      <c r="AE366" s="464"/>
      <c r="AF366" s="464"/>
      <c r="AG366" s="464"/>
      <c r="AH366" s="464"/>
      <c r="AI366" s="464"/>
      <c r="AJ366" s="464"/>
      <c r="AK366" s="464"/>
      <c r="AL366" s="464"/>
      <c r="AM366" s="464"/>
      <c r="AN366" s="464"/>
      <c r="AO366" s="464"/>
      <c r="AP366" s="464"/>
      <c r="AQ366" s="464"/>
      <c r="AR366" s="464"/>
      <c r="AS366" s="464"/>
      <c r="AT366" s="464"/>
      <c r="AU366" s="464"/>
      <c r="AV366" s="464"/>
      <c r="AW366" s="464"/>
      <c r="AX366" s="464"/>
      <c r="AY366" s="464"/>
      <c r="AZ366" s="464"/>
      <c r="BA366" s="464"/>
      <c r="BB366" s="464"/>
      <c r="BC366" s="464"/>
      <c r="BD366" s="464"/>
      <c r="BE366" s="464"/>
      <c r="BF366" s="464"/>
      <c r="BG366" s="464"/>
      <c r="BH366" s="464"/>
      <c r="BI366" s="464"/>
      <c r="BJ366" s="464"/>
      <c r="BK366" s="464"/>
      <c r="BL366" s="464"/>
      <c r="BM366" s="464"/>
      <c r="BN366" s="464"/>
      <c r="BO366" s="464"/>
      <c r="BP366" s="464"/>
      <c r="BQ366" s="464"/>
      <c r="BR366" s="464"/>
      <c r="BS366" s="464"/>
      <c r="BT366" s="464"/>
      <c r="BU366" s="464"/>
      <c r="BV366" s="464"/>
      <c r="BW366" s="464"/>
      <c r="BX366" s="464"/>
      <c r="BY366" s="464"/>
      <c r="BZ366" s="464"/>
      <c r="CA366" s="464"/>
    </row>
    <row r="367" spans="2:79" s="354" customFormat="1" ht="43.5" customHeight="1">
      <c r="B367" s="355">
        <v>354</v>
      </c>
      <c r="C367" s="128" t="s">
        <v>423</v>
      </c>
      <c r="D367" s="128" t="s">
        <v>380</v>
      </c>
      <c r="E367" s="128" t="s">
        <v>424</v>
      </c>
      <c r="F367" s="128" t="s">
        <v>425</v>
      </c>
      <c r="G367" s="128" t="s">
        <v>2699</v>
      </c>
      <c r="H367" s="128" t="s">
        <v>2700</v>
      </c>
      <c r="I367" s="128"/>
      <c r="J367" s="128" t="s">
        <v>197</v>
      </c>
      <c r="K367" s="128" t="s">
        <v>426</v>
      </c>
      <c r="L367" s="356" t="s">
        <v>2317</v>
      </c>
      <c r="M367" s="128">
        <v>17</v>
      </c>
      <c r="N367" s="366">
        <v>7</v>
      </c>
      <c r="O367" s="358">
        <f t="shared" si="15"/>
        <v>24</v>
      </c>
      <c r="P367" s="359" t="s">
        <v>2312</v>
      </c>
      <c r="Q367" s="360">
        <v>80000</v>
      </c>
      <c r="R367" s="361">
        <v>0</v>
      </c>
      <c r="S367" s="361">
        <v>0</v>
      </c>
      <c r="T367" s="361">
        <f t="shared" si="16"/>
        <v>80000</v>
      </c>
      <c r="U367" s="362">
        <v>80000</v>
      </c>
      <c r="V367" s="363">
        <v>0</v>
      </c>
      <c r="W367" s="363">
        <v>0</v>
      </c>
      <c r="X367" s="364">
        <f t="shared" si="17"/>
        <v>80000</v>
      </c>
      <c r="Y367" s="365" t="s">
        <v>2704</v>
      </c>
      <c r="AC367" s="464"/>
      <c r="AD367" s="464"/>
      <c r="AE367" s="464"/>
      <c r="AF367" s="464"/>
      <c r="AG367" s="464"/>
      <c r="AH367" s="464"/>
      <c r="AI367" s="464"/>
      <c r="AJ367" s="464"/>
      <c r="AK367" s="464"/>
      <c r="AL367" s="464"/>
      <c r="AM367" s="464"/>
      <c r="AN367" s="464"/>
      <c r="AO367" s="464"/>
      <c r="AP367" s="464"/>
      <c r="AQ367" s="464"/>
      <c r="AR367" s="464"/>
      <c r="AS367" s="464"/>
      <c r="AT367" s="464"/>
      <c r="AU367" s="464"/>
      <c r="AV367" s="464"/>
      <c r="AW367" s="464"/>
      <c r="AX367" s="464"/>
      <c r="AY367" s="464"/>
      <c r="AZ367" s="464"/>
      <c r="BA367" s="464"/>
      <c r="BB367" s="464"/>
      <c r="BC367" s="464"/>
      <c r="BD367" s="464"/>
      <c r="BE367" s="464"/>
      <c r="BF367" s="464"/>
      <c r="BG367" s="464"/>
      <c r="BH367" s="464"/>
      <c r="BI367" s="464"/>
      <c r="BJ367" s="464"/>
      <c r="BK367" s="464"/>
      <c r="BL367" s="464"/>
      <c r="BM367" s="464"/>
      <c r="BN367" s="464"/>
      <c r="BO367" s="464"/>
      <c r="BP367" s="464"/>
      <c r="BQ367" s="464"/>
      <c r="BR367" s="464"/>
      <c r="BS367" s="464"/>
      <c r="BT367" s="464"/>
      <c r="BU367" s="464"/>
      <c r="BV367" s="464"/>
      <c r="BW367" s="464"/>
      <c r="BX367" s="464"/>
      <c r="BY367" s="464"/>
      <c r="BZ367" s="464"/>
      <c r="CA367" s="464"/>
    </row>
    <row r="368" spans="2:79" s="354" customFormat="1" ht="43.5" customHeight="1">
      <c r="B368" s="355">
        <v>355</v>
      </c>
      <c r="C368" s="128" t="s">
        <v>568</v>
      </c>
      <c r="D368" s="128" t="s">
        <v>253</v>
      </c>
      <c r="E368" s="128" t="s">
        <v>253</v>
      </c>
      <c r="F368" s="128" t="s">
        <v>569</v>
      </c>
      <c r="G368" s="128" t="s">
        <v>2699</v>
      </c>
      <c r="H368" s="128" t="s">
        <v>2700</v>
      </c>
      <c r="I368" s="128"/>
      <c r="J368" s="128" t="s">
        <v>197</v>
      </c>
      <c r="K368" s="128" t="s">
        <v>570</v>
      </c>
      <c r="L368" s="356" t="s">
        <v>2317</v>
      </c>
      <c r="M368" s="128">
        <v>13</v>
      </c>
      <c r="N368" s="366">
        <v>8</v>
      </c>
      <c r="O368" s="358">
        <f t="shared" si="15"/>
        <v>21</v>
      </c>
      <c r="P368" s="359" t="s">
        <v>2312</v>
      </c>
      <c r="Q368" s="360">
        <v>80000</v>
      </c>
      <c r="R368" s="361">
        <v>0</v>
      </c>
      <c r="S368" s="361">
        <v>0</v>
      </c>
      <c r="T368" s="361">
        <f t="shared" si="16"/>
        <v>80000</v>
      </c>
      <c r="U368" s="362">
        <v>80000</v>
      </c>
      <c r="V368" s="363">
        <v>0</v>
      </c>
      <c r="W368" s="363">
        <v>0</v>
      </c>
      <c r="X368" s="364">
        <f t="shared" si="17"/>
        <v>80000</v>
      </c>
      <c r="Y368" s="365" t="s">
        <v>2705</v>
      </c>
      <c r="AC368" s="464"/>
      <c r="AD368" s="464"/>
      <c r="AE368" s="464"/>
      <c r="AF368" s="464"/>
      <c r="AG368" s="464"/>
      <c r="AH368" s="464"/>
      <c r="AI368" s="464"/>
      <c r="AJ368" s="464"/>
      <c r="AK368" s="464"/>
      <c r="AL368" s="464"/>
      <c r="AM368" s="464"/>
      <c r="AN368" s="464"/>
      <c r="AO368" s="464"/>
      <c r="AP368" s="464"/>
      <c r="AQ368" s="464"/>
      <c r="AR368" s="464"/>
      <c r="AS368" s="464"/>
      <c r="AT368" s="464"/>
      <c r="AU368" s="464"/>
      <c r="AV368" s="464"/>
      <c r="AW368" s="464"/>
      <c r="AX368" s="464"/>
      <c r="AY368" s="464"/>
      <c r="AZ368" s="464"/>
      <c r="BA368" s="464"/>
      <c r="BB368" s="464"/>
      <c r="BC368" s="464"/>
      <c r="BD368" s="464"/>
      <c r="BE368" s="464"/>
      <c r="BF368" s="464"/>
      <c r="BG368" s="464"/>
      <c r="BH368" s="464"/>
      <c r="BI368" s="464"/>
      <c r="BJ368" s="464"/>
      <c r="BK368" s="464"/>
      <c r="BL368" s="464"/>
      <c r="BM368" s="464"/>
      <c r="BN368" s="464"/>
      <c r="BO368" s="464"/>
      <c r="BP368" s="464"/>
      <c r="BQ368" s="464"/>
      <c r="BR368" s="464"/>
      <c r="BS368" s="464"/>
      <c r="BT368" s="464"/>
      <c r="BU368" s="464"/>
      <c r="BV368" s="464"/>
      <c r="BW368" s="464"/>
      <c r="BX368" s="464"/>
      <c r="BY368" s="464"/>
      <c r="BZ368" s="464"/>
      <c r="CA368" s="464"/>
    </row>
    <row r="369" spans="2:79" s="354" customFormat="1" ht="43.5" customHeight="1">
      <c r="B369" s="355">
        <v>356</v>
      </c>
      <c r="C369" s="128" t="s">
        <v>433</v>
      </c>
      <c r="D369" s="128" t="s">
        <v>179</v>
      </c>
      <c r="E369" s="128" t="s">
        <v>365</v>
      </c>
      <c r="F369" s="128" t="s">
        <v>398</v>
      </c>
      <c r="G369" s="128" t="s">
        <v>2699</v>
      </c>
      <c r="H369" s="128" t="s">
        <v>2700</v>
      </c>
      <c r="I369" s="128"/>
      <c r="J369" s="128" t="s">
        <v>197</v>
      </c>
      <c r="K369" s="128" t="s">
        <v>434</v>
      </c>
      <c r="L369" s="356" t="s">
        <v>2317</v>
      </c>
      <c r="M369" s="128">
        <v>16</v>
      </c>
      <c r="N369" s="366">
        <v>5</v>
      </c>
      <c r="O369" s="358">
        <f t="shared" si="15"/>
        <v>21</v>
      </c>
      <c r="P369" s="359" t="s">
        <v>2312</v>
      </c>
      <c r="Q369" s="360">
        <v>80000</v>
      </c>
      <c r="R369" s="361">
        <v>0</v>
      </c>
      <c r="S369" s="361">
        <v>0</v>
      </c>
      <c r="T369" s="361">
        <f t="shared" si="16"/>
        <v>80000</v>
      </c>
      <c r="U369" s="362">
        <v>80000</v>
      </c>
      <c r="V369" s="363">
        <v>0</v>
      </c>
      <c r="W369" s="363">
        <v>0</v>
      </c>
      <c r="X369" s="364">
        <f t="shared" si="17"/>
        <v>80000</v>
      </c>
      <c r="Y369" s="365" t="s">
        <v>2706</v>
      </c>
      <c r="AC369" s="464"/>
      <c r="AD369" s="464"/>
      <c r="AE369" s="464"/>
      <c r="AF369" s="464"/>
      <c r="AG369" s="464"/>
      <c r="AH369" s="464"/>
      <c r="AI369" s="464"/>
      <c r="AJ369" s="464"/>
      <c r="AK369" s="464"/>
      <c r="AL369" s="464"/>
      <c r="AM369" s="464"/>
      <c r="AN369" s="464"/>
      <c r="AO369" s="464"/>
      <c r="AP369" s="464"/>
      <c r="AQ369" s="464"/>
      <c r="AR369" s="464"/>
      <c r="AS369" s="464"/>
      <c r="AT369" s="464"/>
      <c r="AU369" s="464"/>
      <c r="AV369" s="464"/>
      <c r="AW369" s="464"/>
      <c r="AX369" s="464"/>
      <c r="AY369" s="464"/>
      <c r="AZ369" s="464"/>
      <c r="BA369" s="464"/>
      <c r="BB369" s="464"/>
      <c r="BC369" s="464"/>
      <c r="BD369" s="464"/>
      <c r="BE369" s="464"/>
      <c r="BF369" s="464"/>
      <c r="BG369" s="464"/>
      <c r="BH369" s="464"/>
      <c r="BI369" s="464"/>
      <c r="BJ369" s="464"/>
      <c r="BK369" s="464"/>
      <c r="BL369" s="464"/>
      <c r="BM369" s="464"/>
      <c r="BN369" s="464"/>
      <c r="BO369" s="464"/>
      <c r="BP369" s="464"/>
      <c r="BQ369" s="464"/>
      <c r="BR369" s="464"/>
      <c r="BS369" s="464"/>
      <c r="BT369" s="464"/>
      <c r="BU369" s="464"/>
      <c r="BV369" s="464"/>
      <c r="BW369" s="464"/>
      <c r="BX369" s="464"/>
      <c r="BY369" s="464"/>
      <c r="BZ369" s="464"/>
      <c r="CA369" s="464"/>
    </row>
    <row r="370" spans="2:79" s="354" customFormat="1" ht="43.5" customHeight="1">
      <c r="B370" s="355">
        <v>357</v>
      </c>
      <c r="C370" s="128" t="s">
        <v>572</v>
      </c>
      <c r="D370" s="128" t="s">
        <v>285</v>
      </c>
      <c r="E370" s="128" t="s">
        <v>220</v>
      </c>
      <c r="F370" s="128" t="s">
        <v>573</v>
      </c>
      <c r="G370" s="128" t="s">
        <v>2699</v>
      </c>
      <c r="H370" s="128" t="s">
        <v>2700</v>
      </c>
      <c r="I370" s="128"/>
      <c r="J370" s="128" t="s">
        <v>197</v>
      </c>
      <c r="K370" s="128" t="s">
        <v>574</v>
      </c>
      <c r="L370" s="356" t="s">
        <v>2317</v>
      </c>
      <c r="M370" s="128">
        <v>19</v>
      </c>
      <c r="N370" s="366">
        <v>2</v>
      </c>
      <c r="O370" s="358">
        <f t="shared" si="15"/>
        <v>21</v>
      </c>
      <c r="P370" s="359" t="s">
        <v>2313</v>
      </c>
      <c r="Q370" s="360">
        <v>80000</v>
      </c>
      <c r="R370" s="361">
        <v>0</v>
      </c>
      <c r="S370" s="361">
        <v>0</v>
      </c>
      <c r="T370" s="361">
        <f t="shared" si="16"/>
        <v>80000</v>
      </c>
      <c r="U370" s="362">
        <v>80000</v>
      </c>
      <c r="V370" s="363">
        <v>0</v>
      </c>
      <c r="W370" s="363">
        <v>0</v>
      </c>
      <c r="X370" s="364">
        <f t="shared" si="17"/>
        <v>80000</v>
      </c>
      <c r="Y370" s="365" t="s">
        <v>2707</v>
      </c>
      <c r="AC370" s="464"/>
      <c r="AD370" s="464"/>
      <c r="AE370" s="464"/>
      <c r="AF370" s="464"/>
      <c r="AG370" s="464"/>
      <c r="AH370" s="464"/>
      <c r="AI370" s="464"/>
      <c r="AJ370" s="464"/>
      <c r="AK370" s="464"/>
      <c r="AL370" s="464"/>
      <c r="AM370" s="464"/>
      <c r="AN370" s="464"/>
      <c r="AO370" s="464"/>
      <c r="AP370" s="464"/>
      <c r="AQ370" s="464"/>
      <c r="AR370" s="464"/>
      <c r="AS370" s="464"/>
      <c r="AT370" s="464"/>
      <c r="AU370" s="464"/>
      <c r="AV370" s="464"/>
      <c r="AW370" s="464"/>
      <c r="AX370" s="464"/>
      <c r="AY370" s="464"/>
      <c r="AZ370" s="464"/>
      <c r="BA370" s="464"/>
      <c r="BB370" s="464"/>
      <c r="BC370" s="464"/>
      <c r="BD370" s="464"/>
      <c r="BE370" s="464"/>
      <c r="BF370" s="464"/>
      <c r="BG370" s="464"/>
      <c r="BH370" s="464"/>
      <c r="BI370" s="464"/>
      <c r="BJ370" s="464"/>
      <c r="BK370" s="464"/>
      <c r="BL370" s="464"/>
      <c r="BM370" s="464"/>
      <c r="BN370" s="464"/>
      <c r="BO370" s="464"/>
      <c r="BP370" s="464"/>
      <c r="BQ370" s="464"/>
      <c r="BR370" s="464"/>
      <c r="BS370" s="464"/>
      <c r="BT370" s="464"/>
      <c r="BU370" s="464"/>
      <c r="BV370" s="464"/>
      <c r="BW370" s="464"/>
      <c r="BX370" s="464"/>
      <c r="BY370" s="464"/>
      <c r="BZ370" s="464"/>
      <c r="CA370" s="464"/>
    </row>
    <row r="371" spans="2:79" s="354" customFormat="1" ht="43.5" customHeight="1">
      <c r="B371" s="355">
        <v>358</v>
      </c>
      <c r="C371" s="128" t="s">
        <v>651</v>
      </c>
      <c r="D371" s="128" t="s">
        <v>285</v>
      </c>
      <c r="E371" s="128" t="s">
        <v>380</v>
      </c>
      <c r="F371" s="128" t="s">
        <v>652</v>
      </c>
      <c r="G371" s="128" t="s">
        <v>2699</v>
      </c>
      <c r="H371" s="128" t="s">
        <v>2700</v>
      </c>
      <c r="I371" s="128"/>
      <c r="J371" s="128" t="s">
        <v>197</v>
      </c>
      <c r="K371" s="128" t="s">
        <v>653</v>
      </c>
      <c r="L371" s="356" t="s">
        <v>2317</v>
      </c>
      <c r="M371" s="128">
        <v>15</v>
      </c>
      <c r="N371" s="366">
        <v>17</v>
      </c>
      <c r="O371" s="358">
        <f t="shared" si="15"/>
        <v>32</v>
      </c>
      <c r="P371" s="359" t="s">
        <v>2312</v>
      </c>
      <c r="Q371" s="360">
        <v>80000</v>
      </c>
      <c r="R371" s="361">
        <v>0</v>
      </c>
      <c r="S371" s="361">
        <v>0</v>
      </c>
      <c r="T371" s="361">
        <f t="shared" si="16"/>
        <v>80000</v>
      </c>
      <c r="U371" s="362">
        <v>80000</v>
      </c>
      <c r="V371" s="363">
        <v>0</v>
      </c>
      <c r="W371" s="363">
        <v>0</v>
      </c>
      <c r="X371" s="364">
        <f t="shared" si="17"/>
        <v>80000</v>
      </c>
      <c r="Y371" s="365" t="s">
        <v>2708</v>
      </c>
      <c r="AC371" s="464"/>
      <c r="AD371" s="464"/>
      <c r="AE371" s="464"/>
      <c r="AF371" s="464"/>
      <c r="AG371" s="464"/>
      <c r="AH371" s="464"/>
      <c r="AI371" s="464"/>
      <c r="AJ371" s="464"/>
      <c r="AK371" s="464"/>
      <c r="AL371" s="464"/>
      <c r="AM371" s="464"/>
      <c r="AN371" s="464"/>
      <c r="AO371" s="464"/>
      <c r="AP371" s="464"/>
      <c r="AQ371" s="464"/>
      <c r="AR371" s="464"/>
      <c r="AS371" s="464"/>
      <c r="AT371" s="464"/>
      <c r="AU371" s="464"/>
      <c r="AV371" s="464"/>
      <c r="AW371" s="464"/>
      <c r="AX371" s="464"/>
      <c r="AY371" s="464"/>
      <c r="AZ371" s="464"/>
      <c r="BA371" s="464"/>
      <c r="BB371" s="464"/>
      <c r="BC371" s="464"/>
      <c r="BD371" s="464"/>
      <c r="BE371" s="464"/>
      <c r="BF371" s="464"/>
      <c r="BG371" s="464"/>
      <c r="BH371" s="464"/>
      <c r="BI371" s="464"/>
      <c r="BJ371" s="464"/>
      <c r="BK371" s="464"/>
      <c r="BL371" s="464"/>
      <c r="BM371" s="464"/>
      <c r="BN371" s="464"/>
      <c r="BO371" s="464"/>
      <c r="BP371" s="464"/>
      <c r="BQ371" s="464"/>
      <c r="BR371" s="464"/>
      <c r="BS371" s="464"/>
      <c r="BT371" s="464"/>
      <c r="BU371" s="464"/>
      <c r="BV371" s="464"/>
      <c r="BW371" s="464"/>
      <c r="BX371" s="464"/>
      <c r="BY371" s="464"/>
      <c r="BZ371" s="464"/>
      <c r="CA371" s="464"/>
    </row>
    <row r="372" spans="2:79" s="354" customFormat="1" ht="43.5" customHeight="1">
      <c r="B372" s="355">
        <v>359</v>
      </c>
      <c r="C372" s="128" t="s">
        <v>576</v>
      </c>
      <c r="D372" s="128" t="s">
        <v>577</v>
      </c>
      <c r="E372" s="128" t="s">
        <v>215</v>
      </c>
      <c r="F372" s="128" t="s">
        <v>578</v>
      </c>
      <c r="G372" s="128" t="s">
        <v>2699</v>
      </c>
      <c r="H372" s="128" t="s">
        <v>2700</v>
      </c>
      <c r="I372" s="128"/>
      <c r="J372" s="128" t="s">
        <v>197</v>
      </c>
      <c r="K372" s="128" t="s">
        <v>579</v>
      </c>
      <c r="L372" s="356" t="s">
        <v>2317</v>
      </c>
      <c r="M372" s="128">
        <v>14</v>
      </c>
      <c r="N372" s="366">
        <v>9</v>
      </c>
      <c r="O372" s="358">
        <f t="shared" si="15"/>
        <v>23</v>
      </c>
      <c r="P372" s="359" t="s">
        <v>2313</v>
      </c>
      <c r="Q372" s="360">
        <v>80000</v>
      </c>
      <c r="R372" s="361">
        <v>0</v>
      </c>
      <c r="S372" s="361">
        <v>0</v>
      </c>
      <c r="T372" s="361">
        <f t="shared" si="16"/>
        <v>80000</v>
      </c>
      <c r="U372" s="362">
        <v>80000</v>
      </c>
      <c r="V372" s="363">
        <v>0</v>
      </c>
      <c r="W372" s="363">
        <v>0</v>
      </c>
      <c r="X372" s="364">
        <f t="shared" si="17"/>
        <v>80000</v>
      </c>
      <c r="Y372" s="365" t="s">
        <v>2709</v>
      </c>
      <c r="AC372" s="464"/>
      <c r="AD372" s="464"/>
      <c r="AE372" s="464"/>
      <c r="AF372" s="464"/>
      <c r="AG372" s="464"/>
      <c r="AH372" s="464"/>
      <c r="AI372" s="464"/>
      <c r="AJ372" s="464"/>
      <c r="AK372" s="464"/>
      <c r="AL372" s="464"/>
      <c r="AM372" s="464"/>
      <c r="AN372" s="464"/>
      <c r="AO372" s="464"/>
      <c r="AP372" s="464"/>
      <c r="AQ372" s="464"/>
      <c r="AR372" s="464"/>
      <c r="AS372" s="464"/>
      <c r="AT372" s="464"/>
      <c r="AU372" s="464"/>
      <c r="AV372" s="464"/>
      <c r="AW372" s="464"/>
      <c r="AX372" s="464"/>
      <c r="AY372" s="464"/>
      <c r="AZ372" s="464"/>
      <c r="BA372" s="464"/>
      <c r="BB372" s="464"/>
      <c r="BC372" s="464"/>
      <c r="BD372" s="464"/>
      <c r="BE372" s="464"/>
      <c r="BF372" s="464"/>
      <c r="BG372" s="464"/>
      <c r="BH372" s="464"/>
      <c r="BI372" s="464"/>
      <c r="BJ372" s="464"/>
      <c r="BK372" s="464"/>
      <c r="BL372" s="464"/>
      <c r="BM372" s="464"/>
      <c r="BN372" s="464"/>
      <c r="BO372" s="464"/>
      <c r="BP372" s="464"/>
      <c r="BQ372" s="464"/>
      <c r="BR372" s="464"/>
      <c r="BS372" s="464"/>
      <c r="BT372" s="464"/>
      <c r="BU372" s="464"/>
      <c r="BV372" s="464"/>
      <c r="BW372" s="464"/>
      <c r="BX372" s="464"/>
      <c r="BY372" s="464"/>
      <c r="BZ372" s="464"/>
      <c r="CA372" s="464"/>
    </row>
    <row r="373" spans="2:79" s="354" customFormat="1" ht="43.5" customHeight="1">
      <c r="B373" s="355">
        <v>360</v>
      </c>
      <c r="C373" s="128" t="s">
        <v>671</v>
      </c>
      <c r="D373" s="128" t="s">
        <v>672</v>
      </c>
      <c r="E373" s="128" t="s">
        <v>253</v>
      </c>
      <c r="F373" s="128" t="s">
        <v>673</v>
      </c>
      <c r="G373" s="128" t="s">
        <v>2699</v>
      </c>
      <c r="H373" s="128" t="s">
        <v>2700</v>
      </c>
      <c r="I373" s="128"/>
      <c r="J373" s="128" t="s">
        <v>197</v>
      </c>
      <c r="K373" s="128" t="s">
        <v>674</v>
      </c>
      <c r="L373" s="356" t="s">
        <v>2317</v>
      </c>
      <c r="M373" s="128">
        <v>8</v>
      </c>
      <c r="N373" s="366">
        <v>14</v>
      </c>
      <c r="O373" s="358">
        <f t="shared" si="15"/>
        <v>22</v>
      </c>
      <c r="P373" s="359" t="s">
        <v>2312</v>
      </c>
      <c r="Q373" s="360">
        <v>80000</v>
      </c>
      <c r="R373" s="361">
        <v>0</v>
      </c>
      <c r="S373" s="361">
        <v>0</v>
      </c>
      <c r="T373" s="361">
        <f t="shared" si="16"/>
        <v>80000</v>
      </c>
      <c r="U373" s="362">
        <v>80000</v>
      </c>
      <c r="V373" s="363">
        <v>0</v>
      </c>
      <c r="W373" s="363">
        <v>0</v>
      </c>
      <c r="X373" s="364">
        <f t="shared" si="17"/>
        <v>80000</v>
      </c>
      <c r="Y373" s="365" t="s">
        <v>2710</v>
      </c>
      <c r="AC373" s="464"/>
      <c r="AD373" s="464"/>
      <c r="AE373" s="464"/>
      <c r="AF373" s="464"/>
      <c r="AG373" s="464"/>
      <c r="AH373" s="464"/>
      <c r="AI373" s="464"/>
      <c r="AJ373" s="464"/>
      <c r="AK373" s="464"/>
      <c r="AL373" s="464"/>
      <c r="AM373" s="464"/>
      <c r="AN373" s="464"/>
      <c r="AO373" s="464"/>
      <c r="AP373" s="464"/>
      <c r="AQ373" s="464"/>
      <c r="AR373" s="464"/>
      <c r="AS373" s="464"/>
      <c r="AT373" s="464"/>
      <c r="AU373" s="464"/>
      <c r="AV373" s="464"/>
      <c r="AW373" s="464"/>
      <c r="AX373" s="464"/>
      <c r="AY373" s="464"/>
      <c r="AZ373" s="464"/>
      <c r="BA373" s="464"/>
      <c r="BB373" s="464"/>
      <c r="BC373" s="464"/>
      <c r="BD373" s="464"/>
      <c r="BE373" s="464"/>
      <c r="BF373" s="464"/>
      <c r="BG373" s="464"/>
      <c r="BH373" s="464"/>
      <c r="BI373" s="464"/>
      <c r="BJ373" s="464"/>
      <c r="BK373" s="464"/>
      <c r="BL373" s="464"/>
      <c r="BM373" s="464"/>
      <c r="BN373" s="464"/>
      <c r="BO373" s="464"/>
      <c r="BP373" s="464"/>
      <c r="BQ373" s="464"/>
      <c r="BR373" s="464"/>
      <c r="BS373" s="464"/>
      <c r="BT373" s="464"/>
      <c r="BU373" s="464"/>
      <c r="BV373" s="464"/>
      <c r="BW373" s="464"/>
      <c r="BX373" s="464"/>
      <c r="BY373" s="464"/>
      <c r="BZ373" s="464"/>
      <c r="CA373" s="464"/>
    </row>
    <row r="374" spans="2:79" s="354" customFormat="1" ht="43.5" customHeight="1">
      <c r="B374" s="355">
        <v>361</v>
      </c>
      <c r="C374" s="128" t="s">
        <v>684</v>
      </c>
      <c r="D374" s="128" t="s">
        <v>285</v>
      </c>
      <c r="E374" s="128" t="s">
        <v>285</v>
      </c>
      <c r="F374" s="128" t="s">
        <v>685</v>
      </c>
      <c r="G374" s="128" t="s">
        <v>2699</v>
      </c>
      <c r="H374" s="128" t="s">
        <v>2700</v>
      </c>
      <c r="I374" s="128"/>
      <c r="J374" s="128" t="s">
        <v>197</v>
      </c>
      <c r="K374" s="128" t="s">
        <v>686</v>
      </c>
      <c r="L374" s="356" t="s">
        <v>2317</v>
      </c>
      <c r="M374" s="128">
        <v>12</v>
      </c>
      <c r="N374" s="366">
        <v>8</v>
      </c>
      <c r="O374" s="358">
        <f t="shared" si="15"/>
        <v>20</v>
      </c>
      <c r="P374" s="359" t="s">
        <v>2312</v>
      </c>
      <c r="Q374" s="360">
        <v>80000</v>
      </c>
      <c r="R374" s="361">
        <v>0</v>
      </c>
      <c r="S374" s="361">
        <v>0</v>
      </c>
      <c r="T374" s="361">
        <f t="shared" si="16"/>
        <v>80000</v>
      </c>
      <c r="U374" s="362">
        <v>80000</v>
      </c>
      <c r="V374" s="363">
        <v>0</v>
      </c>
      <c r="W374" s="363">
        <v>0</v>
      </c>
      <c r="X374" s="364">
        <f t="shared" si="17"/>
        <v>80000</v>
      </c>
      <c r="Y374" s="365" t="s">
        <v>2711</v>
      </c>
      <c r="AC374" s="464"/>
      <c r="AD374" s="464"/>
      <c r="AE374" s="464"/>
      <c r="AF374" s="464"/>
      <c r="AG374" s="464"/>
      <c r="AH374" s="464"/>
      <c r="AI374" s="464"/>
      <c r="AJ374" s="464"/>
      <c r="AK374" s="464"/>
      <c r="AL374" s="464"/>
      <c r="AM374" s="464"/>
      <c r="AN374" s="464"/>
      <c r="AO374" s="464"/>
      <c r="AP374" s="464"/>
      <c r="AQ374" s="464"/>
      <c r="AR374" s="464"/>
      <c r="AS374" s="464"/>
      <c r="AT374" s="464"/>
      <c r="AU374" s="464"/>
      <c r="AV374" s="464"/>
      <c r="AW374" s="464"/>
      <c r="AX374" s="464"/>
      <c r="AY374" s="464"/>
      <c r="AZ374" s="464"/>
      <c r="BA374" s="464"/>
      <c r="BB374" s="464"/>
      <c r="BC374" s="464"/>
      <c r="BD374" s="464"/>
      <c r="BE374" s="464"/>
      <c r="BF374" s="464"/>
      <c r="BG374" s="464"/>
      <c r="BH374" s="464"/>
      <c r="BI374" s="464"/>
      <c r="BJ374" s="464"/>
      <c r="BK374" s="464"/>
      <c r="BL374" s="464"/>
      <c r="BM374" s="464"/>
      <c r="BN374" s="464"/>
      <c r="BO374" s="464"/>
      <c r="BP374" s="464"/>
      <c r="BQ374" s="464"/>
      <c r="BR374" s="464"/>
      <c r="BS374" s="464"/>
      <c r="BT374" s="464"/>
      <c r="BU374" s="464"/>
      <c r="BV374" s="464"/>
      <c r="BW374" s="464"/>
      <c r="BX374" s="464"/>
      <c r="BY374" s="464"/>
      <c r="BZ374" s="464"/>
      <c r="CA374" s="464"/>
    </row>
    <row r="375" spans="2:79" s="354" customFormat="1" ht="43.5" customHeight="1">
      <c r="B375" s="355">
        <v>362</v>
      </c>
      <c r="C375" s="128" t="s">
        <v>590</v>
      </c>
      <c r="D375" s="128" t="s">
        <v>285</v>
      </c>
      <c r="E375" s="128" t="s">
        <v>253</v>
      </c>
      <c r="F375" s="128" t="s">
        <v>591</v>
      </c>
      <c r="G375" s="128" t="s">
        <v>2699</v>
      </c>
      <c r="H375" s="128" t="s">
        <v>2700</v>
      </c>
      <c r="I375" s="128"/>
      <c r="J375" s="128" t="s">
        <v>197</v>
      </c>
      <c r="K375" s="128" t="s">
        <v>592</v>
      </c>
      <c r="L375" s="356" t="s">
        <v>2317</v>
      </c>
      <c r="M375" s="128">
        <v>18</v>
      </c>
      <c r="N375" s="366">
        <v>14</v>
      </c>
      <c r="O375" s="358">
        <f t="shared" si="15"/>
        <v>32</v>
      </c>
      <c r="P375" s="359" t="s">
        <v>2312</v>
      </c>
      <c r="Q375" s="360">
        <v>80000</v>
      </c>
      <c r="R375" s="361">
        <v>0</v>
      </c>
      <c r="S375" s="361">
        <v>0</v>
      </c>
      <c r="T375" s="361">
        <f t="shared" si="16"/>
        <v>80000</v>
      </c>
      <c r="U375" s="362">
        <v>80000</v>
      </c>
      <c r="V375" s="363">
        <v>0</v>
      </c>
      <c r="W375" s="363">
        <v>0</v>
      </c>
      <c r="X375" s="364">
        <f t="shared" si="17"/>
        <v>80000</v>
      </c>
      <c r="Y375" s="365" t="s">
        <v>2712</v>
      </c>
      <c r="AC375" s="464"/>
      <c r="AD375" s="464"/>
      <c r="AE375" s="464"/>
      <c r="AF375" s="464"/>
      <c r="AG375" s="464"/>
      <c r="AH375" s="464"/>
      <c r="AI375" s="464"/>
      <c r="AJ375" s="464"/>
      <c r="AK375" s="464"/>
      <c r="AL375" s="464"/>
      <c r="AM375" s="464"/>
      <c r="AN375" s="464"/>
      <c r="AO375" s="464"/>
      <c r="AP375" s="464"/>
      <c r="AQ375" s="464"/>
      <c r="AR375" s="464"/>
      <c r="AS375" s="464"/>
      <c r="AT375" s="464"/>
      <c r="AU375" s="464"/>
      <c r="AV375" s="464"/>
      <c r="AW375" s="464"/>
      <c r="AX375" s="464"/>
      <c r="AY375" s="464"/>
      <c r="AZ375" s="464"/>
      <c r="BA375" s="464"/>
      <c r="BB375" s="464"/>
      <c r="BC375" s="464"/>
      <c r="BD375" s="464"/>
      <c r="BE375" s="464"/>
      <c r="BF375" s="464"/>
      <c r="BG375" s="464"/>
      <c r="BH375" s="464"/>
      <c r="BI375" s="464"/>
      <c r="BJ375" s="464"/>
      <c r="BK375" s="464"/>
      <c r="BL375" s="464"/>
      <c r="BM375" s="464"/>
      <c r="BN375" s="464"/>
      <c r="BO375" s="464"/>
      <c r="BP375" s="464"/>
      <c r="BQ375" s="464"/>
      <c r="BR375" s="464"/>
      <c r="BS375" s="464"/>
      <c r="BT375" s="464"/>
      <c r="BU375" s="464"/>
      <c r="BV375" s="464"/>
      <c r="BW375" s="464"/>
      <c r="BX375" s="464"/>
      <c r="BY375" s="464"/>
      <c r="BZ375" s="464"/>
      <c r="CA375" s="464"/>
    </row>
    <row r="376" spans="2:79" s="354" customFormat="1" ht="43.5" customHeight="1">
      <c r="B376" s="355">
        <v>363</v>
      </c>
      <c r="C376" s="128" t="s">
        <v>680</v>
      </c>
      <c r="D376" s="128" t="s">
        <v>424</v>
      </c>
      <c r="E376" s="128" t="s">
        <v>247</v>
      </c>
      <c r="F376" s="128" t="s">
        <v>681</v>
      </c>
      <c r="G376" s="128" t="s">
        <v>2699</v>
      </c>
      <c r="H376" s="128" t="s">
        <v>2700</v>
      </c>
      <c r="I376" s="128"/>
      <c r="J376" s="128" t="s">
        <v>197</v>
      </c>
      <c r="K376" s="128" t="s">
        <v>682</v>
      </c>
      <c r="L376" s="356" t="s">
        <v>2317</v>
      </c>
      <c r="M376" s="128">
        <v>25</v>
      </c>
      <c r="N376" s="366">
        <v>3</v>
      </c>
      <c r="O376" s="358">
        <f t="shared" si="15"/>
        <v>28</v>
      </c>
      <c r="P376" s="359" t="s">
        <v>2313</v>
      </c>
      <c r="Q376" s="360">
        <v>80000</v>
      </c>
      <c r="R376" s="361">
        <v>0</v>
      </c>
      <c r="S376" s="361">
        <v>0</v>
      </c>
      <c r="T376" s="361">
        <f t="shared" si="16"/>
        <v>80000</v>
      </c>
      <c r="U376" s="362">
        <v>80000</v>
      </c>
      <c r="V376" s="363">
        <v>0</v>
      </c>
      <c r="W376" s="363">
        <v>0</v>
      </c>
      <c r="X376" s="364">
        <f t="shared" si="17"/>
        <v>80000</v>
      </c>
      <c r="Y376" s="365" t="s">
        <v>2713</v>
      </c>
      <c r="AC376" s="464"/>
      <c r="AD376" s="464"/>
      <c r="AE376" s="464"/>
      <c r="AF376" s="464"/>
      <c r="AG376" s="464"/>
      <c r="AH376" s="464"/>
      <c r="AI376" s="464"/>
      <c r="AJ376" s="464"/>
      <c r="AK376" s="464"/>
      <c r="AL376" s="464"/>
      <c r="AM376" s="464"/>
      <c r="AN376" s="464"/>
      <c r="AO376" s="464"/>
      <c r="AP376" s="464"/>
      <c r="AQ376" s="464"/>
      <c r="AR376" s="464"/>
      <c r="AS376" s="464"/>
      <c r="AT376" s="464"/>
      <c r="AU376" s="464"/>
      <c r="AV376" s="464"/>
      <c r="AW376" s="464"/>
      <c r="AX376" s="464"/>
      <c r="AY376" s="464"/>
      <c r="AZ376" s="464"/>
      <c r="BA376" s="464"/>
      <c r="BB376" s="464"/>
      <c r="BC376" s="464"/>
      <c r="BD376" s="464"/>
      <c r="BE376" s="464"/>
      <c r="BF376" s="464"/>
      <c r="BG376" s="464"/>
      <c r="BH376" s="464"/>
      <c r="BI376" s="464"/>
      <c r="BJ376" s="464"/>
      <c r="BK376" s="464"/>
      <c r="BL376" s="464"/>
      <c r="BM376" s="464"/>
      <c r="BN376" s="464"/>
      <c r="BO376" s="464"/>
      <c r="BP376" s="464"/>
      <c r="BQ376" s="464"/>
      <c r="BR376" s="464"/>
      <c r="BS376" s="464"/>
      <c r="BT376" s="464"/>
      <c r="BU376" s="464"/>
      <c r="BV376" s="464"/>
      <c r="BW376" s="464"/>
      <c r="BX376" s="464"/>
      <c r="BY376" s="464"/>
      <c r="BZ376" s="464"/>
      <c r="CA376" s="464"/>
    </row>
    <row r="377" spans="2:79" s="354" customFormat="1" ht="43.5" customHeight="1">
      <c r="B377" s="355">
        <v>364</v>
      </c>
      <c r="C377" s="128" t="s">
        <v>387</v>
      </c>
      <c r="D377" s="128" t="s">
        <v>285</v>
      </c>
      <c r="E377" s="128" t="s">
        <v>388</v>
      </c>
      <c r="F377" s="128" t="s">
        <v>389</v>
      </c>
      <c r="G377" s="128" t="s">
        <v>2699</v>
      </c>
      <c r="H377" s="128" t="s">
        <v>2700</v>
      </c>
      <c r="I377" s="128"/>
      <c r="J377" s="128" t="s">
        <v>197</v>
      </c>
      <c r="K377" s="128" t="s">
        <v>390</v>
      </c>
      <c r="L377" s="356" t="s">
        <v>2317</v>
      </c>
      <c r="M377" s="128">
        <v>12</v>
      </c>
      <c r="N377" s="366">
        <v>11</v>
      </c>
      <c r="O377" s="358">
        <f t="shared" si="15"/>
        <v>23</v>
      </c>
      <c r="P377" s="359" t="s">
        <v>2312</v>
      </c>
      <c r="Q377" s="360">
        <v>80000</v>
      </c>
      <c r="R377" s="361">
        <v>0</v>
      </c>
      <c r="S377" s="361">
        <v>0</v>
      </c>
      <c r="T377" s="361">
        <f t="shared" si="16"/>
        <v>80000</v>
      </c>
      <c r="U377" s="362">
        <v>80000</v>
      </c>
      <c r="V377" s="363">
        <v>0</v>
      </c>
      <c r="W377" s="363">
        <v>0</v>
      </c>
      <c r="X377" s="364">
        <f t="shared" si="17"/>
        <v>80000</v>
      </c>
      <c r="Y377" s="365" t="s">
        <v>2714</v>
      </c>
      <c r="AC377" s="464"/>
      <c r="AD377" s="464"/>
      <c r="AE377" s="464"/>
      <c r="AF377" s="464"/>
      <c r="AG377" s="464"/>
      <c r="AH377" s="464"/>
      <c r="AI377" s="464"/>
      <c r="AJ377" s="464"/>
      <c r="AK377" s="464"/>
      <c r="AL377" s="464"/>
      <c r="AM377" s="464"/>
      <c r="AN377" s="464"/>
      <c r="AO377" s="464"/>
      <c r="AP377" s="464"/>
      <c r="AQ377" s="464"/>
      <c r="AR377" s="464"/>
      <c r="AS377" s="464"/>
      <c r="AT377" s="464"/>
      <c r="AU377" s="464"/>
      <c r="AV377" s="464"/>
      <c r="AW377" s="464"/>
      <c r="AX377" s="464"/>
      <c r="AY377" s="464"/>
      <c r="AZ377" s="464"/>
      <c r="BA377" s="464"/>
      <c r="BB377" s="464"/>
      <c r="BC377" s="464"/>
      <c r="BD377" s="464"/>
      <c r="BE377" s="464"/>
      <c r="BF377" s="464"/>
      <c r="BG377" s="464"/>
      <c r="BH377" s="464"/>
      <c r="BI377" s="464"/>
      <c r="BJ377" s="464"/>
      <c r="BK377" s="464"/>
      <c r="BL377" s="464"/>
      <c r="BM377" s="464"/>
      <c r="BN377" s="464"/>
      <c r="BO377" s="464"/>
      <c r="BP377" s="464"/>
      <c r="BQ377" s="464"/>
      <c r="BR377" s="464"/>
      <c r="BS377" s="464"/>
      <c r="BT377" s="464"/>
      <c r="BU377" s="464"/>
      <c r="BV377" s="464"/>
      <c r="BW377" s="464"/>
      <c r="BX377" s="464"/>
      <c r="BY377" s="464"/>
      <c r="BZ377" s="464"/>
      <c r="CA377" s="464"/>
    </row>
    <row r="378" spans="2:79" s="354" customFormat="1" ht="43.5" customHeight="1">
      <c r="B378" s="355">
        <v>365</v>
      </c>
      <c r="C378" s="128" t="s">
        <v>379</v>
      </c>
      <c r="D378" s="128" t="s">
        <v>380</v>
      </c>
      <c r="E378" s="128" t="s">
        <v>253</v>
      </c>
      <c r="F378" s="128" t="s">
        <v>381</v>
      </c>
      <c r="G378" s="128" t="s">
        <v>2699</v>
      </c>
      <c r="H378" s="128" t="s">
        <v>2700</v>
      </c>
      <c r="I378" s="128"/>
      <c r="J378" s="128" t="s">
        <v>197</v>
      </c>
      <c r="K378" s="128" t="s">
        <v>382</v>
      </c>
      <c r="L378" s="356" t="s">
        <v>2317</v>
      </c>
      <c r="M378" s="128">
        <v>35</v>
      </c>
      <c r="N378" s="366">
        <v>3</v>
      </c>
      <c r="O378" s="358">
        <f t="shared" si="15"/>
        <v>38</v>
      </c>
      <c r="P378" s="359" t="s">
        <v>2312</v>
      </c>
      <c r="Q378" s="360">
        <v>80000</v>
      </c>
      <c r="R378" s="361">
        <v>0</v>
      </c>
      <c r="S378" s="361">
        <v>0</v>
      </c>
      <c r="T378" s="361">
        <f t="shared" si="16"/>
        <v>80000</v>
      </c>
      <c r="U378" s="362">
        <v>80000</v>
      </c>
      <c r="V378" s="363">
        <v>0</v>
      </c>
      <c r="W378" s="363">
        <v>0</v>
      </c>
      <c r="X378" s="364">
        <f t="shared" si="17"/>
        <v>80000</v>
      </c>
      <c r="Y378" s="365" t="s">
        <v>2715</v>
      </c>
      <c r="AC378" s="464"/>
      <c r="AD378" s="464"/>
      <c r="AE378" s="464"/>
      <c r="AF378" s="464"/>
      <c r="AG378" s="464"/>
      <c r="AH378" s="464"/>
      <c r="AI378" s="464"/>
      <c r="AJ378" s="464"/>
      <c r="AK378" s="464"/>
      <c r="AL378" s="464"/>
      <c r="AM378" s="464"/>
      <c r="AN378" s="464"/>
      <c r="AO378" s="464"/>
      <c r="AP378" s="464"/>
      <c r="AQ378" s="464"/>
      <c r="AR378" s="464"/>
      <c r="AS378" s="464"/>
      <c r="AT378" s="464"/>
      <c r="AU378" s="464"/>
      <c r="AV378" s="464"/>
      <c r="AW378" s="464"/>
      <c r="AX378" s="464"/>
      <c r="AY378" s="464"/>
      <c r="AZ378" s="464"/>
      <c r="BA378" s="464"/>
      <c r="BB378" s="464"/>
      <c r="BC378" s="464"/>
      <c r="BD378" s="464"/>
      <c r="BE378" s="464"/>
      <c r="BF378" s="464"/>
      <c r="BG378" s="464"/>
      <c r="BH378" s="464"/>
      <c r="BI378" s="464"/>
      <c r="BJ378" s="464"/>
      <c r="BK378" s="464"/>
      <c r="BL378" s="464"/>
      <c r="BM378" s="464"/>
      <c r="BN378" s="464"/>
      <c r="BO378" s="464"/>
      <c r="BP378" s="464"/>
      <c r="BQ378" s="464"/>
      <c r="BR378" s="464"/>
      <c r="BS378" s="464"/>
      <c r="BT378" s="464"/>
      <c r="BU378" s="464"/>
      <c r="BV378" s="464"/>
      <c r="BW378" s="464"/>
      <c r="BX378" s="464"/>
      <c r="BY378" s="464"/>
      <c r="BZ378" s="464"/>
      <c r="CA378" s="464"/>
    </row>
    <row r="379" spans="2:79" s="354" customFormat="1" ht="43.5" customHeight="1">
      <c r="B379" s="355">
        <v>366</v>
      </c>
      <c r="C379" s="128" t="s">
        <v>471</v>
      </c>
      <c r="D379" s="128" t="s">
        <v>253</v>
      </c>
      <c r="E379" s="128" t="s">
        <v>424</v>
      </c>
      <c r="F379" s="128" t="s">
        <v>472</v>
      </c>
      <c r="G379" s="128" t="s">
        <v>2699</v>
      </c>
      <c r="H379" s="128" t="s">
        <v>2700</v>
      </c>
      <c r="I379" s="128"/>
      <c r="J379" s="128" t="s">
        <v>197</v>
      </c>
      <c r="K379" s="128" t="s">
        <v>473</v>
      </c>
      <c r="L379" s="356" t="s">
        <v>2317</v>
      </c>
      <c r="M379" s="128">
        <v>35</v>
      </c>
      <c r="N379" s="366">
        <v>5</v>
      </c>
      <c r="O379" s="358">
        <f t="shared" si="15"/>
        <v>40</v>
      </c>
      <c r="P379" s="359" t="s">
        <v>2312</v>
      </c>
      <c r="Q379" s="360">
        <v>80000</v>
      </c>
      <c r="R379" s="361">
        <v>0</v>
      </c>
      <c r="S379" s="361">
        <v>0</v>
      </c>
      <c r="T379" s="361">
        <f t="shared" si="16"/>
        <v>80000</v>
      </c>
      <c r="U379" s="362">
        <v>80000</v>
      </c>
      <c r="V379" s="363">
        <v>0</v>
      </c>
      <c r="W379" s="363">
        <v>0</v>
      </c>
      <c r="X379" s="364">
        <f t="shared" si="17"/>
        <v>80000</v>
      </c>
      <c r="Y379" s="365" t="s">
        <v>2716</v>
      </c>
      <c r="AC379" s="464"/>
      <c r="AD379" s="464"/>
      <c r="AE379" s="464"/>
      <c r="AF379" s="464"/>
      <c r="AG379" s="464"/>
      <c r="AH379" s="464"/>
      <c r="AI379" s="464"/>
      <c r="AJ379" s="464"/>
      <c r="AK379" s="464"/>
      <c r="AL379" s="464"/>
      <c r="AM379" s="464"/>
      <c r="AN379" s="464"/>
      <c r="AO379" s="464"/>
      <c r="AP379" s="464"/>
      <c r="AQ379" s="464"/>
      <c r="AR379" s="464"/>
      <c r="AS379" s="464"/>
      <c r="AT379" s="464"/>
      <c r="AU379" s="464"/>
      <c r="AV379" s="464"/>
      <c r="AW379" s="464"/>
      <c r="AX379" s="464"/>
      <c r="AY379" s="464"/>
      <c r="AZ379" s="464"/>
      <c r="BA379" s="464"/>
      <c r="BB379" s="464"/>
      <c r="BC379" s="464"/>
      <c r="BD379" s="464"/>
      <c r="BE379" s="464"/>
      <c r="BF379" s="464"/>
      <c r="BG379" s="464"/>
      <c r="BH379" s="464"/>
      <c r="BI379" s="464"/>
      <c r="BJ379" s="464"/>
      <c r="BK379" s="464"/>
      <c r="BL379" s="464"/>
      <c r="BM379" s="464"/>
      <c r="BN379" s="464"/>
      <c r="BO379" s="464"/>
      <c r="BP379" s="464"/>
      <c r="BQ379" s="464"/>
      <c r="BR379" s="464"/>
      <c r="BS379" s="464"/>
      <c r="BT379" s="464"/>
      <c r="BU379" s="464"/>
      <c r="BV379" s="464"/>
      <c r="BW379" s="464"/>
      <c r="BX379" s="464"/>
      <c r="BY379" s="464"/>
      <c r="BZ379" s="464"/>
      <c r="CA379" s="464"/>
    </row>
    <row r="380" spans="2:79" s="354" customFormat="1" ht="43.5" customHeight="1">
      <c r="B380" s="355">
        <v>367</v>
      </c>
      <c r="C380" s="128" t="s">
        <v>648</v>
      </c>
      <c r="D380" s="128" t="s">
        <v>442</v>
      </c>
      <c r="E380" s="128" t="s">
        <v>253</v>
      </c>
      <c r="F380" s="128" t="s">
        <v>597</v>
      </c>
      <c r="G380" s="128" t="s">
        <v>2699</v>
      </c>
      <c r="H380" s="128" t="s">
        <v>2700</v>
      </c>
      <c r="I380" s="128"/>
      <c r="J380" s="128" t="s">
        <v>197</v>
      </c>
      <c r="K380" s="128" t="s">
        <v>649</v>
      </c>
      <c r="L380" s="356" t="s">
        <v>2317</v>
      </c>
      <c r="M380" s="128">
        <v>14</v>
      </c>
      <c r="N380" s="366">
        <v>9</v>
      </c>
      <c r="O380" s="358">
        <f t="shared" si="15"/>
        <v>23</v>
      </c>
      <c r="P380" s="359" t="s">
        <v>2312</v>
      </c>
      <c r="Q380" s="360">
        <v>80000</v>
      </c>
      <c r="R380" s="361">
        <v>0</v>
      </c>
      <c r="S380" s="361">
        <v>0</v>
      </c>
      <c r="T380" s="361">
        <f t="shared" si="16"/>
        <v>80000</v>
      </c>
      <c r="U380" s="362">
        <v>80000</v>
      </c>
      <c r="V380" s="363">
        <v>0</v>
      </c>
      <c r="W380" s="363">
        <v>0</v>
      </c>
      <c r="X380" s="364">
        <f t="shared" si="17"/>
        <v>80000</v>
      </c>
      <c r="Y380" s="365" t="s">
        <v>2717</v>
      </c>
      <c r="AC380" s="464"/>
      <c r="AD380" s="464"/>
      <c r="AE380" s="464"/>
      <c r="AF380" s="464"/>
      <c r="AG380" s="464"/>
      <c r="AH380" s="464"/>
      <c r="AI380" s="464"/>
      <c r="AJ380" s="464"/>
      <c r="AK380" s="464"/>
      <c r="AL380" s="464"/>
      <c r="AM380" s="464"/>
      <c r="AN380" s="464"/>
      <c r="AO380" s="464"/>
      <c r="AP380" s="464"/>
      <c r="AQ380" s="464"/>
      <c r="AR380" s="464"/>
      <c r="AS380" s="464"/>
      <c r="AT380" s="464"/>
      <c r="AU380" s="464"/>
      <c r="AV380" s="464"/>
      <c r="AW380" s="464"/>
      <c r="AX380" s="464"/>
      <c r="AY380" s="464"/>
      <c r="AZ380" s="464"/>
      <c r="BA380" s="464"/>
      <c r="BB380" s="464"/>
      <c r="BC380" s="464"/>
      <c r="BD380" s="464"/>
      <c r="BE380" s="464"/>
      <c r="BF380" s="464"/>
      <c r="BG380" s="464"/>
      <c r="BH380" s="464"/>
      <c r="BI380" s="464"/>
      <c r="BJ380" s="464"/>
      <c r="BK380" s="464"/>
      <c r="BL380" s="464"/>
      <c r="BM380" s="464"/>
      <c r="BN380" s="464"/>
      <c r="BO380" s="464"/>
      <c r="BP380" s="464"/>
      <c r="BQ380" s="464"/>
      <c r="BR380" s="464"/>
      <c r="BS380" s="464"/>
      <c r="BT380" s="464"/>
      <c r="BU380" s="464"/>
      <c r="BV380" s="464"/>
      <c r="BW380" s="464"/>
      <c r="BX380" s="464"/>
      <c r="BY380" s="464"/>
      <c r="BZ380" s="464"/>
      <c r="CA380" s="464"/>
    </row>
    <row r="381" spans="2:79" s="354" customFormat="1" ht="43.5" customHeight="1">
      <c r="B381" s="355">
        <v>368</v>
      </c>
      <c r="C381" s="128" t="s">
        <v>581</v>
      </c>
      <c r="D381" s="128" t="s">
        <v>285</v>
      </c>
      <c r="E381" s="128" t="s">
        <v>582</v>
      </c>
      <c r="F381" s="128" t="s">
        <v>583</v>
      </c>
      <c r="G381" s="128" t="s">
        <v>2699</v>
      </c>
      <c r="H381" s="128" t="s">
        <v>2700</v>
      </c>
      <c r="I381" s="128"/>
      <c r="J381" s="128" t="s">
        <v>197</v>
      </c>
      <c r="K381" s="128" t="s">
        <v>584</v>
      </c>
      <c r="L381" s="356" t="s">
        <v>2317</v>
      </c>
      <c r="M381" s="128">
        <v>18</v>
      </c>
      <c r="N381" s="366">
        <v>19</v>
      </c>
      <c r="O381" s="358">
        <f t="shared" si="15"/>
        <v>37</v>
      </c>
      <c r="P381" s="359" t="s">
        <v>2312</v>
      </c>
      <c r="Q381" s="360">
        <v>80000</v>
      </c>
      <c r="R381" s="361">
        <v>0</v>
      </c>
      <c r="S381" s="361">
        <v>0</v>
      </c>
      <c r="T381" s="361">
        <f t="shared" si="16"/>
        <v>80000</v>
      </c>
      <c r="U381" s="362">
        <v>80000</v>
      </c>
      <c r="V381" s="363">
        <v>0</v>
      </c>
      <c r="W381" s="363">
        <v>0</v>
      </c>
      <c r="X381" s="364">
        <f t="shared" si="17"/>
        <v>80000</v>
      </c>
      <c r="Y381" s="365" t="s">
        <v>2718</v>
      </c>
      <c r="AC381" s="464"/>
      <c r="AD381" s="464"/>
      <c r="AE381" s="464"/>
      <c r="AF381" s="464"/>
      <c r="AG381" s="464"/>
      <c r="AH381" s="464"/>
      <c r="AI381" s="464"/>
      <c r="AJ381" s="464"/>
      <c r="AK381" s="464"/>
      <c r="AL381" s="464"/>
      <c r="AM381" s="464"/>
      <c r="AN381" s="464"/>
      <c r="AO381" s="464"/>
      <c r="AP381" s="464"/>
      <c r="AQ381" s="464"/>
      <c r="AR381" s="464"/>
      <c r="AS381" s="464"/>
      <c r="AT381" s="464"/>
      <c r="AU381" s="464"/>
      <c r="AV381" s="464"/>
      <c r="AW381" s="464"/>
      <c r="AX381" s="464"/>
      <c r="AY381" s="464"/>
      <c r="AZ381" s="464"/>
      <c r="BA381" s="464"/>
      <c r="BB381" s="464"/>
      <c r="BC381" s="464"/>
      <c r="BD381" s="464"/>
      <c r="BE381" s="464"/>
      <c r="BF381" s="464"/>
      <c r="BG381" s="464"/>
      <c r="BH381" s="464"/>
      <c r="BI381" s="464"/>
      <c r="BJ381" s="464"/>
      <c r="BK381" s="464"/>
      <c r="BL381" s="464"/>
      <c r="BM381" s="464"/>
      <c r="BN381" s="464"/>
      <c r="BO381" s="464"/>
      <c r="BP381" s="464"/>
      <c r="BQ381" s="464"/>
      <c r="BR381" s="464"/>
      <c r="BS381" s="464"/>
      <c r="BT381" s="464"/>
      <c r="BU381" s="464"/>
      <c r="BV381" s="464"/>
      <c r="BW381" s="464"/>
      <c r="BX381" s="464"/>
      <c r="BY381" s="464"/>
      <c r="BZ381" s="464"/>
      <c r="CA381" s="464"/>
    </row>
    <row r="382" spans="2:79" s="354" customFormat="1" ht="43.5" customHeight="1">
      <c r="B382" s="355">
        <v>369</v>
      </c>
      <c r="C382" s="128" t="s">
        <v>342</v>
      </c>
      <c r="D382" s="128" t="s">
        <v>253</v>
      </c>
      <c r="E382" s="128" t="s">
        <v>219</v>
      </c>
      <c r="F382" s="128" t="s">
        <v>343</v>
      </c>
      <c r="G382" s="128" t="s">
        <v>2699</v>
      </c>
      <c r="H382" s="128" t="s">
        <v>2700</v>
      </c>
      <c r="I382" s="128"/>
      <c r="J382" s="128" t="s">
        <v>197</v>
      </c>
      <c r="K382" s="128" t="s">
        <v>344</v>
      </c>
      <c r="L382" s="356" t="s">
        <v>2317</v>
      </c>
      <c r="M382" s="141">
        <v>14</v>
      </c>
      <c r="N382" s="366">
        <v>7</v>
      </c>
      <c r="O382" s="358">
        <f t="shared" si="15"/>
        <v>21</v>
      </c>
      <c r="P382" s="359" t="s">
        <v>2312</v>
      </c>
      <c r="Q382" s="360">
        <v>80000</v>
      </c>
      <c r="R382" s="361">
        <v>0</v>
      </c>
      <c r="S382" s="361">
        <v>0</v>
      </c>
      <c r="T382" s="361">
        <f t="shared" si="16"/>
        <v>80000</v>
      </c>
      <c r="U382" s="362">
        <v>80000</v>
      </c>
      <c r="V382" s="363">
        <v>0</v>
      </c>
      <c r="W382" s="363">
        <v>0</v>
      </c>
      <c r="X382" s="364">
        <f t="shared" si="17"/>
        <v>80000</v>
      </c>
      <c r="Y382" s="365" t="s">
        <v>2719</v>
      </c>
      <c r="AC382" s="464"/>
      <c r="AD382" s="464"/>
      <c r="AE382" s="464"/>
      <c r="AF382" s="464"/>
      <c r="AG382" s="464"/>
      <c r="AH382" s="464"/>
      <c r="AI382" s="464"/>
      <c r="AJ382" s="464"/>
      <c r="AK382" s="464"/>
      <c r="AL382" s="464"/>
      <c r="AM382" s="464"/>
      <c r="AN382" s="464"/>
      <c r="AO382" s="464"/>
      <c r="AP382" s="464"/>
      <c r="AQ382" s="464"/>
      <c r="AR382" s="464"/>
      <c r="AS382" s="464"/>
      <c r="AT382" s="464"/>
      <c r="AU382" s="464"/>
      <c r="AV382" s="464"/>
      <c r="AW382" s="464"/>
      <c r="AX382" s="464"/>
      <c r="AY382" s="464"/>
      <c r="AZ382" s="464"/>
      <c r="BA382" s="464"/>
      <c r="BB382" s="464"/>
      <c r="BC382" s="464"/>
      <c r="BD382" s="464"/>
      <c r="BE382" s="464"/>
      <c r="BF382" s="464"/>
      <c r="BG382" s="464"/>
      <c r="BH382" s="464"/>
      <c r="BI382" s="464"/>
      <c r="BJ382" s="464"/>
      <c r="BK382" s="464"/>
      <c r="BL382" s="464"/>
      <c r="BM382" s="464"/>
      <c r="BN382" s="464"/>
      <c r="BO382" s="464"/>
      <c r="BP382" s="464"/>
      <c r="BQ382" s="464"/>
      <c r="BR382" s="464"/>
      <c r="BS382" s="464"/>
      <c r="BT382" s="464"/>
      <c r="BU382" s="464"/>
      <c r="BV382" s="464"/>
      <c r="BW382" s="464"/>
      <c r="BX382" s="464"/>
      <c r="BY382" s="464"/>
      <c r="BZ382" s="464"/>
      <c r="CA382" s="464"/>
    </row>
    <row r="383" spans="2:79" s="354" customFormat="1" ht="43.5" customHeight="1">
      <c r="B383" s="355">
        <v>370</v>
      </c>
      <c r="C383" s="128" t="s">
        <v>623</v>
      </c>
      <c r="D383" s="128" t="s">
        <v>624</v>
      </c>
      <c r="E383" s="128" t="s">
        <v>403</v>
      </c>
      <c r="F383" s="128" t="s">
        <v>587</v>
      </c>
      <c r="G383" s="128" t="s">
        <v>2699</v>
      </c>
      <c r="H383" s="128" t="s">
        <v>2700</v>
      </c>
      <c r="I383" s="128"/>
      <c r="J383" s="128" t="s">
        <v>197</v>
      </c>
      <c r="K383" s="128" t="s">
        <v>625</v>
      </c>
      <c r="L383" s="356" t="s">
        <v>2317</v>
      </c>
      <c r="M383" s="141">
        <v>10</v>
      </c>
      <c r="N383" s="366">
        <v>13</v>
      </c>
      <c r="O383" s="358">
        <f t="shared" si="15"/>
        <v>23</v>
      </c>
      <c r="P383" s="359" t="s">
        <v>2312</v>
      </c>
      <c r="Q383" s="360">
        <v>80000</v>
      </c>
      <c r="R383" s="361">
        <v>0</v>
      </c>
      <c r="S383" s="361">
        <v>0</v>
      </c>
      <c r="T383" s="361">
        <f t="shared" si="16"/>
        <v>80000</v>
      </c>
      <c r="U383" s="362">
        <v>80000</v>
      </c>
      <c r="V383" s="363">
        <v>0</v>
      </c>
      <c r="W383" s="363">
        <v>0</v>
      </c>
      <c r="X383" s="364">
        <f t="shared" si="17"/>
        <v>80000</v>
      </c>
      <c r="Y383" s="365" t="s">
        <v>2720</v>
      </c>
      <c r="AC383" s="464"/>
      <c r="AD383" s="464"/>
      <c r="AE383" s="464"/>
      <c r="AF383" s="464"/>
      <c r="AG383" s="464"/>
      <c r="AH383" s="464"/>
      <c r="AI383" s="464"/>
      <c r="AJ383" s="464"/>
      <c r="AK383" s="464"/>
      <c r="AL383" s="464"/>
      <c r="AM383" s="464"/>
      <c r="AN383" s="464"/>
      <c r="AO383" s="464"/>
      <c r="AP383" s="464"/>
      <c r="AQ383" s="464"/>
      <c r="AR383" s="464"/>
      <c r="AS383" s="464"/>
      <c r="AT383" s="464"/>
      <c r="AU383" s="464"/>
      <c r="AV383" s="464"/>
      <c r="AW383" s="464"/>
      <c r="AX383" s="464"/>
      <c r="AY383" s="464"/>
      <c r="AZ383" s="464"/>
      <c r="BA383" s="464"/>
      <c r="BB383" s="464"/>
      <c r="BC383" s="464"/>
      <c r="BD383" s="464"/>
      <c r="BE383" s="464"/>
      <c r="BF383" s="464"/>
      <c r="BG383" s="464"/>
      <c r="BH383" s="464"/>
      <c r="BI383" s="464"/>
      <c r="BJ383" s="464"/>
      <c r="BK383" s="464"/>
      <c r="BL383" s="464"/>
      <c r="BM383" s="464"/>
      <c r="BN383" s="464"/>
      <c r="BO383" s="464"/>
      <c r="BP383" s="464"/>
      <c r="BQ383" s="464"/>
      <c r="BR383" s="464"/>
      <c r="BS383" s="464"/>
      <c r="BT383" s="464"/>
      <c r="BU383" s="464"/>
      <c r="BV383" s="464"/>
      <c r="BW383" s="464"/>
      <c r="BX383" s="464"/>
      <c r="BY383" s="464"/>
      <c r="BZ383" s="464"/>
      <c r="CA383" s="464"/>
    </row>
    <row r="384" spans="2:79" s="354" customFormat="1" ht="43.5" customHeight="1">
      <c r="B384" s="355">
        <v>371</v>
      </c>
      <c r="C384" s="128" t="s">
        <v>696</v>
      </c>
      <c r="D384" s="128" t="s">
        <v>348</v>
      </c>
      <c r="E384" s="128" t="s">
        <v>285</v>
      </c>
      <c r="F384" s="128" t="s">
        <v>697</v>
      </c>
      <c r="G384" s="128" t="s">
        <v>2699</v>
      </c>
      <c r="H384" s="128" t="s">
        <v>2700</v>
      </c>
      <c r="I384" s="128"/>
      <c r="J384" s="128" t="s">
        <v>197</v>
      </c>
      <c r="K384" s="128" t="s">
        <v>698</v>
      </c>
      <c r="L384" s="356" t="s">
        <v>2317</v>
      </c>
      <c r="M384" s="141">
        <v>22</v>
      </c>
      <c r="N384" s="366">
        <v>10</v>
      </c>
      <c r="O384" s="358">
        <f t="shared" si="15"/>
        <v>32</v>
      </c>
      <c r="P384" s="359" t="s">
        <v>2312</v>
      </c>
      <c r="Q384" s="360">
        <v>80000</v>
      </c>
      <c r="R384" s="361">
        <v>0</v>
      </c>
      <c r="S384" s="361">
        <v>0</v>
      </c>
      <c r="T384" s="361">
        <f t="shared" si="16"/>
        <v>80000</v>
      </c>
      <c r="U384" s="362">
        <v>80000</v>
      </c>
      <c r="V384" s="363">
        <v>0</v>
      </c>
      <c r="W384" s="363">
        <v>0</v>
      </c>
      <c r="X384" s="364">
        <f t="shared" si="17"/>
        <v>80000</v>
      </c>
      <c r="Y384" s="365" t="s">
        <v>2721</v>
      </c>
      <c r="AC384" s="464"/>
      <c r="AD384" s="464"/>
      <c r="AE384" s="464"/>
      <c r="AF384" s="464"/>
      <c r="AG384" s="464"/>
      <c r="AH384" s="464"/>
      <c r="AI384" s="464"/>
      <c r="AJ384" s="464"/>
      <c r="AK384" s="464"/>
      <c r="AL384" s="464"/>
      <c r="AM384" s="464"/>
      <c r="AN384" s="464"/>
      <c r="AO384" s="464"/>
      <c r="AP384" s="464"/>
      <c r="AQ384" s="464"/>
      <c r="AR384" s="464"/>
      <c r="AS384" s="464"/>
      <c r="AT384" s="464"/>
      <c r="AU384" s="464"/>
      <c r="AV384" s="464"/>
      <c r="AW384" s="464"/>
      <c r="AX384" s="464"/>
      <c r="AY384" s="464"/>
      <c r="AZ384" s="464"/>
      <c r="BA384" s="464"/>
      <c r="BB384" s="464"/>
      <c r="BC384" s="464"/>
      <c r="BD384" s="464"/>
      <c r="BE384" s="464"/>
      <c r="BF384" s="464"/>
      <c r="BG384" s="464"/>
      <c r="BH384" s="464"/>
      <c r="BI384" s="464"/>
      <c r="BJ384" s="464"/>
      <c r="BK384" s="464"/>
      <c r="BL384" s="464"/>
      <c r="BM384" s="464"/>
      <c r="BN384" s="464"/>
      <c r="BO384" s="464"/>
      <c r="BP384" s="464"/>
      <c r="BQ384" s="464"/>
      <c r="BR384" s="464"/>
      <c r="BS384" s="464"/>
      <c r="BT384" s="464"/>
      <c r="BU384" s="464"/>
      <c r="BV384" s="464"/>
      <c r="BW384" s="464"/>
      <c r="BX384" s="464"/>
      <c r="BY384" s="464"/>
      <c r="BZ384" s="464"/>
      <c r="CA384" s="464"/>
    </row>
    <row r="385" spans="1:16384" s="354" customFormat="1" ht="43.5" customHeight="1">
      <c r="B385" s="355">
        <v>372</v>
      </c>
      <c r="C385" s="128" t="s">
        <v>793</v>
      </c>
      <c r="D385" s="128" t="s">
        <v>380</v>
      </c>
      <c r="E385" s="128" t="s">
        <v>794</v>
      </c>
      <c r="F385" s="128" t="s">
        <v>795</v>
      </c>
      <c r="G385" s="128" t="s">
        <v>2699</v>
      </c>
      <c r="H385" s="128" t="s">
        <v>2700</v>
      </c>
      <c r="I385" s="128"/>
      <c r="J385" s="128" t="s">
        <v>197</v>
      </c>
      <c r="K385" s="128" t="s">
        <v>796</v>
      </c>
      <c r="L385" s="356" t="s">
        <v>2317</v>
      </c>
      <c r="M385" s="141">
        <v>23</v>
      </c>
      <c r="N385" s="366">
        <v>10</v>
      </c>
      <c r="O385" s="358">
        <f t="shared" si="15"/>
        <v>33</v>
      </c>
      <c r="P385" s="359" t="s">
        <v>2312</v>
      </c>
      <c r="Q385" s="360">
        <v>80000</v>
      </c>
      <c r="R385" s="361">
        <v>0</v>
      </c>
      <c r="S385" s="361">
        <v>0</v>
      </c>
      <c r="T385" s="361">
        <f t="shared" si="16"/>
        <v>80000</v>
      </c>
      <c r="U385" s="362">
        <v>80000</v>
      </c>
      <c r="V385" s="363">
        <v>0</v>
      </c>
      <c r="W385" s="363">
        <v>0</v>
      </c>
      <c r="X385" s="364">
        <f t="shared" si="17"/>
        <v>80000</v>
      </c>
      <c r="Y385" s="365" t="s">
        <v>2722</v>
      </c>
      <c r="AC385" s="464"/>
      <c r="AD385" s="464"/>
      <c r="AE385" s="464"/>
      <c r="AF385" s="464"/>
      <c r="AG385" s="464"/>
      <c r="AH385" s="464"/>
      <c r="AI385" s="464"/>
      <c r="AJ385" s="464"/>
      <c r="AK385" s="464"/>
      <c r="AL385" s="464"/>
      <c r="AM385" s="464"/>
      <c r="AN385" s="464"/>
      <c r="AO385" s="464"/>
      <c r="AP385" s="464"/>
      <c r="AQ385" s="464"/>
      <c r="AR385" s="464"/>
      <c r="AS385" s="464"/>
      <c r="AT385" s="464"/>
      <c r="AU385" s="464"/>
      <c r="AV385" s="464"/>
      <c r="AW385" s="464"/>
      <c r="AX385" s="464"/>
      <c r="AY385" s="464"/>
      <c r="AZ385" s="464"/>
      <c r="BA385" s="464"/>
      <c r="BB385" s="464"/>
      <c r="BC385" s="464"/>
      <c r="BD385" s="464"/>
      <c r="BE385" s="464"/>
      <c r="BF385" s="464"/>
      <c r="BG385" s="464"/>
      <c r="BH385" s="464"/>
      <c r="BI385" s="464"/>
      <c r="BJ385" s="464"/>
      <c r="BK385" s="464"/>
      <c r="BL385" s="464"/>
      <c r="BM385" s="464"/>
      <c r="BN385" s="464"/>
      <c r="BO385" s="464"/>
      <c r="BP385" s="464"/>
      <c r="BQ385" s="464"/>
      <c r="BR385" s="464"/>
      <c r="BS385" s="464"/>
      <c r="BT385" s="464"/>
      <c r="BU385" s="464"/>
      <c r="BV385" s="464"/>
      <c r="BW385" s="464"/>
      <c r="BX385" s="464"/>
      <c r="BY385" s="464"/>
      <c r="BZ385" s="464"/>
      <c r="CA385" s="464"/>
    </row>
    <row r="386" spans="1:16384" s="354" customFormat="1" ht="43.5" customHeight="1">
      <c r="B386" s="355">
        <v>373</v>
      </c>
      <c r="C386" s="128" t="s">
        <v>193</v>
      </c>
      <c r="D386" s="128" t="s">
        <v>194</v>
      </c>
      <c r="E386" s="128" t="s">
        <v>195</v>
      </c>
      <c r="F386" s="128" t="s">
        <v>196</v>
      </c>
      <c r="G386" s="128" t="s">
        <v>2699</v>
      </c>
      <c r="H386" s="128" t="s">
        <v>2700</v>
      </c>
      <c r="I386" s="128"/>
      <c r="J386" s="128" t="s">
        <v>197</v>
      </c>
      <c r="K386" s="128" t="s">
        <v>198</v>
      </c>
      <c r="L386" s="356" t="s">
        <v>2317</v>
      </c>
      <c r="M386" s="141">
        <v>16</v>
      </c>
      <c r="N386" s="366">
        <v>5</v>
      </c>
      <c r="O386" s="358">
        <f t="shared" si="15"/>
        <v>21</v>
      </c>
      <c r="P386" s="359" t="s">
        <v>2312</v>
      </c>
      <c r="Q386" s="360">
        <v>80000</v>
      </c>
      <c r="R386" s="361">
        <v>0</v>
      </c>
      <c r="S386" s="361">
        <v>0</v>
      </c>
      <c r="T386" s="361">
        <f t="shared" si="16"/>
        <v>80000</v>
      </c>
      <c r="U386" s="362">
        <v>80000</v>
      </c>
      <c r="V386" s="363">
        <v>0</v>
      </c>
      <c r="W386" s="363">
        <v>0</v>
      </c>
      <c r="X386" s="364">
        <f t="shared" si="17"/>
        <v>80000</v>
      </c>
      <c r="Y386" s="365" t="s">
        <v>2723</v>
      </c>
      <c r="AC386" s="464"/>
      <c r="AD386" s="464"/>
      <c r="AE386" s="464"/>
      <c r="AF386" s="464"/>
      <c r="AG386" s="464"/>
      <c r="AH386" s="464"/>
      <c r="AI386" s="464"/>
      <c r="AJ386" s="464"/>
      <c r="AK386" s="464"/>
      <c r="AL386" s="464"/>
      <c r="AM386" s="464"/>
      <c r="AN386" s="464"/>
      <c r="AO386" s="464"/>
      <c r="AP386" s="464"/>
      <c r="AQ386" s="464"/>
      <c r="AR386" s="464"/>
      <c r="AS386" s="464"/>
      <c r="AT386" s="464"/>
      <c r="AU386" s="464"/>
      <c r="AV386" s="464"/>
      <c r="AW386" s="464"/>
      <c r="AX386" s="464"/>
      <c r="AY386" s="464"/>
      <c r="AZ386" s="464"/>
      <c r="BA386" s="464"/>
      <c r="BB386" s="464"/>
      <c r="BC386" s="464"/>
      <c r="BD386" s="464"/>
      <c r="BE386" s="464"/>
      <c r="BF386" s="464"/>
      <c r="BG386" s="464"/>
      <c r="BH386" s="464"/>
      <c r="BI386" s="464"/>
      <c r="BJ386" s="464"/>
      <c r="BK386" s="464"/>
      <c r="BL386" s="464"/>
      <c r="BM386" s="464"/>
      <c r="BN386" s="464"/>
      <c r="BO386" s="464"/>
      <c r="BP386" s="464"/>
      <c r="BQ386" s="464"/>
      <c r="BR386" s="464"/>
      <c r="BS386" s="464"/>
      <c r="BT386" s="464"/>
      <c r="BU386" s="464"/>
      <c r="BV386" s="464"/>
      <c r="BW386" s="464"/>
      <c r="BX386" s="464"/>
      <c r="BY386" s="464"/>
      <c r="BZ386" s="464"/>
      <c r="CA386" s="464"/>
    </row>
    <row r="387" spans="1:16384" s="354" customFormat="1" ht="43.5" customHeight="1">
      <c r="B387" s="355">
        <v>374</v>
      </c>
      <c r="C387" s="128" t="s">
        <v>667</v>
      </c>
      <c r="D387" s="128" t="s">
        <v>179</v>
      </c>
      <c r="E387" s="128" t="s">
        <v>307</v>
      </c>
      <c r="F387" s="128" t="s">
        <v>668</v>
      </c>
      <c r="G387" s="128" t="s">
        <v>2699</v>
      </c>
      <c r="H387" s="128" t="s">
        <v>2700</v>
      </c>
      <c r="I387" s="128"/>
      <c r="J387" s="128" t="s">
        <v>197</v>
      </c>
      <c r="K387" s="128" t="s">
        <v>669</v>
      </c>
      <c r="L387" s="356" t="s">
        <v>2317</v>
      </c>
      <c r="M387" s="141">
        <v>31</v>
      </c>
      <c r="N387" s="366">
        <v>8</v>
      </c>
      <c r="O387" s="358">
        <f t="shared" si="15"/>
        <v>39</v>
      </c>
      <c r="P387" s="359" t="s">
        <v>2312</v>
      </c>
      <c r="Q387" s="360">
        <v>80000</v>
      </c>
      <c r="R387" s="361">
        <v>0</v>
      </c>
      <c r="S387" s="361">
        <v>0</v>
      </c>
      <c r="T387" s="361">
        <f t="shared" si="16"/>
        <v>80000</v>
      </c>
      <c r="U387" s="362">
        <v>80000</v>
      </c>
      <c r="V387" s="363">
        <v>0</v>
      </c>
      <c r="W387" s="363">
        <v>0</v>
      </c>
      <c r="X387" s="364">
        <f t="shared" si="17"/>
        <v>80000</v>
      </c>
      <c r="Y387" s="365" t="s">
        <v>2724</v>
      </c>
      <c r="AC387" s="464"/>
      <c r="AD387" s="464"/>
      <c r="AE387" s="464"/>
      <c r="AF387" s="464"/>
      <c r="AG387" s="464"/>
      <c r="AH387" s="464"/>
      <c r="AI387" s="464"/>
      <c r="AJ387" s="464"/>
      <c r="AK387" s="464"/>
      <c r="AL387" s="464"/>
      <c r="AM387" s="464"/>
      <c r="AN387" s="464"/>
      <c r="AO387" s="464"/>
      <c r="AP387" s="464"/>
      <c r="AQ387" s="464"/>
      <c r="AR387" s="464"/>
      <c r="AS387" s="464"/>
      <c r="AT387" s="464"/>
      <c r="AU387" s="464"/>
      <c r="AV387" s="464"/>
      <c r="AW387" s="464"/>
      <c r="AX387" s="464"/>
      <c r="AY387" s="464"/>
      <c r="AZ387" s="464"/>
      <c r="BA387" s="464"/>
      <c r="BB387" s="464"/>
      <c r="BC387" s="464"/>
      <c r="BD387" s="464"/>
      <c r="BE387" s="464"/>
      <c r="BF387" s="464"/>
      <c r="BG387" s="464"/>
      <c r="BH387" s="464"/>
      <c r="BI387" s="464"/>
      <c r="BJ387" s="464"/>
      <c r="BK387" s="464"/>
      <c r="BL387" s="464"/>
      <c r="BM387" s="464"/>
      <c r="BN387" s="464"/>
      <c r="BO387" s="464"/>
      <c r="BP387" s="464"/>
      <c r="BQ387" s="464"/>
      <c r="BR387" s="464"/>
      <c r="BS387" s="464"/>
      <c r="BT387" s="464"/>
      <c r="BU387" s="464"/>
      <c r="BV387" s="464"/>
      <c r="BW387" s="464"/>
      <c r="BX387" s="464"/>
      <c r="BY387" s="464"/>
      <c r="BZ387" s="464"/>
      <c r="CA387" s="464"/>
    </row>
    <row r="388" spans="1:16384" s="354" customFormat="1" ht="43.5" customHeight="1">
      <c r="B388" s="355">
        <v>375</v>
      </c>
      <c r="C388" s="128" t="s">
        <v>351</v>
      </c>
      <c r="D388" s="128" t="s">
        <v>348</v>
      </c>
      <c r="E388" s="128" t="s">
        <v>352</v>
      </c>
      <c r="F388" s="128" t="s">
        <v>291</v>
      </c>
      <c r="G388" s="128" t="s">
        <v>2699</v>
      </c>
      <c r="H388" s="128" t="s">
        <v>2700</v>
      </c>
      <c r="I388" s="128"/>
      <c r="J388" s="128" t="s">
        <v>197</v>
      </c>
      <c r="K388" s="128" t="s">
        <v>353</v>
      </c>
      <c r="L388" s="356" t="s">
        <v>2317</v>
      </c>
      <c r="M388" s="141">
        <v>9</v>
      </c>
      <c r="N388" s="366">
        <v>16</v>
      </c>
      <c r="O388" s="358">
        <f t="shared" si="15"/>
        <v>25</v>
      </c>
      <c r="P388" s="359" t="s">
        <v>2312</v>
      </c>
      <c r="Q388" s="360">
        <v>80000</v>
      </c>
      <c r="R388" s="361">
        <v>0</v>
      </c>
      <c r="S388" s="361">
        <v>0</v>
      </c>
      <c r="T388" s="361">
        <f t="shared" si="16"/>
        <v>80000</v>
      </c>
      <c r="U388" s="362">
        <v>80000</v>
      </c>
      <c r="V388" s="363">
        <v>0</v>
      </c>
      <c r="W388" s="363">
        <v>0</v>
      </c>
      <c r="X388" s="364">
        <f t="shared" si="17"/>
        <v>80000</v>
      </c>
      <c r="Y388" s="365" t="s">
        <v>2725</v>
      </c>
      <c r="AC388" s="464"/>
      <c r="AD388" s="464"/>
      <c r="AE388" s="464"/>
      <c r="AF388" s="464"/>
      <c r="AG388" s="464"/>
      <c r="AH388" s="464"/>
      <c r="AI388" s="464"/>
      <c r="AJ388" s="464"/>
      <c r="AK388" s="464"/>
      <c r="AL388" s="464"/>
      <c r="AM388" s="464"/>
      <c r="AN388" s="464"/>
      <c r="AO388" s="464"/>
      <c r="AP388" s="464"/>
      <c r="AQ388" s="464"/>
      <c r="AR388" s="464"/>
      <c r="AS388" s="464"/>
      <c r="AT388" s="464"/>
      <c r="AU388" s="464"/>
      <c r="AV388" s="464"/>
      <c r="AW388" s="464"/>
      <c r="AX388" s="464"/>
      <c r="AY388" s="464"/>
      <c r="AZ388" s="464"/>
      <c r="BA388" s="464"/>
      <c r="BB388" s="464"/>
      <c r="BC388" s="464"/>
      <c r="BD388" s="464"/>
      <c r="BE388" s="464"/>
      <c r="BF388" s="464"/>
      <c r="BG388" s="464"/>
      <c r="BH388" s="464"/>
      <c r="BI388" s="464"/>
      <c r="BJ388" s="464"/>
      <c r="BK388" s="464"/>
      <c r="BL388" s="464"/>
      <c r="BM388" s="464"/>
      <c r="BN388" s="464"/>
      <c r="BO388" s="464"/>
      <c r="BP388" s="464"/>
      <c r="BQ388" s="464"/>
      <c r="BR388" s="464"/>
      <c r="BS388" s="464"/>
      <c r="BT388" s="464"/>
      <c r="BU388" s="464"/>
      <c r="BV388" s="464"/>
      <c r="BW388" s="464"/>
      <c r="BX388" s="464"/>
      <c r="BY388" s="464"/>
      <c r="BZ388" s="464"/>
      <c r="CA388" s="464"/>
    </row>
    <row r="389" spans="1:16384" s="354" customFormat="1" ht="43.5" customHeight="1">
      <c r="B389" s="355">
        <v>379</v>
      </c>
      <c r="C389" s="128" t="s">
        <v>1575</v>
      </c>
      <c r="D389" s="128" t="s">
        <v>285</v>
      </c>
      <c r="E389" s="128" t="s">
        <v>1270</v>
      </c>
      <c r="F389" s="128" t="s">
        <v>597</v>
      </c>
      <c r="G389" s="128" t="s">
        <v>2746</v>
      </c>
      <c r="H389" s="128" t="s">
        <v>2747</v>
      </c>
      <c r="I389" s="128" t="s">
        <v>151</v>
      </c>
      <c r="J389" s="128"/>
      <c r="K389" s="128" t="s">
        <v>1576</v>
      </c>
      <c r="L389" s="356" t="s">
        <v>2726</v>
      </c>
      <c r="M389" s="141">
        <v>10</v>
      </c>
      <c r="N389" s="366">
        <v>10</v>
      </c>
      <c r="O389" s="358">
        <f t="shared" si="15"/>
        <v>20</v>
      </c>
      <c r="P389" s="359" t="s">
        <v>2312</v>
      </c>
      <c r="Q389" s="360">
        <v>106800</v>
      </c>
      <c r="R389" s="361">
        <v>0</v>
      </c>
      <c r="S389" s="361">
        <v>0</v>
      </c>
      <c r="T389" s="361">
        <f t="shared" si="16"/>
        <v>106800</v>
      </c>
      <c r="U389" s="362">
        <v>106800</v>
      </c>
      <c r="V389" s="363">
        <v>0</v>
      </c>
      <c r="W389" s="363">
        <v>0</v>
      </c>
      <c r="X389" s="364">
        <f t="shared" si="17"/>
        <v>106800</v>
      </c>
      <c r="Y389" s="365" t="s">
        <v>2727</v>
      </c>
      <c r="AC389" s="464"/>
      <c r="AD389" s="464"/>
      <c r="AE389" s="464"/>
      <c r="AF389" s="464"/>
      <c r="AG389" s="464"/>
      <c r="AH389" s="464"/>
      <c r="AI389" s="464"/>
      <c r="AJ389" s="464"/>
      <c r="AK389" s="464"/>
      <c r="AL389" s="464"/>
      <c r="AM389" s="464"/>
      <c r="AN389" s="464"/>
      <c r="AO389" s="464"/>
      <c r="AP389" s="464"/>
      <c r="AQ389" s="464"/>
      <c r="AR389" s="464"/>
      <c r="AS389" s="464"/>
      <c r="AT389" s="464"/>
      <c r="AU389" s="464"/>
      <c r="AV389" s="464"/>
      <c r="AW389" s="464"/>
      <c r="AX389" s="464"/>
      <c r="AY389" s="464"/>
      <c r="AZ389" s="464"/>
      <c r="BA389" s="464"/>
      <c r="BB389" s="464"/>
      <c r="BC389" s="464"/>
      <c r="BD389" s="464"/>
      <c r="BE389" s="464"/>
      <c r="BF389" s="464"/>
      <c r="BG389" s="464"/>
      <c r="BH389" s="464"/>
      <c r="BI389" s="464"/>
      <c r="BJ389" s="464"/>
      <c r="BK389" s="464"/>
      <c r="BL389" s="464"/>
      <c r="BM389" s="464"/>
      <c r="BN389" s="464"/>
      <c r="BO389" s="464"/>
      <c r="BP389" s="464"/>
      <c r="BQ389" s="464"/>
      <c r="BR389" s="464"/>
      <c r="BS389" s="464"/>
      <c r="BT389" s="464"/>
      <c r="BU389" s="464"/>
      <c r="BV389" s="464"/>
      <c r="BW389" s="464"/>
      <c r="BX389" s="464"/>
      <c r="BY389" s="464"/>
      <c r="BZ389" s="464"/>
      <c r="CA389" s="464"/>
    </row>
    <row r="390" spans="1:16384" s="354" customFormat="1" ht="43.5" customHeight="1">
      <c r="B390" s="355">
        <v>380</v>
      </c>
      <c r="C390" s="128" t="s">
        <v>311</v>
      </c>
      <c r="D390" s="128" t="s">
        <v>295</v>
      </c>
      <c r="E390" s="128" t="s">
        <v>312</v>
      </c>
      <c r="F390" s="128" t="s">
        <v>313</v>
      </c>
      <c r="G390" s="128" t="s">
        <v>2746</v>
      </c>
      <c r="H390" s="128" t="s">
        <v>2747</v>
      </c>
      <c r="I390" s="128" t="s">
        <v>151</v>
      </c>
      <c r="J390" s="128"/>
      <c r="K390" s="128" t="s">
        <v>314</v>
      </c>
      <c r="L390" s="356" t="s">
        <v>2726</v>
      </c>
      <c r="M390" s="141">
        <v>12</v>
      </c>
      <c r="N390" s="366">
        <v>8</v>
      </c>
      <c r="O390" s="358">
        <f t="shared" si="15"/>
        <v>20</v>
      </c>
      <c r="P390" s="359" t="s">
        <v>2312</v>
      </c>
      <c r="Q390" s="360">
        <v>106800</v>
      </c>
      <c r="R390" s="361">
        <v>0</v>
      </c>
      <c r="S390" s="361">
        <v>0</v>
      </c>
      <c r="T390" s="361">
        <f t="shared" si="16"/>
        <v>106800</v>
      </c>
      <c r="U390" s="362">
        <v>106800</v>
      </c>
      <c r="V390" s="363">
        <v>0</v>
      </c>
      <c r="W390" s="363">
        <v>0</v>
      </c>
      <c r="X390" s="364">
        <f t="shared" si="17"/>
        <v>106800</v>
      </c>
      <c r="Y390" s="365" t="s">
        <v>2728</v>
      </c>
      <c r="AC390" s="464"/>
      <c r="AD390" s="464"/>
      <c r="AE390" s="464"/>
      <c r="AF390" s="464"/>
      <c r="AG390" s="464"/>
      <c r="AH390" s="464"/>
      <c r="AI390" s="464"/>
      <c r="AJ390" s="464"/>
      <c r="AK390" s="464"/>
      <c r="AL390" s="464"/>
      <c r="AM390" s="464"/>
      <c r="AN390" s="464"/>
      <c r="AO390" s="464"/>
      <c r="AP390" s="464"/>
      <c r="AQ390" s="464"/>
      <c r="AR390" s="464"/>
      <c r="AS390" s="464"/>
      <c r="AT390" s="464"/>
      <c r="AU390" s="464"/>
      <c r="AV390" s="464"/>
      <c r="AW390" s="464"/>
      <c r="AX390" s="464"/>
      <c r="AY390" s="464"/>
      <c r="AZ390" s="464"/>
      <c r="BA390" s="464"/>
      <c r="BB390" s="464"/>
      <c r="BC390" s="464"/>
      <c r="BD390" s="464"/>
      <c r="BE390" s="464"/>
      <c r="BF390" s="464"/>
      <c r="BG390" s="464"/>
      <c r="BH390" s="464"/>
      <c r="BI390" s="464"/>
      <c r="BJ390" s="464"/>
      <c r="BK390" s="464"/>
      <c r="BL390" s="464"/>
      <c r="BM390" s="464"/>
      <c r="BN390" s="464"/>
      <c r="BO390" s="464"/>
      <c r="BP390" s="464"/>
      <c r="BQ390" s="464"/>
      <c r="BR390" s="464"/>
      <c r="BS390" s="464"/>
      <c r="BT390" s="464"/>
      <c r="BU390" s="464"/>
      <c r="BV390" s="464"/>
      <c r="BW390" s="464"/>
      <c r="BX390" s="464"/>
      <c r="BY390" s="464"/>
      <c r="BZ390" s="464"/>
      <c r="CA390" s="464"/>
    </row>
    <row r="391" spans="1:16384" s="354" customFormat="1" ht="43.5" customHeight="1">
      <c r="B391" s="355">
        <v>381</v>
      </c>
      <c r="C391" s="128" t="s">
        <v>2729</v>
      </c>
      <c r="D391" s="128" t="s">
        <v>1004</v>
      </c>
      <c r="E391" s="128" t="s">
        <v>430</v>
      </c>
      <c r="F391" s="128" t="s">
        <v>1005</v>
      </c>
      <c r="G391" s="128" t="s">
        <v>2746</v>
      </c>
      <c r="H391" s="128" t="s">
        <v>2747</v>
      </c>
      <c r="I391" s="128" t="s">
        <v>909</v>
      </c>
      <c r="J391" s="128"/>
      <c r="K391" s="128" t="s">
        <v>1006</v>
      </c>
      <c r="L391" s="356" t="s">
        <v>2726</v>
      </c>
      <c r="M391" s="141">
        <v>13</v>
      </c>
      <c r="N391" s="366">
        <v>7</v>
      </c>
      <c r="O391" s="358">
        <f t="shared" si="15"/>
        <v>20</v>
      </c>
      <c r="P391" s="359" t="s">
        <v>2313</v>
      </c>
      <c r="Q391" s="360">
        <v>106800</v>
      </c>
      <c r="R391" s="361">
        <v>0</v>
      </c>
      <c r="S391" s="361">
        <v>0</v>
      </c>
      <c r="T391" s="361">
        <f t="shared" si="16"/>
        <v>106800</v>
      </c>
      <c r="U391" s="362">
        <v>106800</v>
      </c>
      <c r="V391" s="363">
        <v>0</v>
      </c>
      <c r="W391" s="363">
        <v>0</v>
      </c>
      <c r="X391" s="364">
        <f t="shared" si="17"/>
        <v>106800</v>
      </c>
      <c r="Y391" s="365" t="s">
        <v>2730</v>
      </c>
      <c r="AC391" s="464"/>
      <c r="AD391" s="464"/>
      <c r="AE391" s="464"/>
      <c r="AF391" s="464"/>
      <c r="AG391" s="464"/>
      <c r="AH391" s="464"/>
      <c r="AI391" s="464"/>
      <c r="AJ391" s="464"/>
      <c r="AK391" s="464"/>
      <c r="AL391" s="464"/>
      <c r="AM391" s="464"/>
      <c r="AN391" s="464"/>
      <c r="AO391" s="464"/>
      <c r="AP391" s="464"/>
      <c r="AQ391" s="464"/>
      <c r="AR391" s="464"/>
      <c r="AS391" s="464"/>
      <c r="AT391" s="464"/>
      <c r="AU391" s="464"/>
      <c r="AV391" s="464"/>
      <c r="AW391" s="464"/>
      <c r="AX391" s="464"/>
      <c r="AY391" s="464"/>
      <c r="AZ391" s="464"/>
      <c r="BA391" s="464"/>
      <c r="BB391" s="464"/>
      <c r="BC391" s="464"/>
      <c r="BD391" s="464"/>
      <c r="BE391" s="464"/>
      <c r="BF391" s="464"/>
      <c r="BG391" s="464"/>
      <c r="BH391" s="464"/>
      <c r="BI391" s="464"/>
      <c r="BJ391" s="464"/>
      <c r="BK391" s="464"/>
      <c r="BL391" s="464"/>
      <c r="BM391" s="464"/>
      <c r="BN391" s="464"/>
      <c r="BO391" s="464"/>
      <c r="BP391" s="464"/>
      <c r="BQ391" s="464"/>
      <c r="BR391" s="464"/>
      <c r="BS391" s="464"/>
      <c r="BT391" s="464"/>
      <c r="BU391" s="464"/>
      <c r="BV391" s="464"/>
      <c r="BW391" s="464"/>
      <c r="BX391" s="464"/>
      <c r="BY391" s="464"/>
      <c r="BZ391" s="464"/>
      <c r="CA391" s="464"/>
    </row>
    <row r="392" spans="1:16384" s="354" customFormat="1" ht="43.5" customHeight="1">
      <c r="B392" s="355">
        <v>382</v>
      </c>
      <c r="C392" s="128" t="s">
        <v>559</v>
      </c>
      <c r="D392" s="128" t="s">
        <v>262</v>
      </c>
      <c r="E392" s="128" t="s">
        <v>430</v>
      </c>
      <c r="F392" s="128" t="s">
        <v>560</v>
      </c>
      <c r="G392" s="128" t="s">
        <v>2746</v>
      </c>
      <c r="H392" s="128" t="s">
        <v>2747</v>
      </c>
      <c r="I392" s="128" t="s">
        <v>326</v>
      </c>
      <c r="J392" s="128"/>
      <c r="K392" s="128" t="s">
        <v>561</v>
      </c>
      <c r="L392" s="356" t="s">
        <v>2726</v>
      </c>
      <c r="M392" s="141">
        <v>13</v>
      </c>
      <c r="N392" s="366">
        <v>7</v>
      </c>
      <c r="O392" s="358">
        <f t="shared" si="15"/>
        <v>20</v>
      </c>
      <c r="P392" s="359" t="s">
        <v>2312</v>
      </c>
      <c r="Q392" s="360">
        <v>106800</v>
      </c>
      <c r="R392" s="361">
        <v>0</v>
      </c>
      <c r="S392" s="361">
        <v>0</v>
      </c>
      <c r="T392" s="361">
        <f t="shared" si="16"/>
        <v>106800</v>
      </c>
      <c r="U392" s="362">
        <v>106800</v>
      </c>
      <c r="V392" s="363">
        <v>0</v>
      </c>
      <c r="W392" s="363">
        <v>0</v>
      </c>
      <c r="X392" s="364">
        <f t="shared" si="17"/>
        <v>106800</v>
      </c>
      <c r="Y392" s="365" t="s">
        <v>2731</v>
      </c>
      <c r="AC392" s="464"/>
      <c r="AD392" s="464"/>
      <c r="AE392" s="464"/>
      <c r="AF392" s="464"/>
      <c r="AG392" s="464"/>
      <c r="AH392" s="464"/>
      <c r="AI392" s="464"/>
      <c r="AJ392" s="464"/>
      <c r="AK392" s="464"/>
      <c r="AL392" s="464"/>
      <c r="AM392" s="464"/>
      <c r="AN392" s="464"/>
      <c r="AO392" s="464"/>
      <c r="AP392" s="464"/>
      <c r="AQ392" s="464"/>
      <c r="AR392" s="464"/>
      <c r="AS392" s="464"/>
      <c r="AT392" s="464"/>
      <c r="AU392" s="464"/>
      <c r="AV392" s="464"/>
      <c r="AW392" s="464"/>
      <c r="AX392" s="464"/>
      <c r="AY392" s="464"/>
      <c r="AZ392" s="464"/>
      <c r="BA392" s="464"/>
      <c r="BB392" s="464"/>
      <c r="BC392" s="464"/>
      <c r="BD392" s="464"/>
      <c r="BE392" s="464"/>
      <c r="BF392" s="464"/>
      <c r="BG392" s="464"/>
      <c r="BH392" s="464"/>
      <c r="BI392" s="464"/>
      <c r="BJ392" s="464"/>
      <c r="BK392" s="464"/>
      <c r="BL392" s="464"/>
      <c r="BM392" s="464"/>
      <c r="BN392" s="464"/>
      <c r="BO392" s="464"/>
      <c r="BP392" s="464"/>
      <c r="BQ392" s="464"/>
      <c r="BR392" s="464"/>
      <c r="BS392" s="464"/>
      <c r="BT392" s="464"/>
      <c r="BU392" s="464"/>
      <c r="BV392" s="464"/>
      <c r="BW392" s="464"/>
      <c r="BX392" s="464"/>
      <c r="BY392" s="464"/>
      <c r="BZ392" s="464"/>
      <c r="CA392" s="464"/>
    </row>
    <row r="393" spans="1:16384" s="354" customFormat="1" ht="43.5" customHeight="1">
      <c r="A393" s="355"/>
      <c r="B393" s="355">
        <v>383</v>
      </c>
      <c r="C393" s="128" t="s">
        <v>2745</v>
      </c>
      <c r="D393" s="128" t="s">
        <v>253</v>
      </c>
      <c r="E393" s="128" t="s">
        <v>442</v>
      </c>
      <c r="F393" s="128" t="s">
        <v>1339</v>
      </c>
      <c r="G393" s="128" t="s">
        <v>2746</v>
      </c>
      <c r="H393" s="128" t="s">
        <v>2747</v>
      </c>
      <c r="I393" s="128"/>
      <c r="J393" s="128" t="s">
        <v>895</v>
      </c>
      <c r="K393" s="356" t="s">
        <v>1340</v>
      </c>
      <c r="L393" s="356" t="s">
        <v>2726</v>
      </c>
      <c r="M393" s="141">
        <v>11</v>
      </c>
      <c r="N393" s="366">
        <v>9</v>
      </c>
      <c r="O393" s="358">
        <f t="shared" si="15"/>
        <v>20</v>
      </c>
      <c r="P393" s="359" t="s">
        <v>2312</v>
      </c>
      <c r="Q393" s="360">
        <v>106800</v>
      </c>
      <c r="R393" s="361">
        <v>0</v>
      </c>
      <c r="S393" s="361">
        <v>0</v>
      </c>
      <c r="T393" s="361">
        <f t="shared" ref="T393" si="18">+Q393+R393+S393</f>
        <v>106800</v>
      </c>
      <c r="U393" s="362">
        <v>106800</v>
      </c>
      <c r="V393" s="363">
        <v>0</v>
      </c>
      <c r="W393" s="363">
        <v>0</v>
      </c>
      <c r="X393" s="364">
        <f t="shared" ref="X393" si="19">+U393+V393</f>
        <v>106800</v>
      </c>
      <c r="Y393" s="365" t="s">
        <v>2744</v>
      </c>
      <c r="Z393" s="128"/>
      <c r="AA393" s="128"/>
      <c r="AB393" s="471"/>
      <c r="AC393" s="461"/>
      <c r="AD393" s="461"/>
      <c r="AE393" s="461"/>
      <c r="AF393" s="461"/>
      <c r="AG393" s="461"/>
      <c r="AH393" s="462"/>
      <c r="AI393" s="463"/>
      <c r="AJ393" s="464"/>
      <c r="AK393" s="474"/>
      <c r="AL393" s="465"/>
      <c r="AM393" s="466"/>
      <c r="AN393" s="467"/>
      <c r="AO393" s="467"/>
      <c r="AP393" s="467"/>
      <c r="AQ393" s="468"/>
      <c r="AR393" s="469"/>
      <c r="AS393" s="469"/>
      <c r="AT393" s="470"/>
      <c r="AU393" s="460"/>
      <c r="AV393" s="461"/>
      <c r="AW393" s="461"/>
      <c r="AX393" s="461"/>
      <c r="AY393" s="461"/>
      <c r="AZ393" s="461"/>
      <c r="BA393" s="461"/>
      <c r="BB393" s="461"/>
      <c r="BC393" s="461"/>
      <c r="BD393" s="461"/>
      <c r="BE393" s="462"/>
      <c r="BF393" s="463"/>
      <c r="BG393" s="464"/>
      <c r="BH393" s="474"/>
      <c r="BI393" s="465"/>
      <c r="BJ393" s="466"/>
      <c r="BK393" s="467"/>
      <c r="BL393" s="467"/>
      <c r="BM393" s="467"/>
      <c r="BN393" s="468"/>
      <c r="BO393" s="469"/>
      <c r="BP393" s="469"/>
      <c r="BQ393" s="470"/>
      <c r="BR393" s="460"/>
      <c r="BS393" s="461"/>
      <c r="BT393" s="461"/>
      <c r="BU393" s="461"/>
      <c r="BV393" s="461"/>
      <c r="BW393" s="461"/>
      <c r="BX393" s="461"/>
      <c r="BY393" s="461"/>
      <c r="BZ393" s="461"/>
      <c r="CA393" s="461"/>
      <c r="CB393" s="472"/>
      <c r="CC393" s="141"/>
      <c r="CD393" s="366"/>
      <c r="CE393" s="358"/>
      <c r="CF393" s="359"/>
      <c r="CG393" s="360"/>
      <c r="CH393" s="361"/>
      <c r="CI393" s="361"/>
      <c r="CJ393" s="361"/>
      <c r="CK393" s="362"/>
      <c r="CL393" s="363"/>
      <c r="CM393" s="363"/>
      <c r="CN393" s="364"/>
      <c r="CO393" s="355"/>
      <c r="CP393" s="128"/>
      <c r="CQ393" s="128"/>
      <c r="CR393" s="128"/>
      <c r="CS393" s="128"/>
      <c r="CT393" s="128"/>
      <c r="CU393" s="128"/>
      <c r="CV393" s="128"/>
      <c r="CW393" s="128"/>
      <c r="CX393" s="128"/>
      <c r="CY393" s="356"/>
      <c r="CZ393" s="141"/>
      <c r="DA393" s="366"/>
      <c r="DB393" s="358"/>
      <c r="DC393" s="359"/>
      <c r="DD393" s="360"/>
      <c r="DE393" s="361"/>
      <c r="DF393" s="361"/>
      <c r="DG393" s="361"/>
      <c r="DH393" s="362"/>
      <c r="DI393" s="363"/>
      <c r="DJ393" s="363"/>
      <c r="DK393" s="364"/>
      <c r="DL393" s="355"/>
      <c r="DM393" s="128"/>
      <c r="DN393" s="128"/>
      <c r="DO393" s="128"/>
      <c r="DP393" s="128"/>
      <c r="DQ393" s="128"/>
      <c r="DR393" s="128"/>
      <c r="DS393" s="128"/>
      <c r="DT393" s="128"/>
      <c r="DU393" s="128"/>
      <c r="DV393" s="356"/>
      <c r="DW393" s="141"/>
      <c r="DX393" s="366"/>
      <c r="DY393" s="358"/>
      <c r="DZ393" s="359"/>
      <c r="EA393" s="360"/>
      <c r="EB393" s="361"/>
      <c r="EC393" s="361"/>
      <c r="ED393" s="361"/>
      <c r="EE393" s="362"/>
      <c r="EF393" s="363"/>
      <c r="EG393" s="363"/>
      <c r="EH393" s="364"/>
      <c r="EI393" s="355"/>
      <c r="EJ393" s="128"/>
      <c r="EK393" s="128"/>
      <c r="EL393" s="128"/>
      <c r="EM393" s="128"/>
      <c r="EN393" s="128"/>
      <c r="EO393" s="128"/>
      <c r="EP393" s="128"/>
      <c r="EQ393" s="128"/>
      <c r="ER393" s="128"/>
      <c r="ES393" s="356"/>
      <c r="ET393" s="141"/>
      <c r="EU393" s="366"/>
      <c r="EV393" s="358"/>
      <c r="EW393" s="359"/>
      <c r="EX393" s="360"/>
      <c r="EY393" s="361"/>
      <c r="EZ393" s="361"/>
      <c r="FA393" s="361"/>
      <c r="FB393" s="362"/>
      <c r="FC393" s="363"/>
      <c r="FD393" s="363"/>
      <c r="FE393" s="364"/>
      <c r="FF393" s="355"/>
      <c r="FG393" s="128"/>
      <c r="FH393" s="128"/>
      <c r="FI393" s="128"/>
      <c r="FJ393" s="128"/>
      <c r="FK393" s="128"/>
      <c r="FL393" s="128"/>
      <c r="FM393" s="128"/>
      <c r="FN393" s="128"/>
      <c r="FO393" s="128"/>
      <c r="FP393" s="356"/>
      <c r="FQ393" s="141"/>
      <c r="FR393" s="366"/>
      <c r="FS393" s="358"/>
      <c r="FT393" s="359"/>
      <c r="FU393" s="360"/>
      <c r="FV393" s="361"/>
      <c r="FW393" s="361"/>
      <c r="FX393" s="361"/>
      <c r="FY393" s="362"/>
      <c r="FZ393" s="363"/>
      <c r="GA393" s="363"/>
      <c r="GB393" s="364"/>
      <c r="GC393" s="355"/>
      <c r="GD393" s="128"/>
      <c r="GE393" s="128"/>
      <c r="GF393" s="128"/>
      <c r="GG393" s="128"/>
      <c r="GH393" s="128"/>
      <c r="GI393" s="128"/>
      <c r="GJ393" s="128"/>
      <c r="GK393" s="128"/>
      <c r="GL393" s="128"/>
      <c r="GM393" s="356"/>
      <c r="GN393" s="141"/>
      <c r="GO393" s="366"/>
      <c r="GP393" s="358"/>
      <c r="GQ393" s="359"/>
      <c r="GR393" s="360"/>
      <c r="GS393" s="361"/>
      <c r="GT393" s="361"/>
      <c r="GU393" s="361"/>
      <c r="GV393" s="362"/>
      <c r="GW393" s="363"/>
      <c r="GX393" s="363"/>
      <c r="GY393" s="364"/>
      <c r="GZ393" s="355"/>
      <c r="HA393" s="128"/>
      <c r="HB393" s="128"/>
      <c r="HC393" s="128"/>
      <c r="HD393" s="128"/>
      <c r="HE393" s="128"/>
      <c r="HF393" s="128"/>
      <c r="HG393" s="128"/>
      <c r="HH393" s="128"/>
      <c r="HI393" s="128"/>
      <c r="HJ393" s="356"/>
      <c r="HK393" s="141"/>
      <c r="HL393" s="366"/>
      <c r="HM393" s="358"/>
      <c r="HN393" s="359"/>
      <c r="HO393" s="360"/>
      <c r="HP393" s="361"/>
      <c r="HQ393" s="361"/>
      <c r="HR393" s="361"/>
      <c r="HS393" s="362"/>
      <c r="HT393" s="363"/>
      <c r="HU393" s="363"/>
      <c r="HV393" s="364"/>
      <c r="HW393" s="355"/>
      <c r="HX393" s="128"/>
      <c r="HY393" s="128"/>
      <c r="HZ393" s="128"/>
      <c r="IA393" s="128"/>
      <c r="IB393" s="128"/>
      <c r="IC393" s="128"/>
      <c r="ID393" s="128"/>
      <c r="IE393" s="128"/>
      <c r="IF393" s="128"/>
      <c r="IG393" s="356"/>
      <c r="IH393" s="141"/>
      <c r="II393" s="366"/>
      <c r="IJ393" s="358"/>
      <c r="IK393" s="359"/>
      <c r="IL393" s="360"/>
      <c r="IM393" s="361"/>
      <c r="IN393" s="361"/>
      <c r="IO393" s="361"/>
      <c r="IP393" s="362"/>
      <c r="IQ393" s="363"/>
      <c r="IR393" s="363"/>
      <c r="IS393" s="364"/>
      <c r="IT393" s="355"/>
      <c r="IU393" s="128"/>
      <c r="IV393" s="128"/>
      <c r="IW393" s="128"/>
      <c r="IX393" s="128"/>
      <c r="IY393" s="128"/>
      <c r="IZ393" s="128"/>
      <c r="JA393" s="128"/>
      <c r="JB393" s="128"/>
      <c r="JC393" s="128"/>
      <c r="JD393" s="356"/>
      <c r="JE393" s="141"/>
      <c r="JF393" s="366"/>
      <c r="JG393" s="358"/>
      <c r="JH393" s="359"/>
      <c r="JI393" s="360"/>
      <c r="JJ393" s="361"/>
      <c r="JK393" s="361"/>
      <c r="JL393" s="361"/>
      <c r="JM393" s="362"/>
      <c r="JN393" s="363"/>
      <c r="JO393" s="363"/>
      <c r="JP393" s="364"/>
      <c r="JQ393" s="355"/>
      <c r="JR393" s="128"/>
      <c r="JS393" s="128"/>
      <c r="JT393" s="128"/>
      <c r="JU393" s="128"/>
      <c r="JV393" s="128"/>
      <c r="JW393" s="128"/>
      <c r="JX393" s="128"/>
      <c r="JY393" s="128"/>
      <c r="JZ393" s="128"/>
      <c r="KA393" s="356"/>
      <c r="KB393" s="141"/>
      <c r="KC393" s="366"/>
      <c r="KD393" s="358"/>
      <c r="KE393" s="359"/>
      <c r="KF393" s="360"/>
      <c r="KG393" s="361"/>
      <c r="KH393" s="361"/>
      <c r="KI393" s="361"/>
      <c r="KJ393" s="362"/>
      <c r="KK393" s="363"/>
      <c r="KL393" s="363"/>
      <c r="KM393" s="364"/>
      <c r="KN393" s="355"/>
      <c r="KO393" s="128"/>
      <c r="KP393" s="128"/>
      <c r="KQ393" s="128"/>
      <c r="KR393" s="128"/>
      <c r="KS393" s="128"/>
      <c r="KT393" s="128"/>
      <c r="KU393" s="128"/>
      <c r="KV393" s="128"/>
      <c r="KW393" s="128"/>
      <c r="KX393" s="356"/>
      <c r="KY393" s="141"/>
      <c r="KZ393" s="366"/>
      <c r="LA393" s="358"/>
      <c r="LB393" s="359"/>
      <c r="LC393" s="360"/>
      <c r="LD393" s="361"/>
      <c r="LE393" s="361"/>
      <c r="LF393" s="361"/>
      <c r="LG393" s="362"/>
      <c r="LH393" s="363"/>
      <c r="LI393" s="363"/>
      <c r="LJ393" s="364"/>
      <c r="LK393" s="355"/>
      <c r="LL393" s="128"/>
      <c r="LM393" s="128"/>
      <c r="LN393" s="128"/>
      <c r="LO393" s="128"/>
      <c r="LP393" s="128"/>
      <c r="LQ393" s="128"/>
      <c r="LR393" s="128"/>
      <c r="LS393" s="128"/>
      <c r="LT393" s="128"/>
      <c r="LU393" s="356"/>
      <c r="LV393" s="141"/>
      <c r="LW393" s="366"/>
      <c r="LX393" s="358"/>
      <c r="LY393" s="359"/>
      <c r="LZ393" s="360"/>
      <c r="MA393" s="361"/>
      <c r="MB393" s="361"/>
      <c r="MC393" s="361"/>
      <c r="MD393" s="362"/>
      <c r="ME393" s="363"/>
      <c r="MF393" s="363"/>
      <c r="MG393" s="364"/>
      <c r="MH393" s="355"/>
      <c r="MI393" s="128"/>
      <c r="MJ393" s="128"/>
      <c r="MK393" s="128"/>
      <c r="ML393" s="128"/>
      <c r="MM393" s="128"/>
      <c r="MN393" s="128"/>
      <c r="MO393" s="128"/>
      <c r="MP393" s="128"/>
      <c r="MQ393" s="128"/>
      <c r="MR393" s="356"/>
      <c r="MS393" s="141"/>
      <c r="MT393" s="366"/>
      <c r="MU393" s="358"/>
      <c r="MV393" s="359"/>
      <c r="MW393" s="360"/>
      <c r="MX393" s="361"/>
      <c r="MY393" s="361"/>
      <c r="MZ393" s="361"/>
      <c r="NA393" s="362"/>
      <c r="NB393" s="363"/>
      <c r="NC393" s="363"/>
      <c r="ND393" s="364"/>
      <c r="NE393" s="355"/>
      <c r="NF393" s="128"/>
      <c r="NG393" s="128"/>
      <c r="NH393" s="128"/>
      <c r="NI393" s="128"/>
      <c r="NJ393" s="128"/>
      <c r="NK393" s="128"/>
      <c r="NL393" s="128"/>
      <c r="NM393" s="128"/>
      <c r="NN393" s="128"/>
      <c r="NO393" s="356"/>
      <c r="NP393" s="141"/>
      <c r="NQ393" s="366"/>
      <c r="NR393" s="358"/>
      <c r="NS393" s="359"/>
      <c r="NT393" s="360"/>
      <c r="NU393" s="361"/>
      <c r="NV393" s="361"/>
      <c r="NW393" s="361"/>
      <c r="NX393" s="362"/>
      <c r="NY393" s="363"/>
      <c r="NZ393" s="363"/>
      <c r="OA393" s="364"/>
      <c r="OB393" s="355"/>
      <c r="OC393" s="128"/>
      <c r="OD393" s="128"/>
      <c r="OE393" s="128"/>
      <c r="OF393" s="128"/>
      <c r="OG393" s="128"/>
      <c r="OH393" s="128"/>
      <c r="OI393" s="128"/>
      <c r="OJ393" s="128"/>
      <c r="OK393" s="128"/>
      <c r="OL393" s="356"/>
      <c r="OM393" s="141"/>
      <c r="ON393" s="366"/>
      <c r="OO393" s="358"/>
      <c r="OP393" s="359"/>
      <c r="OQ393" s="360"/>
      <c r="OR393" s="361"/>
      <c r="OS393" s="361"/>
      <c r="OT393" s="361"/>
      <c r="OU393" s="362"/>
      <c r="OV393" s="363"/>
      <c r="OW393" s="363"/>
      <c r="OX393" s="364"/>
      <c r="OY393" s="355"/>
      <c r="OZ393" s="128"/>
      <c r="PA393" s="128"/>
      <c r="PB393" s="128"/>
      <c r="PC393" s="128"/>
      <c r="PD393" s="128"/>
      <c r="PE393" s="128"/>
      <c r="PF393" s="128"/>
      <c r="PG393" s="128"/>
      <c r="PH393" s="128"/>
      <c r="PI393" s="356"/>
      <c r="PJ393" s="141"/>
      <c r="PK393" s="366"/>
      <c r="PL393" s="358"/>
      <c r="PM393" s="359"/>
      <c r="PN393" s="360"/>
      <c r="PO393" s="361"/>
      <c r="PP393" s="361"/>
      <c r="PQ393" s="361"/>
      <c r="PR393" s="362"/>
      <c r="PS393" s="363"/>
      <c r="PT393" s="363"/>
      <c r="PU393" s="364"/>
      <c r="PV393" s="355"/>
      <c r="PW393" s="128"/>
      <c r="PX393" s="128"/>
      <c r="PY393" s="128"/>
      <c r="PZ393" s="128"/>
      <c r="QA393" s="128"/>
      <c r="QB393" s="128"/>
      <c r="QC393" s="128"/>
      <c r="QD393" s="128"/>
      <c r="QE393" s="128"/>
      <c r="QF393" s="356"/>
      <c r="QG393" s="141"/>
      <c r="QH393" s="366"/>
      <c r="QI393" s="358"/>
      <c r="QJ393" s="359"/>
      <c r="QK393" s="360"/>
      <c r="QL393" s="361"/>
      <c r="QM393" s="361"/>
      <c r="QN393" s="361"/>
      <c r="QO393" s="362"/>
      <c r="QP393" s="363"/>
      <c r="QQ393" s="363"/>
      <c r="QR393" s="364"/>
      <c r="QS393" s="355"/>
      <c r="QT393" s="128"/>
      <c r="QU393" s="128"/>
      <c r="QV393" s="128"/>
      <c r="QW393" s="128"/>
      <c r="QX393" s="128"/>
      <c r="QY393" s="128"/>
      <c r="QZ393" s="128"/>
      <c r="RA393" s="128"/>
      <c r="RB393" s="128"/>
      <c r="RC393" s="356"/>
      <c r="RD393" s="141"/>
      <c r="RE393" s="366"/>
      <c r="RF393" s="358"/>
      <c r="RG393" s="359"/>
      <c r="RH393" s="360"/>
      <c r="RI393" s="361"/>
      <c r="RJ393" s="361"/>
      <c r="RK393" s="361"/>
      <c r="RL393" s="362"/>
      <c r="RM393" s="363"/>
      <c r="RN393" s="363"/>
      <c r="RO393" s="364"/>
      <c r="RP393" s="355"/>
      <c r="RQ393" s="128"/>
      <c r="RR393" s="128"/>
      <c r="RS393" s="128"/>
      <c r="RT393" s="128"/>
      <c r="RU393" s="128"/>
      <c r="RV393" s="128"/>
      <c r="RW393" s="128"/>
      <c r="RX393" s="128"/>
      <c r="RY393" s="128"/>
      <c r="RZ393" s="356"/>
      <c r="SA393" s="141"/>
      <c r="SB393" s="366"/>
      <c r="SC393" s="358"/>
      <c r="SD393" s="359"/>
      <c r="SE393" s="360"/>
      <c r="SF393" s="361"/>
      <c r="SG393" s="361"/>
      <c r="SH393" s="361"/>
      <c r="SI393" s="362"/>
      <c r="SJ393" s="363"/>
      <c r="SK393" s="363"/>
      <c r="SL393" s="364"/>
      <c r="SM393" s="355"/>
      <c r="SN393" s="128"/>
      <c r="SO393" s="128"/>
      <c r="SP393" s="128"/>
      <c r="SQ393" s="128"/>
      <c r="SR393" s="128"/>
      <c r="SS393" s="128"/>
      <c r="ST393" s="128"/>
      <c r="SU393" s="128"/>
      <c r="SV393" s="128"/>
      <c r="SW393" s="356"/>
      <c r="SX393" s="141"/>
      <c r="SY393" s="366"/>
      <c r="SZ393" s="358"/>
      <c r="TA393" s="359"/>
      <c r="TB393" s="360"/>
      <c r="TC393" s="361"/>
      <c r="TD393" s="361"/>
      <c r="TE393" s="361"/>
      <c r="TF393" s="362"/>
      <c r="TG393" s="363"/>
      <c r="TH393" s="363"/>
      <c r="TI393" s="364"/>
      <c r="TJ393" s="355"/>
      <c r="TK393" s="128"/>
      <c r="TL393" s="128"/>
      <c r="TM393" s="128"/>
      <c r="TN393" s="128"/>
      <c r="TO393" s="128"/>
      <c r="TP393" s="128"/>
      <c r="TQ393" s="128"/>
      <c r="TR393" s="128"/>
      <c r="TS393" s="128"/>
      <c r="TT393" s="356"/>
      <c r="TU393" s="141"/>
      <c r="TV393" s="366"/>
      <c r="TW393" s="358"/>
      <c r="TX393" s="359"/>
      <c r="TY393" s="360"/>
      <c r="TZ393" s="361"/>
      <c r="UA393" s="361"/>
      <c r="UB393" s="361"/>
      <c r="UC393" s="362"/>
      <c r="UD393" s="363"/>
      <c r="UE393" s="363"/>
      <c r="UF393" s="364"/>
      <c r="UG393" s="355"/>
      <c r="UH393" s="128"/>
      <c r="UI393" s="128"/>
      <c r="UJ393" s="128"/>
      <c r="UK393" s="128"/>
      <c r="UL393" s="128"/>
      <c r="UM393" s="128"/>
      <c r="UN393" s="128"/>
      <c r="UO393" s="128"/>
      <c r="UP393" s="128"/>
      <c r="UQ393" s="356"/>
      <c r="UR393" s="141"/>
      <c r="US393" s="366"/>
      <c r="UT393" s="358"/>
      <c r="UU393" s="359"/>
      <c r="UV393" s="360"/>
      <c r="UW393" s="361"/>
      <c r="UX393" s="361"/>
      <c r="UY393" s="361"/>
      <c r="UZ393" s="362"/>
      <c r="VA393" s="363"/>
      <c r="VB393" s="363"/>
      <c r="VC393" s="364"/>
      <c r="VD393" s="355"/>
      <c r="VE393" s="128"/>
      <c r="VF393" s="128"/>
      <c r="VG393" s="128"/>
      <c r="VH393" s="128"/>
      <c r="VI393" s="128"/>
      <c r="VJ393" s="128"/>
      <c r="VK393" s="128"/>
      <c r="VL393" s="128"/>
      <c r="VM393" s="128"/>
      <c r="VN393" s="356"/>
      <c r="VO393" s="141"/>
      <c r="VP393" s="366"/>
      <c r="VQ393" s="358"/>
      <c r="VR393" s="359"/>
      <c r="VS393" s="360"/>
      <c r="VT393" s="361"/>
      <c r="VU393" s="361"/>
      <c r="VV393" s="361"/>
      <c r="VW393" s="362"/>
      <c r="VX393" s="363"/>
      <c r="VY393" s="363"/>
      <c r="VZ393" s="364"/>
      <c r="WA393" s="355"/>
      <c r="WB393" s="128"/>
      <c r="WC393" s="128"/>
      <c r="WD393" s="128"/>
      <c r="WE393" s="128"/>
      <c r="WF393" s="128"/>
      <c r="WG393" s="128"/>
      <c r="WH393" s="128"/>
      <c r="WI393" s="128"/>
      <c r="WJ393" s="128"/>
      <c r="WK393" s="356"/>
      <c r="WL393" s="141"/>
      <c r="WM393" s="366"/>
      <c r="WN393" s="358"/>
      <c r="WO393" s="359"/>
      <c r="WP393" s="360"/>
      <c r="WQ393" s="361"/>
      <c r="WR393" s="361"/>
      <c r="WS393" s="361"/>
      <c r="WT393" s="362"/>
      <c r="WU393" s="363"/>
      <c r="WV393" s="363"/>
      <c r="WW393" s="364"/>
      <c r="WX393" s="355"/>
      <c r="WY393" s="128"/>
      <c r="WZ393" s="128"/>
      <c r="XA393" s="128"/>
      <c r="XB393" s="128"/>
      <c r="XC393" s="128"/>
      <c r="XD393" s="128"/>
      <c r="XE393" s="128"/>
      <c r="XF393" s="128"/>
      <c r="XG393" s="128"/>
      <c r="XH393" s="356"/>
      <c r="XI393" s="141"/>
      <c r="XJ393" s="366"/>
      <c r="XK393" s="358"/>
      <c r="XL393" s="359"/>
      <c r="XM393" s="360"/>
      <c r="XN393" s="361"/>
      <c r="XO393" s="361"/>
      <c r="XP393" s="361"/>
      <c r="XQ393" s="362"/>
      <c r="XR393" s="363"/>
      <c r="XS393" s="363"/>
      <c r="XT393" s="364"/>
      <c r="XU393" s="355"/>
      <c r="XV393" s="128"/>
      <c r="XW393" s="128"/>
      <c r="XX393" s="128"/>
      <c r="XY393" s="128"/>
      <c r="XZ393" s="128"/>
      <c r="YA393" s="128"/>
      <c r="YB393" s="128"/>
      <c r="YC393" s="128"/>
      <c r="YD393" s="128"/>
      <c r="YE393" s="356"/>
      <c r="YF393" s="141"/>
      <c r="YG393" s="366"/>
      <c r="YH393" s="358"/>
      <c r="YI393" s="359"/>
      <c r="YJ393" s="360"/>
      <c r="YK393" s="361"/>
      <c r="YL393" s="361"/>
      <c r="YM393" s="361"/>
      <c r="YN393" s="362"/>
      <c r="YO393" s="363"/>
      <c r="YP393" s="363"/>
      <c r="YQ393" s="364"/>
      <c r="YR393" s="355"/>
      <c r="YS393" s="128"/>
      <c r="YT393" s="128"/>
      <c r="YU393" s="128"/>
      <c r="YV393" s="128"/>
      <c r="YW393" s="128"/>
      <c r="YX393" s="128"/>
      <c r="YY393" s="128"/>
      <c r="YZ393" s="128"/>
      <c r="ZA393" s="128"/>
      <c r="ZB393" s="356"/>
      <c r="ZC393" s="141"/>
      <c r="ZD393" s="366"/>
      <c r="ZE393" s="358"/>
      <c r="ZF393" s="359"/>
      <c r="ZG393" s="360"/>
      <c r="ZH393" s="361"/>
      <c r="ZI393" s="361"/>
      <c r="ZJ393" s="361"/>
      <c r="ZK393" s="362"/>
      <c r="ZL393" s="363"/>
      <c r="ZM393" s="363"/>
      <c r="ZN393" s="364"/>
      <c r="ZO393" s="355"/>
      <c r="ZP393" s="128"/>
      <c r="ZQ393" s="128"/>
      <c r="ZR393" s="128"/>
      <c r="ZS393" s="128"/>
      <c r="ZT393" s="128"/>
      <c r="ZU393" s="128"/>
      <c r="ZV393" s="128"/>
      <c r="ZW393" s="128"/>
      <c r="ZX393" s="128"/>
      <c r="ZY393" s="356"/>
      <c r="ZZ393" s="141"/>
      <c r="AAA393" s="366"/>
      <c r="AAB393" s="358"/>
      <c r="AAC393" s="359"/>
      <c r="AAD393" s="360"/>
      <c r="AAE393" s="361"/>
      <c r="AAF393" s="361"/>
      <c r="AAG393" s="361"/>
      <c r="AAH393" s="362"/>
      <c r="AAI393" s="363"/>
      <c r="AAJ393" s="363"/>
      <c r="AAK393" s="364"/>
      <c r="AAL393" s="355"/>
      <c r="AAM393" s="128"/>
      <c r="AAN393" s="128"/>
      <c r="AAO393" s="128"/>
      <c r="AAP393" s="128"/>
      <c r="AAQ393" s="128"/>
      <c r="AAR393" s="128"/>
      <c r="AAS393" s="128"/>
      <c r="AAT393" s="128"/>
      <c r="AAU393" s="128"/>
      <c r="AAV393" s="356"/>
      <c r="AAW393" s="141"/>
      <c r="AAX393" s="366"/>
      <c r="AAY393" s="358"/>
      <c r="AAZ393" s="359"/>
      <c r="ABA393" s="360"/>
      <c r="ABB393" s="361"/>
      <c r="ABC393" s="361"/>
      <c r="ABD393" s="361"/>
      <c r="ABE393" s="362"/>
      <c r="ABF393" s="363"/>
      <c r="ABG393" s="363"/>
      <c r="ABH393" s="364"/>
      <c r="ABI393" s="355"/>
      <c r="ABJ393" s="128"/>
      <c r="ABK393" s="128"/>
      <c r="ABL393" s="128"/>
      <c r="ABM393" s="128"/>
      <c r="ABN393" s="128"/>
      <c r="ABO393" s="128"/>
      <c r="ABP393" s="128"/>
      <c r="ABQ393" s="128"/>
      <c r="ABR393" s="128"/>
      <c r="ABS393" s="356"/>
      <c r="ABT393" s="141"/>
      <c r="ABU393" s="366"/>
      <c r="ABV393" s="358"/>
      <c r="ABW393" s="359"/>
      <c r="ABX393" s="360"/>
      <c r="ABY393" s="361"/>
      <c r="ABZ393" s="361"/>
      <c r="ACA393" s="361"/>
      <c r="ACB393" s="362"/>
      <c r="ACC393" s="363"/>
      <c r="ACD393" s="363"/>
      <c r="ACE393" s="364"/>
      <c r="ACF393" s="355"/>
      <c r="ACG393" s="128"/>
      <c r="ACH393" s="128"/>
      <c r="ACI393" s="128"/>
      <c r="ACJ393" s="128"/>
      <c r="ACK393" s="128"/>
      <c r="ACL393" s="128"/>
      <c r="ACM393" s="128"/>
      <c r="ACN393" s="128"/>
      <c r="ACO393" s="128"/>
      <c r="ACP393" s="356"/>
      <c r="ACQ393" s="141"/>
      <c r="ACR393" s="366"/>
      <c r="ACS393" s="358"/>
      <c r="ACT393" s="359"/>
      <c r="ACU393" s="360"/>
      <c r="ACV393" s="361"/>
      <c r="ACW393" s="361"/>
      <c r="ACX393" s="361"/>
      <c r="ACY393" s="362"/>
      <c r="ACZ393" s="363"/>
      <c r="ADA393" s="363"/>
      <c r="ADB393" s="364"/>
      <c r="ADC393" s="355"/>
      <c r="ADD393" s="128"/>
      <c r="ADE393" s="128"/>
      <c r="ADF393" s="128"/>
      <c r="ADG393" s="128"/>
      <c r="ADH393" s="128"/>
      <c r="ADI393" s="128"/>
      <c r="ADJ393" s="128"/>
      <c r="ADK393" s="128"/>
      <c r="ADL393" s="128"/>
      <c r="ADM393" s="356"/>
      <c r="ADN393" s="141"/>
      <c r="ADO393" s="366"/>
      <c r="ADP393" s="358"/>
      <c r="ADQ393" s="359"/>
      <c r="ADR393" s="360"/>
      <c r="ADS393" s="361"/>
      <c r="ADT393" s="361"/>
      <c r="ADU393" s="361"/>
      <c r="ADV393" s="362"/>
      <c r="ADW393" s="363"/>
      <c r="ADX393" s="363"/>
      <c r="ADY393" s="364"/>
      <c r="ADZ393" s="355"/>
      <c r="AEA393" s="128"/>
      <c r="AEB393" s="128"/>
      <c r="AEC393" s="128"/>
      <c r="AED393" s="128"/>
      <c r="AEE393" s="128"/>
      <c r="AEF393" s="128"/>
      <c r="AEG393" s="128"/>
      <c r="AEH393" s="128"/>
      <c r="AEI393" s="128"/>
      <c r="AEJ393" s="356"/>
      <c r="AEK393" s="141"/>
      <c r="AEL393" s="366"/>
      <c r="AEM393" s="358"/>
      <c r="AEN393" s="359"/>
      <c r="AEO393" s="360"/>
      <c r="AEP393" s="361"/>
      <c r="AEQ393" s="361"/>
      <c r="AER393" s="361"/>
      <c r="AES393" s="362"/>
      <c r="AET393" s="363"/>
      <c r="AEU393" s="363"/>
      <c r="AEV393" s="364"/>
      <c r="AEW393" s="355"/>
      <c r="AEX393" s="128"/>
      <c r="AEY393" s="128"/>
      <c r="AEZ393" s="128"/>
      <c r="AFA393" s="128"/>
      <c r="AFB393" s="128"/>
      <c r="AFC393" s="128"/>
      <c r="AFD393" s="128"/>
      <c r="AFE393" s="128"/>
      <c r="AFF393" s="128"/>
      <c r="AFG393" s="356"/>
      <c r="AFH393" s="141"/>
      <c r="AFI393" s="366"/>
      <c r="AFJ393" s="358"/>
      <c r="AFK393" s="359"/>
      <c r="AFL393" s="360"/>
      <c r="AFM393" s="361"/>
      <c r="AFN393" s="361"/>
      <c r="AFO393" s="361"/>
      <c r="AFP393" s="362"/>
      <c r="AFQ393" s="363"/>
      <c r="AFR393" s="363"/>
      <c r="AFS393" s="364"/>
      <c r="AFT393" s="355"/>
      <c r="AFU393" s="128"/>
      <c r="AFV393" s="128"/>
      <c r="AFW393" s="128"/>
      <c r="AFX393" s="128"/>
      <c r="AFY393" s="128"/>
      <c r="AFZ393" s="128"/>
      <c r="AGA393" s="128"/>
      <c r="AGB393" s="128"/>
      <c r="AGC393" s="128"/>
      <c r="AGD393" s="356"/>
      <c r="AGE393" s="141"/>
      <c r="AGF393" s="366"/>
      <c r="AGG393" s="358"/>
      <c r="AGH393" s="359"/>
      <c r="AGI393" s="360"/>
      <c r="AGJ393" s="361"/>
      <c r="AGK393" s="361"/>
      <c r="AGL393" s="361"/>
      <c r="AGM393" s="362"/>
      <c r="AGN393" s="363"/>
      <c r="AGO393" s="363"/>
      <c r="AGP393" s="364"/>
      <c r="AGQ393" s="355"/>
      <c r="AGR393" s="128"/>
      <c r="AGS393" s="128"/>
      <c r="AGT393" s="128"/>
      <c r="AGU393" s="128"/>
      <c r="AGV393" s="128"/>
      <c r="AGW393" s="128"/>
      <c r="AGX393" s="128"/>
      <c r="AGY393" s="128"/>
      <c r="AGZ393" s="128"/>
      <c r="AHA393" s="356"/>
      <c r="AHB393" s="141"/>
      <c r="AHC393" s="366"/>
      <c r="AHD393" s="358"/>
      <c r="AHE393" s="359"/>
      <c r="AHF393" s="360"/>
      <c r="AHG393" s="361"/>
      <c r="AHH393" s="361"/>
      <c r="AHI393" s="361"/>
      <c r="AHJ393" s="362"/>
      <c r="AHK393" s="363"/>
      <c r="AHL393" s="363"/>
      <c r="AHM393" s="364"/>
      <c r="AHN393" s="355"/>
      <c r="AHO393" s="128"/>
      <c r="AHP393" s="128"/>
      <c r="AHQ393" s="128"/>
      <c r="AHR393" s="128"/>
      <c r="AHS393" s="128"/>
      <c r="AHT393" s="128"/>
      <c r="AHU393" s="128"/>
      <c r="AHV393" s="128"/>
      <c r="AHW393" s="128"/>
      <c r="AHX393" s="356"/>
      <c r="AHY393" s="141"/>
      <c r="AHZ393" s="366"/>
      <c r="AIA393" s="358"/>
      <c r="AIB393" s="359"/>
      <c r="AIC393" s="360"/>
      <c r="AID393" s="361"/>
      <c r="AIE393" s="361"/>
      <c r="AIF393" s="361"/>
      <c r="AIG393" s="362"/>
      <c r="AIH393" s="363"/>
      <c r="AII393" s="363"/>
      <c r="AIJ393" s="364"/>
      <c r="AIK393" s="355"/>
      <c r="AIL393" s="128"/>
      <c r="AIM393" s="128"/>
      <c r="AIN393" s="128"/>
      <c r="AIO393" s="128"/>
      <c r="AIP393" s="128"/>
      <c r="AIQ393" s="128"/>
      <c r="AIR393" s="128"/>
      <c r="AIS393" s="128"/>
      <c r="AIT393" s="128"/>
      <c r="AIU393" s="356"/>
      <c r="AIV393" s="141"/>
      <c r="AIW393" s="366"/>
      <c r="AIX393" s="358"/>
      <c r="AIY393" s="359"/>
      <c r="AIZ393" s="360"/>
      <c r="AJA393" s="361"/>
      <c r="AJB393" s="361"/>
      <c r="AJC393" s="361"/>
      <c r="AJD393" s="362"/>
      <c r="AJE393" s="363"/>
      <c r="AJF393" s="363"/>
      <c r="AJG393" s="364"/>
      <c r="AJH393" s="355"/>
      <c r="AJI393" s="128"/>
      <c r="AJJ393" s="128"/>
      <c r="AJK393" s="128"/>
      <c r="AJL393" s="128"/>
      <c r="AJM393" s="128"/>
      <c r="AJN393" s="128"/>
      <c r="AJO393" s="128"/>
      <c r="AJP393" s="128"/>
      <c r="AJQ393" s="128"/>
      <c r="AJR393" s="356"/>
      <c r="AJS393" s="141"/>
      <c r="AJT393" s="366"/>
      <c r="AJU393" s="358"/>
      <c r="AJV393" s="359"/>
      <c r="AJW393" s="360"/>
      <c r="AJX393" s="361"/>
      <c r="AJY393" s="361"/>
      <c r="AJZ393" s="361"/>
      <c r="AKA393" s="362"/>
      <c r="AKB393" s="363"/>
      <c r="AKC393" s="363"/>
      <c r="AKD393" s="364"/>
      <c r="AKE393" s="355"/>
      <c r="AKF393" s="128"/>
      <c r="AKG393" s="128"/>
      <c r="AKH393" s="128"/>
      <c r="AKI393" s="128"/>
      <c r="AKJ393" s="128"/>
      <c r="AKK393" s="128"/>
      <c r="AKL393" s="128"/>
      <c r="AKM393" s="128"/>
      <c r="AKN393" s="128"/>
      <c r="AKO393" s="356"/>
      <c r="AKP393" s="141"/>
      <c r="AKQ393" s="366"/>
      <c r="AKR393" s="358"/>
      <c r="AKS393" s="359"/>
      <c r="AKT393" s="360"/>
      <c r="AKU393" s="361"/>
      <c r="AKV393" s="361"/>
      <c r="AKW393" s="361"/>
      <c r="AKX393" s="362"/>
      <c r="AKY393" s="363"/>
      <c r="AKZ393" s="363"/>
      <c r="ALA393" s="364"/>
      <c r="ALB393" s="355"/>
      <c r="ALC393" s="128"/>
      <c r="ALD393" s="128"/>
      <c r="ALE393" s="128"/>
      <c r="ALF393" s="128"/>
      <c r="ALG393" s="128"/>
      <c r="ALH393" s="128"/>
      <c r="ALI393" s="128"/>
      <c r="ALJ393" s="128"/>
      <c r="ALK393" s="128"/>
      <c r="ALL393" s="356"/>
      <c r="ALM393" s="141"/>
      <c r="ALN393" s="366"/>
      <c r="ALO393" s="358"/>
      <c r="ALP393" s="359"/>
      <c r="ALQ393" s="360"/>
      <c r="ALR393" s="361"/>
      <c r="ALS393" s="361"/>
      <c r="ALT393" s="361"/>
      <c r="ALU393" s="362"/>
      <c r="ALV393" s="363"/>
      <c r="ALW393" s="363"/>
      <c r="ALX393" s="364"/>
      <c r="ALY393" s="355"/>
      <c r="ALZ393" s="128"/>
      <c r="AMA393" s="128"/>
      <c r="AMB393" s="128"/>
      <c r="AMC393" s="128"/>
      <c r="AMD393" s="128"/>
      <c r="AME393" s="128"/>
      <c r="AMF393" s="128"/>
      <c r="AMG393" s="128"/>
      <c r="AMH393" s="128"/>
      <c r="AMI393" s="356"/>
      <c r="AMJ393" s="141"/>
      <c r="AMK393" s="366"/>
      <c r="AML393" s="358"/>
      <c r="AMM393" s="359"/>
      <c r="AMN393" s="360"/>
      <c r="AMO393" s="361"/>
      <c r="AMP393" s="361"/>
      <c r="AMQ393" s="361"/>
      <c r="AMR393" s="362"/>
      <c r="AMS393" s="363"/>
      <c r="AMT393" s="363"/>
      <c r="AMU393" s="364"/>
      <c r="AMV393" s="355"/>
      <c r="AMW393" s="128"/>
      <c r="AMX393" s="128"/>
      <c r="AMY393" s="128"/>
      <c r="AMZ393" s="128"/>
      <c r="ANA393" s="128"/>
      <c r="ANB393" s="128"/>
      <c r="ANC393" s="128"/>
      <c r="AND393" s="128"/>
      <c r="ANE393" s="128"/>
      <c r="ANF393" s="356"/>
      <c r="ANG393" s="141"/>
      <c r="ANH393" s="366"/>
      <c r="ANI393" s="358"/>
      <c r="ANJ393" s="359"/>
      <c r="ANK393" s="360"/>
      <c r="ANL393" s="361"/>
      <c r="ANM393" s="361"/>
      <c r="ANN393" s="361"/>
      <c r="ANO393" s="362"/>
      <c r="ANP393" s="363"/>
      <c r="ANQ393" s="363"/>
      <c r="ANR393" s="364"/>
      <c r="ANS393" s="355"/>
      <c r="ANT393" s="128"/>
      <c r="ANU393" s="128"/>
      <c r="ANV393" s="128"/>
      <c r="ANW393" s="128"/>
      <c r="ANX393" s="128"/>
      <c r="ANY393" s="128"/>
      <c r="ANZ393" s="128"/>
      <c r="AOA393" s="128"/>
      <c r="AOB393" s="128"/>
      <c r="AOC393" s="356"/>
      <c r="AOD393" s="141"/>
      <c r="AOE393" s="366"/>
      <c r="AOF393" s="358"/>
      <c r="AOG393" s="359"/>
      <c r="AOH393" s="360"/>
      <c r="AOI393" s="361"/>
      <c r="AOJ393" s="361"/>
      <c r="AOK393" s="361"/>
      <c r="AOL393" s="362"/>
      <c r="AOM393" s="363"/>
      <c r="AON393" s="363"/>
      <c r="AOO393" s="364"/>
      <c r="AOP393" s="355"/>
      <c r="AOQ393" s="128"/>
      <c r="AOR393" s="128"/>
      <c r="AOS393" s="128"/>
      <c r="AOT393" s="128"/>
      <c r="AOU393" s="128"/>
      <c r="AOV393" s="128"/>
      <c r="AOW393" s="128"/>
      <c r="AOX393" s="128"/>
      <c r="AOY393" s="128"/>
      <c r="AOZ393" s="356"/>
      <c r="APA393" s="141"/>
      <c r="APB393" s="366"/>
      <c r="APC393" s="358"/>
      <c r="APD393" s="359"/>
      <c r="APE393" s="360"/>
      <c r="APF393" s="361"/>
      <c r="APG393" s="361"/>
      <c r="APH393" s="361"/>
      <c r="API393" s="362"/>
      <c r="APJ393" s="363"/>
      <c r="APK393" s="363"/>
      <c r="APL393" s="364"/>
      <c r="APM393" s="355"/>
      <c r="APN393" s="128"/>
      <c r="APO393" s="128"/>
      <c r="APP393" s="128"/>
      <c r="APQ393" s="128"/>
      <c r="APR393" s="128"/>
      <c r="APS393" s="128"/>
      <c r="APT393" s="128"/>
      <c r="APU393" s="128"/>
      <c r="APV393" s="128"/>
      <c r="APW393" s="356"/>
      <c r="APX393" s="141"/>
      <c r="APY393" s="366"/>
      <c r="APZ393" s="358"/>
      <c r="AQA393" s="359"/>
      <c r="AQB393" s="360"/>
      <c r="AQC393" s="361"/>
      <c r="AQD393" s="361"/>
      <c r="AQE393" s="361"/>
      <c r="AQF393" s="362"/>
      <c r="AQG393" s="363"/>
      <c r="AQH393" s="363"/>
      <c r="AQI393" s="364"/>
      <c r="AQJ393" s="355"/>
      <c r="AQK393" s="128"/>
      <c r="AQL393" s="128"/>
      <c r="AQM393" s="128"/>
      <c r="AQN393" s="128"/>
      <c r="AQO393" s="128"/>
      <c r="AQP393" s="128"/>
      <c r="AQQ393" s="128"/>
      <c r="AQR393" s="128"/>
      <c r="AQS393" s="128"/>
      <c r="AQT393" s="356"/>
      <c r="AQU393" s="141"/>
      <c r="AQV393" s="366"/>
      <c r="AQW393" s="358"/>
      <c r="AQX393" s="359"/>
      <c r="AQY393" s="360"/>
      <c r="AQZ393" s="361"/>
      <c r="ARA393" s="361"/>
      <c r="ARB393" s="361"/>
      <c r="ARC393" s="362"/>
      <c r="ARD393" s="363"/>
      <c r="ARE393" s="363"/>
      <c r="ARF393" s="364"/>
      <c r="ARG393" s="355"/>
      <c r="ARH393" s="128"/>
      <c r="ARI393" s="128"/>
      <c r="ARJ393" s="128"/>
      <c r="ARK393" s="128"/>
      <c r="ARL393" s="128"/>
      <c r="ARM393" s="128"/>
      <c r="ARN393" s="128"/>
      <c r="ARO393" s="128"/>
      <c r="ARP393" s="128"/>
      <c r="ARQ393" s="356"/>
      <c r="ARR393" s="141"/>
      <c r="ARS393" s="366"/>
      <c r="ART393" s="358"/>
      <c r="ARU393" s="359"/>
      <c r="ARV393" s="360"/>
      <c r="ARW393" s="361"/>
      <c r="ARX393" s="361"/>
      <c r="ARY393" s="361"/>
      <c r="ARZ393" s="362"/>
      <c r="ASA393" s="363"/>
      <c r="ASB393" s="363"/>
      <c r="ASC393" s="364"/>
      <c r="ASD393" s="355"/>
      <c r="ASE393" s="128"/>
      <c r="ASF393" s="128"/>
      <c r="ASG393" s="128"/>
      <c r="ASH393" s="128"/>
      <c r="ASI393" s="128"/>
      <c r="ASJ393" s="128"/>
      <c r="ASK393" s="128"/>
      <c r="ASL393" s="128"/>
      <c r="ASM393" s="128"/>
      <c r="ASN393" s="356"/>
      <c r="ASO393" s="141"/>
      <c r="ASP393" s="366"/>
      <c r="ASQ393" s="358"/>
      <c r="ASR393" s="359"/>
      <c r="ASS393" s="360"/>
      <c r="AST393" s="361"/>
      <c r="ASU393" s="361"/>
      <c r="ASV393" s="361"/>
      <c r="ASW393" s="362"/>
      <c r="ASX393" s="363"/>
      <c r="ASY393" s="363"/>
      <c r="ASZ393" s="364"/>
      <c r="ATA393" s="355"/>
      <c r="ATB393" s="128"/>
      <c r="ATC393" s="128"/>
      <c r="ATD393" s="128"/>
      <c r="ATE393" s="128"/>
      <c r="ATF393" s="128"/>
      <c r="ATG393" s="128"/>
      <c r="ATH393" s="128"/>
      <c r="ATI393" s="128"/>
      <c r="ATJ393" s="128"/>
      <c r="ATK393" s="356"/>
      <c r="ATL393" s="141"/>
      <c r="ATM393" s="366"/>
      <c r="ATN393" s="358"/>
      <c r="ATO393" s="359"/>
      <c r="ATP393" s="360"/>
      <c r="ATQ393" s="361"/>
      <c r="ATR393" s="361"/>
      <c r="ATS393" s="361"/>
      <c r="ATT393" s="362"/>
      <c r="ATU393" s="363"/>
      <c r="ATV393" s="363"/>
      <c r="ATW393" s="364"/>
      <c r="ATX393" s="355"/>
      <c r="ATY393" s="128"/>
      <c r="ATZ393" s="128"/>
      <c r="AUA393" s="128"/>
      <c r="AUB393" s="128"/>
      <c r="AUC393" s="128"/>
      <c r="AUD393" s="128"/>
      <c r="AUE393" s="128"/>
      <c r="AUF393" s="128"/>
      <c r="AUG393" s="128"/>
      <c r="AUH393" s="356"/>
      <c r="AUI393" s="141"/>
      <c r="AUJ393" s="366"/>
      <c r="AUK393" s="358"/>
      <c r="AUL393" s="359"/>
      <c r="AUM393" s="360"/>
      <c r="AUN393" s="361"/>
      <c r="AUO393" s="361"/>
      <c r="AUP393" s="361"/>
      <c r="AUQ393" s="362"/>
      <c r="AUR393" s="363"/>
      <c r="AUS393" s="363"/>
      <c r="AUT393" s="364"/>
      <c r="AUU393" s="355"/>
      <c r="AUV393" s="128"/>
      <c r="AUW393" s="128"/>
      <c r="AUX393" s="128"/>
      <c r="AUY393" s="128"/>
      <c r="AUZ393" s="128"/>
      <c r="AVA393" s="128"/>
      <c r="AVB393" s="128"/>
      <c r="AVC393" s="128"/>
      <c r="AVD393" s="128"/>
      <c r="AVE393" s="356"/>
      <c r="AVF393" s="141"/>
      <c r="AVG393" s="366"/>
      <c r="AVH393" s="358"/>
      <c r="AVI393" s="359"/>
      <c r="AVJ393" s="360"/>
      <c r="AVK393" s="361"/>
      <c r="AVL393" s="361"/>
      <c r="AVM393" s="361"/>
      <c r="AVN393" s="362"/>
      <c r="AVO393" s="363"/>
      <c r="AVP393" s="363"/>
      <c r="AVQ393" s="364"/>
      <c r="AVR393" s="355"/>
      <c r="AVS393" s="128"/>
      <c r="AVT393" s="128"/>
      <c r="AVU393" s="128"/>
      <c r="AVV393" s="128"/>
      <c r="AVW393" s="128"/>
      <c r="AVX393" s="128"/>
      <c r="AVY393" s="128"/>
      <c r="AVZ393" s="128"/>
      <c r="AWA393" s="128"/>
      <c r="AWB393" s="356"/>
      <c r="AWC393" s="141"/>
      <c r="AWD393" s="366"/>
      <c r="AWE393" s="358"/>
      <c r="AWF393" s="359"/>
      <c r="AWG393" s="360"/>
      <c r="AWH393" s="361"/>
      <c r="AWI393" s="361"/>
      <c r="AWJ393" s="361"/>
      <c r="AWK393" s="362"/>
      <c r="AWL393" s="363"/>
      <c r="AWM393" s="363"/>
      <c r="AWN393" s="364"/>
      <c r="AWO393" s="355"/>
      <c r="AWP393" s="128"/>
      <c r="AWQ393" s="128"/>
      <c r="AWR393" s="128"/>
      <c r="AWS393" s="128"/>
      <c r="AWT393" s="128"/>
      <c r="AWU393" s="128"/>
      <c r="AWV393" s="128"/>
      <c r="AWW393" s="128"/>
      <c r="AWX393" s="128"/>
      <c r="AWY393" s="356"/>
      <c r="AWZ393" s="141"/>
      <c r="AXA393" s="366"/>
      <c r="AXB393" s="358"/>
      <c r="AXC393" s="359"/>
      <c r="AXD393" s="360"/>
      <c r="AXE393" s="361"/>
      <c r="AXF393" s="361"/>
      <c r="AXG393" s="361"/>
      <c r="AXH393" s="362"/>
      <c r="AXI393" s="363"/>
      <c r="AXJ393" s="363"/>
      <c r="AXK393" s="364"/>
      <c r="AXL393" s="355"/>
      <c r="AXM393" s="128"/>
      <c r="AXN393" s="128"/>
      <c r="AXO393" s="128"/>
      <c r="AXP393" s="128"/>
      <c r="AXQ393" s="128"/>
      <c r="AXR393" s="128"/>
      <c r="AXS393" s="128"/>
      <c r="AXT393" s="128"/>
      <c r="AXU393" s="128"/>
      <c r="AXV393" s="356"/>
      <c r="AXW393" s="141"/>
      <c r="AXX393" s="366"/>
      <c r="AXY393" s="358"/>
      <c r="AXZ393" s="359"/>
      <c r="AYA393" s="360"/>
      <c r="AYB393" s="361"/>
      <c r="AYC393" s="361"/>
      <c r="AYD393" s="361"/>
      <c r="AYE393" s="362"/>
      <c r="AYF393" s="363"/>
      <c r="AYG393" s="363"/>
      <c r="AYH393" s="364"/>
      <c r="AYI393" s="355"/>
      <c r="AYJ393" s="128"/>
      <c r="AYK393" s="128"/>
      <c r="AYL393" s="128"/>
      <c r="AYM393" s="128"/>
      <c r="AYN393" s="128"/>
      <c r="AYO393" s="128"/>
      <c r="AYP393" s="128"/>
      <c r="AYQ393" s="128"/>
      <c r="AYR393" s="128"/>
      <c r="AYS393" s="356"/>
      <c r="AYT393" s="141"/>
      <c r="AYU393" s="366"/>
      <c r="AYV393" s="358"/>
      <c r="AYW393" s="359"/>
      <c r="AYX393" s="360"/>
      <c r="AYY393" s="361"/>
      <c r="AYZ393" s="361"/>
      <c r="AZA393" s="361"/>
      <c r="AZB393" s="362"/>
      <c r="AZC393" s="363"/>
      <c r="AZD393" s="363"/>
      <c r="AZE393" s="364"/>
      <c r="AZF393" s="355"/>
      <c r="AZG393" s="128"/>
      <c r="AZH393" s="128"/>
      <c r="AZI393" s="128"/>
      <c r="AZJ393" s="128"/>
      <c r="AZK393" s="128"/>
      <c r="AZL393" s="128"/>
      <c r="AZM393" s="128"/>
      <c r="AZN393" s="128"/>
      <c r="AZO393" s="128"/>
      <c r="AZP393" s="356"/>
      <c r="AZQ393" s="141"/>
      <c r="AZR393" s="366"/>
      <c r="AZS393" s="358"/>
      <c r="AZT393" s="359"/>
      <c r="AZU393" s="360"/>
      <c r="AZV393" s="361"/>
      <c r="AZW393" s="361"/>
      <c r="AZX393" s="361"/>
      <c r="AZY393" s="362"/>
      <c r="AZZ393" s="363"/>
      <c r="BAA393" s="363"/>
      <c r="BAB393" s="364"/>
      <c r="BAC393" s="355"/>
      <c r="BAD393" s="128"/>
      <c r="BAE393" s="128"/>
      <c r="BAF393" s="128"/>
      <c r="BAG393" s="128"/>
      <c r="BAH393" s="128"/>
      <c r="BAI393" s="128"/>
      <c r="BAJ393" s="128"/>
      <c r="BAK393" s="128"/>
      <c r="BAL393" s="128"/>
      <c r="BAM393" s="356"/>
      <c r="BAN393" s="141"/>
      <c r="BAO393" s="366"/>
      <c r="BAP393" s="358"/>
      <c r="BAQ393" s="359"/>
      <c r="BAR393" s="360"/>
      <c r="BAS393" s="361"/>
      <c r="BAT393" s="361"/>
      <c r="BAU393" s="361"/>
      <c r="BAV393" s="362"/>
      <c r="BAW393" s="363"/>
      <c r="BAX393" s="363"/>
      <c r="BAY393" s="364"/>
      <c r="BAZ393" s="355"/>
      <c r="BBA393" s="128"/>
      <c r="BBB393" s="128"/>
      <c r="BBC393" s="128"/>
      <c r="BBD393" s="128"/>
      <c r="BBE393" s="128"/>
      <c r="BBF393" s="128"/>
      <c r="BBG393" s="128"/>
      <c r="BBH393" s="128"/>
      <c r="BBI393" s="128"/>
      <c r="BBJ393" s="356"/>
      <c r="BBK393" s="141"/>
      <c r="BBL393" s="366"/>
      <c r="BBM393" s="358"/>
      <c r="BBN393" s="359"/>
      <c r="BBO393" s="360"/>
      <c r="BBP393" s="361"/>
      <c r="BBQ393" s="361"/>
      <c r="BBR393" s="361"/>
      <c r="BBS393" s="362"/>
      <c r="BBT393" s="363"/>
      <c r="BBU393" s="363"/>
      <c r="BBV393" s="364"/>
      <c r="BBW393" s="355"/>
      <c r="BBX393" s="128"/>
      <c r="BBY393" s="128"/>
      <c r="BBZ393" s="128"/>
      <c r="BCA393" s="128"/>
      <c r="BCB393" s="128"/>
      <c r="BCC393" s="128"/>
      <c r="BCD393" s="128"/>
      <c r="BCE393" s="128"/>
      <c r="BCF393" s="128"/>
      <c r="BCG393" s="356"/>
      <c r="BCH393" s="141"/>
      <c r="BCI393" s="366"/>
      <c r="BCJ393" s="358"/>
      <c r="BCK393" s="359"/>
      <c r="BCL393" s="360"/>
      <c r="BCM393" s="361"/>
      <c r="BCN393" s="361"/>
      <c r="BCO393" s="361"/>
      <c r="BCP393" s="362"/>
      <c r="BCQ393" s="363"/>
      <c r="BCR393" s="363"/>
      <c r="BCS393" s="364"/>
      <c r="BCT393" s="355"/>
      <c r="BCU393" s="128"/>
      <c r="BCV393" s="128"/>
      <c r="BCW393" s="128"/>
      <c r="BCX393" s="128"/>
      <c r="BCY393" s="128"/>
      <c r="BCZ393" s="128"/>
      <c r="BDA393" s="128"/>
      <c r="BDB393" s="128"/>
      <c r="BDC393" s="128"/>
      <c r="BDD393" s="356"/>
      <c r="BDE393" s="141"/>
      <c r="BDF393" s="366"/>
      <c r="BDG393" s="358"/>
      <c r="BDH393" s="359"/>
      <c r="BDI393" s="360"/>
      <c r="BDJ393" s="361"/>
      <c r="BDK393" s="361"/>
      <c r="BDL393" s="361"/>
      <c r="BDM393" s="362"/>
      <c r="BDN393" s="363"/>
      <c r="BDO393" s="363"/>
      <c r="BDP393" s="364"/>
      <c r="BDQ393" s="355"/>
      <c r="BDR393" s="128"/>
      <c r="BDS393" s="128"/>
      <c r="BDT393" s="128"/>
      <c r="BDU393" s="128"/>
      <c r="BDV393" s="128"/>
      <c r="BDW393" s="128"/>
      <c r="BDX393" s="128"/>
      <c r="BDY393" s="128"/>
      <c r="BDZ393" s="128"/>
      <c r="BEA393" s="356"/>
      <c r="BEB393" s="141"/>
      <c r="BEC393" s="366"/>
      <c r="BED393" s="358"/>
      <c r="BEE393" s="359"/>
      <c r="BEF393" s="360"/>
      <c r="BEG393" s="361"/>
      <c r="BEH393" s="361"/>
      <c r="BEI393" s="361"/>
      <c r="BEJ393" s="362"/>
      <c r="BEK393" s="363"/>
      <c r="BEL393" s="363"/>
      <c r="BEM393" s="364"/>
      <c r="BEN393" s="355"/>
      <c r="BEO393" s="128"/>
      <c r="BEP393" s="128"/>
      <c r="BEQ393" s="128"/>
      <c r="BER393" s="128"/>
      <c r="BES393" s="128"/>
      <c r="BET393" s="128"/>
      <c r="BEU393" s="128"/>
      <c r="BEV393" s="128"/>
      <c r="BEW393" s="128"/>
      <c r="BEX393" s="356"/>
      <c r="BEY393" s="141"/>
      <c r="BEZ393" s="366"/>
      <c r="BFA393" s="358"/>
      <c r="BFB393" s="359"/>
      <c r="BFC393" s="360"/>
      <c r="BFD393" s="361"/>
      <c r="BFE393" s="361"/>
      <c r="BFF393" s="361"/>
      <c r="BFG393" s="362"/>
      <c r="BFH393" s="363"/>
      <c r="BFI393" s="363"/>
      <c r="BFJ393" s="364"/>
      <c r="BFK393" s="355"/>
      <c r="BFL393" s="128"/>
      <c r="BFM393" s="128"/>
      <c r="BFN393" s="128"/>
      <c r="BFO393" s="128"/>
      <c r="BFP393" s="128"/>
      <c r="BFQ393" s="128"/>
      <c r="BFR393" s="128"/>
      <c r="BFS393" s="128"/>
      <c r="BFT393" s="128"/>
      <c r="BFU393" s="356"/>
      <c r="BFV393" s="141"/>
      <c r="BFW393" s="366"/>
      <c r="BFX393" s="358"/>
      <c r="BFY393" s="359"/>
      <c r="BFZ393" s="360"/>
      <c r="BGA393" s="361"/>
      <c r="BGB393" s="361"/>
      <c r="BGC393" s="361"/>
      <c r="BGD393" s="362"/>
      <c r="BGE393" s="363"/>
      <c r="BGF393" s="363"/>
      <c r="BGG393" s="364"/>
      <c r="BGH393" s="355"/>
      <c r="BGI393" s="128"/>
      <c r="BGJ393" s="128"/>
      <c r="BGK393" s="128"/>
      <c r="BGL393" s="128"/>
      <c r="BGM393" s="128"/>
      <c r="BGN393" s="128"/>
      <c r="BGO393" s="128"/>
      <c r="BGP393" s="128"/>
      <c r="BGQ393" s="128"/>
      <c r="BGR393" s="356"/>
      <c r="BGS393" s="141"/>
      <c r="BGT393" s="366"/>
      <c r="BGU393" s="358"/>
      <c r="BGV393" s="359"/>
      <c r="BGW393" s="360"/>
      <c r="BGX393" s="361"/>
      <c r="BGY393" s="361"/>
      <c r="BGZ393" s="361"/>
      <c r="BHA393" s="362"/>
      <c r="BHB393" s="363"/>
      <c r="BHC393" s="363"/>
      <c r="BHD393" s="364"/>
      <c r="BHE393" s="355"/>
      <c r="BHF393" s="128"/>
      <c r="BHG393" s="128"/>
      <c r="BHH393" s="128"/>
      <c r="BHI393" s="128"/>
      <c r="BHJ393" s="128"/>
      <c r="BHK393" s="128"/>
      <c r="BHL393" s="128"/>
      <c r="BHM393" s="128"/>
      <c r="BHN393" s="128"/>
      <c r="BHO393" s="356"/>
      <c r="BHP393" s="141"/>
      <c r="BHQ393" s="366"/>
      <c r="BHR393" s="358"/>
      <c r="BHS393" s="359"/>
      <c r="BHT393" s="360"/>
      <c r="BHU393" s="361"/>
      <c r="BHV393" s="361"/>
      <c r="BHW393" s="361"/>
      <c r="BHX393" s="362"/>
      <c r="BHY393" s="363"/>
      <c r="BHZ393" s="363"/>
      <c r="BIA393" s="364"/>
      <c r="BIB393" s="355"/>
      <c r="BIC393" s="128"/>
      <c r="BID393" s="128"/>
      <c r="BIE393" s="128"/>
      <c r="BIF393" s="128"/>
      <c r="BIG393" s="128"/>
      <c r="BIH393" s="128"/>
      <c r="BII393" s="128"/>
      <c r="BIJ393" s="128"/>
      <c r="BIK393" s="128"/>
      <c r="BIL393" s="356"/>
      <c r="BIM393" s="141"/>
      <c r="BIN393" s="366"/>
      <c r="BIO393" s="358"/>
      <c r="BIP393" s="359"/>
      <c r="BIQ393" s="360"/>
      <c r="BIR393" s="361"/>
      <c r="BIS393" s="361"/>
      <c r="BIT393" s="361"/>
      <c r="BIU393" s="362"/>
      <c r="BIV393" s="363"/>
      <c r="BIW393" s="363"/>
      <c r="BIX393" s="364"/>
      <c r="BIY393" s="355"/>
      <c r="BIZ393" s="128"/>
      <c r="BJA393" s="128"/>
      <c r="BJB393" s="128"/>
      <c r="BJC393" s="128"/>
      <c r="BJD393" s="128"/>
      <c r="BJE393" s="128"/>
      <c r="BJF393" s="128"/>
      <c r="BJG393" s="128"/>
      <c r="BJH393" s="128"/>
      <c r="BJI393" s="356"/>
      <c r="BJJ393" s="141"/>
      <c r="BJK393" s="366"/>
      <c r="BJL393" s="358"/>
      <c r="BJM393" s="359"/>
      <c r="BJN393" s="360"/>
      <c r="BJO393" s="361"/>
      <c r="BJP393" s="361"/>
      <c r="BJQ393" s="361"/>
      <c r="BJR393" s="362"/>
      <c r="BJS393" s="363"/>
      <c r="BJT393" s="363"/>
      <c r="BJU393" s="364"/>
      <c r="BJV393" s="355"/>
      <c r="BJW393" s="128"/>
      <c r="BJX393" s="128"/>
      <c r="BJY393" s="128"/>
      <c r="BJZ393" s="128"/>
      <c r="BKA393" s="128"/>
      <c r="BKB393" s="128"/>
      <c r="BKC393" s="128"/>
      <c r="BKD393" s="128"/>
      <c r="BKE393" s="128"/>
      <c r="BKF393" s="356"/>
      <c r="BKG393" s="141"/>
      <c r="BKH393" s="366"/>
      <c r="BKI393" s="358"/>
      <c r="BKJ393" s="359"/>
      <c r="BKK393" s="360"/>
      <c r="BKL393" s="361"/>
      <c r="BKM393" s="361"/>
      <c r="BKN393" s="361"/>
      <c r="BKO393" s="362"/>
      <c r="BKP393" s="363"/>
      <c r="BKQ393" s="363"/>
      <c r="BKR393" s="364"/>
      <c r="BKS393" s="355"/>
      <c r="BKT393" s="128"/>
      <c r="BKU393" s="128"/>
      <c r="BKV393" s="128"/>
      <c r="BKW393" s="128"/>
      <c r="BKX393" s="128"/>
      <c r="BKY393" s="128"/>
      <c r="BKZ393" s="128"/>
      <c r="BLA393" s="128"/>
      <c r="BLB393" s="128"/>
      <c r="BLC393" s="356"/>
      <c r="BLD393" s="141"/>
      <c r="BLE393" s="366"/>
      <c r="BLF393" s="358"/>
      <c r="BLG393" s="359"/>
      <c r="BLH393" s="360"/>
      <c r="BLI393" s="361"/>
      <c r="BLJ393" s="361"/>
      <c r="BLK393" s="361"/>
      <c r="BLL393" s="362"/>
      <c r="BLM393" s="363"/>
      <c r="BLN393" s="363"/>
      <c r="BLO393" s="364"/>
      <c r="BLP393" s="355"/>
      <c r="BLQ393" s="128"/>
      <c r="BLR393" s="128"/>
      <c r="BLS393" s="128"/>
      <c r="BLT393" s="128"/>
      <c r="BLU393" s="128"/>
      <c r="BLV393" s="128"/>
      <c r="BLW393" s="128"/>
      <c r="BLX393" s="128"/>
      <c r="BLY393" s="128"/>
      <c r="BLZ393" s="356"/>
      <c r="BMA393" s="141"/>
      <c r="BMB393" s="366"/>
      <c r="BMC393" s="358"/>
      <c r="BMD393" s="359"/>
      <c r="BME393" s="360"/>
      <c r="BMF393" s="361"/>
      <c r="BMG393" s="361"/>
      <c r="BMH393" s="361"/>
      <c r="BMI393" s="362"/>
      <c r="BMJ393" s="363"/>
      <c r="BMK393" s="363"/>
      <c r="BML393" s="364"/>
      <c r="BMM393" s="355"/>
      <c r="BMN393" s="128"/>
      <c r="BMO393" s="128"/>
      <c r="BMP393" s="128"/>
      <c r="BMQ393" s="128"/>
      <c r="BMR393" s="128"/>
      <c r="BMS393" s="128"/>
      <c r="BMT393" s="128"/>
      <c r="BMU393" s="128"/>
      <c r="BMV393" s="128"/>
      <c r="BMW393" s="356"/>
      <c r="BMX393" s="141"/>
      <c r="BMY393" s="366"/>
      <c r="BMZ393" s="358"/>
      <c r="BNA393" s="359"/>
      <c r="BNB393" s="360"/>
      <c r="BNC393" s="361"/>
      <c r="BND393" s="361"/>
      <c r="BNE393" s="361"/>
      <c r="BNF393" s="362"/>
      <c r="BNG393" s="363"/>
      <c r="BNH393" s="363"/>
      <c r="BNI393" s="364"/>
      <c r="BNJ393" s="355"/>
      <c r="BNK393" s="128"/>
      <c r="BNL393" s="128"/>
      <c r="BNM393" s="128"/>
      <c r="BNN393" s="128"/>
      <c r="BNO393" s="128"/>
      <c r="BNP393" s="128"/>
      <c r="BNQ393" s="128"/>
      <c r="BNR393" s="128"/>
      <c r="BNS393" s="128"/>
      <c r="BNT393" s="356"/>
      <c r="BNU393" s="141"/>
      <c r="BNV393" s="366"/>
      <c r="BNW393" s="358"/>
      <c r="BNX393" s="359"/>
      <c r="BNY393" s="360"/>
      <c r="BNZ393" s="361"/>
      <c r="BOA393" s="361"/>
      <c r="BOB393" s="361"/>
      <c r="BOC393" s="362"/>
      <c r="BOD393" s="363"/>
      <c r="BOE393" s="363"/>
      <c r="BOF393" s="364"/>
      <c r="BOG393" s="355"/>
      <c r="BOH393" s="128"/>
      <c r="BOI393" s="128"/>
      <c r="BOJ393" s="128"/>
      <c r="BOK393" s="128"/>
      <c r="BOL393" s="128"/>
      <c r="BOM393" s="128"/>
      <c r="BON393" s="128"/>
      <c r="BOO393" s="128"/>
      <c r="BOP393" s="128"/>
      <c r="BOQ393" s="356"/>
      <c r="BOR393" s="141"/>
      <c r="BOS393" s="366"/>
      <c r="BOT393" s="358"/>
      <c r="BOU393" s="359"/>
      <c r="BOV393" s="360"/>
      <c r="BOW393" s="361"/>
      <c r="BOX393" s="361"/>
      <c r="BOY393" s="361"/>
      <c r="BOZ393" s="362"/>
      <c r="BPA393" s="363"/>
      <c r="BPB393" s="363"/>
      <c r="BPC393" s="364"/>
      <c r="BPD393" s="355"/>
      <c r="BPE393" s="128"/>
      <c r="BPF393" s="128"/>
      <c r="BPG393" s="128"/>
      <c r="BPH393" s="128"/>
      <c r="BPI393" s="128"/>
      <c r="BPJ393" s="128"/>
      <c r="BPK393" s="128"/>
      <c r="BPL393" s="128"/>
      <c r="BPM393" s="128"/>
      <c r="BPN393" s="356"/>
      <c r="BPO393" s="141"/>
      <c r="BPP393" s="366"/>
      <c r="BPQ393" s="358"/>
      <c r="BPR393" s="359"/>
      <c r="BPS393" s="360"/>
      <c r="BPT393" s="361"/>
      <c r="BPU393" s="361"/>
      <c r="BPV393" s="361"/>
      <c r="BPW393" s="362"/>
      <c r="BPX393" s="363"/>
      <c r="BPY393" s="363"/>
      <c r="BPZ393" s="364"/>
      <c r="BQA393" s="355"/>
      <c r="BQB393" s="128"/>
      <c r="BQC393" s="128"/>
      <c r="BQD393" s="128"/>
      <c r="BQE393" s="128"/>
      <c r="BQF393" s="128"/>
      <c r="BQG393" s="128"/>
      <c r="BQH393" s="128"/>
      <c r="BQI393" s="128"/>
      <c r="BQJ393" s="128"/>
      <c r="BQK393" s="356"/>
      <c r="BQL393" s="141"/>
      <c r="BQM393" s="366"/>
      <c r="BQN393" s="358"/>
      <c r="BQO393" s="359"/>
      <c r="BQP393" s="360"/>
      <c r="BQQ393" s="361"/>
      <c r="BQR393" s="361"/>
      <c r="BQS393" s="361"/>
      <c r="BQT393" s="362"/>
      <c r="BQU393" s="363"/>
      <c r="BQV393" s="363"/>
      <c r="BQW393" s="364"/>
      <c r="BQX393" s="355"/>
      <c r="BQY393" s="128"/>
      <c r="BQZ393" s="128"/>
      <c r="BRA393" s="128"/>
      <c r="BRB393" s="128"/>
      <c r="BRC393" s="128"/>
      <c r="BRD393" s="128"/>
      <c r="BRE393" s="128"/>
      <c r="BRF393" s="128"/>
      <c r="BRG393" s="128"/>
      <c r="BRH393" s="356"/>
      <c r="BRI393" s="141"/>
      <c r="BRJ393" s="366"/>
      <c r="BRK393" s="358"/>
      <c r="BRL393" s="359"/>
      <c r="BRM393" s="360"/>
      <c r="BRN393" s="361"/>
      <c r="BRO393" s="361"/>
      <c r="BRP393" s="361"/>
      <c r="BRQ393" s="362"/>
      <c r="BRR393" s="363"/>
      <c r="BRS393" s="363"/>
      <c r="BRT393" s="364"/>
      <c r="BRU393" s="355"/>
      <c r="BRV393" s="128"/>
      <c r="BRW393" s="128"/>
      <c r="BRX393" s="128"/>
      <c r="BRY393" s="128"/>
      <c r="BRZ393" s="128"/>
      <c r="BSA393" s="128"/>
      <c r="BSB393" s="128"/>
      <c r="BSC393" s="128"/>
      <c r="BSD393" s="128"/>
      <c r="BSE393" s="356"/>
      <c r="BSF393" s="141"/>
      <c r="BSG393" s="366"/>
      <c r="BSH393" s="358"/>
      <c r="BSI393" s="359"/>
      <c r="BSJ393" s="360"/>
      <c r="BSK393" s="361"/>
      <c r="BSL393" s="361"/>
      <c r="BSM393" s="361"/>
      <c r="BSN393" s="362"/>
      <c r="BSO393" s="363"/>
      <c r="BSP393" s="363"/>
      <c r="BSQ393" s="364"/>
      <c r="BSR393" s="355"/>
      <c r="BSS393" s="128"/>
      <c r="BST393" s="128"/>
      <c r="BSU393" s="128"/>
      <c r="BSV393" s="128"/>
      <c r="BSW393" s="128"/>
      <c r="BSX393" s="128"/>
      <c r="BSY393" s="128"/>
      <c r="BSZ393" s="128"/>
      <c r="BTA393" s="128"/>
      <c r="BTB393" s="356"/>
      <c r="BTC393" s="141"/>
      <c r="BTD393" s="366"/>
      <c r="BTE393" s="358"/>
      <c r="BTF393" s="359"/>
      <c r="BTG393" s="360"/>
      <c r="BTH393" s="361"/>
      <c r="BTI393" s="361"/>
      <c r="BTJ393" s="361"/>
      <c r="BTK393" s="362"/>
      <c r="BTL393" s="363"/>
      <c r="BTM393" s="363"/>
      <c r="BTN393" s="364"/>
      <c r="BTO393" s="355"/>
      <c r="BTP393" s="128"/>
      <c r="BTQ393" s="128"/>
      <c r="BTR393" s="128"/>
      <c r="BTS393" s="128"/>
      <c r="BTT393" s="128"/>
      <c r="BTU393" s="128"/>
      <c r="BTV393" s="128"/>
      <c r="BTW393" s="128"/>
      <c r="BTX393" s="128"/>
      <c r="BTY393" s="356"/>
      <c r="BTZ393" s="141"/>
      <c r="BUA393" s="366"/>
      <c r="BUB393" s="358"/>
      <c r="BUC393" s="359"/>
      <c r="BUD393" s="360"/>
      <c r="BUE393" s="361"/>
      <c r="BUF393" s="361"/>
      <c r="BUG393" s="361"/>
      <c r="BUH393" s="362"/>
      <c r="BUI393" s="363"/>
      <c r="BUJ393" s="363"/>
      <c r="BUK393" s="364"/>
      <c r="BUL393" s="355"/>
      <c r="BUM393" s="128"/>
      <c r="BUN393" s="128"/>
      <c r="BUO393" s="128"/>
      <c r="BUP393" s="128"/>
      <c r="BUQ393" s="128"/>
      <c r="BUR393" s="128"/>
      <c r="BUS393" s="128"/>
      <c r="BUT393" s="128"/>
      <c r="BUU393" s="128"/>
      <c r="BUV393" s="356"/>
      <c r="BUW393" s="141"/>
      <c r="BUX393" s="366"/>
      <c r="BUY393" s="358"/>
      <c r="BUZ393" s="359"/>
      <c r="BVA393" s="360"/>
      <c r="BVB393" s="361"/>
      <c r="BVC393" s="361"/>
      <c r="BVD393" s="361"/>
      <c r="BVE393" s="362"/>
      <c r="BVF393" s="363"/>
      <c r="BVG393" s="363"/>
      <c r="BVH393" s="364"/>
      <c r="BVI393" s="355"/>
      <c r="BVJ393" s="128"/>
      <c r="BVK393" s="128"/>
      <c r="BVL393" s="128"/>
      <c r="BVM393" s="128"/>
      <c r="BVN393" s="128"/>
      <c r="BVO393" s="128"/>
      <c r="BVP393" s="128"/>
      <c r="BVQ393" s="128"/>
      <c r="BVR393" s="128"/>
      <c r="BVS393" s="356"/>
      <c r="BVT393" s="141"/>
      <c r="BVU393" s="366"/>
      <c r="BVV393" s="358"/>
      <c r="BVW393" s="359"/>
      <c r="BVX393" s="360"/>
      <c r="BVY393" s="361"/>
      <c r="BVZ393" s="361"/>
      <c r="BWA393" s="361"/>
      <c r="BWB393" s="362"/>
      <c r="BWC393" s="363"/>
      <c r="BWD393" s="363"/>
      <c r="BWE393" s="364"/>
      <c r="BWF393" s="355"/>
      <c r="BWG393" s="128"/>
      <c r="BWH393" s="128"/>
      <c r="BWI393" s="128"/>
      <c r="BWJ393" s="128"/>
      <c r="BWK393" s="128"/>
      <c r="BWL393" s="128"/>
      <c r="BWM393" s="128"/>
      <c r="BWN393" s="128"/>
      <c r="BWO393" s="128"/>
      <c r="BWP393" s="356"/>
      <c r="BWQ393" s="141"/>
      <c r="BWR393" s="366"/>
      <c r="BWS393" s="358"/>
      <c r="BWT393" s="359"/>
      <c r="BWU393" s="360"/>
      <c r="BWV393" s="361"/>
      <c r="BWW393" s="361"/>
      <c r="BWX393" s="361"/>
      <c r="BWY393" s="362"/>
      <c r="BWZ393" s="363"/>
      <c r="BXA393" s="363"/>
      <c r="BXB393" s="364"/>
      <c r="BXC393" s="355"/>
      <c r="BXD393" s="128"/>
      <c r="BXE393" s="128"/>
      <c r="BXF393" s="128"/>
      <c r="BXG393" s="128"/>
      <c r="BXH393" s="128"/>
      <c r="BXI393" s="128"/>
      <c r="BXJ393" s="128"/>
      <c r="BXK393" s="128"/>
      <c r="BXL393" s="128"/>
      <c r="BXM393" s="356"/>
      <c r="BXN393" s="141"/>
      <c r="BXO393" s="366"/>
      <c r="BXP393" s="358"/>
      <c r="BXQ393" s="359"/>
      <c r="BXR393" s="360"/>
      <c r="BXS393" s="361"/>
      <c r="BXT393" s="361"/>
      <c r="BXU393" s="361"/>
      <c r="BXV393" s="362"/>
      <c r="BXW393" s="363"/>
      <c r="BXX393" s="363"/>
      <c r="BXY393" s="364"/>
      <c r="BXZ393" s="355"/>
      <c r="BYA393" s="128"/>
      <c r="BYB393" s="128"/>
      <c r="BYC393" s="128"/>
      <c r="BYD393" s="128"/>
      <c r="BYE393" s="128"/>
      <c r="BYF393" s="128"/>
      <c r="BYG393" s="128"/>
      <c r="BYH393" s="128"/>
      <c r="BYI393" s="128"/>
      <c r="BYJ393" s="356"/>
      <c r="BYK393" s="141"/>
      <c r="BYL393" s="366"/>
      <c r="BYM393" s="358"/>
      <c r="BYN393" s="359"/>
      <c r="BYO393" s="360"/>
      <c r="BYP393" s="361"/>
      <c r="BYQ393" s="361"/>
      <c r="BYR393" s="361"/>
      <c r="BYS393" s="362"/>
      <c r="BYT393" s="363"/>
      <c r="BYU393" s="363"/>
      <c r="BYV393" s="364"/>
      <c r="BYW393" s="355"/>
      <c r="BYX393" s="128"/>
      <c r="BYY393" s="128"/>
      <c r="BYZ393" s="128"/>
      <c r="BZA393" s="128"/>
      <c r="BZB393" s="128"/>
      <c r="BZC393" s="128"/>
      <c r="BZD393" s="128"/>
      <c r="BZE393" s="128"/>
      <c r="BZF393" s="128"/>
      <c r="BZG393" s="356"/>
      <c r="BZH393" s="141"/>
      <c r="BZI393" s="366"/>
      <c r="BZJ393" s="358"/>
      <c r="BZK393" s="359"/>
      <c r="BZL393" s="360"/>
      <c r="BZM393" s="361"/>
      <c r="BZN393" s="361"/>
      <c r="BZO393" s="361"/>
      <c r="BZP393" s="362"/>
      <c r="BZQ393" s="363"/>
      <c r="BZR393" s="363"/>
      <c r="BZS393" s="364"/>
      <c r="BZT393" s="355"/>
      <c r="BZU393" s="128"/>
      <c r="BZV393" s="128"/>
      <c r="BZW393" s="128"/>
      <c r="BZX393" s="128"/>
      <c r="BZY393" s="128"/>
      <c r="BZZ393" s="128"/>
      <c r="CAA393" s="128"/>
      <c r="CAB393" s="128"/>
      <c r="CAC393" s="128"/>
      <c r="CAD393" s="356"/>
      <c r="CAE393" s="141"/>
      <c r="CAF393" s="366"/>
      <c r="CAG393" s="358"/>
      <c r="CAH393" s="359"/>
      <c r="CAI393" s="360"/>
      <c r="CAJ393" s="361"/>
      <c r="CAK393" s="361"/>
      <c r="CAL393" s="361"/>
      <c r="CAM393" s="362"/>
      <c r="CAN393" s="363"/>
      <c r="CAO393" s="363"/>
      <c r="CAP393" s="364"/>
      <c r="CAQ393" s="355"/>
      <c r="CAR393" s="128"/>
      <c r="CAS393" s="128"/>
      <c r="CAT393" s="128"/>
      <c r="CAU393" s="128"/>
      <c r="CAV393" s="128"/>
      <c r="CAW393" s="128"/>
      <c r="CAX393" s="128"/>
      <c r="CAY393" s="128"/>
      <c r="CAZ393" s="128"/>
      <c r="CBA393" s="356"/>
      <c r="CBB393" s="141"/>
      <c r="CBC393" s="366"/>
      <c r="CBD393" s="358"/>
      <c r="CBE393" s="359"/>
      <c r="CBF393" s="360"/>
      <c r="CBG393" s="361"/>
      <c r="CBH393" s="361"/>
      <c r="CBI393" s="361"/>
      <c r="CBJ393" s="362"/>
      <c r="CBK393" s="363"/>
      <c r="CBL393" s="363"/>
      <c r="CBM393" s="364"/>
      <c r="CBN393" s="355"/>
      <c r="CBO393" s="128"/>
      <c r="CBP393" s="128"/>
      <c r="CBQ393" s="128"/>
      <c r="CBR393" s="128"/>
      <c r="CBS393" s="128"/>
      <c r="CBT393" s="128"/>
      <c r="CBU393" s="128"/>
      <c r="CBV393" s="128"/>
      <c r="CBW393" s="128"/>
      <c r="CBX393" s="356"/>
      <c r="CBY393" s="141"/>
      <c r="CBZ393" s="366"/>
      <c r="CCA393" s="358"/>
      <c r="CCB393" s="359"/>
      <c r="CCC393" s="360"/>
      <c r="CCD393" s="361"/>
      <c r="CCE393" s="361"/>
      <c r="CCF393" s="361"/>
      <c r="CCG393" s="362"/>
      <c r="CCH393" s="363"/>
      <c r="CCI393" s="363"/>
      <c r="CCJ393" s="364"/>
      <c r="CCK393" s="355"/>
      <c r="CCL393" s="128"/>
      <c r="CCM393" s="128"/>
      <c r="CCN393" s="128"/>
      <c r="CCO393" s="128"/>
      <c r="CCP393" s="128"/>
      <c r="CCQ393" s="128"/>
      <c r="CCR393" s="128"/>
      <c r="CCS393" s="128"/>
      <c r="CCT393" s="128"/>
      <c r="CCU393" s="356"/>
      <c r="CCV393" s="141"/>
      <c r="CCW393" s="366"/>
      <c r="CCX393" s="358"/>
      <c r="CCY393" s="359"/>
      <c r="CCZ393" s="360"/>
      <c r="CDA393" s="361"/>
      <c r="CDB393" s="361"/>
      <c r="CDC393" s="361"/>
      <c r="CDD393" s="362"/>
      <c r="CDE393" s="363"/>
      <c r="CDF393" s="363"/>
      <c r="CDG393" s="364"/>
      <c r="CDH393" s="355"/>
      <c r="CDI393" s="128"/>
      <c r="CDJ393" s="128"/>
      <c r="CDK393" s="128"/>
      <c r="CDL393" s="128"/>
      <c r="CDM393" s="128"/>
      <c r="CDN393" s="128"/>
      <c r="CDO393" s="128"/>
      <c r="CDP393" s="128"/>
      <c r="CDQ393" s="128"/>
      <c r="CDR393" s="356"/>
      <c r="CDS393" s="141"/>
      <c r="CDT393" s="366"/>
      <c r="CDU393" s="358"/>
      <c r="CDV393" s="359"/>
      <c r="CDW393" s="360"/>
      <c r="CDX393" s="361"/>
      <c r="CDY393" s="361"/>
      <c r="CDZ393" s="361"/>
      <c r="CEA393" s="362"/>
      <c r="CEB393" s="363"/>
      <c r="CEC393" s="363"/>
      <c r="CED393" s="364"/>
      <c r="CEE393" s="355"/>
      <c r="CEF393" s="128"/>
      <c r="CEG393" s="128"/>
      <c r="CEH393" s="128"/>
      <c r="CEI393" s="128"/>
      <c r="CEJ393" s="128"/>
      <c r="CEK393" s="128"/>
      <c r="CEL393" s="128"/>
      <c r="CEM393" s="128"/>
      <c r="CEN393" s="128"/>
      <c r="CEO393" s="356"/>
      <c r="CEP393" s="141"/>
      <c r="CEQ393" s="366"/>
      <c r="CER393" s="358"/>
      <c r="CES393" s="359"/>
      <c r="CET393" s="360"/>
      <c r="CEU393" s="361"/>
      <c r="CEV393" s="361"/>
      <c r="CEW393" s="361"/>
      <c r="CEX393" s="362"/>
      <c r="CEY393" s="363"/>
      <c r="CEZ393" s="363"/>
      <c r="CFA393" s="364"/>
      <c r="CFB393" s="355"/>
      <c r="CFC393" s="128"/>
      <c r="CFD393" s="128"/>
      <c r="CFE393" s="128"/>
      <c r="CFF393" s="128"/>
      <c r="CFG393" s="128"/>
      <c r="CFH393" s="128"/>
      <c r="CFI393" s="128"/>
      <c r="CFJ393" s="128"/>
      <c r="CFK393" s="128"/>
      <c r="CFL393" s="356"/>
      <c r="CFM393" s="141"/>
      <c r="CFN393" s="366"/>
      <c r="CFO393" s="358"/>
      <c r="CFP393" s="359"/>
      <c r="CFQ393" s="360"/>
      <c r="CFR393" s="361"/>
      <c r="CFS393" s="361"/>
      <c r="CFT393" s="361"/>
      <c r="CFU393" s="362"/>
      <c r="CFV393" s="363"/>
      <c r="CFW393" s="363"/>
      <c r="CFX393" s="364"/>
      <c r="CFY393" s="355"/>
      <c r="CFZ393" s="128"/>
      <c r="CGA393" s="128"/>
      <c r="CGB393" s="128"/>
      <c r="CGC393" s="128"/>
      <c r="CGD393" s="128"/>
      <c r="CGE393" s="128"/>
      <c r="CGF393" s="128"/>
      <c r="CGG393" s="128"/>
      <c r="CGH393" s="128"/>
      <c r="CGI393" s="356"/>
      <c r="CGJ393" s="141"/>
      <c r="CGK393" s="366"/>
      <c r="CGL393" s="358"/>
      <c r="CGM393" s="359"/>
      <c r="CGN393" s="360"/>
      <c r="CGO393" s="361"/>
      <c r="CGP393" s="361"/>
      <c r="CGQ393" s="361"/>
      <c r="CGR393" s="362"/>
      <c r="CGS393" s="363"/>
      <c r="CGT393" s="363"/>
      <c r="CGU393" s="364"/>
      <c r="CGV393" s="355"/>
      <c r="CGW393" s="128"/>
      <c r="CGX393" s="128"/>
      <c r="CGY393" s="128"/>
      <c r="CGZ393" s="128"/>
      <c r="CHA393" s="128"/>
      <c r="CHB393" s="128"/>
      <c r="CHC393" s="128"/>
      <c r="CHD393" s="128"/>
      <c r="CHE393" s="128"/>
      <c r="CHF393" s="356"/>
      <c r="CHG393" s="141"/>
      <c r="CHH393" s="366"/>
      <c r="CHI393" s="358"/>
      <c r="CHJ393" s="359"/>
      <c r="CHK393" s="360"/>
      <c r="CHL393" s="361"/>
      <c r="CHM393" s="361"/>
      <c r="CHN393" s="361"/>
      <c r="CHO393" s="362"/>
      <c r="CHP393" s="363"/>
      <c r="CHQ393" s="363"/>
      <c r="CHR393" s="364"/>
      <c r="CHS393" s="355"/>
      <c r="CHT393" s="128"/>
      <c r="CHU393" s="128"/>
      <c r="CHV393" s="128"/>
      <c r="CHW393" s="128"/>
      <c r="CHX393" s="128"/>
      <c r="CHY393" s="128"/>
      <c r="CHZ393" s="128"/>
      <c r="CIA393" s="128"/>
      <c r="CIB393" s="128"/>
      <c r="CIC393" s="356"/>
      <c r="CID393" s="141"/>
      <c r="CIE393" s="366"/>
      <c r="CIF393" s="358"/>
      <c r="CIG393" s="359"/>
      <c r="CIH393" s="360"/>
      <c r="CII393" s="361"/>
      <c r="CIJ393" s="361"/>
      <c r="CIK393" s="361"/>
      <c r="CIL393" s="362"/>
      <c r="CIM393" s="363"/>
      <c r="CIN393" s="363"/>
      <c r="CIO393" s="364"/>
      <c r="CIP393" s="355"/>
      <c r="CIQ393" s="128"/>
      <c r="CIR393" s="128"/>
      <c r="CIS393" s="128"/>
      <c r="CIT393" s="128"/>
      <c r="CIU393" s="128"/>
      <c r="CIV393" s="128"/>
      <c r="CIW393" s="128"/>
      <c r="CIX393" s="128"/>
      <c r="CIY393" s="128"/>
      <c r="CIZ393" s="356"/>
      <c r="CJA393" s="141"/>
      <c r="CJB393" s="366"/>
      <c r="CJC393" s="358"/>
      <c r="CJD393" s="359"/>
      <c r="CJE393" s="360"/>
      <c r="CJF393" s="361"/>
      <c r="CJG393" s="361"/>
      <c r="CJH393" s="361"/>
      <c r="CJI393" s="362"/>
      <c r="CJJ393" s="363"/>
      <c r="CJK393" s="363"/>
      <c r="CJL393" s="364"/>
      <c r="CJM393" s="355"/>
      <c r="CJN393" s="128"/>
      <c r="CJO393" s="128"/>
      <c r="CJP393" s="128"/>
      <c r="CJQ393" s="128"/>
      <c r="CJR393" s="128"/>
      <c r="CJS393" s="128"/>
      <c r="CJT393" s="128"/>
      <c r="CJU393" s="128"/>
      <c r="CJV393" s="128"/>
      <c r="CJW393" s="356"/>
      <c r="CJX393" s="141"/>
      <c r="CJY393" s="366"/>
      <c r="CJZ393" s="358"/>
      <c r="CKA393" s="359"/>
      <c r="CKB393" s="360"/>
      <c r="CKC393" s="361"/>
      <c r="CKD393" s="361"/>
      <c r="CKE393" s="361"/>
      <c r="CKF393" s="362"/>
      <c r="CKG393" s="363"/>
      <c r="CKH393" s="363"/>
      <c r="CKI393" s="364"/>
      <c r="CKJ393" s="355"/>
      <c r="CKK393" s="128"/>
      <c r="CKL393" s="128"/>
      <c r="CKM393" s="128"/>
      <c r="CKN393" s="128"/>
      <c r="CKO393" s="128"/>
      <c r="CKP393" s="128"/>
      <c r="CKQ393" s="128"/>
      <c r="CKR393" s="128"/>
      <c r="CKS393" s="128"/>
      <c r="CKT393" s="356"/>
      <c r="CKU393" s="141"/>
      <c r="CKV393" s="366"/>
      <c r="CKW393" s="358"/>
      <c r="CKX393" s="359"/>
      <c r="CKY393" s="360"/>
      <c r="CKZ393" s="361"/>
      <c r="CLA393" s="361"/>
      <c r="CLB393" s="361"/>
      <c r="CLC393" s="362"/>
      <c r="CLD393" s="363"/>
      <c r="CLE393" s="363"/>
      <c r="CLF393" s="364"/>
      <c r="CLG393" s="355"/>
      <c r="CLH393" s="128"/>
      <c r="CLI393" s="128"/>
      <c r="CLJ393" s="128"/>
      <c r="CLK393" s="128"/>
      <c r="CLL393" s="128"/>
      <c r="CLM393" s="128"/>
      <c r="CLN393" s="128"/>
      <c r="CLO393" s="128"/>
      <c r="CLP393" s="128"/>
      <c r="CLQ393" s="356"/>
      <c r="CLR393" s="141"/>
      <c r="CLS393" s="366"/>
      <c r="CLT393" s="358"/>
      <c r="CLU393" s="359"/>
      <c r="CLV393" s="360"/>
      <c r="CLW393" s="361"/>
      <c r="CLX393" s="361"/>
      <c r="CLY393" s="361"/>
      <c r="CLZ393" s="362"/>
      <c r="CMA393" s="363"/>
      <c r="CMB393" s="363"/>
      <c r="CMC393" s="364"/>
      <c r="CMD393" s="355"/>
      <c r="CME393" s="128"/>
      <c r="CMF393" s="128"/>
      <c r="CMG393" s="128"/>
      <c r="CMH393" s="128"/>
      <c r="CMI393" s="128"/>
      <c r="CMJ393" s="128"/>
      <c r="CMK393" s="128"/>
      <c r="CML393" s="128"/>
      <c r="CMM393" s="128"/>
      <c r="CMN393" s="356"/>
      <c r="CMO393" s="141"/>
      <c r="CMP393" s="366"/>
      <c r="CMQ393" s="358"/>
      <c r="CMR393" s="359"/>
      <c r="CMS393" s="360"/>
      <c r="CMT393" s="361"/>
      <c r="CMU393" s="361"/>
      <c r="CMV393" s="361"/>
      <c r="CMW393" s="362"/>
      <c r="CMX393" s="363"/>
      <c r="CMY393" s="363"/>
      <c r="CMZ393" s="364"/>
      <c r="CNA393" s="355"/>
      <c r="CNB393" s="128"/>
      <c r="CNC393" s="128"/>
      <c r="CND393" s="128"/>
      <c r="CNE393" s="128"/>
      <c r="CNF393" s="128"/>
      <c r="CNG393" s="128"/>
      <c r="CNH393" s="128"/>
      <c r="CNI393" s="128"/>
      <c r="CNJ393" s="128"/>
      <c r="CNK393" s="356"/>
      <c r="CNL393" s="141"/>
      <c r="CNM393" s="366"/>
      <c r="CNN393" s="358"/>
      <c r="CNO393" s="359"/>
      <c r="CNP393" s="360"/>
      <c r="CNQ393" s="361"/>
      <c r="CNR393" s="361"/>
      <c r="CNS393" s="361"/>
      <c r="CNT393" s="362"/>
      <c r="CNU393" s="363"/>
      <c r="CNV393" s="363"/>
      <c r="CNW393" s="364"/>
      <c r="CNX393" s="355"/>
      <c r="CNY393" s="128"/>
      <c r="CNZ393" s="128"/>
      <c r="COA393" s="128"/>
      <c r="COB393" s="128"/>
      <c r="COC393" s="128"/>
      <c r="COD393" s="128"/>
      <c r="COE393" s="128"/>
      <c r="COF393" s="128"/>
      <c r="COG393" s="128"/>
      <c r="COH393" s="356"/>
      <c r="COI393" s="141"/>
      <c r="COJ393" s="366"/>
      <c r="COK393" s="358"/>
      <c r="COL393" s="359"/>
      <c r="COM393" s="360"/>
      <c r="CON393" s="361"/>
      <c r="COO393" s="361"/>
      <c r="COP393" s="361"/>
      <c r="COQ393" s="362"/>
      <c r="COR393" s="363"/>
      <c r="COS393" s="363"/>
      <c r="COT393" s="364"/>
      <c r="COU393" s="355"/>
      <c r="COV393" s="128"/>
      <c r="COW393" s="128"/>
      <c r="COX393" s="128"/>
      <c r="COY393" s="128"/>
      <c r="COZ393" s="128"/>
      <c r="CPA393" s="128"/>
      <c r="CPB393" s="128"/>
      <c r="CPC393" s="128"/>
      <c r="CPD393" s="128"/>
      <c r="CPE393" s="356"/>
      <c r="CPF393" s="141"/>
      <c r="CPG393" s="366"/>
      <c r="CPH393" s="358"/>
      <c r="CPI393" s="359"/>
      <c r="CPJ393" s="360"/>
      <c r="CPK393" s="361"/>
      <c r="CPL393" s="361"/>
      <c r="CPM393" s="361"/>
      <c r="CPN393" s="362"/>
      <c r="CPO393" s="363"/>
      <c r="CPP393" s="363"/>
      <c r="CPQ393" s="364"/>
      <c r="CPR393" s="355"/>
      <c r="CPS393" s="128"/>
      <c r="CPT393" s="128"/>
      <c r="CPU393" s="128"/>
      <c r="CPV393" s="128"/>
      <c r="CPW393" s="128"/>
      <c r="CPX393" s="128"/>
      <c r="CPY393" s="128"/>
      <c r="CPZ393" s="128"/>
      <c r="CQA393" s="128"/>
      <c r="CQB393" s="356"/>
      <c r="CQC393" s="141"/>
      <c r="CQD393" s="366"/>
      <c r="CQE393" s="358"/>
      <c r="CQF393" s="359"/>
      <c r="CQG393" s="360"/>
      <c r="CQH393" s="361"/>
      <c r="CQI393" s="361"/>
      <c r="CQJ393" s="361"/>
      <c r="CQK393" s="362"/>
      <c r="CQL393" s="363"/>
      <c r="CQM393" s="363"/>
      <c r="CQN393" s="364"/>
      <c r="CQO393" s="355"/>
      <c r="CQP393" s="128"/>
      <c r="CQQ393" s="128"/>
      <c r="CQR393" s="128"/>
      <c r="CQS393" s="128"/>
      <c r="CQT393" s="128"/>
      <c r="CQU393" s="128"/>
      <c r="CQV393" s="128"/>
      <c r="CQW393" s="128"/>
      <c r="CQX393" s="128"/>
      <c r="CQY393" s="356"/>
      <c r="CQZ393" s="141"/>
      <c r="CRA393" s="366"/>
      <c r="CRB393" s="358"/>
      <c r="CRC393" s="359"/>
      <c r="CRD393" s="360"/>
      <c r="CRE393" s="361"/>
      <c r="CRF393" s="361"/>
      <c r="CRG393" s="361"/>
      <c r="CRH393" s="362"/>
      <c r="CRI393" s="363"/>
      <c r="CRJ393" s="363"/>
      <c r="CRK393" s="364"/>
      <c r="CRL393" s="355"/>
      <c r="CRM393" s="128"/>
      <c r="CRN393" s="128"/>
      <c r="CRO393" s="128"/>
      <c r="CRP393" s="128"/>
      <c r="CRQ393" s="128"/>
      <c r="CRR393" s="128"/>
      <c r="CRS393" s="128"/>
      <c r="CRT393" s="128"/>
      <c r="CRU393" s="128"/>
      <c r="CRV393" s="356"/>
      <c r="CRW393" s="141"/>
      <c r="CRX393" s="366"/>
      <c r="CRY393" s="358"/>
      <c r="CRZ393" s="359"/>
      <c r="CSA393" s="360"/>
      <c r="CSB393" s="361"/>
      <c r="CSC393" s="361"/>
      <c r="CSD393" s="361"/>
      <c r="CSE393" s="362"/>
      <c r="CSF393" s="363"/>
      <c r="CSG393" s="363"/>
      <c r="CSH393" s="364"/>
      <c r="CSI393" s="355"/>
      <c r="CSJ393" s="128"/>
      <c r="CSK393" s="128"/>
      <c r="CSL393" s="128"/>
      <c r="CSM393" s="128"/>
      <c r="CSN393" s="128"/>
      <c r="CSO393" s="128"/>
      <c r="CSP393" s="128"/>
      <c r="CSQ393" s="128"/>
      <c r="CSR393" s="128"/>
      <c r="CSS393" s="356"/>
      <c r="CST393" s="141"/>
      <c r="CSU393" s="366"/>
      <c r="CSV393" s="358"/>
      <c r="CSW393" s="359"/>
      <c r="CSX393" s="360"/>
      <c r="CSY393" s="361"/>
      <c r="CSZ393" s="361"/>
      <c r="CTA393" s="361"/>
      <c r="CTB393" s="362"/>
      <c r="CTC393" s="363"/>
      <c r="CTD393" s="363"/>
      <c r="CTE393" s="364"/>
      <c r="CTF393" s="355"/>
      <c r="CTG393" s="128"/>
      <c r="CTH393" s="128"/>
      <c r="CTI393" s="128"/>
      <c r="CTJ393" s="128"/>
      <c r="CTK393" s="128"/>
      <c r="CTL393" s="128"/>
      <c r="CTM393" s="128"/>
      <c r="CTN393" s="128"/>
      <c r="CTO393" s="128"/>
      <c r="CTP393" s="356"/>
      <c r="CTQ393" s="141"/>
      <c r="CTR393" s="366"/>
      <c r="CTS393" s="358"/>
      <c r="CTT393" s="359"/>
      <c r="CTU393" s="360"/>
      <c r="CTV393" s="361"/>
      <c r="CTW393" s="361"/>
      <c r="CTX393" s="361"/>
      <c r="CTY393" s="362"/>
      <c r="CTZ393" s="363"/>
      <c r="CUA393" s="363"/>
      <c r="CUB393" s="364"/>
      <c r="CUC393" s="355"/>
      <c r="CUD393" s="128"/>
      <c r="CUE393" s="128"/>
      <c r="CUF393" s="128"/>
      <c r="CUG393" s="128"/>
      <c r="CUH393" s="128"/>
      <c r="CUI393" s="128"/>
      <c r="CUJ393" s="128"/>
      <c r="CUK393" s="128"/>
      <c r="CUL393" s="128"/>
      <c r="CUM393" s="356"/>
      <c r="CUN393" s="141"/>
      <c r="CUO393" s="366"/>
      <c r="CUP393" s="358"/>
      <c r="CUQ393" s="359"/>
      <c r="CUR393" s="360"/>
      <c r="CUS393" s="361"/>
      <c r="CUT393" s="361"/>
      <c r="CUU393" s="361"/>
      <c r="CUV393" s="362"/>
      <c r="CUW393" s="363"/>
      <c r="CUX393" s="363"/>
      <c r="CUY393" s="364"/>
      <c r="CUZ393" s="355"/>
      <c r="CVA393" s="128"/>
      <c r="CVB393" s="128"/>
      <c r="CVC393" s="128"/>
      <c r="CVD393" s="128"/>
      <c r="CVE393" s="128"/>
      <c r="CVF393" s="128"/>
      <c r="CVG393" s="128"/>
      <c r="CVH393" s="128"/>
      <c r="CVI393" s="128"/>
      <c r="CVJ393" s="356"/>
      <c r="CVK393" s="141"/>
      <c r="CVL393" s="366"/>
      <c r="CVM393" s="358"/>
      <c r="CVN393" s="359"/>
      <c r="CVO393" s="360"/>
      <c r="CVP393" s="361"/>
      <c r="CVQ393" s="361"/>
      <c r="CVR393" s="361"/>
      <c r="CVS393" s="362"/>
      <c r="CVT393" s="363"/>
      <c r="CVU393" s="363"/>
      <c r="CVV393" s="364"/>
      <c r="CVW393" s="355"/>
      <c r="CVX393" s="128"/>
      <c r="CVY393" s="128"/>
      <c r="CVZ393" s="128"/>
      <c r="CWA393" s="128"/>
      <c r="CWB393" s="128"/>
      <c r="CWC393" s="128"/>
      <c r="CWD393" s="128"/>
      <c r="CWE393" s="128"/>
      <c r="CWF393" s="128"/>
      <c r="CWG393" s="356"/>
      <c r="CWH393" s="141"/>
      <c r="CWI393" s="366"/>
      <c r="CWJ393" s="358"/>
      <c r="CWK393" s="359"/>
      <c r="CWL393" s="360"/>
      <c r="CWM393" s="361"/>
      <c r="CWN393" s="361"/>
      <c r="CWO393" s="361"/>
      <c r="CWP393" s="362"/>
      <c r="CWQ393" s="363"/>
      <c r="CWR393" s="363"/>
      <c r="CWS393" s="364"/>
      <c r="CWT393" s="355"/>
      <c r="CWU393" s="128"/>
      <c r="CWV393" s="128"/>
      <c r="CWW393" s="128"/>
      <c r="CWX393" s="128"/>
      <c r="CWY393" s="128"/>
      <c r="CWZ393" s="128"/>
      <c r="CXA393" s="128"/>
      <c r="CXB393" s="128"/>
      <c r="CXC393" s="128"/>
      <c r="CXD393" s="356"/>
      <c r="CXE393" s="141"/>
      <c r="CXF393" s="366"/>
      <c r="CXG393" s="358"/>
      <c r="CXH393" s="359"/>
      <c r="CXI393" s="360"/>
      <c r="CXJ393" s="361"/>
      <c r="CXK393" s="361"/>
      <c r="CXL393" s="361"/>
      <c r="CXM393" s="362"/>
      <c r="CXN393" s="363"/>
      <c r="CXO393" s="363"/>
      <c r="CXP393" s="364"/>
      <c r="CXQ393" s="355"/>
      <c r="CXR393" s="128"/>
      <c r="CXS393" s="128"/>
      <c r="CXT393" s="128"/>
      <c r="CXU393" s="128"/>
      <c r="CXV393" s="128"/>
      <c r="CXW393" s="128"/>
      <c r="CXX393" s="128"/>
      <c r="CXY393" s="128"/>
      <c r="CXZ393" s="128"/>
      <c r="CYA393" s="356"/>
      <c r="CYB393" s="141"/>
      <c r="CYC393" s="366"/>
      <c r="CYD393" s="358"/>
      <c r="CYE393" s="359"/>
      <c r="CYF393" s="360"/>
      <c r="CYG393" s="361"/>
      <c r="CYH393" s="361"/>
      <c r="CYI393" s="361"/>
      <c r="CYJ393" s="362"/>
      <c r="CYK393" s="363"/>
      <c r="CYL393" s="363"/>
      <c r="CYM393" s="364"/>
      <c r="CYN393" s="355"/>
      <c r="CYO393" s="128"/>
      <c r="CYP393" s="128"/>
      <c r="CYQ393" s="128"/>
      <c r="CYR393" s="128"/>
      <c r="CYS393" s="128"/>
      <c r="CYT393" s="128"/>
      <c r="CYU393" s="128"/>
      <c r="CYV393" s="128"/>
      <c r="CYW393" s="128"/>
      <c r="CYX393" s="356"/>
      <c r="CYY393" s="141"/>
      <c r="CYZ393" s="366"/>
      <c r="CZA393" s="358"/>
      <c r="CZB393" s="359"/>
      <c r="CZC393" s="360"/>
      <c r="CZD393" s="361"/>
      <c r="CZE393" s="361"/>
      <c r="CZF393" s="361"/>
      <c r="CZG393" s="362"/>
      <c r="CZH393" s="363"/>
      <c r="CZI393" s="363"/>
      <c r="CZJ393" s="364"/>
      <c r="CZK393" s="355"/>
      <c r="CZL393" s="128"/>
      <c r="CZM393" s="128"/>
      <c r="CZN393" s="128"/>
      <c r="CZO393" s="128"/>
      <c r="CZP393" s="128"/>
      <c r="CZQ393" s="128"/>
      <c r="CZR393" s="128"/>
      <c r="CZS393" s="128"/>
      <c r="CZT393" s="128"/>
      <c r="CZU393" s="356"/>
      <c r="CZV393" s="141"/>
      <c r="CZW393" s="366"/>
      <c r="CZX393" s="358"/>
      <c r="CZY393" s="359"/>
      <c r="CZZ393" s="360"/>
      <c r="DAA393" s="361"/>
      <c r="DAB393" s="361"/>
      <c r="DAC393" s="361"/>
      <c r="DAD393" s="362"/>
      <c r="DAE393" s="363"/>
      <c r="DAF393" s="363"/>
      <c r="DAG393" s="364"/>
      <c r="DAH393" s="355"/>
      <c r="DAI393" s="128"/>
      <c r="DAJ393" s="128"/>
      <c r="DAK393" s="128"/>
      <c r="DAL393" s="128"/>
      <c r="DAM393" s="128"/>
      <c r="DAN393" s="128"/>
      <c r="DAO393" s="128"/>
      <c r="DAP393" s="128"/>
      <c r="DAQ393" s="128"/>
      <c r="DAR393" s="356"/>
      <c r="DAS393" s="141"/>
      <c r="DAT393" s="366"/>
      <c r="DAU393" s="358"/>
      <c r="DAV393" s="359"/>
      <c r="DAW393" s="360"/>
      <c r="DAX393" s="361"/>
      <c r="DAY393" s="361"/>
      <c r="DAZ393" s="361"/>
      <c r="DBA393" s="362"/>
      <c r="DBB393" s="363"/>
      <c r="DBC393" s="363"/>
      <c r="DBD393" s="364"/>
      <c r="DBE393" s="355"/>
      <c r="DBF393" s="128"/>
      <c r="DBG393" s="128"/>
      <c r="DBH393" s="128"/>
      <c r="DBI393" s="128"/>
      <c r="DBJ393" s="128"/>
      <c r="DBK393" s="128"/>
      <c r="DBL393" s="128"/>
      <c r="DBM393" s="128"/>
      <c r="DBN393" s="128"/>
      <c r="DBO393" s="356"/>
      <c r="DBP393" s="141"/>
      <c r="DBQ393" s="366"/>
      <c r="DBR393" s="358"/>
      <c r="DBS393" s="359"/>
      <c r="DBT393" s="360"/>
      <c r="DBU393" s="361"/>
      <c r="DBV393" s="361"/>
      <c r="DBW393" s="361"/>
      <c r="DBX393" s="362"/>
      <c r="DBY393" s="363"/>
      <c r="DBZ393" s="363"/>
      <c r="DCA393" s="364"/>
      <c r="DCB393" s="355"/>
      <c r="DCC393" s="128"/>
      <c r="DCD393" s="128"/>
      <c r="DCE393" s="128"/>
      <c r="DCF393" s="128"/>
      <c r="DCG393" s="128"/>
      <c r="DCH393" s="128"/>
      <c r="DCI393" s="128"/>
      <c r="DCJ393" s="128"/>
      <c r="DCK393" s="128"/>
      <c r="DCL393" s="356"/>
      <c r="DCM393" s="141"/>
      <c r="DCN393" s="366"/>
      <c r="DCO393" s="358"/>
      <c r="DCP393" s="359"/>
      <c r="DCQ393" s="360"/>
      <c r="DCR393" s="361"/>
      <c r="DCS393" s="361"/>
      <c r="DCT393" s="361"/>
      <c r="DCU393" s="362"/>
      <c r="DCV393" s="363"/>
      <c r="DCW393" s="363"/>
      <c r="DCX393" s="364"/>
      <c r="DCY393" s="355"/>
      <c r="DCZ393" s="128"/>
      <c r="DDA393" s="128"/>
      <c r="DDB393" s="128"/>
      <c r="DDC393" s="128"/>
      <c r="DDD393" s="128"/>
      <c r="DDE393" s="128"/>
      <c r="DDF393" s="128"/>
      <c r="DDG393" s="128"/>
      <c r="DDH393" s="128"/>
      <c r="DDI393" s="356"/>
      <c r="DDJ393" s="141"/>
      <c r="DDK393" s="366"/>
      <c r="DDL393" s="358"/>
      <c r="DDM393" s="359"/>
      <c r="DDN393" s="360"/>
      <c r="DDO393" s="361"/>
      <c r="DDP393" s="361"/>
      <c r="DDQ393" s="361"/>
      <c r="DDR393" s="362"/>
      <c r="DDS393" s="363"/>
      <c r="DDT393" s="363"/>
      <c r="DDU393" s="364"/>
      <c r="DDV393" s="355"/>
      <c r="DDW393" s="128"/>
      <c r="DDX393" s="128"/>
      <c r="DDY393" s="128"/>
      <c r="DDZ393" s="128"/>
      <c r="DEA393" s="128"/>
      <c r="DEB393" s="128"/>
      <c r="DEC393" s="128"/>
      <c r="DED393" s="128"/>
      <c r="DEE393" s="128"/>
      <c r="DEF393" s="356"/>
      <c r="DEG393" s="141"/>
      <c r="DEH393" s="366"/>
      <c r="DEI393" s="358"/>
      <c r="DEJ393" s="359"/>
      <c r="DEK393" s="360"/>
      <c r="DEL393" s="361"/>
      <c r="DEM393" s="361"/>
      <c r="DEN393" s="361"/>
      <c r="DEO393" s="362"/>
      <c r="DEP393" s="363"/>
      <c r="DEQ393" s="363"/>
      <c r="DER393" s="364"/>
      <c r="DES393" s="355"/>
      <c r="DET393" s="128"/>
      <c r="DEU393" s="128"/>
      <c r="DEV393" s="128"/>
      <c r="DEW393" s="128"/>
      <c r="DEX393" s="128"/>
      <c r="DEY393" s="128"/>
      <c r="DEZ393" s="128"/>
      <c r="DFA393" s="128"/>
      <c r="DFB393" s="128"/>
      <c r="DFC393" s="356"/>
      <c r="DFD393" s="141"/>
      <c r="DFE393" s="366"/>
      <c r="DFF393" s="358"/>
      <c r="DFG393" s="359"/>
      <c r="DFH393" s="360"/>
      <c r="DFI393" s="361"/>
      <c r="DFJ393" s="361"/>
      <c r="DFK393" s="361"/>
      <c r="DFL393" s="362"/>
      <c r="DFM393" s="363"/>
      <c r="DFN393" s="363"/>
      <c r="DFO393" s="364"/>
      <c r="DFP393" s="355"/>
      <c r="DFQ393" s="128"/>
      <c r="DFR393" s="128"/>
      <c r="DFS393" s="128"/>
      <c r="DFT393" s="128"/>
      <c r="DFU393" s="128"/>
      <c r="DFV393" s="128"/>
      <c r="DFW393" s="128"/>
      <c r="DFX393" s="128"/>
      <c r="DFY393" s="128"/>
      <c r="DFZ393" s="356"/>
      <c r="DGA393" s="141"/>
      <c r="DGB393" s="366"/>
      <c r="DGC393" s="358"/>
      <c r="DGD393" s="359"/>
      <c r="DGE393" s="360"/>
      <c r="DGF393" s="361"/>
      <c r="DGG393" s="361"/>
      <c r="DGH393" s="361"/>
      <c r="DGI393" s="362"/>
      <c r="DGJ393" s="363"/>
      <c r="DGK393" s="363"/>
      <c r="DGL393" s="364"/>
      <c r="DGM393" s="355"/>
      <c r="DGN393" s="128"/>
      <c r="DGO393" s="128"/>
      <c r="DGP393" s="128"/>
      <c r="DGQ393" s="128"/>
      <c r="DGR393" s="128"/>
      <c r="DGS393" s="128"/>
      <c r="DGT393" s="128"/>
      <c r="DGU393" s="128"/>
      <c r="DGV393" s="128"/>
      <c r="DGW393" s="356"/>
      <c r="DGX393" s="141"/>
      <c r="DGY393" s="366"/>
      <c r="DGZ393" s="358"/>
      <c r="DHA393" s="359"/>
      <c r="DHB393" s="360"/>
      <c r="DHC393" s="361"/>
      <c r="DHD393" s="361"/>
      <c r="DHE393" s="361"/>
      <c r="DHF393" s="362"/>
      <c r="DHG393" s="363"/>
      <c r="DHH393" s="363"/>
      <c r="DHI393" s="364"/>
      <c r="DHJ393" s="355"/>
      <c r="DHK393" s="128"/>
      <c r="DHL393" s="128"/>
      <c r="DHM393" s="128"/>
      <c r="DHN393" s="128"/>
      <c r="DHO393" s="128"/>
      <c r="DHP393" s="128"/>
      <c r="DHQ393" s="128"/>
      <c r="DHR393" s="128"/>
      <c r="DHS393" s="128"/>
      <c r="DHT393" s="356"/>
      <c r="DHU393" s="141"/>
      <c r="DHV393" s="366"/>
      <c r="DHW393" s="358"/>
      <c r="DHX393" s="359"/>
      <c r="DHY393" s="360"/>
      <c r="DHZ393" s="361"/>
      <c r="DIA393" s="361"/>
      <c r="DIB393" s="361"/>
      <c r="DIC393" s="362"/>
      <c r="DID393" s="363"/>
      <c r="DIE393" s="363"/>
      <c r="DIF393" s="364"/>
      <c r="DIG393" s="355"/>
      <c r="DIH393" s="128"/>
      <c r="DII393" s="128"/>
      <c r="DIJ393" s="128"/>
      <c r="DIK393" s="128"/>
      <c r="DIL393" s="128"/>
      <c r="DIM393" s="128"/>
      <c r="DIN393" s="128"/>
      <c r="DIO393" s="128"/>
      <c r="DIP393" s="128"/>
      <c r="DIQ393" s="356"/>
      <c r="DIR393" s="141"/>
      <c r="DIS393" s="366"/>
      <c r="DIT393" s="358"/>
      <c r="DIU393" s="359"/>
      <c r="DIV393" s="360"/>
      <c r="DIW393" s="361"/>
      <c r="DIX393" s="361"/>
      <c r="DIY393" s="361"/>
      <c r="DIZ393" s="362"/>
      <c r="DJA393" s="363"/>
      <c r="DJB393" s="363"/>
      <c r="DJC393" s="364"/>
      <c r="DJD393" s="355"/>
      <c r="DJE393" s="128"/>
      <c r="DJF393" s="128"/>
      <c r="DJG393" s="128"/>
      <c r="DJH393" s="128"/>
      <c r="DJI393" s="128"/>
      <c r="DJJ393" s="128"/>
      <c r="DJK393" s="128"/>
      <c r="DJL393" s="128"/>
      <c r="DJM393" s="128"/>
      <c r="DJN393" s="356"/>
      <c r="DJO393" s="141"/>
      <c r="DJP393" s="366"/>
      <c r="DJQ393" s="358"/>
      <c r="DJR393" s="359"/>
      <c r="DJS393" s="360"/>
      <c r="DJT393" s="361"/>
      <c r="DJU393" s="361"/>
      <c r="DJV393" s="361"/>
      <c r="DJW393" s="362"/>
      <c r="DJX393" s="363"/>
      <c r="DJY393" s="363"/>
      <c r="DJZ393" s="364"/>
      <c r="DKA393" s="355"/>
      <c r="DKB393" s="128"/>
      <c r="DKC393" s="128"/>
      <c r="DKD393" s="128"/>
      <c r="DKE393" s="128"/>
      <c r="DKF393" s="128"/>
      <c r="DKG393" s="128"/>
      <c r="DKH393" s="128"/>
      <c r="DKI393" s="128"/>
      <c r="DKJ393" s="128"/>
      <c r="DKK393" s="356"/>
      <c r="DKL393" s="141"/>
      <c r="DKM393" s="366"/>
      <c r="DKN393" s="358"/>
      <c r="DKO393" s="359"/>
      <c r="DKP393" s="360"/>
      <c r="DKQ393" s="361"/>
      <c r="DKR393" s="361"/>
      <c r="DKS393" s="361"/>
      <c r="DKT393" s="362"/>
      <c r="DKU393" s="363"/>
      <c r="DKV393" s="363"/>
      <c r="DKW393" s="364"/>
      <c r="DKX393" s="355"/>
      <c r="DKY393" s="128"/>
      <c r="DKZ393" s="128"/>
      <c r="DLA393" s="128"/>
      <c r="DLB393" s="128"/>
      <c r="DLC393" s="128"/>
      <c r="DLD393" s="128"/>
      <c r="DLE393" s="128"/>
      <c r="DLF393" s="128"/>
      <c r="DLG393" s="128"/>
      <c r="DLH393" s="356"/>
      <c r="DLI393" s="141"/>
      <c r="DLJ393" s="366"/>
      <c r="DLK393" s="358"/>
      <c r="DLL393" s="359"/>
      <c r="DLM393" s="360"/>
      <c r="DLN393" s="361"/>
      <c r="DLO393" s="361"/>
      <c r="DLP393" s="361"/>
      <c r="DLQ393" s="362"/>
      <c r="DLR393" s="363"/>
      <c r="DLS393" s="363"/>
      <c r="DLT393" s="364"/>
      <c r="DLU393" s="355"/>
      <c r="DLV393" s="128"/>
      <c r="DLW393" s="128"/>
      <c r="DLX393" s="128"/>
      <c r="DLY393" s="128"/>
      <c r="DLZ393" s="128"/>
      <c r="DMA393" s="128"/>
      <c r="DMB393" s="128"/>
      <c r="DMC393" s="128"/>
      <c r="DMD393" s="128"/>
      <c r="DME393" s="356"/>
      <c r="DMF393" s="141"/>
      <c r="DMG393" s="366"/>
      <c r="DMH393" s="358"/>
      <c r="DMI393" s="359"/>
      <c r="DMJ393" s="360"/>
      <c r="DMK393" s="361"/>
      <c r="DML393" s="361"/>
      <c r="DMM393" s="361"/>
      <c r="DMN393" s="362"/>
      <c r="DMO393" s="363"/>
      <c r="DMP393" s="363"/>
      <c r="DMQ393" s="364"/>
      <c r="DMR393" s="355"/>
      <c r="DMS393" s="128"/>
      <c r="DMT393" s="128"/>
      <c r="DMU393" s="128"/>
      <c r="DMV393" s="128"/>
      <c r="DMW393" s="128"/>
      <c r="DMX393" s="128"/>
      <c r="DMY393" s="128"/>
      <c r="DMZ393" s="128"/>
      <c r="DNA393" s="128"/>
      <c r="DNB393" s="356"/>
      <c r="DNC393" s="141"/>
      <c r="DND393" s="366"/>
      <c r="DNE393" s="358"/>
      <c r="DNF393" s="359"/>
      <c r="DNG393" s="360"/>
      <c r="DNH393" s="361"/>
      <c r="DNI393" s="361"/>
      <c r="DNJ393" s="361"/>
      <c r="DNK393" s="362"/>
      <c r="DNL393" s="363"/>
      <c r="DNM393" s="363"/>
      <c r="DNN393" s="364"/>
      <c r="DNO393" s="355"/>
      <c r="DNP393" s="128"/>
      <c r="DNQ393" s="128"/>
      <c r="DNR393" s="128"/>
      <c r="DNS393" s="128"/>
      <c r="DNT393" s="128"/>
      <c r="DNU393" s="128"/>
      <c r="DNV393" s="128"/>
      <c r="DNW393" s="128"/>
      <c r="DNX393" s="128"/>
      <c r="DNY393" s="356"/>
      <c r="DNZ393" s="141"/>
      <c r="DOA393" s="366"/>
      <c r="DOB393" s="358"/>
      <c r="DOC393" s="359"/>
      <c r="DOD393" s="360"/>
      <c r="DOE393" s="361"/>
      <c r="DOF393" s="361"/>
      <c r="DOG393" s="361"/>
      <c r="DOH393" s="362"/>
      <c r="DOI393" s="363"/>
      <c r="DOJ393" s="363"/>
      <c r="DOK393" s="364"/>
      <c r="DOL393" s="355"/>
      <c r="DOM393" s="128"/>
      <c r="DON393" s="128"/>
      <c r="DOO393" s="128"/>
      <c r="DOP393" s="128"/>
      <c r="DOQ393" s="128"/>
      <c r="DOR393" s="128"/>
      <c r="DOS393" s="128"/>
      <c r="DOT393" s="128"/>
      <c r="DOU393" s="128"/>
      <c r="DOV393" s="356"/>
      <c r="DOW393" s="141"/>
      <c r="DOX393" s="366"/>
      <c r="DOY393" s="358"/>
      <c r="DOZ393" s="359"/>
      <c r="DPA393" s="360"/>
      <c r="DPB393" s="361"/>
      <c r="DPC393" s="361"/>
      <c r="DPD393" s="361"/>
      <c r="DPE393" s="362"/>
      <c r="DPF393" s="363"/>
      <c r="DPG393" s="363"/>
      <c r="DPH393" s="364"/>
      <c r="DPI393" s="355"/>
      <c r="DPJ393" s="128"/>
      <c r="DPK393" s="128"/>
      <c r="DPL393" s="128"/>
      <c r="DPM393" s="128"/>
      <c r="DPN393" s="128"/>
      <c r="DPO393" s="128"/>
      <c r="DPP393" s="128"/>
      <c r="DPQ393" s="128"/>
      <c r="DPR393" s="128"/>
      <c r="DPS393" s="356"/>
      <c r="DPT393" s="141"/>
      <c r="DPU393" s="366"/>
      <c r="DPV393" s="358"/>
      <c r="DPW393" s="359"/>
      <c r="DPX393" s="360"/>
      <c r="DPY393" s="361"/>
      <c r="DPZ393" s="361"/>
      <c r="DQA393" s="361"/>
      <c r="DQB393" s="362"/>
      <c r="DQC393" s="363"/>
      <c r="DQD393" s="363"/>
      <c r="DQE393" s="364"/>
      <c r="DQF393" s="355"/>
      <c r="DQG393" s="128"/>
      <c r="DQH393" s="128"/>
      <c r="DQI393" s="128"/>
      <c r="DQJ393" s="128"/>
      <c r="DQK393" s="128"/>
      <c r="DQL393" s="128"/>
      <c r="DQM393" s="128"/>
      <c r="DQN393" s="128"/>
      <c r="DQO393" s="128"/>
      <c r="DQP393" s="356"/>
      <c r="DQQ393" s="141"/>
      <c r="DQR393" s="366"/>
      <c r="DQS393" s="358"/>
      <c r="DQT393" s="359"/>
      <c r="DQU393" s="360"/>
      <c r="DQV393" s="361"/>
      <c r="DQW393" s="361"/>
      <c r="DQX393" s="361"/>
      <c r="DQY393" s="362"/>
      <c r="DQZ393" s="363"/>
      <c r="DRA393" s="363"/>
      <c r="DRB393" s="364"/>
      <c r="DRC393" s="355"/>
      <c r="DRD393" s="128"/>
      <c r="DRE393" s="128"/>
      <c r="DRF393" s="128"/>
      <c r="DRG393" s="128"/>
      <c r="DRH393" s="128"/>
      <c r="DRI393" s="128"/>
      <c r="DRJ393" s="128"/>
      <c r="DRK393" s="128"/>
      <c r="DRL393" s="128"/>
      <c r="DRM393" s="356"/>
      <c r="DRN393" s="141"/>
      <c r="DRO393" s="366"/>
      <c r="DRP393" s="358"/>
      <c r="DRQ393" s="359"/>
      <c r="DRR393" s="360"/>
      <c r="DRS393" s="361"/>
      <c r="DRT393" s="361"/>
      <c r="DRU393" s="361"/>
      <c r="DRV393" s="362"/>
      <c r="DRW393" s="363"/>
      <c r="DRX393" s="363"/>
      <c r="DRY393" s="364"/>
      <c r="DRZ393" s="355"/>
      <c r="DSA393" s="128"/>
      <c r="DSB393" s="128"/>
      <c r="DSC393" s="128"/>
      <c r="DSD393" s="128"/>
      <c r="DSE393" s="128"/>
      <c r="DSF393" s="128"/>
      <c r="DSG393" s="128"/>
      <c r="DSH393" s="128"/>
      <c r="DSI393" s="128"/>
      <c r="DSJ393" s="356"/>
      <c r="DSK393" s="141"/>
      <c r="DSL393" s="366"/>
      <c r="DSM393" s="358"/>
      <c r="DSN393" s="359"/>
      <c r="DSO393" s="360"/>
      <c r="DSP393" s="361"/>
      <c r="DSQ393" s="361"/>
      <c r="DSR393" s="361"/>
      <c r="DSS393" s="362"/>
      <c r="DST393" s="363"/>
      <c r="DSU393" s="363"/>
      <c r="DSV393" s="364"/>
      <c r="DSW393" s="355"/>
      <c r="DSX393" s="128"/>
      <c r="DSY393" s="128"/>
      <c r="DSZ393" s="128"/>
      <c r="DTA393" s="128"/>
      <c r="DTB393" s="128"/>
      <c r="DTC393" s="128"/>
      <c r="DTD393" s="128"/>
      <c r="DTE393" s="128"/>
      <c r="DTF393" s="128"/>
      <c r="DTG393" s="356"/>
      <c r="DTH393" s="141"/>
      <c r="DTI393" s="366"/>
      <c r="DTJ393" s="358"/>
      <c r="DTK393" s="359"/>
      <c r="DTL393" s="360"/>
      <c r="DTM393" s="361"/>
      <c r="DTN393" s="361"/>
      <c r="DTO393" s="361"/>
      <c r="DTP393" s="362"/>
      <c r="DTQ393" s="363"/>
      <c r="DTR393" s="363"/>
      <c r="DTS393" s="364"/>
      <c r="DTT393" s="355"/>
      <c r="DTU393" s="128"/>
      <c r="DTV393" s="128"/>
      <c r="DTW393" s="128"/>
      <c r="DTX393" s="128"/>
      <c r="DTY393" s="128"/>
      <c r="DTZ393" s="128"/>
      <c r="DUA393" s="128"/>
      <c r="DUB393" s="128"/>
      <c r="DUC393" s="128"/>
      <c r="DUD393" s="356"/>
      <c r="DUE393" s="141"/>
      <c r="DUF393" s="366"/>
      <c r="DUG393" s="358"/>
      <c r="DUH393" s="359"/>
      <c r="DUI393" s="360"/>
      <c r="DUJ393" s="361"/>
      <c r="DUK393" s="361"/>
      <c r="DUL393" s="361"/>
      <c r="DUM393" s="362"/>
      <c r="DUN393" s="363"/>
      <c r="DUO393" s="363"/>
      <c r="DUP393" s="364"/>
      <c r="DUQ393" s="355"/>
      <c r="DUR393" s="128"/>
      <c r="DUS393" s="128"/>
      <c r="DUT393" s="128"/>
      <c r="DUU393" s="128"/>
      <c r="DUV393" s="128"/>
      <c r="DUW393" s="128"/>
      <c r="DUX393" s="128"/>
      <c r="DUY393" s="128"/>
      <c r="DUZ393" s="128"/>
      <c r="DVA393" s="356"/>
      <c r="DVB393" s="141"/>
      <c r="DVC393" s="366"/>
      <c r="DVD393" s="358"/>
      <c r="DVE393" s="359"/>
      <c r="DVF393" s="360"/>
      <c r="DVG393" s="361"/>
      <c r="DVH393" s="361"/>
      <c r="DVI393" s="361"/>
      <c r="DVJ393" s="362"/>
      <c r="DVK393" s="363"/>
      <c r="DVL393" s="363"/>
      <c r="DVM393" s="364"/>
      <c r="DVN393" s="355"/>
      <c r="DVO393" s="128"/>
      <c r="DVP393" s="128"/>
      <c r="DVQ393" s="128"/>
      <c r="DVR393" s="128"/>
      <c r="DVS393" s="128"/>
      <c r="DVT393" s="128"/>
      <c r="DVU393" s="128"/>
      <c r="DVV393" s="128"/>
      <c r="DVW393" s="128"/>
      <c r="DVX393" s="356"/>
      <c r="DVY393" s="141"/>
      <c r="DVZ393" s="366"/>
      <c r="DWA393" s="358"/>
      <c r="DWB393" s="359"/>
      <c r="DWC393" s="360"/>
      <c r="DWD393" s="361"/>
      <c r="DWE393" s="361"/>
      <c r="DWF393" s="361"/>
      <c r="DWG393" s="362"/>
      <c r="DWH393" s="363"/>
      <c r="DWI393" s="363"/>
      <c r="DWJ393" s="364"/>
      <c r="DWK393" s="355"/>
      <c r="DWL393" s="128"/>
      <c r="DWM393" s="128"/>
      <c r="DWN393" s="128"/>
      <c r="DWO393" s="128"/>
      <c r="DWP393" s="128"/>
      <c r="DWQ393" s="128"/>
      <c r="DWR393" s="128"/>
      <c r="DWS393" s="128"/>
      <c r="DWT393" s="128"/>
      <c r="DWU393" s="356"/>
      <c r="DWV393" s="141"/>
      <c r="DWW393" s="366"/>
      <c r="DWX393" s="358"/>
      <c r="DWY393" s="359"/>
      <c r="DWZ393" s="360"/>
      <c r="DXA393" s="361"/>
      <c r="DXB393" s="361"/>
      <c r="DXC393" s="361"/>
      <c r="DXD393" s="362"/>
      <c r="DXE393" s="363"/>
      <c r="DXF393" s="363"/>
      <c r="DXG393" s="364"/>
      <c r="DXH393" s="355"/>
      <c r="DXI393" s="128"/>
      <c r="DXJ393" s="128"/>
      <c r="DXK393" s="128"/>
      <c r="DXL393" s="128"/>
      <c r="DXM393" s="128"/>
      <c r="DXN393" s="128"/>
      <c r="DXO393" s="128"/>
      <c r="DXP393" s="128"/>
      <c r="DXQ393" s="128"/>
      <c r="DXR393" s="356"/>
      <c r="DXS393" s="141"/>
      <c r="DXT393" s="366"/>
      <c r="DXU393" s="358"/>
      <c r="DXV393" s="359"/>
      <c r="DXW393" s="360"/>
      <c r="DXX393" s="361"/>
      <c r="DXY393" s="361"/>
      <c r="DXZ393" s="361"/>
      <c r="DYA393" s="362"/>
      <c r="DYB393" s="363"/>
      <c r="DYC393" s="363"/>
      <c r="DYD393" s="364"/>
      <c r="DYE393" s="355"/>
      <c r="DYF393" s="128"/>
      <c r="DYG393" s="128"/>
      <c r="DYH393" s="128"/>
      <c r="DYI393" s="128"/>
      <c r="DYJ393" s="128"/>
      <c r="DYK393" s="128"/>
      <c r="DYL393" s="128"/>
      <c r="DYM393" s="128"/>
      <c r="DYN393" s="128"/>
      <c r="DYO393" s="356"/>
      <c r="DYP393" s="141"/>
      <c r="DYQ393" s="366"/>
      <c r="DYR393" s="358"/>
      <c r="DYS393" s="359"/>
      <c r="DYT393" s="360"/>
      <c r="DYU393" s="361"/>
      <c r="DYV393" s="361"/>
      <c r="DYW393" s="361"/>
      <c r="DYX393" s="362"/>
      <c r="DYY393" s="363"/>
      <c r="DYZ393" s="363"/>
      <c r="DZA393" s="364"/>
      <c r="DZB393" s="355"/>
      <c r="DZC393" s="128"/>
      <c r="DZD393" s="128"/>
      <c r="DZE393" s="128"/>
      <c r="DZF393" s="128"/>
      <c r="DZG393" s="128"/>
      <c r="DZH393" s="128"/>
      <c r="DZI393" s="128"/>
      <c r="DZJ393" s="128"/>
      <c r="DZK393" s="128"/>
      <c r="DZL393" s="356"/>
      <c r="DZM393" s="141"/>
      <c r="DZN393" s="366"/>
      <c r="DZO393" s="358"/>
      <c r="DZP393" s="359"/>
      <c r="DZQ393" s="360"/>
      <c r="DZR393" s="361"/>
      <c r="DZS393" s="361"/>
      <c r="DZT393" s="361"/>
      <c r="DZU393" s="362"/>
      <c r="DZV393" s="363"/>
      <c r="DZW393" s="363"/>
      <c r="DZX393" s="364"/>
      <c r="DZY393" s="355"/>
      <c r="DZZ393" s="128"/>
      <c r="EAA393" s="128"/>
      <c r="EAB393" s="128"/>
      <c r="EAC393" s="128"/>
      <c r="EAD393" s="128"/>
      <c r="EAE393" s="128"/>
      <c r="EAF393" s="128"/>
      <c r="EAG393" s="128"/>
      <c r="EAH393" s="128"/>
      <c r="EAI393" s="356"/>
      <c r="EAJ393" s="141"/>
      <c r="EAK393" s="366"/>
      <c r="EAL393" s="358"/>
      <c r="EAM393" s="359"/>
      <c r="EAN393" s="360"/>
      <c r="EAO393" s="361"/>
      <c r="EAP393" s="361"/>
      <c r="EAQ393" s="361"/>
      <c r="EAR393" s="362"/>
      <c r="EAS393" s="363"/>
      <c r="EAT393" s="363"/>
      <c r="EAU393" s="364"/>
      <c r="EAV393" s="355"/>
      <c r="EAW393" s="128"/>
      <c r="EAX393" s="128"/>
      <c r="EAY393" s="128"/>
      <c r="EAZ393" s="128"/>
      <c r="EBA393" s="128"/>
      <c r="EBB393" s="128"/>
      <c r="EBC393" s="128"/>
      <c r="EBD393" s="128"/>
      <c r="EBE393" s="128"/>
      <c r="EBF393" s="356"/>
      <c r="EBG393" s="141"/>
      <c r="EBH393" s="366"/>
      <c r="EBI393" s="358"/>
      <c r="EBJ393" s="359"/>
      <c r="EBK393" s="360"/>
      <c r="EBL393" s="361"/>
      <c r="EBM393" s="361"/>
      <c r="EBN393" s="361"/>
      <c r="EBO393" s="362"/>
      <c r="EBP393" s="363"/>
      <c r="EBQ393" s="363"/>
      <c r="EBR393" s="364"/>
      <c r="EBS393" s="355"/>
      <c r="EBT393" s="128"/>
      <c r="EBU393" s="128"/>
      <c r="EBV393" s="128"/>
      <c r="EBW393" s="128"/>
      <c r="EBX393" s="128"/>
      <c r="EBY393" s="128"/>
      <c r="EBZ393" s="128"/>
      <c r="ECA393" s="128"/>
      <c r="ECB393" s="128"/>
      <c r="ECC393" s="356"/>
      <c r="ECD393" s="141"/>
      <c r="ECE393" s="366"/>
      <c r="ECF393" s="358"/>
      <c r="ECG393" s="359"/>
      <c r="ECH393" s="360"/>
      <c r="ECI393" s="361"/>
      <c r="ECJ393" s="361"/>
      <c r="ECK393" s="361"/>
      <c r="ECL393" s="362"/>
      <c r="ECM393" s="363"/>
      <c r="ECN393" s="363"/>
      <c r="ECO393" s="364"/>
      <c r="ECP393" s="355"/>
      <c r="ECQ393" s="128"/>
      <c r="ECR393" s="128"/>
      <c r="ECS393" s="128"/>
      <c r="ECT393" s="128"/>
      <c r="ECU393" s="128"/>
      <c r="ECV393" s="128"/>
      <c r="ECW393" s="128"/>
      <c r="ECX393" s="128"/>
      <c r="ECY393" s="128"/>
      <c r="ECZ393" s="356"/>
      <c r="EDA393" s="141"/>
      <c r="EDB393" s="366"/>
      <c r="EDC393" s="358"/>
      <c r="EDD393" s="359"/>
      <c r="EDE393" s="360"/>
      <c r="EDF393" s="361"/>
      <c r="EDG393" s="361"/>
      <c r="EDH393" s="361"/>
      <c r="EDI393" s="362"/>
      <c r="EDJ393" s="363"/>
      <c r="EDK393" s="363"/>
      <c r="EDL393" s="364"/>
      <c r="EDM393" s="355"/>
      <c r="EDN393" s="128"/>
      <c r="EDO393" s="128"/>
      <c r="EDP393" s="128"/>
      <c r="EDQ393" s="128"/>
      <c r="EDR393" s="128"/>
      <c r="EDS393" s="128"/>
      <c r="EDT393" s="128"/>
      <c r="EDU393" s="128"/>
      <c r="EDV393" s="128"/>
      <c r="EDW393" s="356"/>
      <c r="EDX393" s="141"/>
      <c r="EDY393" s="366"/>
      <c r="EDZ393" s="358"/>
      <c r="EEA393" s="359"/>
      <c r="EEB393" s="360"/>
      <c r="EEC393" s="361"/>
      <c r="EED393" s="361"/>
      <c r="EEE393" s="361"/>
      <c r="EEF393" s="362"/>
      <c r="EEG393" s="363"/>
      <c r="EEH393" s="363"/>
      <c r="EEI393" s="364"/>
      <c r="EEJ393" s="355"/>
      <c r="EEK393" s="128"/>
      <c r="EEL393" s="128"/>
      <c r="EEM393" s="128"/>
      <c r="EEN393" s="128"/>
      <c r="EEO393" s="128"/>
      <c r="EEP393" s="128"/>
      <c r="EEQ393" s="128"/>
      <c r="EER393" s="128"/>
      <c r="EES393" s="128"/>
      <c r="EET393" s="356"/>
      <c r="EEU393" s="141"/>
      <c r="EEV393" s="366"/>
      <c r="EEW393" s="358"/>
      <c r="EEX393" s="359"/>
      <c r="EEY393" s="360"/>
      <c r="EEZ393" s="361"/>
      <c r="EFA393" s="361"/>
      <c r="EFB393" s="361"/>
      <c r="EFC393" s="362"/>
      <c r="EFD393" s="363"/>
      <c r="EFE393" s="363"/>
      <c r="EFF393" s="364"/>
      <c r="EFG393" s="355"/>
      <c r="EFH393" s="128"/>
      <c r="EFI393" s="128"/>
      <c r="EFJ393" s="128"/>
      <c r="EFK393" s="128"/>
      <c r="EFL393" s="128"/>
      <c r="EFM393" s="128"/>
      <c r="EFN393" s="128"/>
      <c r="EFO393" s="128"/>
      <c r="EFP393" s="128"/>
      <c r="EFQ393" s="356"/>
      <c r="EFR393" s="141"/>
      <c r="EFS393" s="366"/>
      <c r="EFT393" s="358"/>
      <c r="EFU393" s="359"/>
      <c r="EFV393" s="360"/>
      <c r="EFW393" s="361"/>
      <c r="EFX393" s="361"/>
      <c r="EFY393" s="361"/>
      <c r="EFZ393" s="362"/>
      <c r="EGA393" s="363"/>
      <c r="EGB393" s="363"/>
      <c r="EGC393" s="364"/>
      <c r="EGD393" s="355"/>
      <c r="EGE393" s="128"/>
      <c r="EGF393" s="128"/>
      <c r="EGG393" s="128"/>
      <c r="EGH393" s="128"/>
      <c r="EGI393" s="128"/>
      <c r="EGJ393" s="128"/>
      <c r="EGK393" s="128"/>
      <c r="EGL393" s="128"/>
      <c r="EGM393" s="128"/>
      <c r="EGN393" s="356"/>
      <c r="EGO393" s="141"/>
      <c r="EGP393" s="366"/>
      <c r="EGQ393" s="358"/>
      <c r="EGR393" s="359"/>
      <c r="EGS393" s="360"/>
      <c r="EGT393" s="361"/>
      <c r="EGU393" s="361"/>
      <c r="EGV393" s="361"/>
      <c r="EGW393" s="362"/>
      <c r="EGX393" s="363"/>
      <c r="EGY393" s="363"/>
      <c r="EGZ393" s="364"/>
      <c r="EHA393" s="355"/>
      <c r="EHB393" s="128"/>
      <c r="EHC393" s="128"/>
      <c r="EHD393" s="128"/>
      <c r="EHE393" s="128"/>
      <c r="EHF393" s="128"/>
      <c r="EHG393" s="128"/>
      <c r="EHH393" s="128"/>
      <c r="EHI393" s="128"/>
      <c r="EHJ393" s="128"/>
      <c r="EHK393" s="356"/>
      <c r="EHL393" s="141"/>
      <c r="EHM393" s="366"/>
      <c r="EHN393" s="358"/>
      <c r="EHO393" s="359"/>
      <c r="EHP393" s="360"/>
      <c r="EHQ393" s="361"/>
      <c r="EHR393" s="361"/>
      <c r="EHS393" s="361"/>
      <c r="EHT393" s="362"/>
      <c r="EHU393" s="363"/>
      <c r="EHV393" s="363"/>
      <c r="EHW393" s="364"/>
      <c r="EHX393" s="355"/>
      <c r="EHY393" s="128"/>
      <c r="EHZ393" s="128"/>
      <c r="EIA393" s="128"/>
      <c r="EIB393" s="128"/>
      <c r="EIC393" s="128"/>
      <c r="EID393" s="128"/>
      <c r="EIE393" s="128"/>
      <c r="EIF393" s="128"/>
      <c r="EIG393" s="128"/>
      <c r="EIH393" s="356"/>
      <c r="EII393" s="141"/>
      <c r="EIJ393" s="366"/>
      <c r="EIK393" s="358"/>
      <c r="EIL393" s="359"/>
      <c r="EIM393" s="360"/>
      <c r="EIN393" s="361"/>
      <c r="EIO393" s="361"/>
      <c r="EIP393" s="361"/>
      <c r="EIQ393" s="362"/>
      <c r="EIR393" s="363"/>
      <c r="EIS393" s="363"/>
      <c r="EIT393" s="364"/>
      <c r="EIU393" s="355"/>
      <c r="EIV393" s="128"/>
      <c r="EIW393" s="128"/>
      <c r="EIX393" s="128"/>
      <c r="EIY393" s="128"/>
      <c r="EIZ393" s="128"/>
      <c r="EJA393" s="128"/>
      <c r="EJB393" s="128"/>
      <c r="EJC393" s="128"/>
      <c r="EJD393" s="128"/>
      <c r="EJE393" s="356"/>
      <c r="EJF393" s="141"/>
      <c r="EJG393" s="366"/>
      <c r="EJH393" s="358"/>
      <c r="EJI393" s="359"/>
      <c r="EJJ393" s="360"/>
      <c r="EJK393" s="361"/>
      <c r="EJL393" s="361"/>
      <c r="EJM393" s="361"/>
      <c r="EJN393" s="362"/>
      <c r="EJO393" s="363"/>
      <c r="EJP393" s="363"/>
      <c r="EJQ393" s="364"/>
      <c r="EJR393" s="355"/>
      <c r="EJS393" s="128"/>
      <c r="EJT393" s="128"/>
      <c r="EJU393" s="128"/>
      <c r="EJV393" s="128"/>
      <c r="EJW393" s="128"/>
      <c r="EJX393" s="128"/>
      <c r="EJY393" s="128"/>
      <c r="EJZ393" s="128"/>
      <c r="EKA393" s="128"/>
      <c r="EKB393" s="356"/>
      <c r="EKC393" s="141"/>
      <c r="EKD393" s="366"/>
      <c r="EKE393" s="358"/>
      <c r="EKF393" s="359"/>
      <c r="EKG393" s="360"/>
      <c r="EKH393" s="361"/>
      <c r="EKI393" s="361"/>
      <c r="EKJ393" s="361"/>
      <c r="EKK393" s="362"/>
      <c r="EKL393" s="363"/>
      <c r="EKM393" s="363"/>
      <c r="EKN393" s="364"/>
      <c r="EKO393" s="355"/>
      <c r="EKP393" s="128"/>
      <c r="EKQ393" s="128"/>
      <c r="EKR393" s="128"/>
      <c r="EKS393" s="128"/>
      <c r="EKT393" s="128"/>
      <c r="EKU393" s="128"/>
      <c r="EKV393" s="128"/>
      <c r="EKW393" s="128"/>
      <c r="EKX393" s="128"/>
      <c r="EKY393" s="356"/>
      <c r="EKZ393" s="141"/>
      <c r="ELA393" s="366"/>
      <c r="ELB393" s="358"/>
      <c r="ELC393" s="359"/>
      <c r="ELD393" s="360"/>
      <c r="ELE393" s="361"/>
      <c r="ELF393" s="361"/>
      <c r="ELG393" s="361"/>
      <c r="ELH393" s="362"/>
      <c r="ELI393" s="363"/>
      <c r="ELJ393" s="363"/>
      <c r="ELK393" s="364"/>
      <c r="ELL393" s="355"/>
      <c r="ELM393" s="128"/>
      <c r="ELN393" s="128"/>
      <c r="ELO393" s="128"/>
      <c r="ELP393" s="128"/>
      <c r="ELQ393" s="128"/>
      <c r="ELR393" s="128"/>
      <c r="ELS393" s="128"/>
      <c r="ELT393" s="128"/>
      <c r="ELU393" s="128"/>
      <c r="ELV393" s="356"/>
      <c r="ELW393" s="141"/>
      <c r="ELX393" s="366"/>
      <c r="ELY393" s="358"/>
      <c r="ELZ393" s="359"/>
      <c r="EMA393" s="360"/>
      <c r="EMB393" s="361"/>
      <c r="EMC393" s="361"/>
      <c r="EMD393" s="361"/>
      <c r="EME393" s="362"/>
      <c r="EMF393" s="363"/>
      <c r="EMG393" s="363"/>
      <c r="EMH393" s="364"/>
      <c r="EMI393" s="355"/>
      <c r="EMJ393" s="128"/>
      <c r="EMK393" s="128"/>
      <c r="EML393" s="128"/>
      <c r="EMM393" s="128"/>
      <c r="EMN393" s="128"/>
      <c r="EMO393" s="128"/>
      <c r="EMP393" s="128"/>
      <c r="EMQ393" s="128"/>
      <c r="EMR393" s="128"/>
      <c r="EMS393" s="356"/>
      <c r="EMT393" s="141"/>
      <c r="EMU393" s="366"/>
      <c r="EMV393" s="358"/>
      <c r="EMW393" s="359"/>
      <c r="EMX393" s="360"/>
      <c r="EMY393" s="361"/>
      <c r="EMZ393" s="361"/>
      <c r="ENA393" s="361"/>
      <c r="ENB393" s="362"/>
      <c r="ENC393" s="363"/>
      <c r="END393" s="363"/>
      <c r="ENE393" s="364"/>
      <c r="ENF393" s="355"/>
      <c r="ENG393" s="128"/>
      <c r="ENH393" s="128"/>
      <c r="ENI393" s="128"/>
      <c r="ENJ393" s="128"/>
      <c r="ENK393" s="128"/>
      <c r="ENL393" s="128"/>
      <c r="ENM393" s="128"/>
      <c r="ENN393" s="128"/>
      <c r="ENO393" s="128"/>
      <c r="ENP393" s="356"/>
      <c r="ENQ393" s="141"/>
      <c r="ENR393" s="366"/>
      <c r="ENS393" s="358"/>
      <c r="ENT393" s="359"/>
      <c r="ENU393" s="360"/>
      <c r="ENV393" s="361"/>
      <c r="ENW393" s="361"/>
      <c r="ENX393" s="361"/>
      <c r="ENY393" s="362"/>
      <c r="ENZ393" s="363"/>
      <c r="EOA393" s="363"/>
      <c r="EOB393" s="364"/>
      <c r="EOC393" s="355"/>
      <c r="EOD393" s="128"/>
      <c r="EOE393" s="128"/>
      <c r="EOF393" s="128"/>
      <c r="EOG393" s="128"/>
      <c r="EOH393" s="128"/>
      <c r="EOI393" s="128"/>
      <c r="EOJ393" s="128"/>
      <c r="EOK393" s="128"/>
      <c r="EOL393" s="128"/>
      <c r="EOM393" s="356"/>
      <c r="EON393" s="141"/>
      <c r="EOO393" s="366"/>
      <c r="EOP393" s="358"/>
      <c r="EOQ393" s="359"/>
      <c r="EOR393" s="360"/>
      <c r="EOS393" s="361"/>
      <c r="EOT393" s="361"/>
      <c r="EOU393" s="361"/>
      <c r="EOV393" s="362"/>
      <c r="EOW393" s="363"/>
      <c r="EOX393" s="363"/>
      <c r="EOY393" s="364"/>
      <c r="EOZ393" s="355"/>
      <c r="EPA393" s="128"/>
      <c r="EPB393" s="128"/>
      <c r="EPC393" s="128"/>
      <c r="EPD393" s="128"/>
      <c r="EPE393" s="128"/>
      <c r="EPF393" s="128"/>
      <c r="EPG393" s="128"/>
      <c r="EPH393" s="128"/>
      <c r="EPI393" s="128"/>
      <c r="EPJ393" s="356"/>
      <c r="EPK393" s="141"/>
      <c r="EPL393" s="366"/>
      <c r="EPM393" s="358"/>
      <c r="EPN393" s="359"/>
      <c r="EPO393" s="360"/>
      <c r="EPP393" s="361"/>
      <c r="EPQ393" s="361"/>
      <c r="EPR393" s="361"/>
      <c r="EPS393" s="362"/>
      <c r="EPT393" s="363"/>
      <c r="EPU393" s="363"/>
      <c r="EPV393" s="364"/>
      <c r="EPW393" s="355"/>
      <c r="EPX393" s="128"/>
      <c r="EPY393" s="128"/>
      <c r="EPZ393" s="128"/>
      <c r="EQA393" s="128"/>
      <c r="EQB393" s="128"/>
      <c r="EQC393" s="128"/>
      <c r="EQD393" s="128"/>
      <c r="EQE393" s="128"/>
      <c r="EQF393" s="128"/>
      <c r="EQG393" s="356"/>
      <c r="EQH393" s="141"/>
      <c r="EQI393" s="366"/>
      <c r="EQJ393" s="358"/>
      <c r="EQK393" s="359"/>
      <c r="EQL393" s="360"/>
      <c r="EQM393" s="361"/>
      <c r="EQN393" s="361"/>
      <c r="EQO393" s="361"/>
      <c r="EQP393" s="362"/>
      <c r="EQQ393" s="363"/>
      <c r="EQR393" s="363"/>
      <c r="EQS393" s="364"/>
      <c r="EQT393" s="355"/>
      <c r="EQU393" s="128"/>
      <c r="EQV393" s="128"/>
      <c r="EQW393" s="128"/>
      <c r="EQX393" s="128"/>
      <c r="EQY393" s="128"/>
      <c r="EQZ393" s="128"/>
      <c r="ERA393" s="128"/>
      <c r="ERB393" s="128"/>
      <c r="ERC393" s="128"/>
      <c r="ERD393" s="356"/>
      <c r="ERE393" s="141"/>
      <c r="ERF393" s="366"/>
      <c r="ERG393" s="358"/>
      <c r="ERH393" s="359"/>
      <c r="ERI393" s="360"/>
      <c r="ERJ393" s="361"/>
      <c r="ERK393" s="361"/>
      <c r="ERL393" s="361"/>
      <c r="ERM393" s="362"/>
      <c r="ERN393" s="363"/>
      <c r="ERO393" s="363"/>
      <c r="ERP393" s="364"/>
      <c r="ERQ393" s="355"/>
      <c r="ERR393" s="128"/>
      <c r="ERS393" s="128"/>
      <c r="ERT393" s="128"/>
      <c r="ERU393" s="128"/>
      <c r="ERV393" s="128"/>
      <c r="ERW393" s="128"/>
      <c r="ERX393" s="128"/>
      <c r="ERY393" s="128"/>
      <c r="ERZ393" s="128"/>
      <c r="ESA393" s="356"/>
      <c r="ESB393" s="141"/>
      <c r="ESC393" s="366"/>
      <c r="ESD393" s="358"/>
      <c r="ESE393" s="359"/>
      <c r="ESF393" s="360"/>
      <c r="ESG393" s="361"/>
      <c r="ESH393" s="361"/>
      <c r="ESI393" s="361"/>
      <c r="ESJ393" s="362"/>
      <c r="ESK393" s="363"/>
      <c r="ESL393" s="363"/>
      <c r="ESM393" s="364"/>
      <c r="ESN393" s="355"/>
      <c r="ESO393" s="128"/>
      <c r="ESP393" s="128"/>
      <c r="ESQ393" s="128"/>
      <c r="ESR393" s="128"/>
      <c r="ESS393" s="128"/>
      <c r="EST393" s="128"/>
      <c r="ESU393" s="128"/>
      <c r="ESV393" s="128"/>
      <c r="ESW393" s="128"/>
      <c r="ESX393" s="356"/>
      <c r="ESY393" s="141"/>
      <c r="ESZ393" s="366"/>
      <c r="ETA393" s="358"/>
      <c r="ETB393" s="359"/>
      <c r="ETC393" s="360"/>
      <c r="ETD393" s="361"/>
      <c r="ETE393" s="361"/>
      <c r="ETF393" s="361"/>
      <c r="ETG393" s="362"/>
      <c r="ETH393" s="363"/>
      <c r="ETI393" s="363"/>
      <c r="ETJ393" s="364"/>
      <c r="ETK393" s="355"/>
      <c r="ETL393" s="128"/>
      <c r="ETM393" s="128"/>
      <c r="ETN393" s="128"/>
      <c r="ETO393" s="128"/>
      <c r="ETP393" s="128"/>
      <c r="ETQ393" s="128"/>
      <c r="ETR393" s="128"/>
      <c r="ETS393" s="128"/>
      <c r="ETT393" s="128"/>
      <c r="ETU393" s="356"/>
      <c r="ETV393" s="141"/>
      <c r="ETW393" s="366"/>
      <c r="ETX393" s="358"/>
      <c r="ETY393" s="359"/>
      <c r="ETZ393" s="360"/>
      <c r="EUA393" s="361"/>
      <c r="EUB393" s="361"/>
      <c r="EUC393" s="361"/>
      <c r="EUD393" s="362"/>
      <c r="EUE393" s="363"/>
      <c r="EUF393" s="363"/>
      <c r="EUG393" s="364"/>
      <c r="EUH393" s="355"/>
      <c r="EUI393" s="128"/>
      <c r="EUJ393" s="128"/>
      <c r="EUK393" s="128"/>
      <c r="EUL393" s="128"/>
      <c r="EUM393" s="128"/>
      <c r="EUN393" s="128"/>
      <c r="EUO393" s="128"/>
      <c r="EUP393" s="128"/>
      <c r="EUQ393" s="128"/>
      <c r="EUR393" s="356"/>
      <c r="EUS393" s="141"/>
      <c r="EUT393" s="366"/>
      <c r="EUU393" s="358"/>
      <c r="EUV393" s="359"/>
      <c r="EUW393" s="360"/>
      <c r="EUX393" s="361"/>
      <c r="EUY393" s="361"/>
      <c r="EUZ393" s="361"/>
      <c r="EVA393" s="362"/>
      <c r="EVB393" s="363"/>
      <c r="EVC393" s="363"/>
      <c r="EVD393" s="364"/>
      <c r="EVE393" s="355"/>
      <c r="EVF393" s="128"/>
      <c r="EVG393" s="128"/>
      <c r="EVH393" s="128"/>
      <c r="EVI393" s="128"/>
      <c r="EVJ393" s="128"/>
      <c r="EVK393" s="128"/>
      <c r="EVL393" s="128"/>
      <c r="EVM393" s="128"/>
      <c r="EVN393" s="128"/>
      <c r="EVO393" s="356"/>
      <c r="EVP393" s="141"/>
      <c r="EVQ393" s="366"/>
      <c r="EVR393" s="358"/>
      <c r="EVS393" s="359"/>
      <c r="EVT393" s="360"/>
      <c r="EVU393" s="361"/>
      <c r="EVV393" s="361"/>
      <c r="EVW393" s="361"/>
      <c r="EVX393" s="362"/>
      <c r="EVY393" s="363"/>
      <c r="EVZ393" s="363"/>
      <c r="EWA393" s="364"/>
      <c r="EWB393" s="355"/>
      <c r="EWC393" s="128"/>
      <c r="EWD393" s="128"/>
      <c r="EWE393" s="128"/>
      <c r="EWF393" s="128"/>
      <c r="EWG393" s="128"/>
      <c r="EWH393" s="128"/>
      <c r="EWI393" s="128"/>
      <c r="EWJ393" s="128"/>
      <c r="EWK393" s="128"/>
      <c r="EWL393" s="356"/>
      <c r="EWM393" s="141"/>
      <c r="EWN393" s="366"/>
      <c r="EWO393" s="358"/>
      <c r="EWP393" s="359"/>
      <c r="EWQ393" s="360"/>
      <c r="EWR393" s="361"/>
      <c r="EWS393" s="361"/>
      <c r="EWT393" s="361"/>
      <c r="EWU393" s="362"/>
      <c r="EWV393" s="363"/>
      <c r="EWW393" s="363"/>
      <c r="EWX393" s="364"/>
      <c r="EWY393" s="355"/>
      <c r="EWZ393" s="128"/>
      <c r="EXA393" s="128"/>
      <c r="EXB393" s="128"/>
      <c r="EXC393" s="128"/>
      <c r="EXD393" s="128"/>
      <c r="EXE393" s="128"/>
      <c r="EXF393" s="128"/>
      <c r="EXG393" s="128"/>
      <c r="EXH393" s="128"/>
      <c r="EXI393" s="356"/>
      <c r="EXJ393" s="141"/>
      <c r="EXK393" s="366"/>
      <c r="EXL393" s="358"/>
      <c r="EXM393" s="359"/>
      <c r="EXN393" s="360"/>
      <c r="EXO393" s="361"/>
      <c r="EXP393" s="361"/>
      <c r="EXQ393" s="361"/>
      <c r="EXR393" s="362"/>
      <c r="EXS393" s="363"/>
      <c r="EXT393" s="363"/>
      <c r="EXU393" s="364"/>
      <c r="EXV393" s="355"/>
      <c r="EXW393" s="128"/>
      <c r="EXX393" s="128"/>
      <c r="EXY393" s="128"/>
      <c r="EXZ393" s="128"/>
      <c r="EYA393" s="128"/>
      <c r="EYB393" s="128"/>
      <c r="EYC393" s="128"/>
      <c r="EYD393" s="128"/>
      <c r="EYE393" s="128"/>
      <c r="EYF393" s="356"/>
      <c r="EYG393" s="141"/>
      <c r="EYH393" s="366"/>
      <c r="EYI393" s="358"/>
      <c r="EYJ393" s="359"/>
      <c r="EYK393" s="360"/>
      <c r="EYL393" s="361"/>
      <c r="EYM393" s="361"/>
      <c r="EYN393" s="361"/>
      <c r="EYO393" s="362"/>
      <c r="EYP393" s="363"/>
      <c r="EYQ393" s="363"/>
      <c r="EYR393" s="364"/>
      <c r="EYS393" s="355"/>
      <c r="EYT393" s="128"/>
      <c r="EYU393" s="128"/>
      <c r="EYV393" s="128"/>
      <c r="EYW393" s="128"/>
      <c r="EYX393" s="128"/>
      <c r="EYY393" s="128"/>
      <c r="EYZ393" s="128"/>
      <c r="EZA393" s="128"/>
      <c r="EZB393" s="128"/>
      <c r="EZC393" s="356"/>
      <c r="EZD393" s="141"/>
      <c r="EZE393" s="366"/>
      <c r="EZF393" s="358"/>
      <c r="EZG393" s="359"/>
      <c r="EZH393" s="360"/>
      <c r="EZI393" s="361"/>
      <c r="EZJ393" s="361"/>
      <c r="EZK393" s="361"/>
      <c r="EZL393" s="362"/>
      <c r="EZM393" s="363"/>
      <c r="EZN393" s="363"/>
      <c r="EZO393" s="364"/>
      <c r="EZP393" s="355"/>
      <c r="EZQ393" s="128"/>
      <c r="EZR393" s="128"/>
      <c r="EZS393" s="128"/>
      <c r="EZT393" s="128"/>
      <c r="EZU393" s="128"/>
      <c r="EZV393" s="128"/>
      <c r="EZW393" s="128"/>
      <c r="EZX393" s="128"/>
      <c r="EZY393" s="128"/>
      <c r="EZZ393" s="356"/>
      <c r="FAA393" s="141"/>
      <c r="FAB393" s="366"/>
      <c r="FAC393" s="358"/>
      <c r="FAD393" s="359"/>
      <c r="FAE393" s="360"/>
      <c r="FAF393" s="361"/>
      <c r="FAG393" s="361"/>
      <c r="FAH393" s="361"/>
      <c r="FAI393" s="362"/>
      <c r="FAJ393" s="363"/>
      <c r="FAK393" s="363"/>
      <c r="FAL393" s="364"/>
      <c r="FAM393" s="355"/>
      <c r="FAN393" s="128"/>
      <c r="FAO393" s="128"/>
      <c r="FAP393" s="128"/>
      <c r="FAQ393" s="128"/>
      <c r="FAR393" s="128"/>
      <c r="FAS393" s="128"/>
      <c r="FAT393" s="128"/>
      <c r="FAU393" s="128"/>
      <c r="FAV393" s="128"/>
      <c r="FAW393" s="356"/>
      <c r="FAX393" s="141"/>
      <c r="FAY393" s="366"/>
      <c r="FAZ393" s="358"/>
      <c r="FBA393" s="359"/>
      <c r="FBB393" s="360"/>
      <c r="FBC393" s="361"/>
      <c r="FBD393" s="361"/>
      <c r="FBE393" s="361"/>
      <c r="FBF393" s="362"/>
      <c r="FBG393" s="363"/>
      <c r="FBH393" s="363"/>
      <c r="FBI393" s="364"/>
      <c r="FBJ393" s="355"/>
      <c r="FBK393" s="128"/>
      <c r="FBL393" s="128"/>
      <c r="FBM393" s="128"/>
      <c r="FBN393" s="128"/>
      <c r="FBO393" s="128"/>
      <c r="FBP393" s="128"/>
      <c r="FBQ393" s="128"/>
      <c r="FBR393" s="128"/>
      <c r="FBS393" s="128"/>
      <c r="FBT393" s="356"/>
      <c r="FBU393" s="141"/>
      <c r="FBV393" s="366"/>
      <c r="FBW393" s="358"/>
      <c r="FBX393" s="359"/>
      <c r="FBY393" s="360"/>
      <c r="FBZ393" s="361"/>
      <c r="FCA393" s="361"/>
      <c r="FCB393" s="361"/>
      <c r="FCC393" s="362"/>
      <c r="FCD393" s="363"/>
      <c r="FCE393" s="363"/>
      <c r="FCF393" s="364"/>
      <c r="FCG393" s="355"/>
      <c r="FCH393" s="128"/>
      <c r="FCI393" s="128"/>
      <c r="FCJ393" s="128"/>
      <c r="FCK393" s="128"/>
      <c r="FCL393" s="128"/>
      <c r="FCM393" s="128"/>
      <c r="FCN393" s="128"/>
      <c r="FCO393" s="128"/>
      <c r="FCP393" s="128"/>
      <c r="FCQ393" s="356"/>
      <c r="FCR393" s="141"/>
      <c r="FCS393" s="366"/>
      <c r="FCT393" s="358"/>
      <c r="FCU393" s="359"/>
      <c r="FCV393" s="360"/>
      <c r="FCW393" s="361"/>
      <c r="FCX393" s="361"/>
      <c r="FCY393" s="361"/>
      <c r="FCZ393" s="362"/>
      <c r="FDA393" s="363"/>
      <c r="FDB393" s="363"/>
      <c r="FDC393" s="364"/>
      <c r="FDD393" s="355"/>
      <c r="FDE393" s="128"/>
      <c r="FDF393" s="128"/>
      <c r="FDG393" s="128"/>
      <c r="FDH393" s="128"/>
      <c r="FDI393" s="128"/>
      <c r="FDJ393" s="128"/>
      <c r="FDK393" s="128"/>
      <c r="FDL393" s="128"/>
      <c r="FDM393" s="128"/>
      <c r="FDN393" s="356"/>
      <c r="FDO393" s="141"/>
      <c r="FDP393" s="366"/>
      <c r="FDQ393" s="358"/>
      <c r="FDR393" s="359"/>
      <c r="FDS393" s="360"/>
      <c r="FDT393" s="361"/>
      <c r="FDU393" s="361"/>
      <c r="FDV393" s="361"/>
      <c r="FDW393" s="362"/>
      <c r="FDX393" s="363"/>
      <c r="FDY393" s="363"/>
      <c r="FDZ393" s="364"/>
      <c r="FEA393" s="355"/>
      <c r="FEB393" s="128"/>
      <c r="FEC393" s="128"/>
      <c r="FED393" s="128"/>
      <c r="FEE393" s="128"/>
      <c r="FEF393" s="128"/>
      <c r="FEG393" s="128"/>
      <c r="FEH393" s="128"/>
      <c r="FEI393" s="128"/>
      <c r="FEJ393" s="128"/>
      <c r="FEK393" s="356"/>
      <c r="FEL393" s="141"/>
      <c r="FEM393" s="366"/>
      <c r="FEN393" s="358"/>
      <c r="FEO393" s="359"/>
      <c r="FEP393" s="360"/>
      <c r="FEQ393" s="361"/>
      <c r="FER393" s="361"/>
      <c r="FES393" s="361"/>
      <c r="FET393" s="362"/>
      <c r="FEU393" s="363"/>
      <c r="FEV393" s="363"/>
      <c r="FEW393" s="364"/>
      <c r="FEX393" s="355"/>
      <c r="FEY393" s="128"/>
      <c r="FEZ393" s="128"/>
      <c r="FFA393" s="128"/>
      <c r="FFB393" s="128"/>
      <c r="FFC393" s="128"/>
      <c r="FFD393" s="128"/>
      <c r="FFE393" s="128"/>
      <c r="FFF393" s="128"/>
      <c r="FFG393" s="128"/>
      <c r="FFH393" s="356"/>
      <c r="FFI393" s="141"/>
      <c r="FFJ393" s="366"/>
      <c r="FFK393" s="358"/>
      <c r="FFL393" s="359"/>
      <c r="FFM393" s="360"/>
      <c r="FFN393" s="361"/>
      <c r="FFO393" s="361"/>
      <c r="FFP393" s="361"/>
      <c r="FFQ393" s="362"/>
      <c r="FFR393" s="363"/>
      <c r="FFS393" s="363"/>
      <c r="FFT393" s="364"/>
      <c r="FFU393" s="355"/>
      <c r="FFV393" s="128"/>
      <c r="FFW393" s="128"/>
      <c r="FFX393" s="128"/>
      <c r="FFY393" s="128"/>
      <c r="FFZ393" s="128"/>
      <c r="FGA393" s="128"/>
      <c r="FGB393" s="128"/>
      <c r="FGC393" s="128"/>
      <c r="FGD393" s="128"/>
      <c r="FGE393" s="356"/>
      <c r="FGF393" s="141"/>
      <c r="FGG393" s="366"/>
      <c r="FGH393" s="358"/>
      <c r="FGI393" s="359"/>
      <c r="FGJ393" s="360"/>
      <c r="FGK393" s="361"/>
      <c r="FGL393" s="361"/>
      <c r="FGM393" s="361"/>
      <c r="FGN393" s="362"/>
      <c r="FGO393" s="363"/>
      <c r="FGP393" s="363"/>
      <c r="FGQ393" s="364"/>
      <c r="FGR393" s="355"/>
      <c r="FGS393" s="128"/>
      <c r="FGT393" s="128"/>
      <c r="FGU393" s="128"/>
      <c r="FGV393" s="128"/>
      <c r="FGW393" s="128"/>
      <c r="FGX393" s="128"/>
      <c r="FGY393" s="128"/>
      <c r="FGZ393" s="128"/>
      <c r="FHA393" s="128"/>
      <c r="FHB393" s="356"/>
      <c r="FHC393" s="141"/>
      <c r="FHD393" s="366"/>
      <c r="FHE393" s="358"/>
      <c r="FHF393" s="359"/>
      <c r="FHG393" s="360"/>
      <c r="FHH393" s="361"/>
      <c r="FHI393" s="361"/>
      <c r="FHJ393" s="361"/>
      <c r="FHK393" s="362"/>
      <c r="FHL393" s="363"/>
      <c r="FHM393" s="363"/>
      <c r="FHN393" s="364"/>
      <c r="FHO393" s="355"/>
      <c r="FHP393" s="128"/>
      <c r="FHQ393" s="128"/>
      <c r="FHR393" s="128"/>
      <c r="FHS393" s="128"/>
      <c r="FHT393" s="128"/>
      <c r="FHU393" s="128"/>
      <c r="FHV393" s="128"/>
      <c r="FHW393" s="128"/>
      <c r="FHX393" s="128"/>
      <c r="FHY393" s="356"/>
      <c r="FHZ393" s="141"/>
      <c r="FIA393" s="366"/>
      <c r="FIB393" s="358"/>
      <c r="FIC393" s="359"/>
      <c r="FID393" s="360"/>
      <c r="FIE393" s="361"/>
      <c r="FIF393" s="361"/>
      <c r="FIG393" s="361"/>
      <c r="FIH393" s="362"/>
      <c r="FII393" s="363"/>
      <c r="FIJ393" s="363"/>
      <c r="FIK393" s="364"/>
      <c r="FIL393" s="355"/>
      <c r="FIM393" s="128"/>
      <c r="FIN393" s="128"/>
      <c r="FIO393" s="128"/>
      <c r="FIP393" s="128"/>
      <c r="FIQ393" s="128"/>
      <c r="FIR393" s="128"/>
      <c r="FIS393" s="128"/>
      <c r="FIT393" s="128"/>
      <c r="FIU393" s="128"/>
      <c r="FIV393" s="356"/>
      <c r="FIW393" s="141"/>
      <c r="FIX393" s="366"/>
      <c r="FIY393" s="358"/>
      <c r="FIZ393" s="359"/>
      <c r="FJA393" s="360"/>
      <c r="FJB393" s="361"/>
      <c r="FJC393" s="361"/>
      <c r="FJD393" s="361"/>
      <c r="FJE393" s="362"/>
      <c r="FJF393" s="363"/>
      <c r="FJG393" s="363"/>
      <c r="FJH393" s="364"/>
      <c r="FJI393" s="355"/>
      <c r="FJJ393" s="128"/>
      <c r="FJK393" s="128"/>
      <c r="FJL393" s="128"/>
      <c r="FJM393" s="128"/>
      <c r="FJN393" s="128"/>
      <c r="FJO393" s="128"/>
      <c r="FJP393" s="128"/>
      <c r="FJQ393" s="128"/>
      <c r="FJR393" s="128"/>
      <c r="FJS393" s="356"/>
      <c r="FJT393" s="141"/>
      <c r="FJU393" s="366"/>
      <c r="FJV393" s="358"/>
      <c r="FJW393" s="359"/>
      <c r="FJX393" s="360"/>
      <c r="FJY393" s="361"/>
      <c r="FJZ393" s="361"/>
      <c r="FKA393" s="361"/>
      <c r="FKB393" s="362"/>
      <c r="FKC393" s="363"/>
      <c r="FKD393" s="363"/>
      <c r="FKE393" s="364"/>
      <c r="FKF393" s="355"/>
      <c r="FKG393" s="128"/>
      <c r="FKH393" s="128"/>
      <c r="FKI393" s="128"/>
      <c r="FKJ393" s="128"/>
      <c r="FKK393" s="128"/>
      <c r="FKL393" s="128"/>
      <c r="FKM393" s="128"/>
      <c r="FKN393" s="128"/>
      <c r="FKO393" s="128"/>
      <c r="FKP393" s="356"/>
      <c r="FKQ393" s="141"/>
      <c r="FKR393" s="366"/>
      <c r="FKS393" s="358"/>
      <c r="FKT393" s="359"/>
      <c r="FKU393" s="360"/>
      <c r="FKV393" s="361"/>
      <c r="FKW393" s="361"/>
      <c r="FKX393" s="361"/>
      <c r="FKY393" s="362"/>
      <c r="FKZ393" s="363"/>
      <c r="FLA393" s="363"/>
      <c r="FLB393" s="364"/>
      <c r="FLC393" s="355"/>
      <c r="FLD393" s="128"/>
      <c r="FLE393" s="128"/>
      <c r="FLF393" s="128"/>
      <c r="FLG393" s="128"/>
      <c r="FLH393" s="128"/>
      <c r="FLI393" s="128"/>
      <c r="FLJ393" s="128"/>
      <c r="FLK393" s="128"/>
      <c r="FLL393" s="128"/>
      <c r="FLM393" s="356"/>
      <c r="FLN393" s="141"/>
      <c r="FLO393" s="366"/>
      <c r="FLP393" s="358"/>
      <c r="FLQ393" s="359"/>
      <c r="FLR393" s="360"/>
      <c r="FLS393" s="361"/>
      <c r="FLT393" s="361"/>
      <c r="FLU393" s="361"/>
      <c r="FLV393" s="362"/>
      <c r="FLW393" s="363"/>
      <c r="FLX393" s="363"/>
      <c r="FLY393" s="364"/>
      <c r="FLZ393" s="355"/>
      <c r="FMA393" s="128"/>
      <c r="FMB393" s="128"/>
      <c r="FMC393" s="128"/>
      <c r="FMD393" s="128"/>
      <c r="FME393" s="128"/>
      <c r="FMF393" s="128"/>
      <c r="FMG393" s="128"/>
      <c r="FMH393" s="128"/>
      <c r="FMI393" s="128"/>
      <c r="FMJ393" s="356"/>
      <c r="FMK393" s="141"/>
      <c r="FML393" s="366"/>
      <c r="FMM393" s="358"/>
      <c r="FMN393" s="359"/>
      <c r="FMO393" s="360"/>
      <c r="FMP393" s="361"/>
      <c r="FMQ393" s="361"/>
      <c r="FMR393" s="361"/>
      <c r="FMS393" s="362"/>
      <c r="FMT393" s="363"/>
      <c r="FMU393" s="363"/>
      <c r="FMV393" s="364"/>
      <c r="FMW393" s="355"/>
      <c r="FMX393" s="128"/>
      <c r="FMY393" s="128"/>
      <c r="FMZ393" s="128"/>
      <c r="FNA393" s="128"/>
      <c r="FNB393" s="128"/>
      <c r="FNC393" s="128"/>
      <c r="FND393" s="128"/>
      <c r="FNE393" s="128"/>
      <c r="FNF393" s="128"/>
      <c r="FNG393" s="356"/>
      <c r="FNH393" s="141"/>
      <c r="FNI393" s="366"/>
      <c r="FNJ393" s="358"/>
      <c r="FNK393" s="359"/>
      <c r="FNL393" s="360"/>
      <c r="FNM393" s="361"/>
      <c r="FNN393" s="361"/>
      <c r="FNO393" s="361"/>
      <c r="FNP393" s="362"/>
      <c r="FNQ393" s="363"/>
      <c r="FNR393" s="363"/>
      <c r="FNS393" s="364"/>
      <c r="FNT393" s="355"/>
      <c r="FNU393" s="128"/>
      <c r="FNV393" s="128"/>
      <c r="FNW393" s="128"/>
      <c r="FNX393" s="128"/>
      <c r="FNY393" s="128"/>
      <c r="FNZ393" s="128"/>
      <c r="FOA393" s="128"/>
      <c r="FOB393" s="128"/>
      <c r="FOC393" s="128"/>
      <c r="FOD393" s="356"/>
      <c r="FOE393" s="141"/>
      <c r="FOF393" s="366"/>
      <c r="FOG393" s="358"/>
      <c r="FOH393" s="359"/>
      <c r="FOI393" s="360"/>
      <c r="FOJ393" s="361"/>
      <c r="FOK393" s="361"/>
      <c r="FOL393" s="361"/>
      <c r="FOM393" s="362"/>
      <c r="FON393" s="363"/>
      <c r="FOO393" s="363"/>
      <c r="FOP393" s="364"/>
      <c r="FOQ393" s="355"/>
      <c r="FOR393" s="128"/>
      <c r="FOS393" s="128"/>
      <c r="FOT393" s="128"/>
      <c r="FOU393" s="128"/>
      <c r="FOV393" s="128"/>
      <c r="FOW393" s="128"/>
      <c r="FOX393" s="128"/>
      <c r="FOY393" s="128"/>
      <c r="FOZ393" s="128"/>
      <c r="FPA393" s="356"/>
      <c r="FPB393" s="141"/>
      <c r="FPC393" s="366"/>
      <c r="FPD393" s="358"/>
      <c r="FPE393" s="359"/>
      <c r="FPF393" s="360"/>
      <c r="FPG393" s="361"/>
      <c r="FPH393" s="361"/>
      <c r="FPI393" s="361"/>
      <c r="FPJ393" s="362"/>
      <c r="FPK393" s="363"/>
      <c r="FPL393" s="363"/>
      <c r="FPM393" s="364"/>
      <c r="FPN393" s="355"/>
      <c r="FPO393" s="128"/>
      <c r="FPP393" s="128"/>
      <c r="FPQ393" s="128"/>
      <c r="FPR393" s="128"/>
      <c r="FPS393" s="128"/>
      <c r="FPT393" s="128"/>
      <c r="FPU393" s="128"/>
      <c r="FPV393" s="128"/>
      <c r="FPW393" s="128"/>
      <c r="FPX393" s="356"/>
      <c r="FPY393" s="141"/>
      <c r="FPZ393" s="366"/>
      <c r="FQA393" s="358"/>
      <c r="FQB393" s="359"/>
      <c r="FQC393" s="360"/>
      <c r="FQD393" s="361"/>
      <c r="FQE393" s="361"/>
      <c r="FQF393" s="361"/>
      <c r="FQG393" s="362"/>
      <c r="FQH393" s="363"/>
      <c r="FQI393" s="363"/>
      <c r="FQJ393" s="364"/>
      <c r="FQK393" s="355"/>
      <c r="FQL393" s="128"/>
      <c r="FQM393" s="128"/>
      <c r="FQN393" s="128"/>
      <c r="FQO393" s="128"/>
      <c r="FQP393" s="128"/>
      <c r="FQQ393" s="128"/>
      <c r="FQR393" s="128"/>
      <c r="FQS393" s="128"/>
      <c r="FQT393" s="128"/>
      <c r="FQU393" s="356"/>
      <c r="FQV393" s="141"/>
      <c r="FQW393" s="366"/>
      <c r="FQX393" s="358"/>
      <c r="FQY393" s="359"/>
      <c r="FQZ393" s="360"/>
      <c r="FRA393" s="361"/>
      <c r="FRB393" s="361"/>
      <c r="FRC393" s="361"/>
      <c r="FRD393" s="362"/>
      <c r="FRE393" s="363"/>
      <c r="FRF393" s="363"/>
      <c r="FRG393" s="364"/>
      <c r="FRH393" s="355"/>
      <c r="FRI393" s="128"/>
      <c r="FRJ393" s="128"/>
      <c r="FRK393" s="128"/>
      <c r="FRL393" s="128"/>
      <c r="FRM393" s="128"/>
      <c r="FRN393" s="128"/>
      <c r="FRO393" s="128"/>
      <c r="FRP393" s="128"/>
      <c r="FRQ393" s="128"/>
      <c r="FRR393" s="356"/>
      <c r="FRS393" s="141"/>
      <c r="FRT393" s="366"/>
      <c r="FRU393" s="358"/>
      <c r="FRV393" s="359"/>
      <c r="FRW393" s="360"/>
      <c r="FRX393" s="361"/>
      <c r="FRY393" s="361"/>
      <c r="FRZ393" s="361"/>
      <c r="FSA393" s="362"/>
      <c r="FSB393" s="363"/>
      <c r="FSC393" s="363"/>
      <c r="FSD393" s="364"/>
      <c r="FSE393" s="355"/>
      <c r="FSF393" s="128"/>
      <c r="FSG393" s="128"/>
      <c r="FSH393" s="128"/>
      <c r="FSI393" s="128"/>
      <c r="FSJ393" s="128"/>
      <c r="FSK393" s="128"/>
      <c r="FSL393" s="128"/>
      <c r="FSM393" s="128"/>
      <c r="FSN393" s="128"/>
      <c r="FSO393" s="356"/>
      <c r="FSP393" s="141"/>
      <c r="FSQ393" s="366"/>
      <c r="FSR393" s="358"/>
      <c r="FSS393" s="359"/>
      <c r="FST393" s="360"/>
      <c r="FSU393" s="361"/>
      <c r="FSV393" s="361"/>
      <c r="FSW393" s="361"/>
      <c r="FSX393" s="362"/>
      <c r="FSY393" s="363"/>
      <c r="FSZ393" s="363"/>
      <c r="FTA393" s="364"/>
      <c r="FTB393" s="355"/>
      <c r="FTC393" s="128"/>
      <c r="FTD393" s="128"/>
      <c r="FTE393" s="128"/>
      <c r="FTF393" s="128"/>
      <c r="FTG393" s="128"/>
      <c r="FTH393" s="128"/>
      <c r="FTI393" s="128"/>
      <c r="FTJ393" s="128"/>
      <c r="FTK393" s="128"/>
      <c r="FTL393" s="356"/>
      <c r="FTM393" s="141"/>
      <c r="FTN393" s="366"/>
      <c r="FTO393" s="358"/>
      <c r="FTP393" s="359"/>
      <c r="FTQ393" s="360"/>
      <c r="FTR393" s="361"/>
      <c r="FTS393" s="361"/>
      <c r="FTT393" s="361"/>
      <c r="FTU393" s="362"/>
      <c r="FTV393" s="363"/>
      <c r="FTW393" s="363"/>
      <c r="FTX393" s="364"/>
      <c r="FTY393" s="355"/>
      <c r="FTZ393" s="128"/>
      <c r="FUA393" s="128"/>
      <c r="FUB393" s="128"/>
      <c r="FUC393" s="128"/>
      <c r="FUD393" s="128"/>
      <c r="FUE393" s="128"/>
      <c r="FUF393" s="128"/>
      <c r="FUG393" s="128"/>
      <c r="FUH393" s="128"/>
      <c r="FUI393" s="356"/>
      <c r="FUJ393" s="141"/>
      <c r="FUK393" s="366"/>
      <c r="FUL393" s="358"/>
      <c r="FUM393" s="359"/>
      <c r="FUN393" s="360"/>
      <c r="FUO393" s="361"/>
      <c r="FUP393" s="361"/>
      <c r="FUQ393" s="361"/>
      <c r="FUR393" s="362"/>
      <c r="FUS393" s="363"/>
      <c r="FUT393" s="363"/>
      <c r="FUU393" s="364"/>
      <c r="FUV393" s="355"/>
      <c r="FUW393" s="128"/>
      <c r="FUX393" s="128"/>
      <c r="FUY393" s="128"/>
      <c r="FUZ393" s="128"/>
      <c r="FVA393" s="128"/>
      <c r="FVB393" s="128"/>
      <c r="FVC393" s="128"/>
      <c r="FVD393" s="128"/>
      <c r="FVE393" s="128"/>
      <c r="FVF393" s="356"/>
      <c r="FVG393" s="141"/>
      <c r="FVH393" s="366"/>
      <c r="FVI393" s="358"/>
      <c r="FVJ393" s="359"/>
      <c r="FVK393" s="360"/>
      <c r="FVL393" s="361"/>
      <c r="FVM393" s="361"/>
      <c r="FVN393" s="361"/>
      <c r="FVO393" s="362"/>
      <c r="FVP393" s="363"/>
      <c r="FVQ393" s="363"/>
      <c r="FVR393" s="364"/>
      <c r="FVS393" s="355"/>
      <c r="FVT393" s="128"/>
      <c r="FVU393" s="128"/>
      <c r="FVV393" s="128"/>
      <c r="FVW393" s="128"/>
      <c r="FVX393" s="128"/>
      <c r="FVY393" s="128"/>
      <c r="FVZ393" s="128"/>
      <c r="FWA393" s="128"/>
      <c r="FWB393" s="128"/>
      <c r="FWC393" s="356"/>
      <c r="FWD393" s="141"/>
      <c r="FWE393" s="366"/>
      <c r="FWF393" s="358"/>
      <c r="FWG393" s="359"/>
      <c r="FWH393" s="360"/>
      <c r="FWI393" s="361"/>
      <c r="FWJ393" s="361"/>
      <c r="FWK393" s="361"/>
      <c r="FWL393" s="362"/>
      <c r="FWM393" s="363"/>
      <c r="FWN393" s="363"/>
      <c r="FWO393" s="364"/>
      <c r="FWP393" s="355"/>
      <c r="FWQ393" s="128"/>
      <c r="FWR393" s="128"/>
      <c r="FWS393" s="128"/>
      <c r="FWT393" s="128"/>
      <c r="FWU393" s="128"/>
      <c r="FWV393" s="128"/>
      <c r="FWW393" s="128"/>
      <c r="FWX393" s="128"/>
      <c r="FWY393" s="128"/>
      <c r="FWZ393" s="356"/>
      <c r="FXA393" s="141"/>
      <c r="FXB393" s="366"/>
      <c r="FXC393" s="358"/>
      <c r="FXD393" s="359"/>
      <c r="FXE393" s="360"/>
      <c r="FXF393" s="361"/>
      <c r="FXG393" s="361"/>
      <c r="FXH393" s="361"/>
      <c r="FXI393" s="362"/>
      <c r="FXJ393" s="363"/>
      <c r="FXK393" s="363"/>
      <c r="FXL393" s="364"/>
      <c r="FXM393" s="355"/>
      <c r="FXN393" s="128"/>
      <c r="FXO393" s="128"/>
      <c r="FXP393" s="128"/>
      <c r="FXQ393" s="128"/>
      <c r="FXR393" s="128"/>
      <c r="FXS393" s="128"/>
      <c r="FXT393" s="128"/>
      <c r="FXU393" s="128"/>
      <c r="FXV393" s="128"/>
      <c r="FXW393" s="356"/>
      <c r="FXX393" s="141"/>
      <c r="FXY393" s="366"/>
      <c r="FXZ393" s="358"/>
      <c r="FYA393" s="359"/>
      <c r="FYB393" s="360"/>
      <c r="FYC393" s="361"/>
      <c r="FYD393" s="361"/>
      <c r="FYE393" s="361"/>
      <c r="FYF393" s="362"/>
      <c r="FYG393" s="363"/>
      <c r="FYH393" s="363"/>
      <c r="FYI393" s="364"/>
      <c r="FYJ393" s="355"/>
      <c r="FYK393" s="128"/>
      <c r="FYL393" s="128"/>
      <c r="FYM393" s="128"/>
      <c r="FYN393" s="128"/>
      <c r="FYO393" s="128"/>
      <c r="FYP393" s="128"/>
      <c r="FYQ393" s="128"/>
      <c r="FYR393" s="128"/>
      <c r="FYS393" s="128"/>
      <c r="FYT393" s="356"/>
      <c r="FYU393" s="141"/>
      <c r="FYV393" s="366"/>
      <c r="FYW393" s="358"/>
      <c r="FYX393" s="359"/>
      <c r="FYY393" s="360"/>
      <c r="FYZ393" s="361"/>
      <c r="FZA393" s="361"/>
      <c r="FZB393" s="361"/>
      <c r="FZC393" s="362"/>
      <c r="FZD393" s="363"/>
      <c r="FZE393" s="363"/>
      <c r="FZF393" s="364"/>
      <c r="FZG393" s="355"/>
      <c r="FZH393" s="128"/>
      <c r="FZI393" s="128"/>
      <c r="FZJ393" s="128"/>
      <c r="FZK393" s="128"/>
      <c r="FZL393" s="128"/>
      <c r="FZM393" s="128"/>
      <c r="FZN393" s="128"/>
      <c r="FZO393" s="128"/>
      <c r="FZP393" s="128"/>
      <c r="FZQ393" s="356"/>
      <c r="FZR393" s="141"/>
      <c r="FZS393" s="366"/>
      <c r="FZT393" s="358"/>
      <c r="FZU393" s="359"/>
      <c r="FZV393" s="360"/>
      <c r="FZW393" s="361"/>
      <c r="FZX393" s="361"/>
      <c r="FZY393" s="361"/>
      <c r="FZZ393" s="362"/>
      <c r="GAA393" s="363"/>
      <c r="GAB393" s="363"/>
      <c r="GAC393" s="364"/>
      <c r="GAD393" s="355"/>
      <c r="GAE393" s="128"/>
      <c r="GAF393" s="128"/>
      <c r="GAG393" s="128"/>
      <c r="GAH393" s="128"/>
      <c r="GAI393" s="128"/>
      <c r="GAJ393" s="128"/>
      <c r="GAK393" s="128"/>
      <c r="GAL393" s="128"/>
      <c r="GAM393" s="128"/>
      <c r="GAN393" s="356"/>
      <c r="GAO393" s="141"/>
      <c r="GAP393" s="366"/>
      <c r="GAQ393" s="358"/>
      <c r="GAR393" s="359"/>
      <c r="GAS393" s="360"/>
      <c r="GAT393" s="361"/>
      <c r="GAU393" s="361"/>
      <c r="GAV393" s="361"/>
      <c r="GAW393" s="362"/>
      <c r="GAX393" s="363"/>
      <c r="GAY393" s="363"/>
      <c r="GAZ393" s="364"/>
      <c r="GBA393" s="355"/>
      <c r="GBB393" s="128"/>
      <c r="GBC393" s="128"/>
      <c r="GBD393" s="128"/>
      <c r="GBE393" s="128"/>
      <c r="GBF393" s="128"/>
      <c r="GBG393" s="128"/>
      <c r="GBH393" s="128"/>
      <c r="GBI393" s="128"/>
      <c r="GBJ393" s="128"/>
      <c r="GBK393" s="356"/>
      <c r="GBL393" s="141"/>
      <c r="GBM393" s="366"/>
      <c r="GBN393" s="358"/>
      <c r="GBO393" s="359"/>
      <c r="GBP393" s="360"/>
      <c r="GBQ393" s="361"/>
      <c r="GBR393" s="361"/>
      <c r="GBS393" s="361"/>
      <c r="GBT393" s="362"/>
      <c r="GBU393" s="363"/>
      <c r="GBV393" s="363"/>
      <c r="GBW393" s="364"/>
      <c r="GBX393" s="355"/>
      <c r="GBY393" s="128"/>
      <c r="GBZ393" s="128"/>
      <c r="GCA393" s="128"/>
      <c r="GCB393" s="128"/>
      <c r="GCC393" s="128"/>
      <c r="GCD393" s="128"/>
      <c r="GCE393" s="128"/>
      <c r="GCF393" s="128"/>
      <c r="GCG393" s="128"/>
      <c r="GCH393" s="356"/>
      <c r="GCI393" s="141"/>
      <c r="GCJ393" s="366"/>
      <c r="GCK393" s="358"/>
      <c r="GCL393" s="359"/>
      <c r="GCM393" s="360"/>
      <c r="GCN393" s="361"/>
      <c r="GCO393" s="361"/>
      <c r="GCP393" s="361"/>
      <c r="GCQ393" s="362"/>
      <c r="GCR393" s="363"/>
      <c r="GCS393" s="363"/>
      <c r="GCT393" s="364"/>
      <c r="GCU393" s="355"/>
      <c r="GCV393" s="128"/>
      <c r="GCW393" s="128"/>
      <c r="GCX393" s="128"/>
      <c r="GCY393" s="128"/>
      <c r="GCZ393" s="128"/>
      <c r="GDA393" s="128"/>
      <c r="GDB393" s="128"/>
      <c r="GDC393" s="128"/>
      <c r="GDD393" s="128"/>
      <c r="GDE393" s="356"/>
      <c r="GDF393" s="141"/>
      <c r="GDG393" s="366"/>
      <c r="GDH393" s="358"/>
      <c r="GDI393" s="359"/>
      <c r="GDJ393" s="360"/>
      <c r="GDK393" s="361"/>
      <c r="GDL393" s="361"/>
      <c r="GDM393" s="361"/>
      <c r="GDN393" s="362"/>
      <c r="GDO393" s="363"/>
      <c r="GDP393" s="363"/>
      <c r="GDQ393" s="364"/>
      <c r="GDR393" s="355"/>
      <c r="GDS393" s="128"/>
      <c r="GDT393" s="128"/>
      <c r="GDU393" s="128"/>
      <c r="GDV393" s="128"/>
      <c r="GDW393" s="128"/>
      <c r="GDX393" s="128"/>
      <c r="GDY393" s="128"/>
      <c r="GDZ393" s="128"/>
      <c r="GEA393" s="128"/>
      <c r="GEB393" s="356"/>
      <c r="GEC393" s="141"/>
      <c r="GED393" s="366"/>
      <c r="GEE393" s="358"/>
      <c r="GEF393" s="359"/>
      <c r="GEG393" s="360"/>
      <c r="GEH393" s="361"/>
      <c r="GEI393" s="361"/>
      <c r="GEJ393" s="361"/>
      <c r="GEK393" s="362"/>
      <c r="GEL393" s="363"/>
      <c r="GEM393" s="363"/>
      <c r="GEN393" s="364"/>
      <c r="GEO393" s="355"/>
      <c r="GEP393" s="128"/>
      <c r="GEQ393" s="128"/>
      <c r="GER393" s="128"/>
      <c r="GES393" s="128"/>
      <c r="GET393" s="128"/>
      <c r="GEU393" s="128"/>
      <c r="GEV393" s="128"/>
      <c r="GEW393" s="128"/>
      <c r="GEX393" s="128"/>
      <c r="GEY393" s="356"/>
      <c r="GEZ393" s="141"/>
      <c r="GFA393" s="366"/>
      <c r="GFB393" s="358"/>
      <c r="GFC393" s="359"/>
      <c r="GFD393" s="360"/>
      <c r="GFE393" s="361"/>
      <c r="GFF393" s="361"/>
      <c r="GFG393" s="361"/>
      <c r="GFH393" s="362"/>
      <c r="GFI393" s="363"/>
      <c r="GFJ393" s="363"/>
      <c r="GFK393" s="364"/>
      <c r="GFL393" s="355"/>
      <c r="GFM393" s="128"/>
      <c r="GFN393" s="128"/>
      <c r="GFO393" s="128"/>
      <c r="GFP393" s="128"/>
      <c r="GFQ393" s="128"/>
      <c r="GFR393" s="128"/>
      <c r="GFS393" s="128"/>
      <c r="GFT393" s="128"/>
      <c r="GFU393" s="128"/>
      <c r="GFV393" s="356"/>
      <c r="GFW393" s="141"/>
      <c r="GFX393" s="366"/>
      <c r="GFY393" s="358"/>
      <c r="GFZ393" s="359"/>
      <c r="GGA393" s="360"/>
      <c r="GGB393" s="361"/>
      <c r="GGC393" s="361"/>
      <c r="GGD393" s="361"/>
      <c r="GGE393" s="362"/>
      <c r="GGF393" s="363"/>
      <c r="GGG393" s="363"/>
      <c r="GGH393" s="364"/>
      <c r="GGI393" s="355"/>
      <c r="GGJ393" s="128"/>
      <c r="GGK393" s="128"/>
      <c r="GGL393" s="128"/>
      <c r="GGM393" s="128"/>
      <c r="GGN393" s="128"/>
      <c r="GGO393" s="128"/>
      <c r="GGP393" s="128"/>
      <c r="GGQ393" s="128"/>
      <c r="GGR393" s="128"/>
      <c r="GGS393" s="356"/>
      <c r="GGT393" s="141"/>
      <c r="GGU393" s="366"/>
      <c r="GGV393" s="358"/>
      <c r="GGW393" s="359"/>
      <c r="GGX393" s="360"/>
      <c r="GGY393" s="361"/>
      <c r="GGZ393" s="361"/>
      <c r="GHA393" s="361"/>
      <c r="GHB393" s="362"/>
      <c r="GHC393" s="363"/>
      <c r="GHD393" s="363"/>
      <c r="GHE393" s="364"/>
      <c r="GHF393" s="355"/>
      <c r="GHG393" s="128"/>
      <c r="GHH393" s="128"/>
      <c r="GHI393" s="128"/>
      <c r="GHJ393" s="128"/>
      <c r="GHK393" s="128"/>
      <c r="GHL393" s="128"/>
      <c r="GHM393" s="128"/>
      <c r="GHN393" s="128"/>
      <c r="GHO393" s="128"/>
      <c r="GHP393" s="356"/>
      <c r="GHQ393" s="141"/>
      <c r="GHR393" s="366"/>
      <c r="GHS393" s="358"/>
      <c r="GHT393" s="359"/>
      <c r="GHU393" s="360"/>
      <c r="GHV393" s="361"/>
      <c r="GHW393" s="361"/>
      <c r="GHX393" s="361"/>
      <c r="GHY393" s="362"/>
      <c r="GHZ393" s="363"/>
      <c r="GIA393" s="363"/>
      <c r="GIB393" s="364"/>
      <c r="GIC393" s="355"/>
      <c r="GID393" s="128"/>
      <c r="GIE393" s="128"/>
      <c r="GIF393" s="128"/>
      <c r="GIG393" s="128"/>
      <c r="GIH393" s="128"/>
      <c r="GII393" s="128"/>
      <c r="GIJ393" s="128"/>
      <c r="GIK393" s="128"/>
      <c r="GIL393" s="128"/>
      <c r="GIM393" s="356"/>
      <c r="GIN393" s="141"/>
      <c r="GIO393" s="366"/>
      <c r="GIP393" s="358"/>
      <c r="GIQ393" s="359"/>
      <c r="GIR393" s="360"/>
      <c r="GIS393" s="361"/>
      <c r="GIT393" s="361"/>
      <c r="GIU393" s="361"/>
      <c r="GIV393" s="362"/>
      <c r="GIW393" s="363"/>
      <c r="GIX393" s="363"/>
      <c r="GIY393" s="364"/>
      <c r="GIZ393" s="355"/>
      <c r="GJA393" s="128"/>
      <c r="GJB393" s="128"/>
      <c r="GJC393" s="128"/>
      <c r="GJD393" s="128"/>
      <c r="GJE393" s="128"/>
      <c r="GJF393" s="128"/>
      <c r="GJG393" s="128"/>
      <c r="GJH393" s="128"/>
      <c r="GJI393" s="128"/>
      <c r="GJJ393" s="356"/>
      <c r="GJK393" s="141"/>
      <c r="GJL393" s="366"/>
      <c r="GJM393" s="358"/>
      <c r="GJN393" s="359"/>
      <c r="GJO393" s="360"/>
      <c r="GJP393" s="361"/>
      <c r="GJQ393" s="361"/>
      <c r="GJR393" s="361"/>
      <c r="GJS393" s="362"/>
      <c r="GJT393" s="363"/>
      <c r="GJU393" s="363"/>
      <c r="GJV393" s="364"/>
      <c r="GJW393" s="355"/>
      <c r="GJX393" s="128"/>
      <c r="GJY393" s="128"/>
      <c r="GJZ393" s="128"/>
      <c r="GKA393" s="128"/>
      <c r="GKB393" s="128"/>
      <c r="GKC393" s="128"/>
      <c r="GKD393" s="128"/>
      <c r="GKE393" s="128"/>
      <c r="GKF393" s="128"/>
      <c r="GKG393" s="356"/>
      <c r="GKH393" s="141"/>
      <c r="GKI393" s="366"/>
      <c r="GKJ393" s="358"/>
      <c r="GKK393" s="359"/>
      <c r="GKL393" s="360"/>
      <c r="GKM393" s="361"/>
      <c r="GKN393" s="361"/>
      <c r="GKO393" s="361"/>
      <c r="GKP393" s="362"/>
      <c r="GKQ393" s="363"/>
      <c r="GKR393" s="363"/>
      <c r="GKS393" s="364"/>
      <c r="GKT393" s="355"/>
      <c r="GKU393" s="128"/>
      <c r="GKV393" s="128"/>
      <c r="GKW393" s="128"/>
      <c r="GKX393" s="128"/>
      <c r="GKY393" s="128"/>
      <c r="GKZ393" s="128"/>
      <c r="GLA393" s="128"/>
      <c r="GLB393" s="128"/>
      <c r="GLC393" s="128"/>
      <c r="GLD393" s="356"/>
      <c r="GLE393" s="141"/>
      <c r="GLF393" s="366"/>
      <c r="GLG393" s="358"/>
      <c r="GLH393" s="359"/>
      <c r="GLI393" s="360"/>
      <c r="GLJ393" s="361"/>
      <c r="GLK393" s="361"/>
      <c r="GLL393" s="361"/>
      <c r="GLM393" s="362"/>
      <c r="GLN393" s="363"/>
      <c r="GLO393" s="363"/>
      <c r="GLP393" s="364"/>
      <c r="GLQ393" s="355"/>
      <c r="GLR393" s="128"/>
      <c r="GLS393" s="128"/>
      <c r="GLT393" s="128"/>
      <c r="GLU393" s="128"/>
      <c r="GLV393" s="128"/>
      <c r="GLW393" s="128"/>
      <c r="GLX393" s="128"/>
      <c r="GLY393" s="128"/>
      <c r="GLZ393" s="128"/>
      <c r="GMA393" s="356"/>
      <c r="GMB393" s="141"/>
      <c r="GMC393" s="366"/>
      <c r="GMD393" s="358"/>
      <c r="GME393" s="359"/>
      <c r="GMF393" s="360"/>
      <c r="GMG393" s="361"/>
      <c r="GMH393" s="361"/>
      <c r="GMI393" s="361"/>
      <c r="GMJ393" s="362"/>
      <c r="GMK393" s="363"/>
      <c r="GML393" s="363"/>
      <c r="GMM393" s="364"/>
      <c r="GMN393" s="355"/>
      <c r="GMO393" s="128"/>
      <c r="GMP393" s="128"/>
      <c r="GMQ393" s="128"/>
      <c r="GMR393" s="128"/>
      <c r="GMS393" s="128"/>
      <c r="GMT393" s="128"/>
      <c r="GMU393" s="128"/>
      <c r="GMV393" s="128"/>
      <c r="GMW393" s="128"/>
      <c r="GMX393" s="356"/>
      <c r="GMY393" s="141"/>
      <c r="GMZ393" s="366"/>
      <c r="GNA393" s="358"/>
      <c r="GNB393" s="359"/>
      <c r="GNC393" s="360"/>
      <c r="GND393" s="361"/>
      <c r="GNE393" s="361"/>
      <c r="GNF393" s="361"/>
      <c r="GNG393" s="362"/>
      <c r="GNH393" s="363"/>
      <c r="GNI393" s="363"/>
      <c r="GNJ393" s="364"/>
      <c r="GNK393" s="355"/>
      <c r="GNL393" s="128"/>
      <c r="GNM393" s="128"/>
      <c r="GNN393" s="128"/>
      <c r="GNO393" s="128"/>
      <c r="GNP393" s="128"/>
      <c r="GNQ393" s="128"/>
      <c r="GNR393" s="128"/>
      <c r="GNS393" s="128"/>
      <c r="GNT393" s="128"/>
      <c r="GNU393" s="356"/>
      <c r="GNV393" s="141"/>
      <c r="GNW393" s="366"/>
      <c r="GNX393" s="358"/>
      <c r="GNY393" s="359"/>
      <c r="GNZ393" s="360"/>
      <c r="GOA393" s="361"/>
      <c r="GOB393" s="361"/>
      <c r="GOC393" s="361"/>
      <c r="GOD393" s="362"/>
      <c r="GOE393" s="363"/>
      <c r="GOF393" s="363"/>
      <c r="GOG393" s="364"/>
      <c r="GOH393" s="355"/>
      <c r="GOI393" s="128"/>
      <c r="GOJ393" s="128"/>
      <c r="GOK393" s="128"/>
      <c r="GOL393" s="128"/>
      <c r="GOM393" s="128"/>
      <c r="GON393" s="128"/>
      <c r="GOO393" s="128"/>
      <c r="GOP393" s="128"/>
      <c r="GOQ393" s="128"/>
      <c r="GOR393" s="356"/>
      <c r="GOS393" s="141"/>
      <c r="GOT393" s="366"/>
      <c r="GOU393" s="358"/>
      <c r="GOV393" s="359"/>
      <c r="GOW393" s="360"/>
      <c r="GOX393" s="361"/>
      <c r="GOY393" s="361"/>
      <c r="GOZ393" s="361"/>
      <c r="GPA393" s="362"/>
      <c r="GPB393" s="363"/>
      <c r="GPC393" s="363"/>
      <c r="GPD393" s="364"/>
      <c r="GPE393" s="355"/>
      <c r="GPF393" s="128"/>
      <c r="GPG393" s="128"/>
      <c r="GPH393" s="128"/>
      <c r="GPI393" s="128"/>
      <c r="GPJ393" s="128"/>
      <c r="GPK393" s="128"/>
      <c r="GPL393" s="128"/>
      <c r="GPM393" s="128"/>
      <c r="GPN393" s="128"/>
      <c r="GPO393" s="356"/>
      <c r="GPP393" s="141"/>
      <c r="GPQ393" s="366"/>
      <c r="GPR393" s="358"/>
      <c r="GPS393" s="359"/>
      <c r="GPT393" s="360"/>
      <c r="GPU393" s="361"/>
      <c r="GPV393" s="361"/>
      <c r="GPW393" s="361"/>
      <c r="GPX393" s="362"/>
      <c r="GPY393" s="363"/>
      <c r="GPZ393" s="363"/>
      <c r="GQA393" s="364"/>
      <c r="GQB393" s="355"/>
      <c r="GQC393" s="128"/>
      <c r="GQD393" s="128"/>
      <c r="GQE393" s="128"/>
      <c r="GQF393" s="128"/>
      <c r="GQG393" s="128"/>
      <c r="GQH393" s="128"/>
      <c r="GQI393" s="128"/>
      <c r="GQJ393" s="128"/>
      <c r="GQK393" s="128"/>
      <c r="GQL393" s="356"/>
      <c r="GQM393" s="141"/>
      <c r="GQN393" s="366"/>
      <c r="GQO393" s="358"/>
      <c r="GQP393" s="359"/>
      <c r="GQQ393" s="360"/>
      <c r="GQR393" s="361"/>
      <c r="GQS393" s="361"/>
      <c r="GQT393" s="361"/>
      <c r="GQU393" s="362"/>
      <c r="GQV393" s="363"/>
      <c r="GQW393" s="363"/>
      <c r="GQX393" s="364"/>
      <c r="GQY393" s="355"/>
      <c r="GQZ393" s="128"/>
      <c r="GRA393" s="128"/>
      <c r="GRB393" s="128"/>
      <c r="GRC393" s="128"/>
      <c r="GRD393" s="128"/>
      <c r="GRE393" s="128"/>
      <c r="GRF393" s="128"/>
      <c r="GRG393" s="128"/>
      <c r="GRH393" s="128"/>
      <c r="GRI393" s="356"/>
      <c r="GRJ393" s="141"/>
      <c r="GRK393" s="366"/>
      <c r="GRL393" s="358"/>
      <c r="GRM393" s="359"/>
      <c r="GRN393" s="360"/>
      <c r="GRO393" s="361"/>
      <c r="GRP393" s="361"/>
      <c r="GRQ393" s="361"/>
      <c r="GRR393" s="362"/>
      <c r="GRS393" s="363"/>
      <c r="GRT393" s="363"/>
      <c r="GRU393" s="364"/>
      <c r="GRV393" s="355"/>
      <c r="GRW393" s="128"/>
      <c r="GRX393" s="128"/>
      <c r="GRY393" s="128"/>
      <c r="GRZ393" s="128"/>
      <c r="GSA393" s="128"/>
      <c r="GSB393" s="128"/>
      <c r="GSC393" s="128"/>
      <c r="GSD393" s="128"/>
      <c r="GSE393" s="128"/>
      <c r="GSF393" s="356"/>
      <c r="GSG393" s="141"/>
      <c r="GSH393" s="366"/>
      <c r="GSI393" s="358"/>
      <c r="GSJ393" s="359"/>
      <c r="GSK393" s="360"/>
      <c r="GSL393" s="361"/>
      <c r="GSM393" s="361"/>
      <c r="GSN393" s="361"/>
      <c r="GSO393" s="362"/>
      <c r="GSP393" s="363"/>
      <c r="GSQ393" s="363"/>
      <c r="GSR393" s="364"/>
      <c r="GSS393" s="355"/>
      <c r="GST393" s="128"/>
      <c r="GSU393" s="128"/>
      <c r="GSV393" s="128"/>
      <c r="GSW393" s="128"/>
      <c r="GSX393" s="128"/>
      <c r="GSY393" s="128"/>
      <c r="GSZ393" s="128"/>
      <c r="GTA393" s="128"/>
      <c r="GTB393" s="128"/>
      <c r="GTC393" s="356"/>
      <c r="GTD393" s="141"/>
      <c r="GTE393" s="366"/>
      <c r="GTF393" s="358"/>
      <c r="GTG393" s="359"/>
      <c r="GTH393" s="360"/>
      <c r="GTI393" s="361"/>
      <c r="GTJ393" s="361"/>
      <c r="GTK393" s="361"/>
      <c r="GTL393" s="362"/>
      <c r="GTM393" s="363"/>
      <c r="GTN393" s="363"/>
      <c r="GTO393" s="364"/>
      <c r="GTP393" s="355"/>
      <c r="GTQ393" s="128"/>
      <c r="GTR393" s="128"/>
      <c r="GTS393" s="128"/>
      <c r="GTT393" s="128"/>
      <c r="GTU393" s="128"/>
      <c r="GTV393" s="128"/>
      <c r="GTW393" s="128"/>
      <c r="GTX393" s="128"/>
      <c r="GTY393" s="128"/>
      <c r="GTZ393" s="356"/>
      <c r="GUA393" s="141"/>
      <c r="GUB393" s="366"/>
      <c r="GUC393" s="358"/>
      <c r="GUD393" s="359"/>
      <c r="GUE393" s="360"/>
      <c r="GUF393" s="361"/>
      <c r="GUG393" s="361"/>
      <c r="GUH393" s="361"/>
      <c r="GUI393" s="362"/>
      <c r="GUJ393" s="363"/>
      <c r="GUK393" s="363"/>
      <c r="GUL393" s="364"/>
      <c r="GUM393" s="355"/>
      <c r="GUN393" s="128"/>
      <c r="GUO393" s="128"/>
      <c r="GUP393" s="128"/>
      <c r="GUQ393" s="128"/>
      <c r="GUR393" s="128"/>
      <c r="GUS393" s="128"/>
      <c r="GUT393" s="128"/>
      <c r="GUU393" s="128"/>
      <c r="GUV393" s="128"/>
      <c r="GUW393" s="356"/>
      <c r="GUX393" s="141"/>
      <c r="GUY393" s="366"/>
      <c r="GUZ393" s="358"/>
      <c r="GVA393" s="359"/>
      <c r="GVB393" s="360"/>
      <c r="GVC393" s="361"/>
      <c r="GVD393" s="361"/>
      <c r="GVE393" s="361"/>
      <c r="GVF393" s="362"/>
      <c r="GVG393" s="363"/>
      <c r="GVH393" s="363"/>
      <c r="GVI393" s="364"/>
      <c r="GVJ393" s="355"/>
      <c r="GVK393" s="128"/>
      <c r="GVL393" s="128"/>
      <c r="GVM393" s="128"/>
      <c r="GVN393" s="128"/>
      <c r="GVO393" s="128"/>
      <c r="GVP393" s="128"/>
      <c r="GVQ393" s="128"/>
      <c r="GVR393" s="128"/>
      <c r="GVS393" s="128"/>
      <c r="GVT393" s="356"/>
      <c r="GVU393" s="141"/>
      <c r="GVV393" s="366"/>
      <c r="GVW393" s="358"/>
      <c r="GVX393" s="359"/>
      <c r="GVY393" s="360"/>
      <c r="GVZ393" s="361"/>
      <c r="GWA393" s="361"/>
      <c r="GWB393" s="361"/>
      <c r="GWC393" s="362"/>
      <c r="GWD393" s="363"/>
      <c r="GWE393" s="363"/>
      <c r="GWF393" s="364"/>
      <c r="GWG393" s="355"/>
      <c r="GWH393" s="128"/>
      <c r="GWI393" s="128"/>
      <c r="GWJ393" s="128"/>
      <c r="GWK393" s="128"/>
      <c r="GWL393" s="128"/>
      <c r="GWM393" s="128"/>
      <c r="GWN393" s="128"/>
      <c r="GWO393" s="128"/>
      <c r="GWP393" s="128"/>
      <c r="GWQ393" s="356"/>
      <c r="GWR393" s="141"/>
      <c r="GWS393" s="366"/>
      <c r="GWT393" s="358"/>
      <c r="GWU393" s="359"/>
      <c r="GWV393" s="360"/>
      <c r="GWW393" s="361"/>
      <c r="GWX393" s="361"/>
      <c r="GWY393" s="361"/>
      <c r="GWZ393" s="362"/>
      <c r="GXA393" s="363"/>
      <c r="GXB393" s="363"/>
      <c r="GXC393" s="364"/>
      <c r="GXD393" s="355"/>
      <c r="GXE393" s="128"/>
      <c r="GXF393" s="128"/>
      <c r="GXG393" s="128"/>
      <c r="GXH393" s="128"/>
      <c r="GXI393" s="128"/>
      <c r="GXJ393" s="128"/>
      <c r="GXK393" s="128"/>
      <c r="GXL393" s="128"/>
      <c r="GXM393" s="128"/>
      <c r="GXN393" s="356"/>
      <c r="GXO393" s="141"/>
      <c r="GXP393" s="366"/>
      <c r="GXQ393" s="358"/>
      <c r="GXR393" s="359"/>
      <c r="GXS393" s="360"/>
      <c r="GXT393" s="361"/>
      <c r="GXU393" s="361"/>
      <c r="GXV393" s="361"/>
      <c r="GXW393" s="362"/>
      <c r="GXX393" s="363"/>
      <c r="GXY393" s="363"/>
      <c r="GXZ393" s="364"/>
      <c r="GYA393" s="355"/>
      <c r="GYB393" s="128"/>
      <c r="GYC393" s="128"/>
      <c r="GYD393" s="128"/>
      <c r="GYE393" s="128"/>
      <c r="GYF393" s="128"/>
      <c r="GYG393" s="128"/>
      <c r="GYH393" s="128"/>
      <c r="GYI393" s="128"/>
      <c r="GYJ393" s="128"/>
      <c r="GYK393" s="356"/>
      <c r="GYL393" s="141"/>
      <c r="GYM393" s="366"/>
      <c r="GYN393" s="358"/>
      <c r="GYO393" s="359"/>
      <c r="GYP393" s="360"/>
      <c r="GYQ393" s="361"/>
      <c r="GYR393" s="361"/>
      <c r="GYS393" s="361"/>
      <c r="GYT393" s="362"/>
      <c r="GYU393" s="363"/>
      <c r="GYV393" s="363"/>
      <c r="GYW393" s="364"/>
      <c r="GYX393" s="355"/>
      <c r="GYY393" s="128"/>
      <c r="GYZ393" s="128"/>
      <c r="GZA393" s="128"/>
      <c r="GZB393" s="128"/>
      <c r="GZC393" s="128"/>
      <c r="GZD393" s="128"/>
      <c r="GZE393" s="128"/>
      <c r="GZF393" s="128"/>
      <c r="GZG393" s="128"/>
      <c r="GZH393" s="356"/>
      <c r="GZI393" s="141"/>
      <c r="GZJ393" s="366"/>
      <c r="GZK393" s="358"/>
      <c r="GZL393" s="359"/>
      <c r="GZM393" s="360"/>
      <c r="GZN393" s="361"/>
      <c r="GZO393" s="361"/>
      <c r="GZP393" s="361"/>
      <c r="GZQ393" s="362"/>
      <c r="GZR393" s="363"/>
      <c r="GZS393" s="363"/>
      <c r="GZT393" s="364"/>
      <c r="GZU393" s="355"/>
      <c r="GZV393" s="128"/>
      <c r="GZW393" s="128"/>
      <c r="GZX393" s="128"/>
      <c r="GZY393" s="128"/>
      <c r="GZZ393" s="128"/>
      <c r="HAA393" s="128"/>
      <c r="HAB393" s="128"/>
      <c r="HAC393" s="128"/>
      <c r="HAD393" s="128"/>
      <c r="HAE393" s="356"/>
      <c r="HAF393" s="141"/>
      <c r="HAG393" s="366"/>
      <c r="HAH393" s="358"/>
      <c r="HAI393" s="359"/>
      <c r="HAJ393" s="360"/>
      <c r="HAK393" s="361"/>
      <c r="HAL393" s="361"/>
      <c r="HAM393" s="361"/>
      <c r="HAN393" s="362"/>
      <c r="HAO393" s="363"/>
      <c r="HAP393" s="363"/>
      <c r="HAQ393" s="364"/>
      <c r="HAR393" s="355"/>
      <c r="HAS393" s="128"/>
      <c r="HAT393" s="128"/>
      <c r="HAU393" s="128"/>
      <c r="HAV393" s="128"/>
      <c r="HAW393" s="128"/>
      <c r="HAX393" s="128"/>
      <c r="HAY393" s="128"/>
      <c r="HAZ393" s="128"/>
      <c r="HBA393" s="128"/>
      <c r="HBB393" s="356"/>
      <c r="HBC393" s="141"/>
      <c r="HBD393" s="366"/>
      <c r="HBE393" s="358"/>
      <c r="HBF393" s="359"/>
      <c r="HBG393" s="360"/>
      <c r="HBH393" s="361"/>
      <c r="HBI393" s="361"/>
      <c r="HBJ393" s="361"/>
      <c r="HBK393" s="362"/>
      <c r="HBL393" s="363"/>
      <c r="HBM393" s="363"/>
      <c r="HBN393" s="364"/>
      <c r="HBO393" s="355"/>
      <c r="HBP393" s="128"/>
      <c r="HBQ393" s="128"/>
      <c r="HBR393" s="128"/>
      <c r="HBS393" s="128"/>
      <c r="HBT393" s="128"/>
      <c r="HBU393" s="128"/>
      <c r="HBV393" s="128"/>
      <c r="HBW393" s="128"/>
      <c r="HBX393" s="128"/>
      <c r="HBY393" s="356"/>
      <c r="HBZ393" s="141"/>
      <c r="HCA393" s="366"/>
      <c r="HCB393" s="358"/>
      <c r="HCC393" s="359"/>
      <c r="HCD393" s="360"/>
      <c r="HCE393" s="361"/>
      <c r="HCF393" s="361"/>
      <c r="HCG393" s="361"/>
      <c r="HCH393" s="362"/>
      <c r="HCI393" s="363"/>
      <c r="HCJ393" s="363"/>
      <c r="HCK393" s="364"/>
      <c r="HCL393" s="355"/>
      <c r="HCM393" s="128"/>
      <c r="HCN393" s="128"/>
      <c r="HCO393" s="128"/>
      <c r="HCP393" s="128"/>
      <c r="HCQ393" s="128"/>
      <c r="HCR393" s="128"/>
      <c r="HCS393" s="128"/>
      <c r="HCT393" s="128"/>
      <c r="HCU393" s="128"/>
      <c r="HCV393" s="356"/>
      <c r="HCW393" s="141"/>
      <c r="HCX393" s="366"/>
      <c r="HCY393" s="358"/>
      <c r="HCZ393" s="359"/>
      <c r="HDA393" s="360"/>
      <c r="HDB393" s="361"/>
      <c r="HDC393" s="361"/>
      <c r="HDD393" s="361"/>
      <c r="HDE393" s="362"/>
      <c r="HDF393" s="363"/>
      <c r="HDG393" s="363"/>
      <c r="HDH393" s="364"/>
      <c r="HDI393" s="355"/>
      <c r="HDJ393" s="128"/>
      <c r="HDK393" s="128"/>
      <c r="HDL393" s="128"/>
      <c r="HDM393" s="128"/>
      <c r="HDN393" s="128"/>
      <c r="HDO393" s="128"/>
      <c r="HDP393" s="128"/>
      <c r="HDQ393" s="128"/>
      <c r="HDR393" s="128"/>
      <c r="HDS393" s="356"/>
      <c r="HDT393" s="141"/>
      <c r="HDU393" s="366"/>
      <c r="HDV393" s="358"/>
      <c r="HDW393" s="359"/>
      <c r="HDX393" s="360"/>
      <c r="HDY393" s="361"/>
      <c r="HDZ393" s="361"/>
      <c r="HEA393" s="361"/>
      <c r="HEB393" s="362"/>
      <c r="HEC393" s="363"/>
      <c r="HED393" s="363"/>
      <c r="HEE393" s="364"/>
      <c r="HEF393" s="355"/>
      <c r="HEG393" s="128"/>
      <c r="HEH393" s="128"/>
      <c r="HEI393" s="128"/>
      <c r="HEJ393" s="128"/>
      <c r="HEK393" s="128"/>
      <c r="HEL393" s="128"/>
      <c r="HEM393" s="128"/>
      <c r="HEN393" s="128"/>
      <c r="HEO393" s="128"/>
      <c r="HEP393" s="356"/>
      <c r="HEQ393" s="141"/>
      <c r="HER393" s="366"/>
      <c r="HES393" s="358"/>
      <c r="HET393" s="359"/>
      <c r="HEU393" s="360"/>
      <c r="HEV393" s="361"/>
      <c r="HEW393" s="361"/>
      <c r="HEX393" s="361"/>
      <c r="HEY393" s="362"/>
      <c r="HEZ393" s="363"/>
      <c r="HFA393" s="363"/>
      <c r="HFB393" s="364"/>
      <c r="HFC393" s="355"/>
      <c r="HFD393" s="128"/>
      <c r="HFE393" s="128"/>
      <c r="HFF393" s="128"/>
      <c r="HFG393" s="128"/>
      <c r="HFH393" s="128"/>
      <c r="HFI393" s="128"/>
      <c r="HFJ393" s="128"/>
      <c r="HFK393" s="128"/>
      <c r="HFL393" s="128"/>
      <c r="HFM393" s="356"/>
      <c r="HFN393" s="141"/>
      <c r="HFO393" s="366"/>
      <c r="HFP393" s="358"/>
      <c r="HFQ393" s="359"/>
      <c r="HFR393" s="360"/>
      <c r="HFS393" s="361"/>
      <c r="HFT393" s="361"/>
      <c r="HFU393" s="361"/>
      <c r="HFV393" s="362"/>
      <c r="HFW393" s="363"/>
      <c r="HFX393" s="363"/>
      <c r="HFY393" s="364"/>
      <c r="HFZ393" s="355"/>
      <c r="HGA393" s="128"/>
      <c r="HGB393" s="128"/>
      <c r="HGC393" s="128"/>
      <c r="HGD393" s="128"/>
      <c r="HGE393" s="128"/>
      <c r="HGF393" s="128"/>
      <c r="HGG393" s="128"/>
      <c r="HGH393" s="128"/>
      <c r="HGI393" s="128"/>
      <c r="HGJ393" s="356"/>
      <c r="HGK393" s="141"/>
      <c r="HGL393" s="366"/>
      <c r="HGM393" s="358"/>
      <c r="HGN393" s="359"/>
      <c r="HGO393" s="360"/>
      <c r="HGP393" s="361"/>
      <c r="HGQ393" s="361"/>
      <c r="HGR393" s="361"/>
      <c r="HGS393" s="362"/>
      <c r="HGT393" s="363"/>
      <c r="HGU393" s="363"/>
      <c r="HGV393" s="364"/>
      <c r="HGW393" s="355"/>
      <c r="HGX393" s="128"/>
      <c r="HGY393" s="128"/>
      <c r="HGZ393" s="128"/>
      <c r="HHA393" s="128"/>
      <c r="HHB393" s="128"/>
      <c r="HHC393" s="128"/>
      <c r="HHD393" s="128"/>
      <c r="HHE393" s="128"/>
      <c r="HHF393" s="128"/>
      <c r="HHG393" s="356"/>
      <c r="HHH393" s="141"/>
      <c r="HHI393" s="366"/>
      <c r="HHJ393" s="358"/>
      <c r="HHK393" s="359"/>
      <c r="HHL393" s="360"/>
      <c r="HHM393" s="361"/>
      <c r="HHN393" s="361"/>
      <c r="HHO393" s="361"/>
      <c r="HHP393" s="362"/>
      <c r="HHQ393" s="363"/>
      <c r="HHR393" s="363"/>
      <c r="HHS393" s="364"/>
      <c r="HHT393" s="355"/>
      <c r="HHU393" s="128"/>
      <c r="HHV393" s="128"/>
      <c r="HHW393" s="128"/>
      <c r="HHX393" s="128"/>
      <c r="HHY393" s="128"/>
      <c r="HHZ393" s="128"/>
      <c r="HIA393" s="128"/>
      <c r="HIB393" s="128"/>
      <c r="HIC393" s="128"/>
      <c r="HID393" s="356"/>
      <c r="HIE393" s="141"/>
      <c r="HIF393" s="366"/>
      <c r="HIG393" s="358"/>
      <c r="HIH393" s="359"/>
      <c r="HII393" s="360"/>
      <c r="HIJ393" s="361"/>
      <c r="HIK393" s="361"/>
      <c r="HIL393" s="361"/>
      <c r="HIM393" s="362"/>
      <c r="HIN393" s="363"/>
      <c r="HIO393" s="363"/>
      <c r="HIP393" s="364"/>
      <c r="HIQ393" s="355"/>
      <c r="HIR393" s="128"/>
      <c r="HIS393" s="128"/>
      <c r="HIT393" s="128"/>
      <c r="HIU393" s="128"/>
      <c r="HIV393" s="128"/>
      <c r="HIW393" s="128"/>
      <c r="HIX393" s="128"/>
      <c r="HIY393" s="128"/>
      <c r="HIZ393" s="128"/>
      <c r="HJA393" s="356"/>
      <c r="HJB393" s="141"/>
      <c r="HJC393" s="366"/>
      <c r="HJD393" s="358"/>
      <c r="HJE393" s="359"/>
      <c r="HJF393" s="360"/>
      <c r="HJG393" s="361"/>
      <c r="HJH393" s="361"/>
      <c r="HJI393" s="361"/>
      <c r="HJJ393" s="362"/>
      <c r="HJK393" s="363"/>
      <c r="HJL393" s="363"/>
      <c r="HJM393" s="364"/>
      <c r="HJN393" s="355"/>
      <c r="HJO393" s="128"/>
      <c r="HJP393" s="128"/>
      <c r="HJQ393" s="128"/>
      <c r="HJR393" s="128"/>
      <c r="HJS393" s="128"/>
      <c r="HJT393" s="128"/>
      <c r="HJU393" s="128"/>
      <c r="HJV393" s="128"/>
      <c r="HJW393" s="128"/>
      <c r="HJX393" s="356"/>
      <c r="HJY393" s="141"/>
      <c r="HJZ393" s="366"/>
      <c r="HKA393" s="358"/>
      <c r="HKB393" s="359"/>
      <c r="HKC393" s="360"/>
      <c r="HKD393" s="361"/>
      <c r="HKE393" s="361"/>
      <c r="HKF393" s="361"/>
      <c r="HKG393" s="362"/>
      <c r="HKH393" s="363"/>
      <c r="HKI393" s="363"/>
      <c r="HKJ393" s="364"/>
      <c r="HKK393" s="355"/>
      <c r="HKL393" s="128"/>
      <c r="HKM393" s="128"/>
      <c r="HKN393" s="128"/>
      <c r="HKO393" s="128"/>
      <c r="HKP393" s="128"/>
      <c r="HKQ393" s="128"/>
      <c r="HKR393" s="128"/>
      <c r="HKS393" s="128"/>
      <c r="HKT393" s="128"/>
      <c r="HKU393" s="356"/>
      <c r="HKV393" s="141"/>
      <c r="HKW393" s="366"/>
      <c r="HKX393" s="358"/>
      <c r="HKY393" s="359"/>
      <c r="HKZ393" s="360"/>
      <c r="HLA393" s="361"/>
      <c r="HLB393" s="361"/>
      <c r="HLC393" s="361"/>
      <c r="HLD393" s="362"/>
      <c r="HLE393" s="363"/>
      <c r="HLF393" s="363"/>
      <c r="HLG393" s="364"/>
      <c r="HLH393" s="355"/>
      <c r="HLI393" s="128"/>
      <c r="HLJ393" s="128"/>
      <c r="HLK393" s="128"/>
      <c r="HLL393" s="128"/>
      <c r="HLM393" s="128"/>
      <c r="HLN393" s="128"/>
      <c r="HLO393" s="128"/>
      <c r="HLP393" s="128"/>
      <c r="HLQ393" s="128"/>
      <c r="HLR393" s="356"/>
      <c r="HLS393" s="141"/>
      <c r="HLT393" s="366"/>
      <c r="HLU393" s="358"/>
      <c r="HLV393" s="359"/>
      <c r="HLW393" s="360"/>
      <c r="HLX393" s="361"/>
      <c r="HLY393" s="361"/>
      <c r="HLZ393" s="361"/>
      <c r="HMA393" s="362"/>
      <c r="HMB393" s="363"/>
      <c r="HMC393" s="363"/>
      <c r="HMD393" s="364"/>
      <c r="HME393" s="355"/>
      <c r="HMF393" s="128"/>
      <c r="HMG393" s="128"/>
      <c r="HMH393" s="128"/>
      <c r="HMI393" s="128"/>
      <c r="HMJ393" s="128"/>
      <c r="HMK393" s="128"/>
      <c r="HML393" s="128"/>
      <c r="HMM393" s="128"/>
      <c r="HMN393" s="128"/>
      <c r="HMO393" s="356"/>
      <c r="HMP393" s="141"/>
      <c r="HMQ393" s="366"/>
      <c r="HMR393" s="358"/>
      <c r="HMS393" s="359"/>
      <c r="HMT393" s="360"/>
      <c r="HMU393" s="361"/>
      <c r="HMV393" s="361"/>
      <c r="HMW393" s="361"/>
      <c r="HMX393" s="362"/>
      <c r="HMY393" s="363"/>
      <c r="HMZ393" s="363"/>
      <c r="HNA393" s="364"/>
      <c r="HNB393" s="355"/>
      <c r="HNC393" s="128"/>
      <c r="HND393" s="128"/>
      <c r="HNE393" s="128"/>
      <c r="HNF393" s="128"/>
      <c r="HNG393" s="128"/>
      <c r="HNH393" s="128"/>
      <c r="HNI393" s="128"/>
      <c r="HNJ393" s="128"/>
      <c r="HNK393" s="128"/>
      <c r="HNL393" s="356"/>
      <c r="HNM393" s="141"/>
      <c r="HNN393" s="366"/>
      <c r="HNO393" s="358"/>
      <c r="HNP393" s="359"/>
      <c r="HNQ393" s="360"/>
      <c r="HNR393" s="361"/>
      <c r="HNS393" s="361"/>
      <c r="HNT393" s="361"/>
      <c r="HNU393" s="362"/>
      <c r="HNV393" s="363"/>
      <c r="HNW393" s="363"/>
      <c r="HNX393" s="364"/>
      <c r="HNY393" s="355"/>
      <c r="HNZ393" s="128"/>
      <c r="HOA393" s="128"/>
      <c r="HOB393" s="128"/>
      <c r="HOC393" s="128"/>
      <c r="HOD393" s="128"/>
      <c r="HOE393" s="128"/>
      <c r="HOF393" s="128"/>
      <c r="HOG393" s="128"/>
      <c r="HOH393" s="128"/>
      <c r="HOI393" s="356"/>
      <c r="HOJ393" s="141"/>
      <c r="HOK393" s="366"/>
      <c r="HOL393" s="358"/>
      <c r="HOM393" s="359"/>
      <c r="HON393" s="360"/>
      <c r="HOO393" s="361"/>
      <c r="HOP393" s="361"/>
      <c r="HOQ393" s="361"/>
      <c r="HOR393" s="362"/>
      <c r="HOS393" s="363"/>
      <c r="HOT393" s="363"/>
      <c r="HOU393" s="364"/>
      <c r="HOV393" s="355"/>
      <c r="HOW393" s="128"/>
      <c r="HOX393" s="128"/>
      <c r="HOY393" s="128"/>
      <c r="HOZ393" s="128"/>
      <c r="HPA393" s="128"/>
      <c r="HPB393" s="128"/>
      <c r="HPC393" s="128"/>
      <c r="HPD393" s="128"/>
      <c r="HPE393" s="128"/>
      <c r="HPF393" s="356"/>
      <c r="HPG393" s="141"/>
      <c r="HPH393" s="366"/>
      <c r="HPI393" s="358"/>
      <c r="HPJ393" s="359"/>
      <c r="HPK393" s="360"/>
      <c r="HPL393" s="361"/>
      <c r="HPM393" s="361"/>
      <c r="HPN393" s="361"/>
      <c r="HPO393" s="362"/>
      <c r="HPP393" s="363"/>
      <c r="HPQ393" s="363"/>
      <c r="HPR393" s="364"/>
      <c r="HPS393" s="355"/>
      <c r="HPT393" s="128"/>
      <c r="HPU393" s="128"/>
      <c r="HPV393" s="128"/>
      <c r="HPW393" s="128"/>
      <c r="HPX393" s="128"/>
      <c r="HPY393" s="128"/>
      <c r="HPZ393" s="128"/>
      <c r="HQA393" s="128"/>
      <c r="HQB393" s="128"/>
      <c r="HQC393" s="356"/>
      <c r="HQD393" s="141"/>
      <c r="HQE393" s="366"/>
      <c r="HQF393" s="358"/>
      <c r="HQG393" s="359"/>
      <c r="HQH393" s="360"/>
      <c r="HQI393" s="361"/>
      <c r="HQJ393" s="361"/>
      <c r="HQK393" s="361"/>
      <c r="HQL393" s="362"/>
      <c r="HQM393" s="363"/>
      <c r="HQN393" s="363"/>
      <c r="HQO393" s="364"/>
      <c r="HQP393" s="355"/>
      <c r="HQQ393" s="128"/>
      <c r="HQR393" s="128"/>
      <c r="HQS393" s="128"/>
      <c r="HQT393" s="128"/>
      <c r="HQU393" s="128"/>
      <c r="HQV393" s="128"/>
      <c r="HQW393" s="128"/>
      <c r="HQX393" s="128"/>
      <c r="HQY393" s="128"/>
      <c r="HQZ393" s="356"/>
      <c r="HRA393" s="141"/>
      <c r="HRB393" s="366"/>
      <c r="HRC393" s="358"/>
      <c r="HRD393" s="359"/>
      <c r="HRE393" s="360"/>
      <c r="HRF393" s="361"/>
      <c r="HRG393" s="361"/>
      <c r="HRH393" s="361"/>
      <c r="HRI393" s="362"/>
      <c r="HRJ393" s="363"/>
      <c r="HRK393" s="363"/>
      <c r="HRL393" s="364"/>
      <c r="HRM393" s="355"/>
      <c r="HRN393" s="128"/>
      <c r="HRO393" s="128"/>
      <c r="HRP393" s="128"/>
      <c r="HRQ393" s="128"/>
      <c r="HRR393" s="128"/>
      <c r="HRS393" s="128"/>
      <c r="HRT393" s="128"/>
      <c r="HRU393" s="128"/>
      <c r="HRV393" s="128"/>
      <c r="HRW393" s="356"/>
      <c r="HRX393" s="141"/>
      <c r="HRY393" s="366"/>
      <c r="HRZ393" s="358"/>
      <c r="HSA393" s="359"/>
      <c r="HSB393" s="360"/>
      <c r="HSC393" s="361"/>
      <c r="HSD393" s="361"/>
      <c r="HSE393" s="361"/>
      <c r="HSF393" s="362"/>
      <c r="HSG393" s="363"/>
      <c r="HSH393" s="363"/>
      <c r="HSI393" s="364"/>
      <c r="HSJ393" s="355"/>
      <c r="HSK393" s="128"/>
      <c r="HSL393" s="128"/>
      <c r="HSM393" s="128"/>
      <c r="HSN393" s="128"/>
      <c r="HSO393" s="128"/>
      <c r="HSP393" s="128"/>
      <c r="HSQ393" s="128"/>
      <c r="HSR393" s="128"/>
      <c r="HSS393" s="128"/>
      <c r="HST393" s="356"/>
      <c r="HSU393" s="141"/>
      <c r="HSV393" s="366"/>
      <c r="HSW393" s="358"/>
      <c r="HSX393" s="359"/>
      <c r="HSY393" s="360"/>
      <c r="HSZ393" s="361"/>
      <c r="HTA393" s="361"/>
      <c r="HTB393" s="361"/>
      <c r="HTC393" s="362"/>
      <c r="HTD393" s="363"/>
      <c r="HTE393" s="363"/>
      <c r="HTF393" s="364"/>
      <c r="HTG393" s="355"/>
      <c r="HTH393" s="128"/>
      <c r="HTI393" s="128"/>
      <c r="HTJ393" s="128"/>
      <c r="HTK393" s="128"/>
      <c r="HTL393" s="128"/>
      <c r="HTM393" s="128"/>
      <c r="HTN393" s="128"/>
      <c r="HTO393" s="128"/>
      <c r="HTP393" s="128"/>
      <c r="HTQ393" s="356"/>
      <c r="HTR393" s="141"/>
      <c r="HTS393" s="366"/>
      <c r="HTT393" s="358"/>
      <c r="HTU393" s="359"/>
      <c r="HTV393" s="360"/>
      <c r="HTW393" s="361"/>
      <c r="HTX393" s="361"/>
      <c r="HTY393" s="361"/>
      <c r="HTZ393" s="362"/>
      <c r="HUA393" s="363"/>
      <c r="HUB393" s="363"/>
      <c r="HUC393" s="364"/>
      <c r="HUD393" s="355"/>
      <c r="HUE393" s="128"/>
      <c r="HUF393" s="128"/>
      <c r="HUG393" s="128"/>
      <c r="HUH393" s="128"/>
      <c r="HUI393" s="128"/>
      <c r="HUJ393" s="128"/>
      <c r="HUK393" s="128"/>
      <c r="HUL393" s="128"/>
      <c r="HUM393" s="128"/>
      <c r="HUN393" s="356"/>
      <c r="HUO393" s="141"/>
      <c r="HUP393" s="366"/>
      <c r="HUQ393" s="358"/>
      <c r="HUR393" s="359"/>
      <c r="HUS393" s="360"/>
      <c r="HUT393" s="361"/>
      <c r="HUU393" s="361"/>
      <c r="HUV393" s="361"/>
      <c r="HUW393" s="362"/>
      <c r="HUX393" s="363"/>
      <c r="HUY393" s="363"/>
      <c r="HUZ393" s="364"/>
      <c r="HVA393" s="355"/>
      <c r="HVB393" s="128"/>
      <c r="HVC393" s="128"/>
      <c r="HVD393" s="128"/>
      <c r="HVE393" s="128"/>
      <c r="HVF393" s="128"/>
      <c r="HVG393" s="128"/>
      <c r="HVH393" s="128"/>
      <c r="HVI393" s="128"/>
      <c r="HVJ393" s="128"/>
      <c r="HVK393" s="356"/>
      <c r="HVL393" s="141"/>
      <c r="HVM393" s="366"/>
      <c r="HVN393" s="358"/>
      <c r="HVO393" s="359"/>
      <c r="HVP393" s="360"/>
      <c r="HVQ393" s="361"/>
      <c r="HVR393" s="361"/>
      <c r="HVS393" s="361"/>
      <c r="HVT393" s="362"/>
      <c r="HVU393" s="363"/>
      <c r="HVV393" s="363"/>
      <c r="HVW393" s="364"/>
      <c r="HVX393" s="355"/>
      <c r="HVY393" s="128"/>
      <c r="HVZ393" s="128"/>
      <c r="HWA393" s="128"/>
      <c r="HWB393" s="128"/>
      <c r="HWC393" s="128"/>
      <c r="HWD393" s="128"/>
      <c r="HWE393" s="128"/>
      <c r="HWF393" s="128"/>
      <c r="HWG393" s="128"/>
      <c r="HWH393" s="356"/>
      <c r="HWI393" s="141"/>
      <c r="HWJ393" s="366"/>
      <c r="HWK393" s="358"/>
      <c r="HWL393" s="359"/>
      <c r="HWM393" s="360"/>
      <c r="HWN393" s="361"/>
      <c r="HWO393" s="361"/>
      <c r="HWP393" s="361"/>
      <c r="HWQ393" s="362"/>
      <c r="HWR393" s="363"/>
      <c r="HWS393" s="363"/>
      <c r="HWT393" s="364"/>
      <c r="HWU393" s="355"/>
      <c r="HWV393" s="128"/>
      <c r="HWW393" s="128"/>
      <c r="HWX393" s="128"/>
      <c r="HWY393" s="128"/>
      <c r="HWZ393" s="128"/>
      <c r="HXA393" s="128"/>
      <c r="HXB393" s="128"/>
      <c r="HXC393" s="128"/>
      <c r="HXD393" s="128"/>
      <c r="HXE393" s="356"/>
      <c r="HXF393" s="141"/>
      <c r="HXG393" s="366"/>
      <c r="HXH393" s="358"/>
      <c r="HXI393" s="359"/>
      <c r="HXJ393" s="360"/>
      <c r="HXK393" s="361"/>
      <c r="HXL393" s="361"/>
      <c r="HXM393" s="361"/>
      <c r="HXN393" s="362"/>
      <c r="HXO393" s="363"/>
      <c r="HXP393" s="363"/>
      <c r="HXQ393" s="364"/>
      <c r="HXR393" s="355"/>
      <c r="HXS393" s="128"/>
      <c r="HXT393" s="128"/>
      <c r="HXU393" s="128"/>
      <c r="HXV393" s="128"/>
      <c r="HXW393" s="128"/>
      <c r="HXX393" s="128"/>
      <c r="HXY393" s="128"/>
      <c r="HXZ393" s="128"/>
      <c r="HYA393" s="128"/>
      <c r="HYB393" s="356"/>
      <c r="HYC393" s="141"/>
      <c r="HYD393" s="366"/>
      <c r="HYE393" s="358"/>
      <c r="HYF393" s="359"/>
      <c r="HYG393" s="360"/>
      <c r="HYH393" s="361"/>
      <c r="HYI393" s="361"/>
      <c r="HYJ393" s="361"/>
      <c r="HYK393" s="362"/>
      <c r="HYL393" s="363"/>
      <c r="HYM393" s="363"/>
      <c r="HYN393" s="364"/>
      <c r="HYO393" s="355"/>
      <c r="HYP393" s="128"/>
      <c r="HYQ393" s="128"/>
      <c r="HYR393" s="128"/>
      <c r="HYS393" s="128"/>
      <c r="HYT393" s="128"/>
      <c r="HYU393" s="128"/>
      <c r="HYV393" s="128"/>
      <c r="HYW393" s="128"/>
      <c r="HYX393" s="128"/>
      <c r="HYY393" s="356"/>
      <c r="HYZ393" s="141"/>
      <c r="HZA393" s="366"/>
      <c r="HZB393" s="358"/>
      <c r="HZC393" s="359"/>
      <c r="HZD393" s="360"/>
      <c r="HZE393" s="361"/>
      <c r="HZF393" s="361"/>
      <c r="HZG393" s="361"/>
      <c r="HZH393" s="362"/>
      <c r="HZI393" s="363"/>
      <c r="HZJ393" s="363"/>
      <c r="HZK393" s="364"/>
      <c r="HZL393" s="355"/>
      <c r="HZM393" s="128"/>
      <c r="HZN393" s="128"/>
      <c r="HZO393" s="128"/>
      <c r="HZP393" s="128"/>
      <c r="HZQ393" s="128"/>
      <c r="HZR393" s="128"/>
      <c r="HZS393" s="128"/>
      <c r="HZT393" s="128"/>
      <c r="HZU393" s="128"/>
      <c r="HZV393" s="356"/>
      <c r="HZW393" s="141"/>
      <c r="HZX393" s="366"/>
      <c r="HZY393" s="358"/>
      <c r="HZZ393" s="359"/>
      <c r="IAA393" s="360"/>
      <c r="IAB393" s="361"/>
      <c r="IAC393" s="361"/>
      <c r="IAD393" s="361"/>
      <c r="IAE393" s="362"/>
      <c r="IAF393" s="363"/>
      <c r="IAG393" s="363"/>
      <c r="IAH393" s="364"/>
      <c r="IAI393" s="355"/>
      <c r="IAJ393" s="128"/>
      <c r="IAK393" s="128"/>
      <c r="IAL393" s="128"/>
      <c r="IAM393" s="128"/>
      <c r="IAN393" s="128"/>
      <c r="IAO393" s="128"/>
      <c r="IAP393" s="128"/>
      <c r="IAQ393" s="128"/>
      <c r="IAR393" s="128"/>
      <c r="IAS393" s="356"/>
      <c r="IAT393" s="141"/>
      <c r="IAU393" s="366"/>
      <c r="IAV393" s="358"/>
      <c r="IAW393" s="359"/>
      <c r="IAX393" s="360"/>
      <c r="IAY393" s="361"/>
      <c r="IAZ393" s="361"/>
      <c r="IBA393" s="361"/>
      <c r="IBB393" s="362"/>
      <c r="IBC393" s="363"/>
      <c r="IBD393" s="363"/>
      <c r="IBE393" s="364"/>
      <c r="IBF393" s="355"/>
      <c r="IBG393" s="128"/>
      <c r="IBH393" s="128"/>
      <c r="IBI393" s="128"/>
      <c r="IBJ393" s="128"/>
      <c r="IBK393" s="128"/>
      <c r="IBL393" s="128"/>
      <c r="IBM393" s="128"/>
      <c r="IBN393" s="128"/>
      <c r="IBO393" s="128"/>
      <c r="IBP393" s="356"/>
      <c r="IBQ393" s="141"/>
      <c r="IBR393" s="366"/>
      <c r="IBS393" s="358"/>
      <c r="IBT393" s="359"/>
      <c r="IBU393" s="360"/>
      <c r="IBV393" s="361"/>
      <c r="IBW393" s="361"/>
      <c r="IBX393" s="361"/>
      <c r="IBY393" s="362"/>
      <c r="IBZ393" s="363"/>
      <c r="ICA393" s="363"/>
      <c r="ICB393" s="364"/>
      <c r="ICC393" s="355"/>
      <c r="ICD393" s="128"/>
      <c r="ICE393" s="128"/>
      <c r="ICF393" s="128"/>
      <c r="ICG393" s="128"/>
      <c r="ICH393" s="128"/>
      <c r="ICI393" s="128"/>
      <c r="ICJ393" s="128"/>
      <c r="ICK393" s="128"/>
      <c r="ICL393" s="128"/>
      <c r="ICM393" s="356"/>
      <c r="ICN393" s="141"/>
      <c r="ICO393" s="366"/>
      <c r="ICP393" s="358"/>
      <c r="ICQ393" s="359"/>
      <c r="ICR393" s="360"/>
      <c r="ICS393" s="361"/>
      <c r="ICT393" s="361"/>
      <c r="ICU393" s="361"/>
      <c r="ICV393" s="362"/>
      <c r="ICW393" s="363"/>
      <c r="ICX393" s="363"/>
      <c r="ICY393" s="364"/>
      <c r="ICZ393" s="355"/>
      <c r="IDA393" s="128"/>
      <c r="IDB393" s="128"/>
      <c r="IDC393" s="128"/>
      <c r="IDD393" s="128"/>
      <c r="IDE393" s="128"/>
      <c r="IDF393" s="128"/>
      <c r="IDG393" s="128"/>
      <c r="IDH393" s="128"/>
      <c r="IDI393" s="128"/>
      <c r="IDJ393" s="356"/>
      <c r="IDK393" s="141"/>
      <c r="IDL393" s="366"/>
      <c r="IDM393" s="358"/>
      <c r="IDN393" s="359"/>
      <c r="IDO393" s="360"/>
      <c r="IDP393" s="361"/>
      <c r="IDQ393" s="361"/>
      <c r="IDR393" s="361"/>
      <c r="IDS393" s="362"/>
      <c r="IDT393" s="363"/>
      <c r="IDU393" s="363"/>
      <c r="IDV393" s="364"/>
      <c r="IDW393" s="355"/>
      <c r="IDX393" s="128"/>
      <c r="IDY393" s="128"/>
      <c r="IDZ393" s="128"/>
      <c r="IEA393" s="128"/>
      <c r="IEB393" s="128"/>
      <c r="IEC393" s="128"/>
      <c r="IED393" s="128"/>
      <c r="IEE393" s="128"/>
      <c r="IEF393" s="128"/>
      <c r="IEG393" s="356"/>
      <c r="IEH393" s="141"/>
      <c r="IEI393" s="366"/>
      <c r="IEJ393" s="358"/>
      <c r="IEK393" s="359"/>
      <c r="IEL393" s="360"/>
      <c r="IEM393" s="361"/>
      <c r="IEN393" s="361"/>
      <c r="IEO393" s="361"/>
      <c r="IEP393" s="362"/>
      <c r="IEQ393" s="363"/>
      <c r="IER393" s="363"/>
      <c r="IES393" s="364"/>
      <c r="IET393" s="355"/>
      <c r="IEU393" s="128"/>
      <c r="IEV393" s="128"/>
      <c r="IEW393" s="128"/>
      <c r="IEX393" s="128"/>
      <c r="IEY393" s="128"/>
      <c r="IEZ393" s="128"/>
      <c r="IFA393" s="128"/>
      <c r="IFB393" s="128"/>
      <c r="IFC393" s="128"/>
      <c r="IFD393" s="356"/>
      <c r="IFE393" s="141"/>
      <c r="IFF393" s="366"/>
      <c r="IFG393" s="358"/>
      <c r="IFH393" s="359"/>
      <c r="IFI393" s="360"/>
      <c r="IFJ393" s="361"/>
      <c r="IFK393" s="361"/>
      <c r="IFL393" s="361"/>
      <c r="IFM393" s="362"/>
      <c r="IFN393" s="363"/>
      <c r="IFO393" s="363"/>
      <c r="IFP393" s="364"/>
      <c r="IFQ393" s="355"/>
      <c r="IFR393" s="128"/>
      <c r="IFS393" s="128"/>
      <c r="IFT393" s="128"/>
      <c r="IFU393" s="128"/>
      <c r="IFV393" s="128"/>
      <c r="IFW393" s="128"/>
      <c r="IFX393" s="128"/>
      <c r="IFY393" s="128"/>
      <c r="IFZ393" s="128"/>
      <c r="IGA393" s="356"/>
      <c r="IGB393" s="141"/>
      <c r="IGC393" s="366"/>
      <c r="IGD393" s="358"/>
      <c r="IGE393" s="359"/>
      <c r="IGF393" s="360"/>
      <c r="IGG393" s="361"/>
      <c r="IGH393" s="361"/>
      <c r="IGI393" s="361"/>
      <c r="IGJ393" s="362"/>
      <c r="IGK393" s="363"/>
      <c r="IGL393" s="363"/>
      <c r="IGM393" s="364"/>
      <c r="IGN393" s="355"/>
      <c r="IGO393" s="128"/>
      <c r="IGP393" s="128"/>
      <c r="IGQ393" s="128"/>
      <c r="IGR393" s="128"/>
      <c r="IGS393" s="128"/>
      <c r="IGT393" s="128"/>
      <c r="IGU393" s="128"/>
      <c r="IGV393" s="128"/>
      <c r="IGW393" s="128"/>
      <c r="IGX393" s="356"/>
      <c r="IGY393" s="141"/>
      <c r="IGZ393" s="366"/>
      <c r="IHA393" s="358"/>
      <c r="IHB393" s="359"/>
      <c r="IHC393" s="360"/>
      <c r="IHD393" s="361"/>
      <c r="IHE393" s="361"/>
      <c r="IHF393" s="361"/>
      <c r="IHG393" s="362"/>
      <c r="IHH393" s="363"/>
      <c r="IHI393" s="363"/>
      <c r="IHJ393" s="364"/>
      <c r="IHK393" s="355"/>
      <c r="IHL393" s="128"/>
      <c r="IHM393" s="128"/>
      <c r="IHN393" s="128"/>
      <c r="IHO393" s="128"/>
      <c r="IHP393" s="128"/>
      <c r="IHQ393" s="128"/>
      <c r="IHR393" s="128"/>
      <c r="IHS393" s="128"/>
      <c r="IHT393" s="128"/>
      <c r="IHU393" s="356"/>
      <c r="IHV393" s="141"/>
      <c r="IHW393" s="366"/>
      <c r="IHX393" s="358"/>
      <c r="IHY393" s="359"/>
      <c r="IHZ393" s="360"/>
      <c r="IIA393" s="361"/>
      <c r="IIB393" s="361"/>
      <c r="IIC393" s="361"/>
      <c r="IID393" s="362"/>
      <c r="IIE393" s="363"/>
      <c r="IIF393" s="363"/>
      <c r="IIG393" s="364"/>
      <c r="IIH393" s="355"/>
      <c r="III393" s="128"/>
      <c r="IIJ393" s="128"/>
      <c r="IIK393" s="128"/>
      <c r="IIL393" s="128"/>
      <c r="IIM393" s="128"/>
      <c r="IIN393" s="128"/>
      <c r="IIO393" s="128"/>
      <c r="IIP393" s="128"/>
      <c r="IIQ393" s="128"/>
      <c r="IIR393" s="356"/>
      <c r="IIS393" s="141"/>
      <c r="IIT393" s="366"/>
      <c r="IIU393" s="358"/>
      <c r="IIV393" s="359"/>
      <c r="IIW393" s="360"/>
      <c r="IIX393" s="361"/>
      <c r="IIY393" s="361"/>
      <c r="IIZ393" s="361"/>
      <c r="IJA393" s="362"/>
      <c r="IJB393" s="363"/>
      <c r="IJC393" s="363"/>
      <c r="IJD393" s="364"/>
      <c r="IJE393" s="355"/>
      <c r="IJF393" s="128"/>
      <c r="IJG393" s="128"/>
      <c r="IJH393" s="128"/>
      <c r="IJI393" s="128"/>
      <c r="IJJ393" s="128"/>
      <c r="IJK393" s="128"/>
      <c r="IJL393" s="128"/>
      <c r="IJM393" s="128"/>
      <c r="IJN393" s="128"/>
      <c r="IJO393" s="356"/>
      <c r="IJP393" s="141"/>
      <c r="IJQ393" s="366"/>
      <c r="IJR393" s="358"/>
      <c r="IJS393" s="359"/>
      <c r="IJT393" s="360"/>
      <c r="IJU393" s="361"/>
      <c r="IJV393" s="361"/>
      <c r="IJW393" s="361"/>
      <c r="IJX393" s="362"/>
      <c r="IJY393" s="363"/>
      <c r="IJZ393" s="363"/>
      <c r="IKA393" s="364"/>
      <c r="IKB393" s="355"/>
      <c r="IKC393" s="128"/>
      <c r="IKD393" s="128"/>
      <c r="IKE393" s="128"/>
      <c r="IKF393" s="128"/>
      <c r="IKG393" s="128"/>
      <c r="IKH393" s="128"/>
      <c r="IKI393" s="128"/>
      <c r="IKJ393" s="128"/>
      <c r="IKK393" s="128"/>
      <c r="IKL393" s="356"/>
      <c r="IKM393" s="141"/>
      <c r="IKN393" s="366"/>
      <c r="IKO393" s="358"/>
      <c r="IKP393" s="359"/>
      <c r="IKQ393" s="360"/>
      <c r="IKR393" s="361"/>
      <c r="IKS393" s="361"/>
      <c r="IKT393" s="361"/>
      <c r="IKU393" s="362"/>
      <c r="IKV393" s="363"/>
      <c r="IKW393" s="363"/>
      <c r="IKX393" s="364"/>
      <c r="IKY393" s="355"/>
      <c r="IKZ393" s="128"/>
      <c r="ILA393" s="128"/>
      <c r="ILB393" s="128"/>
      <c r="ILC393" s="128"/>
      <c r="ILD393" s="128"/>
      <c r="ILE393" s="128"/>
      <c r="ILF393" s="128"/>
      <c r="ILG393" s="128"/>
      <c r="ILH393" s="128"/>
      <c r="ILI393" s="356"/>
      <c r="ILJ393" s="141"/>
      <c r="ILK393" s="366"/>
      <c r="ILL393" s="358"/>
      <c r="ILM393" s="359"/>
      <c r="ILN393" s="360"/>
      <c r="ILO393" s="361"/>
      <c r="ILP393" s="361"/>
      <c r="ILQ393" s="361"/>
      <c r="ILR393" s="362"/>
      <c r="ILS393" s="363"/>
      <c r="ILT393" s="363"/>
      <c r="ILU393" s="364"/>
      <c r="ILV393" s="355"/>
      <c r="ILW393" s="128"/>
      <c r="ILX393" s="128"/>
      <c r="ILY393" s="128"/>
      <c r="ILZ393" s="128"/>
      <c r="IMA393" s="128"/>
      <c r="IMB393" s="128"/>
      <c r="IMC393" s="128"/>
      <c r="IMD393" s="128"/>
      <c r="IME393" s="128"/>
      <c r="IMF393" s="356"/>
      <c r="IMG393" s="141"/>
      <c r="IMH393" s="366"/>
      <c r="IMI393" s="358"/>
      <c r="IMJ393" s="359"/>
      <c r="IMK393" s="360"/>
      <c r="IML393" s="361"/>
      <c r="IMM393" s="361"/>
      <c r="IMN393" s="361"/>
      <c r="IMO393" s="362"/>
      <c r="IMP393" s="363"/>
      <c r="IMQ393" s="363"/>
      <c r="IMR393" s="364"/>
      <c r="IMS393" s="355"/>
      <c r="IMT393" s="128"/>
      <c r="IMU393" s="128"/>
      <c r="IMV393" s="128"/>
      <c r="IMW393" s="128"/>
      <c r="IMX393" s="128"/>
      <c r="IMY393" s="128"/>
      <c r="IMZ393" s="128"/>
      <c r="INA393" s="128"/>
      <c r="INB393" s="128"/>
      <c r="INC393" s="356"/>
      <c r="IND393" s="141"/>
      <c r="INE393" s="366"/>
      <c r="INF393" s="358"/>
      <c r="ING393" s="359"/>
      <c r="INH393" s="360"/>
      <c r="INI393" s="361"/>
      <c r="INJ393" s="361"/>
      <c r="INK393" s="361"/>
      <c r="INL393" s="362"/>
      <c r="INM393" s="363"/>
      <c r="INN393" s="363"/>
      <c r="INO393" s="364"/>
      <c r="INP393" s="355"/>
      <c r="INQ393" s="128"/>
      <c r="INR393" s="128"/>
      <c r="INS393" s="128"/>
      <c r="INT393" s="128"/>
      <c r="INU393" s="128"/>
      <c r="INV393" s="128"/>
      <c r="INW393" s="128"/>
      <c r="INX393" s="128"/>
      <c r="INY393" s="128"/>
      <c r="INZ393" s="356"/>
      <c r="IOA393" s="141"/>
      <c r="IOB393" s="366"/>
      <c r="IOC393" s="358"/>
      <c r="IOD393" s="359"/>
      <c r="IOE393" s="360"/>
      <c r="IOF393" s="361"/>
      <c r="IOG393" s="361"/>
      <c r="IOH393" s="361"/>
      <c r="IOI393" s="362"/>
      <c r="IOJ393" s="363"/>
      <c r="IOK393" s="363"/>
      <c r="IOL393" s="364"/>
      <c r="IOM393" s="355"/>
      <c r="ION393" s="128"/>
      <c r="IOO393" s="128"/>
      <c r="IOP393" s="128"/>
      <c r="IOQ393" s="128"/>
      <c r="IOR393" s="128"/>
      <c r="IOS393" s="128"/>
      <c r="IOT393" s="128"/>
      <c r="IOU393" s="128"/>
      <c r="IOV393" s="128"/>
      <c r="IOW393" s="356"/>
      <c r="IOX393" s="141"/>
      <c r="IOY393" s="366"/>
      <c r="IOZ393" s="358"/>
      <c r="IPA393" s="359"/>
      <c r="IPB393" s="360"/>
      <c r="IPC393" s="361"/>
      <c r="IPD393" s="361"/>
      <c r="IPE393" s="361"/>
      <c r="IPF393" s="362"/>
      <c r="IPG393" s="363"/>
      <c r="IPH393" s="363"/>
      <c r="IPI393" s="364"/>
      <c r="IPJ393" s="355"/>
      <c r="IPK393" s="128"/>
      <c r="IPL393" s="128"/>
      <c r="IPM393" s="128"/>
      <c r="IPN393" s="128"/>
      <c r="IPO393" s="128"/>
      <c r="IPP393" s="128"/>
      <c r="IPQ393" s="128"/>
      <c r="IPR393" s="128"/>
      <c r="IPS393" s="128"/>
      <c r="IPT393" s="356"/>
      <c r="IPU393" s="141"/>
      <c r="IPV393" s="366"/>
      <c r="IPW393" s="358"/>
      <c r="IPX393" s="359"/>
      <c r="IPY393" s="360"/>
      <c r="IPZ393" s="361"/>
      <c r="IQA393" s="361"/>
      <c r="IQB393" s="361"/>
      <c r="IQC393" s="362"/>
      <c r="IQD393" s="363"/>
      <c r="IQE393" s="363"/>
      <c r="IQF393" s="364"/>
      <c r="IQG393" s="355"/>
      <c r="IQH393" s="128"/>
      <c r="IQI393" s="128"/>
      <c r="IQJ393" s="128"/>
      <c r="IQK393" s="128"/>
      <c r="IQL393" s="128"/>
      <c r="IQM393" s="128"/>
      <c r="IQN393" s="128"/>
      <c r="IQO393" s="128"/>
      <c r="IQP393" s="128"/>
      <c r="IQQ393" s="356"/>
      <c r="IQR393" s="141"/>
      <c r="IQS393" s="366"/>
      <c r="IQT393" s="358"/>
      <c r="IQU393" s="359"/>
      <c r="IQV393" s="360"/>
      <c r="IQW393" s="361"/>
      <c r="IQX393" s="361"/>
      <c r="IQY393" s="361"/>
      <c r="IQZ393" s="362"/>
      <c r="IRA393" s="363"/>
      <c r="IRB393" s="363"/>
      <c r="IRC393" s="364"/>
      <c r="IRD393" s="355"/>
      <c r="IRE393" s="128"/>
      <c r="IRF393" s="128"/>
      <c r="IRG393" s="128"/>
      <c r="IRH393" s="128"/>
      <c r="IRI393" s="128"/>
      <c r="IRJ393" s="128"/>
      <c r="IRK393" s="128"/>
      <c r="IRL393" s="128"/>
      <c r="IRM393" s="128"/>
      <c r="IRN393" s="356"/>
      <c r="IRO393" s="141"/>
      <c r="IRP393" s="366"/>
      <c r="IRQ393" s="358"/>
      <c r="IRR393" s="359"/>
      <c r="IRS393" s="360"/>
      <c r="IRT393" s="361"/>
      <c r="IRU393" s="361"/>
      <c r="IRV393" s="361"/>
      <c r="IRW393" s="362"/>
      <c r="IRX393" s="363"/>
      <c r="IRY393" s="363"/>
      <c r="IRZ393" s="364"/>
      <c r="ISA393" s="355"/>
      <c r="ISB393" s="128"/>
      <c r="ISC393" s="128"/>
      <c r="ISD393" s="128"/>
      <c r="ISE393" s="128"/>
      <c r="ISF393" s="128"/>
      <c r="ISG393" s="128"/>
      <c r="ISH393" s="128"/>
      <c r="ISI393" s="128"/>
      <c r="ISJ393" s="128"/>
      <c r="ISK393" s="356"/>
      <c r="ISL393" s="141"/>
      <c r="ISM393" s="366"/>
      <c r="ISN393" s="358"/>
      <c r="ISO393" s="359"/>
      <c r="ISP393" s="360"/>
      <c r="ISQ393" s="361"/>
      <c r="ISR393" s="361"/>
      <c r="ISS393" s="361"/>
      <c r="IST393" s="362"/>
      <c r="ISU393" s="363"/>
      <c r="ISV393" s="363"/>
      <c r="ISW393" s="364"/>
      <c r="ISX393" s="355"/>
      <c r="ISY393" s="128"/>
      <c r="ISZ393" s="128"/>
      <c r="ITA393" s="128"/>
      <c r="ITB393" s="128"/>
      <c r="ITC393" s="128"/>
      <c r="ITD393" s="128"/>
      <c r="ITE393" s="128"/>
      <c r="ITF393" s="128"/>
      <c r="ITG393" s="128"/>
      <c r="ITH393" s="356"/>
      <c r="ITI393" s="141"/>
      <c r="ITJ393" s="366"/>
      <c r="ITK393" s="358"/>
      <c r="ITL393" s="359"/>
      <c r="ITM393" s="360"/>
      <c r="ITN393" s="361"/>
      <c r="ITO393" s="361"/>
      <c r="ITP393" s="361"/>
      <c r="ITQ393" s="362"/>
      <c r="ITR393" s="363"/>
      <c r="ITS393" s="363"/>
      <c r="ITT393" s="364"/>
      <c r="ITU393" s="355"/>
      <c r="ITV393" s="128"/>
      <c r="ITW393" s="128"/>
      <c r="ITX393" s="128"/>
      <c r="ITY393" s="128"/>
      <c r="ITZ393" s="128"/>
      <c r="IUA393" s="128"/>
      <c r="IUB393" s="128"/>
      <c r="IUC393" s="128"/>
      <c r="IUD393" s="128"/>
      <c r="IUE393" s="356"/>
      <c r="IUF393" s="141"/>
      <c r="IUG393" s="366"/>
      <c r="IUH393" s="358"/>
      <c r="IUI393" s="359"/>
      <c r="IUJ393" s="360"/>
      <c r="IUK393" s="361"/>
      <c r="IUL393" s="361"/>
      <c r="IUM393" s="361"/>
      <c r="IUN393" s="362"/>
      <c r="IUO393" s="363"/>
      <c r="IUP393" s="363"/>
      <c r="IUQ393" s="364"/>
      <c r="IUR393" s="355"/>
      <c r="IUS393" s="128"/>
      <c r="IUT393" s="128"/>
      <c r="IUU393" s="128"/>
      <c r="IUV393" s="128"/>
      <c r="IUW393" s="128"/>
      <c r="IUX393" s="128"/>
      <c r="IUY393" s="128"/>
      <c r="IUZ393" s="128"/>
      <c r="IVA393" s="128"/>
      <c r="IVB393" s="356"/>
      <c r="IVC393" s="141"/>
      <c r="IVD393" s="366"/>
      <c r="IVE393" s="358"/>
      <c r="IVF393" s="359"/>
      <c r="IVG393" s="360"/>
      <c r="IVH393" s="361"/>
      <c r="IVI393" s="361"/>
      <c r="IVJ393" s="361"/>
      <c r="IVK393" s="362"/>
      <c r="IVL393" s="363"/>
      <c r="IVM393" s="363"/>
      <c r="IVN393" s="364"/>
      <c r="IVO393" s="355"/>
      <c r="IVP393" s="128"/>
      <c r="IVQ393" s="128"/>
      <c r="IVR393" s="128"/>
      <c r="IVS393" s="128"/>
      <c r="IVT393" s="128"/>
      <c r="IVU393" s="128"/>
      <c r="IVV393" s="128"/>
      <c r="IVW393" s="128"/>
      <c r="IVX393" s="128"/>
      <c r="IVY393" s="356"/>
      <c r="IVZ393" s="141"/>
      <c r="IWA393" s="366"/>
      <c r="IWB393" s="358"/>
      <c r="IWC393" s="359"/>
      <c r="IWD393" s="360"/>
      <c r="IWE393" s="361"/>
      <c r="IWF393" s="361"/>
      <c r="IWG393" s="361"/>
      <c r="IWH393" s="362"/>
      <c r="IWI393" s="363"/>
      <c r="IWJ393" s="363"/>
      <c r="IWK393" s="364"/>
      <c r="IWL393" s="355"/>
      <c r="IWM393" s="128"/>
      <c r="IWN393" s="128"/>
      <c r="IWO393" s="128"/>
      <c r="IWP393" s="128"/>
      <c r="IWQ393" s="128"/>
      <c r="IWR393" s="128"/>
      <c r="IWS393" s="128"/>
      <c r="IWT393" s="128"/>
      <c r="IWU393" s="128"/>
      <c r="IWV393" s="356"/>
      <c r="IWW393" s="141"/>
      <c r="IWX393" s="366"/>
      <c r="IWY393" s="358"/>
      <c r="IWZ393" s="359"/>
      <c r="IXA393" s="360"/>
      <c r="IXB393" s="361"/>
      <c r="IXC393" s="361"/>
      <c r="IXD393" s="361"/>
      <c r="IXE393" s="362"/>
      <c r="IXF393" s="363"/>
      <c r="IXG393" s="363"/>
      <c r="IXH393" s="364"/>
      <c r="IXI393" s="355"/>
      <c r="IXJ393" s="128"/>
      <c r="IXK393" s="128"/>
      <c r="IXL393" s="128"/>
      <c r="IXM393" s="128"/>
      <c r="IXN393" s="128"/>
      <c r="IXO393" s="128"/>
      <c r="IXP393" s="128"/>
      <c r="IXQ393" s="128"/>
      <c r="IXR393" s="128"/>
      <c r="IXS393" s="356"/>
      <c r="IXT393" s="141"/>
      <c r="IXU393" s="366"/>
      <c r="IXV393" s="358"/>
      <c r="IXW393" s="359"/>
      <c r="IXX393" s="360"/>
      <c r="IXY393" s="361"/>
      <c r="IXZ393" s="361"/>
      <c r="IYA393" s="361"/>
      <c r="IYB393" s="362"/>
      <c r="IYC393" s="363"/>
      <c r="IYD393" s="363"/>
      <c r="IYE393" s="364"/>
      <c r="IYF393" s="355"/>
      <c r="IYG393" s="128"/>
      <c r="IYH393" s="128"/>
      <c r="IYI393" s="128"/>
      <c r="IYJ393" s="128"/>
      <c r="IYK393" s="128"/>
      <c r="IYL393" s="128"/>
      <c r="IYM393" s="128"/>
      <c r="IYN393" s="128"/>
      <c r="IYO393" s="128"/>
      <c r="IYP393" s="356"/>
      <c r="IYQ393" s="141"/>
      <c r="IYR393" s="366"/>
      <c r="IYS393" s="358"/>
      <c r="IYT393" s="359"/>
      <c r="IYU393" s="360"/>
      <c r="IYV393" s="361"/>
      <c r="IYW393" s="361"/>
      <c r="IYX393" s="361"/>
      <c r="IYY393" s="362"/>
      <c r="IYZ393" s="363"/>
      <c r="IZA393" s="363"/>
      <c r="IZB393" s="364"/>
      <c r="IZC393" s="355"/>
      <c r="IZD393" s="128"/>
      <c r="IZE393" s="128"/>
      <c r="IZF393" s="128"/>
      <c r="IZG393" s="128"/>
      <c r="IZH393" s="128"/>
      <c r="IZI393" s="128"/>
      <c r="IZJ393" s="128"/>
      <c r="IZK393" s="128"/>
      <c r="IZL393" s="128"/>
      <c r="IZM393" s="356"/>
      <c r="IZN393" s="141"/>
      <c r="IZO393" s="366"/>
      <c r="IZP393" s="358"/>
      <c r="IZQ393" s="359"/>
      <c r="IZR393" s="360"/>
      <c r="IZS393" s="361"/>
      <c r="IZT393" s="361"/>
      <c r="IZU393" s="361"/>
      <c r="IZV393" s="362"/>
      <c r="IZW393" s="363"/>
      <c r="IZX393" s="363"/>
      <c r="IZY393" s="364"/>
      <c r="IZZ393" s="355"/>
      <c r="JAA393" s="128"/>
      <c r="JAB393" s="128"/>
      <c r="JAC393" s="128"/>
      <c r="JAD393" s="128"/>
      <c r="JAE393" s="128"/>
      <c r="JAF393" s="128"/>
      <c r="JAG393" s="128"/>
      <c r="JAH393" s="128"/>
      <c r="JAI393" s="128"/>
      <c r="JAJ393" s="356"/>
      <c r="JAK393" s="141"/>
      <c r="JAL393" s="366"/>
      <c r="JAM393" s="358"/>
      <c r="JAN393" s="359"/>
      <c r="JAO393" s="360"/>
      <c r="JAP393" s="361"/>
      <c r="JAQ393" s="361"/>
      <c r="JAR393" s="361"/>
      <c r="JAS393" s="362"/>
      <c r="JAT393" s="363"/>
      <c r="JAU393" s="363"/>
      <c r="JAV393" s="364"/>
      <c r="JAW393" s="355"/>
      <c r="JAX393" s="128"/>
      <c r="JAY393" s="128"/>
      <c r="JAZ393" s="128"/>
      <c r="JBA393" s="128"/>
      <c r="JBB393" s="128"/>
      <c r="JBC393" s="128"/>
      <c r="JBD393" s="128"/>
      <c r="JBE393" s="128"/>
      <c r="JBF393" s="128"/>
      <c r="JBG393" s="356"/>
      <c r="JBH393" s="141"/>
      <c r="JBI393" s="366"/>
      <c r="JBJ393" s="358"/>
      <c r="JBK393" s="359"/>
      <c r="JBL393" s="360"/>
      <c r="JBM393" s="361"/>
      <c r="JBN393" s="361"/>
      <c r="JBO393" s="361"/>
      <c r="JBP393" s="362"/>
      <c r="JBQ393" s="363"/>
      <c r="JBR393" s="363"/>
      <c r="JBS393" s="364"/>
      <c r="JBT393" s="355"/>
      <c r="JBU393" s="128"/>
      <c r="JBV393" s="128"/>
      <c r="JBW393" s="128"/>
      <c r="JBX393" s="128"/>
      <c r="JBY393" s="128"/>
      <c r="JBZ393" s="128"/>
      <c r="JCA393" s="128"/>
      <c r="JCB393" s="128"/>
      <c r="JCC393" s="128"/>
      <c r="JCD393" s="356"/>
      <c r="JCE393" s="141"/>
      <c r="JCF393" s="366"/>
      <c r="JCG393" s="358"/>
      <c r="JCH393" s="359"/>
      <c r="JCI393" s="360"/>
      <c r="JCJ393" s="361"/>
      <c r="JCK393" s="361"/>
      <c r="JCL393" s="361"/>
      <c r="JCM393" s="362"/>
      <c r="JCN393" s="363"/>
      <c r="JCO393" s="363"/>
      <c r="JCP393" s="364"/>
      <c r="JCQ393" s="355"/>
      <c r="JCR393" s="128"/>
      <c r="JCS393" s="128"/>
      <c r="JCT393" s="128"/>
      <c r="JCU393" s="128"/>
      <c r="JCV393" s="128"/>
      <c r="JCW393" s="128"/>
      <c r="JCX393" s="128"/>
      <c r="JCY393" s="128"/>
      <c r="JCZ393" s="128"/>
      <c r="JDA393" s="356"/>
      <c r="JDB393" s="141"/>
      <c r="JDC393" s="366"/>
      <c r="JDD393" s="358"/>
      <c r="JDE393" s="359"/>
      <c r="JDF393" s="360"/>
      <c r="JDG393" s="361"/>
      <c r="JDH393" s="361"/>
      <c r="JDI393" s="361"/>
      <c r="JDJ393" s="362"/>
      <c r="JDK393" s="363"/>
      <c r="JDL393" s="363"/>
      <c r="JDM393" s="364"/>
      <c r="JDN393" s="355"/>
      <c r="JDO393" s="128"/>
      <c r="JDP393" s="128"/>
      <c r="JDQ393" s="128"/>
      <c r="JDR393" s="128"/>
      <c r="JDS393" s="128"/>
      <c r="JDT393" s="128"/>
      <c r="JDU393" s="128"/>
      <c r="JDV393" s="128"/>
      <c r="JDW393" s="128"/>
      <c r="JDX393" s="356"/>
      <c r="JDY393" s="141"/>
      <c r="JDZ393" s="366"/>
      <c r="JEA393" s="358"/>
      <c r="JEB393" s="359"/>
      <c r="JEC393" s="360"/>
      <c r="JED393" s="361"/>
      <c r="JEE393" s="361"/>
      <c r="JEF393" s="361"/>
      <c r="JEG393" s="362"/>
      <c r="JEH393" s="363"/>
      <c r="JEI393" s="363"/>
      <c r="JEJ393" s="364"/>
      <c r="JEK393" s="355"/>
      <c r="JEL393" s="128"/>
      <c r="JEM393" s="128"/>
      <c r="JEN393" s="128"/>
      <c r="JEO393" s="128"/>
      <c r="JEP393" s="128"/>
      <c r="JEQ393" s="128"/>
      <c r="JER393" s="128"/>
      <c r="JES393" s="128"/>
      <c r="JET393" s="128"/>
      <c r="JEU393" s="356"/>
      <c r="JEV393" s="141"/>
      <c r="JEW393" s="366"/>
      <c r="JEX393" s="358"/>
      <c r="JEY393" s="359"/>
      <c r="JEZ393" s="360"/>
      <c r="JFA393" s="361"/>
      <c r="JFB393" s="361"/>
      <c r="JFC393" s="361"/>
      <c r="JFD393" s="362"/>
      <c r="JFE393" s="363"/>
      <c r="JFF393" s="363"/>
      <c r="JFG393" s="364"/>
      <c r="JFH393" s="355"/>
      <c r="JFI393" s="128"/>
      <c r="JFJ393" s="128"/>
      <c r="JFK393" s="128"/>
      <c r="JFL393" s="128"/>
      <c r="JFM393" s="128"/>
      <c r="JFN393" s="128"/>
      <c r="JFO393" s="128"/>
      <c r="JFP393" s="128"/>
      <c r="JFQ393" s="128"/>
      <c r="JFR393" s="356"/>
      <c r="JFS393" s="141"/>
      <c r="JFT393" s="366"/>
      <c r="JFU393" s="358"/>
      <c r="JFV393" s="359"/>
      <c r="JFW393" s="360"/>
      <c r="JFX393" s="361"/>
      <c r="JFY393" s="361"/>
      <c r="JFZ393" s="361"/>
      <c r="JGA393" s="362"/>
      <c r="JGB393" s="363"/>
      <c r="JGC393" s="363"/>
      <c r="JGD393" s="364"/>
      <c r="JGE393" s="355"/>
      <c r="JGF393" s="128"/>
      <c r="JGG393" s="128"/>
      <c r="JGH393" s="128"/>
      <c r="JGI393" s="128"/>
      <c r="JGJ393" s="128"/>
      <c r="JGK393" s="128"/>
      <c r="JGL393" s="128"/>
      <c r="JGM393" s="128"/>
      <c r="JGN393" s="128"/>
      <c r="JGO393" s="356"/>
      <c r="JGP393" s="141"/>
      <c r="JGQ393" s="366"/>
      <c r="JGR393" s="358"/>
      <c r="JGS393" s="359"/>
      <c r="JGT393" s="360"/>
      <c r="JGU393" s="361"/>
      <c r="JGV393" s="361"/>
      <c r="JGW393" s="361"/>
      <c r="JGX393" s="362"/>
      <c r="JGY393" s="363"/>
      <c r="JGZ393" s="363"/>
      <c r="JHA393" s="364"/>
      <c r="JHB393" s="355"/>
      <c r="JHC393" s="128"/>
      <c r="JHD393" s="128"/>
      <c r="JHE393" s="128"/>
      <c r="JHF393" s="128"/>
      <c r="JHG393" s="128"/>
      <c r="JHH393" s="128"/>
      <c r="JHI393" s="128"/>
      <c r="JHJ393" s="128"/>
      <c r="JHK393" s="128"/>
      <c r="JHL393" s="356"/>
      <c r="JHM393" s="141"/>
      <c r="JHN393" s="366"/>
      <c r="JHO393" s="358"/>
      <c r="JHP393" s="359"/>
      <c r="JHQ393" s="360"/>
      <c r="JHR393" s="361"/>
      <c r="JHS393" s="361"/>
      <c r="JHT393" s="361"/>
      <c r="JHU393" s="362"/>
      <c r="JHV393" s="363"/>
      <c r="JHW393" s="363"/>
      <c r="JHX393" s="364"/>
      <c r="JHY393" s="355"/>
      <c r="JHZ393" s="128"/>
      <c r="JIA393" s="128"/>
      <c r="JIB393" s="128"/>
      <c r="JIC393" s="128"/>
      <c r="JID393" s="128"/>
      <c r="JIE393" s="128"/>
      <c r="JIF393" s="128"/>
      <c r="JIG393" s="128"/>
      <c r="JIH393" s="128"/>
      <c r="JII393" s="356"/>
      <c r="JIJ393" s="141"/>
      <c r="JIK393" s="366"/>
      <c r="JIL393" s="358"/>
      <c r="JIM393" s="359"/>
      <c r="JIN393" s="360"/>
      <c r="JIO393" s="361"/>
      <c r="JIP393" s="361"/>
      <c r="JIQ393" s="361"/>
      <c r="JIR393" s="362"/>
      <c r="JIS393" s="363"/>
      <c r="JIT393" s="363"/>
      <c r="JIU393" s="364"/>
      <c r="JIV393" s="355"/>
      <c r="JIW393" s="128"/>
      <c r="JIX393" s="128"/>
      <c r="JIY393" s="128"/>
      <c r="JIZ393" s="128"/>
      <c r="JJA393" s="128"/>
      <c r="JJB393" s="128"/>
      <c r="JJC393" s="128"/>
      <c r="JJD393" s="128"/>
      <c r="JJE393" s="128"/>
      <c r="JJF393" s="356"/>
      <c r="JJG393" s="141"/>
      <c r="JJH393" s="366"/>
      <c r="JJI393" s="358"/>
      <c r="JJJ393" s="359"/>
      <c r="JJK393" s="360"/>
      <c r="JJL393" s="361"/>
      <c r="JJM393" s="361"/>
      <c r="JJN393" s="361"/>
      <c r="JJO393" s="362"/>
      <c r="JJP393" s="363"/>
      <c r="JJQ393" s="363"/>
      <c r="JJR393" s="364"/>
      <c r="JJS393" s="355"/>
      <c r="JJT393" s="128"/>
      <c r="JJU393" s="128"/>
      <c r="JJV393" s="128"/>
      <c r="JJW393" s="128"/>
      <c r="JJX393" s="128"/>
      <c r="JJY393" s="128"/>
      <c r="JJZ393" s="128"/>
      <c r="JKA393" s="128"/>
      <c r="JKB393" s="128"/>
      <c r="JKC393" s="356"/>
      <c r="JKD393" s="141"/>
      <c r="JKE393" s="366"/>
      <c r="JKF393" s="358"/>
      <c r="JKG393" s="359"/>
      <c r="JKH393" s="360"/>
      <c r="JKI393" s="361"/>
      <c r="JKJ393" s="361"/>
      <c r="JKK393" s="361"/>
      <c r="JKL393" s="362"/>
      <c r="JKM393" s="363"/>
      <c r="JKN393" s="363"/>
      <c r="JKO393" s="364"/>
      <c r="JKP393" s="355"/>
      <c r="JKQ393" s="128"/>
      <c r="JKR393" s="128"/>
      <c r="JKS393" s="128"/>
      <c r="JKT393" s="128"/>
      <c r="JKU393" s="128"/>
      <c r="JKV393" s="128"/>
      <c r="JKW393" s="128"/>
      <c r="JKX393" s="128"/>
      <c r="JKY393" s="128"/>
      <c r="JKZ393" s="356"/>
      <c r="JLA393" s="141"/>
      <c r="JLB393" s="366"/>
      <c r="JLC393" s="358"/>
      <c r="JLD393" s="359"/>
      <c r="JLE393" s="360"/>
      <c r="JLF393" s="361"/>
      <c r="JLG393" s="361"/>
      <c r="JLH393" s="361"/>
      <c r="JLI393" s="362"/>
      <c r="JLJ393" s="363"/>
      <c r="JLK393" s="363"/>
      <c r="JLL393" s="364"/>
      <c r="JLM393" s="355"/>
      <c r="JLN393" s="128"/>
      <c r="JLO393" s="128"/>
      <c r="JLP393" s="128"/>
      <c r="JLQ393" s="128"/>
      <c r="JLR393" s="128"/>
      <c r="JLS393" s="128"/>
      <c r="JLT393" s="128"/>
      <c r="JLU393" s="128"/>
      <c r="JLV393" s="128"/>
      <c r="JLW393" s="356"/>
      <c r="JLX393" s="141"/>
      <c r="JLY393" s="366"/>
      <c r="JLZ393" s="358"/>
      <c r="JMA393" s="359"/>
      <c r="JMB393" s="360"/>
      <c r="JMC393" s="361"/>
      <c r="JMD393" s="361"/>
      <c r="JME393" s="361"/>
      <c r="JMF393" s="362"/>
      <c r="JMG393" s="363"/>
      <c r="JMH393" s="363"/>
      <c r="JMI393" s="364"/>
      <c r="JMJ393" s="355"/>
      <c r="JMK393" s="128"/>
      <c r="JML393" s="128"/>
      <c r="JMM393" s="128"/>
      <c r="JMN393" s="128"/>
      <c r="JMO393" s="128"/>
      <c r="JMP393" s="128"/>
      <c r="JMQ393" s="128"/>
      <c r="JMR393" s="128"/>
      <c r="JMS393" s="128"/>
      <c r="JMT393" s="356"/>
      <c r="JMU393" s="141"/>
      <c r="JMV393" s="366"/>
      <c r="JMW393" s="358"/>
      <c r="JMX393" s="359"/>
      <c r="JMY393" s="360"/>
      <c r="JMZ393" s="361"/>
      <c r="JNA393" s="361"/>
      <c r="JNB393" s="361"/>
      <c r="JNC393" s="362"/>
      <c r="JND393" s="363"/>
      <c r="JNE393" s="363"/>
      <c r="JNF393" s="364"/>
      <c r="JNG393" s="355"/>
      <c r="JNH393" s="128"/>
      <c r="JNI393" s="128"/>
      <c r="JNJ393" s="128"/>
      <c r="JNK393" s="128"/>
      <c r="JNL393" s="128"/>
      <c r="JNM393" s="128"/>
      <c r="JNN393" s="128"/>
      <c r="JNO393" s="128"/>
      <c r="JNP393" s="128"/>
      <c r="JNQ393" s="356"/>
      <c r="JNR393" s="141"/>
      <c r="JNS393" s="366"/>
      <c r="JNT393" s="358"/>
      <c r="JNU393" s="359"/>
      <c r="JNV393" s="360"/>
      <c r="JNW393" s="361"/>
      <c r="JNX393" s="361"/>
      <c r="JNY393" s="361"/>
      <c r="JNZ393" s="362"/>
      <c r="JOA393" s="363"/>
      <c r="JOB393" s="363"/>
      <c r="JOC393" s="364"/>
      <c r="JOD393" s="355"/>
      <c r="JOE393" s="128"/>
      <c r="JOF393" s="128"/>
      <c r="JOG393" s="128"/>
      <c r="JOH393" s="128"/>
      <c r="JOI393" s="128"/>
      <c r="JOJ393" s="128"/>
      <c r="JOK393" s="128"/>
      <c r="JOL393" s="128"/>
      <c r="JOM393" s="128"/>
      <c r="JON393" s="356"/>
      <c r="JOO393" s="141"/>
      <c r="JOP393" s="366"/>
      <c r="JOQ393" s="358"/>
      <c r="JOR393" s="359"/>
      <c r="JOS393" s="360"/>
      <c r="JOT393" s="361"/>
      <c r="JOU393" s="361"/>
      <c r="JOV393" s="361"/>
      <c r="JOW393" s="362"/>
      <c r="JOX393" s="363"/>
      <c r="JOY393" s="363"/>
      <c r="JOZ393" s="364"/>
      <c r="JPA393" s="355"/>
      <c r="JPB393" s="128"/>
      <c r="JPC393" s="128"/>
      <c r="JPD393" s="128"/>
      <c r="JPE393" s="128"/>
      <c r="JPF393" s="128"/>
      <c r="JPG393" s="128"/>
      <c r="JPH393" s="128"/>
      <c r="JPI393" s="128"/>
      <c r="JPJ393" s="128"/>
      <c r="JPK393" s="356"/>
      <c r="JPL393" s="141"/>
      <c r="JPM393" s="366"/>
      <c r="JPN393" s="358"/>
      <c r="JPO393" s="359"/>
      <c r="JPP393" s="360"/>
      <c r="JPQ393" s="361"/>
      <c r="JPR393" s="361"/>
      <c r="JPS393" s="361"/>
      <c r="JPT393" s="362"/>
      <c r="JPU393" s="363"/>
      <c r="JPV393" s="363"/>
      <c r="JPW393" s="364"/>
      <c r="JPX393" s="355"/>
      <c r="JPY393" s="128"/>
      <c r="JPZ393" s="128"/>
      <c r="JQA393" s="128"/>
      <c r="JQB393" s="128"/>
      <c r="JQC393" s="128"/>
      <c r="JQD393" s="128"/>
      <c r="JQE393" s="128"/>
      <c r="JQF393" s="128"/>
      <c r="JQG393" s="128"/>
      <c r="JQH393" s="356"/>
      <c r="JQI393" s="141"/>
      <c r="JQJ393" s="366"/>
      <c r="JQK393" s="358"/>
      <c r="JQL393" s="359"/>
      <c r="JQM393" s="360"/>
      <c r="JQN393" s="361"/>
      <c r="JQO393" s="361"/>
      <c r="JQP393" s="361"/>
      <c r="JQQ393" s="362"/>
      <c r="JQR393" s="363"/>
      <c r="JQS393" s="363"/>
      <c r="JQT393" s="364"/>
      <c r="JQU393" s="355"/>
      <c r="JQV393" s="128"/>
      <c r="JQW393" s="128"/>
      <c r="JQX393" s="128"/>
      <c r="JQY393" s="128"/>
      <c r="JQZ393" s="128"/>
      <c r="JRA393" s="128"/>
      <c r="JRB393" s="128"/>
      <c r="JRC393" s="128"/>
      <c r="JRD393" s="128"/>
      <c r="JRE393" s="356"/>
      <c r="JRF393" s="141"/>
      <c r="JRG393" s="366"/>
      <c r="JRH393" s="358"/>
      <c r="JRI393" s="359"/>
      <c r="JRJ393" s="360"/>
      <c r="JRK393" s="361"/>
      <c r="JRL393" s="361"/>
      <c r="JRM393" s="361"/>
      <c r="JRN393" s="362"/>
      <c r="JRO393" s="363"/>
      <c r="JRP393" s="363"/>
      <c r="JRQ393" s="364"/>
      <c r="JRR393" s="355"/>
      <c r="JRS393" s="128"/>
      <c r="JRT393" s="128"/>
      <c r="JRU393" s="128"/>
      <c r="JRV393" s="128"/>
      <c r="JRW393" s="128"/>
      <c r="JRX393" s="128"/>
      <c r="JRY393" s="128"/>
      <c r="JRZ393" s="128"/>
      <c r="JSA393" s="128"/>
      <c r="JSB393" s="356"/>
      <c r="JSC393" s="141"/>
      <c r="JSD393" s="366"/>
      <c r="JSE393" s="358"/>
      <c r="JSF393" s="359"/>
      <c r="JSG393" s="360"/>
      <c r="JSH393" s="361"/>
      <c r="JSI393" s="361"/>
      <c r="JSJ393" s="361"/>
      <c r="JSK393" s="362"/>
      <c r="JSL393" s="363"/>
      <c r="JSM393" s="363"/>
      <c r="JSN393" s="364"/>
      <c r="JSO393" s="355"/>
      <c r="JSP393" s="128"/>
      <c r="JSQ393" s="128"/>
      <c r="JSR393" s="128"/>
      <c r="JSS393" s="128"/>
      <c r="JST393" s="128"/>
      <c r="JSU393" s="128"/>
      <c r="JSV393" s="128"/>
      <c r="JSW393" s="128"/>
      <c r="JSX393" s="128"/>
      <c r="JSY393" s="356"/>
      <c r="JSZ393" s="141"/>
      <c r="JTA393" s="366"/>
      <c r="JTB393" s="358"/>
      <c r="JTC393" s="359"/>
      <c r="JTD393" s="360"/>
      <c r="JTE393" s="361"/>
      <c r="JTF393" s="361"/>
      <c r="JTG393" s="361"/>
      <c r="JTH393" s="362"/>
      <c r="JTI393" s="363"/>
      <c r="JTJ393" s="363"/>
      <c r="JTK393" s="364"/>
      <c r="JTL393" s="355"/>
      <c r="JTM393" s="128"/>
      <c r="JTN393" s="128"/>
      <c r="JTO393" s="128"/>
      <c r="JTP393" s="128"/>
      <c r="JTQ393" s="128"/>
      <c r="JTR393" s="128"/>
      <c r="JTS393" s="128"/>
      <c r="JTT393" s="128"/>
      <c r="JTU393" s="128"/>
      <c r="JTV393" s="356"/>
      <c r="JTW393" s="141"/>
      <c r="JTX393" s="366"/>
      <c r="JTY393" s="358"/>
      <c r="JTZ393" s="359"/>
      <c r="JUA393" s="360"/>
      <c r="JUB393" s="361"/>
      <c r="JUC393" s="361"/>
      <c r="JUD393" s="361"/>
      <c r="JUE393" s="362"/>
      <c r="JUF393" s="363"/>
      <c r="JUG393" s="363"/>
      <c r="JUH393" s="364"/>
      <c r="JUI393" s="355"/>
      <c r="JUJ393" s="128"/>
      <c r="JUK393" s="128"/>
      <c r="JUL393" s="128"/>
      <c r="JUM393" s="128"/>
      <c r="JUN393" s="128"/>
      <c r="JUO393" s="128"/>
      <c r="JUP393" s="128"/>
      <c r="JUQ393" s="128"/>
      <c r="JUR393" s="128"/>
      <c r="JUS393" s="356"/>
      <c r="JUT393" s="141"/>
      <c r="JUU393" s="366"/>
      <c r="JUV393" s="358"/>
      <c r="JUW393" s="359"/>
      <c r="JUX393" s="360"/>
      <c r="JUY393" s="361"/>
      <c r="JUZ393" s="361"/>
      <c r="JVA393" s="361"/>
      <c r="JVB393" s="362"/>
      <c r="JVC393" s="363"/>
      <c r="JVD393" s="363"/>
      <c r="JVE393" s="364"/>
      <c r="JVF393" s="355"/>
      <c r="JVG393" s="128"/>
      <c r="JVH393" s="128"/>
      <c r="JVI393" s="128"/>
      <c r="JVJ393" s="128"/>
      <c r="JVK393" s="128"/>
      <c r="JVL393" s="128"/>
      <c r="JVM393" s="128"/>
      <c r="JVN393" s="128"/>
      <c r="JVO393" s="128"/>
      <c r="JVP393" s="356"/>
      <c r="JVQ393" s="141"/>
      <c r="JVR393" s="366"/>
      <c r="JVS393" s="358"/>
      <c r="JVT393" s="359"/>
      <c r="JVU393" s="360"/>
      <c r="JVV393" s="361"/>
      <c r="JVW393" s="361"/>
      <c r="JVX393" s="361"/>
      <c r="JVY393" s="362"/>
      <c r="JVZ393" s="363"/>
      <c r="JWA393" s="363"/>
      <c r="JWB393" s="364"/>
      <c r="JWC393" s="355"/>
      <c r="JWD393" s="128"/>
      <c r="JWE393" s="128"/>
      <c r="JWF393" s="128"/>
      <c r="JWG393" s="128"/>
      <c r="JWH393" s="128"/>
      <c r="JWI393" s="128"/>
      <c r="JWJ393" s="128"/>
      <c r="JWK393" s="128"/>
      <c r="JWL393" s="128"/>
      <c r="JWM393" s="356"/>
      <c r="JWN393" s="141"/>
      <c r="JWO393" s="366"/>
      <c r="JWP393" s="358"/>
      <c r="JWQ393" s="359"/>
      <c r="JWR393" s="360"/>
      <c r="JWS393" s="361"/>
      <c r="JWT393" s="361"/>
      <c r="JWU393" s="361"/>
      <c r="JWV393" s="362"/>
      <c r="JWW393" s="363"/>
      <c r="JWX393" s="363"/>
      <c r="JWY393" s="364"/>
      <c r="JWZ393" s="355"/>
      <c r="JXA393" s="128"/>
      <c r="JXB393" s="128"/>
      <c r="JXC393" s="128"/>
      <c r="JXD393" s="128"/>
      <c r="JXE393" s="128"/>
      <c r="JXF393" s="128"/>
      <c r="JXG393" s="128"/>
      <c r="JXH393" s="128"/>
      <c r="JXI393" s="128"/>
      <c r="JXJ393" s="356"/>
      <c r="JXK393" s="141"/>
      <c r="JXL393" s="366"/>
      <c r="JXM393" s="358"/>
      <c r="JXN393" s="359"/>
      <c r="JXO393" s="360"/>
      <c r="JXP393" s="361"/>
      <c r="JXQ393" s="361"/>
      <c r="JXR393" s="361"/>
      <c r="JXS393" s="362"/>
      <c r="JXT393" s="363"/>
      <c r="JXU393" s="363"/>
      <c r="JXV393" s="364"/>
      <c r="JXW393" s="355"/>
      <c r="JXX393" s="128"/>
      <c r="JXY393" s="128"/>
      <c r="JXZ393" s="128"/>
      <c r="JYA393" s="128"/>
      <c r="JYB393" s="128"/>
      <c r="JYC393" s="128"/>
      <c r="JYD393" s="128"/>
      <c r="JYE393" s="128"/>
      <c r="JYF393" s="128"/>
      <c r="JYG393" s="356"/>
      <c r="JYH393" s="141"/>
      <c r="JYI393" s="366"/>
      <c r="JYJ393" s="358"/>
      <c r="JYK393" s="359"/>
      <c r="JYL393" s="360"/>
      <c r="JYM393" s="361"/>
      <c r="JYN393" s="361"/>
      <c r="JYO393" s="361"/>
      <c r="JYP393" s="362"/>
      <c r="JYQ393" s="363"/>
      <c r="JYR393" s="363"/>
      <c r="JYS393" s="364"/>
      <c r="JYT393" s="355"/>
      <c r="JYU393" s="128"/>
      <c r="JYV393" s="128"/>
      <c r="JYW393" s="128"/>
      <c r="JYX393" s="128"/>
      <c r="JYY393" s="128"/>
      <c r="JYZ393" s="128"/>
      <c r="JZA393" s="128"/>
      <c r="JZB393" s="128"/>
      <c r="JZC393" s="128"/>
      <c r="JZD393" s="356"/>
      <c r="JZE393" s="141"/>
      <c r="JZF393" s="366"/>
      <c r="JZG393" s="358"/>
      <c r="JZH393" s="359"/>
      <c r="JZI393" s="360"/>
      <c r="JZJ393" s="361"/>
      <c r="JZK393" s="361"/>
      <c r="JZL393" s="361"/>
      <c r="JZM393" s="362"/>
      <c r="JZN393" s="363"/>
      <c r="JZO393" s="363"/>
      <c r="JZP393" s="364"/>
      <c r="JZQ393" s="355"/>
      <c r="JZR393" s="128"/>
      <c r="JZS393" s="128"/>
      <c r="JZT393" s="128"/>
      <c r="JZU393" s="128"/>
      <c r="JZV393" s="128"/>
      <c r="JZW393" s="128"/>
      <c r="JZX393" s="128"/>
      <c r="JZY393" s="128"/>
      <c r="JZZ393" s="128"/>
      <c r="KAA393" s="356"/>
      <c r="KAB393" s="141"/>
      <c r="KAC393" s="366"/>
      <c r="KAD393" s="358"/>
      <c r="KAE393" s="359"/>
      <c r="KAF393" s="360"/>
      <c r="KAG393" s="361"/>
      <c r="KAH393" s="361"/>
      <c r="KAI393" s="361"/>
      <c r="KAJ393" s="362"/>
      <c r="KAK393" s="363"/>
      <c r="KAL393" s="363"/>
      <c r="KAM393" s="364"/>
      <c r="KAN393" s="355"/>
      <c r="KAO393" s="128"/>
      <c r="KAP393" s="128"/>
      <c r="KAQ393" s="128"/>
      <c r="KAR393" s="128"/>
      <c r="KAS393" s="128"/>
      <c r="KAT393" s="128"/>
      <c r="KAU393" s="128"/>
      <c r="KAV393" s="128"/>
      <c r="KAW393" s="128"/>
      <c r="KAX393" s="356"/>
      <c r="KAY393" s="141"/>
      <c r="KAZ393" s="366"/>
      <c r="KBA393" s="358"/>
      <c r="KBB393" s="359"/>
      <c r="KBC393" s="360"/>
      <c r="KBD393" s="361"/>
      <c r="KBE393" s="361"/>
      <c r="KBF393" s="361"/>
      <c r="KBG393" s="362"/>
      <c r="KBH393" s="363"/>
      <c r="KBI393" s="363"/>
      <c r="KBJ393" s="364"/>
      <c r="KBK393" s="355"/>
      <c r="KBL393" s="128"/>
      <c r="KBM393" s="128"/>
      <c r="KBN393" s="128"/>
      <c r="KBO393" s="128"/>
      <c r="KBP393" s="128"/>
      <c r="KBQ393" s="128"/>
      <c r="KBR393" s="128"/>
      <c r="KBS393" s="128"/>
      <c r="KBT393" s="128"/>
      <c r="KBU393" s="356"/>
      <c r="KBV393" s="141"/>
      <c r="KBW393" s="366"/>
      <c r="KBX393" s="358"/>
      <c r="KBY393" s="359"/>
      <c r="KBZ393" s="360"/>
      <c r="KCA393" s="361"/>
      <c r="KCB393" s="361"/>
      <c r="KCC393" s="361"/>
      <c r="KCD393" s="362"/>
      <c r="KCE393" s="363"/>
      <c r="KCF393" s="363"/>
      <c r="KCG393" s="364"/>
      <c r="KCH393" s="355"/>
      <c r="KCI393" s="128"/>
      <c r="KCJ393" s="128"/>
      <c r="KCK393" s="128"/>
      <c r="KCL393" s="128"/>
      <c r="KCM393" s="128"/>
      <c r="KCN393" s="128"/>
      <c r="KCO393" s="128"/>
      <c r="KCP393" s="128"/>
      <c r="KCQ393" s="128"/>
      <c r="KCR393" s="356"/>
      <c r="KCS393" s="141"/>
      <c r="KCT393" s="366"/>
      <c r="KCU393" s="358"/>
      <c r="KCV393" s="359"/>
      <c r="KCW393" s="360"/>
      <c r="KCX393" s="361"/>
      <c r="KCY393" s="361"/>
      <c r="KCZ393" s="361"/>
      <c r="KDA393" s="362"/>
      <c r="KDB393" s="363"/>
      <c r="KDC393" s="363"/>
      <c r="KDD393" s="364"/>
      <c r="KDE393" s="355"/>
      <c r="KDF393" s="128"/>
      <c r="KDG393" s="128"/>
      <c r="KDH393" s="128"/>
      <c r="KDI393" s="128"/>
      <c r="KDJ393" s="128"/>
      <c r="KDK393" s="128"/>
      <c r="KDL393" s="128"/>
      <c r="KDM393" s="128"/>
      <c r="KDN393" s="128"/>
      <c r="KDO393" s="356"/>
      <c r="KDP393" s="141"/>
      <c r="KDQ393" s="366"/>
      <c r="KDR393" s="358"/>
      <c r="KDS393" s="359"/>
      <c r="KDT393" s="360"/>
      <c r="KDU393" s="361"/>
      <c r="KDV393" s="361"/>
      <c r="KDW393" s="361"/>
      <c r="KDX393" s="362"/>
      <c r="KDY393" s="363"/>
      <c r="KDZ393" s="363"/>
      <c r="KEA393" s="364"/>
      <c r="KEB393" s="355"/>
      <c r="KEC393" s="128"/>
      <c r="KED393" s="128"/>
      <c r="KEE393" s="128"/>
      <c r="KEF393" s="128"/>
      <c r="KEG393" s="128"/>
      <c r="KEH393" s="128"/>
      <c r="KEI393" s="128"/>
      <c r="KEJ393" s="128"/>
      <c r="KEK393" s="128"/>
      <c r="KEL393" s="356"/>
      <c r="KEM393" s="141"/>
      <c r="KEN393" s="366"/>
      <c r="KEO393" s="358"/>
      <c r="KEP393" s="359"/>
      <c r="KEQ393" s="360"/>
      <c r="KER393" s="361"/>
      <c r="KES393" s="361"/>
      <c r="KET393" s="361"/>
      <c r="KEU393" s="362"/>
      <c r="KEV393" s="363"/>
      <c r="KEW393" s="363"/>
      <c r="KEX393" s="364"/>
      <c r="KEY393" s="355"/>
      <c r="KEZ393" s="128"/>
      <c r="KFA393" s="128"/>
      <c r="KFB393" s="128"/>
      <c r="KFC393" s="128"/>
      <c r="KFD393" s="128"/>
      <c r="KFE393" s="128"/>
      <c r="KFF393" s="128"/>
      <c r="KFG393" s="128"/>
      <c r="KFH393" s="128"/>
      <c r="KFI393" s="356"/>
      <c r="KFJ393" s="141"/>
      <c r="KFK393" s="366"/>
      <c r="KFL393" s="358"/>
      <c r="KFM393" s="359"/>
      <c r="KFN393" s="360"/>
      <c r="KFO393" s="361"/>
      <c r="KFP393" s="361"/>
      <c r="KFQ393" s="361"/>
      <c r="KFR393" s="362"/>
      <c r="KFS393" s="363"/>
      <c r="KFT393" s="363"/>
      <c r="KFU393" s="364"/>
      <c r="KFV393" s="355"/>
      <c r="KFW393" s="128"/>
      <c r="KFX393" s="128"/>
      <c r="KFY393" s="128"/>
      <c r="KFZ393" s="128"/>
      <c r="KGA393" s="128"/>
      <c r="KGB393" s="128"/>
      <c r="KGC393" s="128"/>
      <c r="KGD393" s="128"/>
      <c r="KGE393" s="128"/>
      <c r="KGF393" s="356"/>
      <c r="KGG393" s="141"/>
      <c r="KGH393" s="366"/>
      <c r="KGI393" s="358"/>
      <c r="KGJ393" s="359"/>
      <c r="KGK393" s="360"/>
      <c r="KGL393" s="361"/>
      <c r="KGM393" s="361"/>
      <c r="KGN393" s="361"/>
      <c r="KGO393" s="362"/>
      <c r="KGP393" s="363"/>
      <c r="KGQ393" s="363"/>
      <c r="KGR393" s="364"/>
      <c r="KGS393" s="355"/>
      <c r="KGT393" s="128"/>
      <c r="KGU393" s="128"/>
      <c r="KGV393" s="128"/>
      <c r="KGW393" s="128"/>
      <c r="KGX393" s="128"/>
      <c r="KGY393" s="128"/>
      <c r="KGZ393" s="128"/>
      <c r="KHA393" s="128"/>
      <c r="KHB393" s="128"/>
      <c r="KHC393" s="356"/>
      <c r="KHD393" s="141"/>
      <c r="KHE393" s="366"/>
      <c r="KHF393" s="358"/>
      <c r="KHG393" s="359"/>
      <c r="KHH393" s="360"/>
      <c r="KHI393" s="361"/>
      <c r="KHJ393" s="361"/>
      <c r="KHK393" s="361"/>
      <c r="KHL393" s="362"/>
      <c r="KHM393" s="363"/>
      <c r="KHN393" s="363"/>
      <c r="KHO393" s="364"/>
      <c r="KHP393" s="355"/>
      <c r="KHQ393" s="128"/>
      <c r="KHR393" s="128"/>
      <c r="KHS393" s="128"/>
      <c r="KHT393" s="128"/>
      <c r="KHU393" s="128"/>
      <c r="KHV393" s="128"/>
      <c r="KHW393" s="128"/>
      <c r="KHX393" s="128"/>
      <c r="KHY393" s="128"/>
      <c r="KHZ393" s="356"/>
      <c r="KIA393" s="141"/>
      <c r="KIB393" s="366"/>
      <c r="KIC393" s="358"/>
      <c r="KID393" s="359"/>
      <c r="KIE393" s="360"/>
      <c r="KIF393" s="361"/>
      <c r="KIG393" s="361"/>
      <c r="KIH393" s="361"/>
      <c r="KII393" s="362"/>
      <c r="KIJ393" s="363"/>
      <c r="KIK393" s="363"/>
      <c r="KIL393" s="364"/>
      <c r="KIM393" s="355"/>
      <c r="KIN393" s="128"/>
      <c r="KIO393" s="128"/>
      <c r="KIP393" s="128"/>
      <c r="KIQ393" s="128"/>
      <c r="KIR393" s="128"/>
      <c r="KIS393" s="128"/>
      <c r="KIT393" s="128"/>
      <c r="KIU393" s="128"/>
      <c r="KIV393" s="128"/>
      <c r="KIW393" s="356"/>
      <c r="KIX393" s="141"/>
      <c r="KIY393" s="366"/>
      <c r="KIZ393" s="358"/>
      <c r="KJA393" s="359"/>
      <c r="KJB393" s="360"/>
      <c r="KJC393" s="361"/>
      <c r="KJD393" s="361"/>
      <c r="KJE393" s="361"/>
      <c r="KJF393" s="362"/>
      <c r="KJG393" s="363"/>
      <c r="KJH393" s="363"/>
      <c r="KJI393" s="364"/>
      <c r="KJJ393" s="355"/>
      <c r="KJK393" s="128"/>
      <c r="KJL393" s="128"/>
      <c r="KJM393" s="128"/>
      <c r="KJN393" s="128"/>
      <c r="KJO393" s="128"/>
      <c r="KJP393" s="128"/>
      <c r="KJQ393" s="128"/>
      <c r="KJR393" s="128"/>
      <c r="KJS393" s="128"/>
      <c r="KJT393" s="356"/>
      <c r="KJU393" s="141"/>
      <c r="KJV393" s="366"/>
      <c r="KJW393" s="358"/>
      <c r="KJX393" s="359"/>
      <c r="KJY393" s="360"/>
      <c r="KJZ393" s="361"/>
      <c r="KKA393" s="361"/>
      <c r="KKB393" s="361"/>
      <c r="KKC393" s="362"/>
      <c r="KKD393" s="363"/>
      <c r="KKE393" s="363"/>
      <c r="KKF393" s="364"/>
      <c r="KKG393" s="355"/>
      <c r="KKH393" s="128"/>
      <c r="KKI393" s="128"/>
      <c r="KKJ393" s="128"/>
      <c r="KKK393" s="128"/>
      <c r="KKL393" s="128"/>
      <c r="KKM393" s="128"/>
      <c r="KKN393" s="128"/>
      <c r="KKO393" s="128"/>
      <c r="KKP393" s="128"/>
      <c r="KKQ393" s="356"/>
      <c r="KKR393" s="141"/>
      <c r="KKS393" s="366"/>
      <c r="KKT393" s="358"/>
      <c r="KKU393" s="359"/>
      <c r="KKV393" s="360"/>
      <c r="KKW393" s="361"/>
      <c r="KKX393" s="361"/>
      <c r="KKY393" s="361"/>
      <c r="KKZ393" s="362"/>
      <c r="KLA393" s="363"/>
      <c r="KLB393" s="363"/>
      <c r="KLC393" s="364"/>
      <c r="KLD393" s="355"/>
      <c r="KLE393" s="128"/>
      <c r="KLF393" s="128"/>
      <c r="KLG393" s="128"/>
      <c r="KLH393" s="128"/>
      <c r="KLI393" s="128"/>
      <c r="KLJ393" s="128"/>
      <c r="KLK393" s="128"/>
      <c r="KLL393" s="128"/>
      <c r="KLM393" s="128"/>
      <c r="KLN393" s="356"/>
      <c r="KLO393" s="141"/>
      <c r="KLP393" s="366"/>
      <c r="KLQ393" s="358"/>
      <c r="KLR393" s="359"/>
      <c r="KLS393" s="360"/>
      <c r="KLT393" s="361"/>
      <c r="KLU393" s="361"/>
      <c r="KLV393" s="361"/>
      <c r="KLW393" s="362"/>
      <c r="KLX393" s="363"/>
      <c r="KLY393" s="363"/>
      <c r="KLZ393" s="364"/>
      <c r="KMA393" s="355"/>
      <c r="KMB393" s="128"/>
      <c r="KMC393" s="128"/>
      <c r="KMD393" s="128"/>
      <c r="KME393" s="128"/>
      <c r="KMF393" s="128"/>
      <c r="KMG393" s="128"/>
      <c r="KMH393" s="128"/>
      <c r="KMI393" s="128"/>
      <c r="KMJ393" s="128"/>
      <c r="KMK393" s="356"/>
      <c r="KML393" s="141"/>
      <c r="KMM393" s="366"/>
      <c r="KMN393" s="358"/>
      <c r="KMO393" s="359"/>
      <c r="KMP393" s="360"/>
      <c r="KMQ393" s="361"/>
      <c r="KMR393" s="361"/>
      <c r="KMS393" s="361"/>
      <c r="KMT393" s="362"/>
      <c r="KMU393" s="363"/>
      <c r="KMV393" s="363"/>
      <c r="KMW393" s="364"/>
      <c r="KMX393" s="355"/>
      <c r="KMY393" s="128"/>
      <c r="KMZ393" s="128"/>
      <c r="KNA393" s="128"/>
      <c r="KNB393" s="128"/>
      <c r="KNC393" s="128"/>
      <c r="KND393" s="128"/>
      <c r="KNE393" s="128"/>
      <c r="KNF393" s="128"/>
      <c r="KNG393" s="128"/>
      <c r="KNH393" s="356"/>
      <c r="KNI393" s="141"/>
      <c r="KNJ393" s="366"/>
      <c r="KNK393" s="358"/>
      <c r="KNL393" s="359"/>
      <c r="KNM393" s="360"/>
      <c r="KNN393" s="361"/>
      <c r="KNO393" s="361"/>
      <c r="KNP393" s="361"/>
      <c r="KNQ393" s="362"/>
      <c r="KNR393" s="363"/>
      <c r="KNS393" s="363"/>
      <c r="KNT393" s="364"/>
      <c r="KNU393" s="355"/>
      <c r="KNV393" s="128"/>
      <c r="KNW393" s="128"/>
      <c r="KNX393" s="128"/>
      <c r="KNY393" s="128"/>
      <c r="KNZ393" s="128"/>
      <c r="KOA393" s="128"/>
      <c r="KOB393" s="128"/>
      <c r="KOC393" s="128"/>
      <c r="KOD393" s="128"/>
      <c r="KOE393" s="356"/>
      <c r="KOF393" s="141"/>
      <c r="KOG393" s="366"/>
      <c r="KOH393" s="358"/>
      <c r="KOI393" s="359"/>
      <c r="KOJ393" s="360"/>
      <c r="KOK393" s="361"/>
      <c r="KOL393" s="361"/>
      <c r="KOM393" s="361"/>
      <c r="KON393" s="362"/>
      <c r="KOO393" s="363"/>
      <c r="KOP393" s="363"/>
      <c r="KOQ393" s="364"/>
      <c r="KOR393" s="355"/>
      <c r="KOS393" s="128"/>
      <c r="KOT393" s="128"/>
      <c r="KOU393" s="128"/>
      <c r="KOV393" s="128"/>
      <c r="KOW393" s="128"/>
      <c r="KOX393" s="128"/>
      <c r="KOY393" s="128"/>
      <c r="KOZ393" s="128"/>
      <c r="KPA393" s="128"/>
      <c r="KPB393" s="356"/>
      <c r="KPC393" s="141"/>
      <c r="KPD393" s="366"/>
      <c r="KPE393" s="358"/>
      <c r="KPF393" s="359"/>
      <c r="KPG393" s="360"/>
      <c r="KPH393" s="361"/>
      <c r="KPI393" s="361"/>
      <c r="KPJ393" s="361"/>
      <c r="KPK393" s="362"/>
      <c r="KPL393" s="363"/>
      <c r="KPM393" s="363"/>
      <c r="KPN393" s="364"/>
      <c r="KPO393" s="355"/>
      <c r="KPP393" s="128"/>
      <c r="KPQ393" s="128"/>
      <c r="KPR393" s="128"/>
      <c r="KPS393" s="128"/>
      <c r="KPT393" s="128"/>
      <c r="KPU393" s="128"/>
      <c r="KPV393" s="128"/>
      <c r="KPW393" s="128"/>
      <c r="KPX393" s="128"/>
      <c r="KPY393" s="356"/>
      <c r="KPZ393" s="141"/>
      <c r="KQA393" s="366"/>
      <c r="KQB393" s="358"/>
      <c r="KQC393" s="359"/>
      <c r="KQD393" s="360"/>
      <c r="KQE393" s="361"/>
      <c r="KQF393" s="361"/>
      <c r="KQG393" s="361"/>
      <c r="KQH393" s="362"/>
      <c r="KQI393" s="363"/>
      <c r="KQJ393" s="363"/>
      <c r="KQK393" s="364"/>
      <c r="KQL393" s="355"/>
      <c r="KQM393" s="128"/>
      <c r="KQN393" s="128"/>
      <c r="KQO393" s="128"/>
      <c r="KQP393" s="128"/>
      <c r="KQQ393" s="128"/>
      <c r="KQR393" s="128"/>
      <c r="KQS393" s="128"/>
      <c r="KQT393" s="128"/>
      <c r="KQU393" s="128"/>
      <c r="KQV393" s="356"/>
      <c r="KQW393" s="141"/>
      <c r="KQX393" s="366"/>
      <c r="KQY393" s="358"/>
      <c r="KQZ393" s="359"/>
      <c r="KRA393" s="360"/>
      <c r="KRB393" s="361"/>
      <c r="KRC393" s="361"/>
      <c r="KRD393" s="361"/>
      <c r="KRE393" s="362"/>
      <c r="KRF393" s="363"/>
      <c r="KRG393" s="363"/>
      <c r="KRH393" s="364"/>
      <c r="KRI393" s="355"/>
      <c r="KRJ393" s="128"/>
      <c r="KRK393" s="128"/>
      <c r="KRL393" s="128"/>
      <c r="KRM393" s="128"/>
      <c r="KRN393" s="128"/>
      <c r="KRO393" s="128"/>
      <c r="KRP393" s="128"/>
      <c r="KRQ393" s="128"/>
      <c r="KRR393" s="128"/>
      <c r="KRS393" s="356"/>
      <c r="KRT393" s="141"/>
      <c r="KRU393" s="366"/>
      <c r="KRV393" s="358"/>
      <c r="KRW393" s="359"/>
      <c r="KRX393" s="360"/>
      <c r="KRY393" s="361"/>
      <c r="KRZ393" s="361"/>
      <c r="KSA393" s="361"/>
      <c r="KSB393" s="362"/>
      <c r="KSC393" s="363"/>
      <c r="KSD393" s="363"/>
      <c r="KSE393" s="364"/>
      <c r="KSF393" s="355"/>
      <c r="KSG393" s="128"/>
      <c r="KSH393" s="128"/>
      <c r="KSI393" s="128"/>
      <c r="KSJ393" s="128"/>
      <c r="KSK393" s="128"/>
      <c r="KSL393" s="128"/>
      <c r="KSM393" s="128"/>
      <c r="KSN393" s="128"/>
      <c r="KSO393" s="128"/>
      <c r="KSP393" s="356"/>
      <c r="KSQ393" s="141"/>
      <c r="KSR393" s="366"/>
      <c r="KSS393" s="358"/>
      <c r="KST393" s="359"/>
      <c r="KSU393" s="360"/>
      <c r="KSV393" s="361"/>
      <c r="KSW393" s="361"/>
      <c r="KSX393" s="361"/>
      <c r="KSY393" s="362"/>
      <c r="KSZ393" s="363"/>
      <c r="KTA393" s="363"/>
      <c r="KTB393" s="364"/>
      <c r="KTC393" s="355"/>
      <c r="KTD393" s="128"/>
      <c r="KTE393" s="128"/>
      <c r="KTF393" s="128"/>
      <c r="KTG393" s="128"/>
      <c r="KTH393" s="128"/>
      <c r="KTI393" s="128"/>
      <c r="KTJ393" s="128"/>
      <c r="KTK393" s="128"/>
      <c r="KTL393" s="128"/>
      <c r="KTM393" s="356"/>
      <c r="KTN393" s="141"/>
      <c r="KTO393" s="366"/>
      <c r="KTP393" s="358"/>
      <c r="KTQ393" s="359"/>
      <c r="KTR393" s="360"/>
      <c r="KTS393" s="361"/>
      <c r="KTT393" s="361"/>
      <c r="KTU393" s="361"/>
      <c r="KTV393" s="362"/>
      <c r="KTW393" s="363"/>
      <c r="KTX393" s="363"/>
      <c r="KTY393" s="364"/>
      <c r="KTZ393" s="355"/>
      <c r="KUA393" s="128"/>
      <c r="KUB393" s="128"/>
      <c r="KUC393" s="128"/>
      <c r="KUD393" s="128"/>
      <c r="KUE393" s="128"/>
      <c r="KUF393" s="128"/>
      <c r="KUG393" s="128"/>
      <c r="KUH393" s="128"/>
      <c r="KUI393" s="128"/>
      <c r="KUJ393" s="356"/>
      <c r="KUK393" s="141"/>
      <c r="KUL393" s="366"/>
      <c r="KUM393" s="358"/>
      <c r="KUN393" s="359"/>
      <c r="KUO393" s="360"/>
      <c r="KUP393" s="361"/>
      <c r="KUQ393" s="361"/>
      <c r="KUR393" s="361"/>
      <c r="KUS393" s="362"/>
      <c r="KUT393" s="363"/>
      <c r="KUU393" s="363"/>
      <c r="KUV393" s="364"/>
      <c r="KUW393" s="355"/>
      <c r="KUX393" s="128"/>
      <c r="KUY393" s="128"/>
      <c r="KUZ393" s="128"/>
      <c r="KVA393" s="128"/>
      <c r="KVB393" s="128"/>
      <c r="KVC393" s="128"/>
      <c r="KVD393" s="128"/>
      <c r="KVE393" s="128"/>
      <c r="KVF393" s="128"/>
      <c r="KVG393" s="356"/>
      <c r="KVH393" s="141"/>
      <c r="KVI393" s="366"/>
      <c r="KVJ393" s="358"/>
      <c r="KVK393" s="359"/>
      <c r="KVL393" s="360"/>
      <c r="KVM393" s="361"/>
      <c r="KVN393" s="361"/>
      <c r="KVO393" s="361"/>
      <c r="KVP393" s="362"/>
      <c r="KVQ393" s="363"/>
      <c r="KVR393" s="363"/>
      <c r="KVS393" s="364"/>
      <c r="KVT393" s="355"/>
      <c r="KVU393" s="128"/>
      <c r="KVV393" s="128"/>
      <c r="KVW393" s="128"/>
      <c r="KVX393" s="128"/>
      <c r="KVY393" s="128"/>
      <c r="KVZ393" s="128"/>
      <c r="KWA393" s="128"/>
      <c r="KWB393" s="128"/>
      <c r="KWC393" s="128"/>
      <c r="KWD393" s="356"/>
      <c r="KWE393" s="141"/>
      <c r="KWF393" s="366"/>
      <c r="KWG393" s="358"/>
      <c r="KWH393" s="359"/>
      <c r="KWI393" s="360"/>
      <c r="KWJ393" s="361"/>
      <c r="KWK393" s="361"/>
      <c r="KWL393" s="361"/>
      <c r="KWM393" s="362"/>
      <c r="KWN393" s="363"/>
      <c r="KWO393" s="363"/>
      <c r="KWP393" s="364"/>
      <c r="KWQ393" s="355"/>
      <c r="KWR393" s="128"/>
      <c r="KWS393" s="128"/>
      <c r="KWT393" s="128"/>
      <c r="KWU393" s="128"/>
      <c r="KWV393" s="128"/>
      <c r="KWW393" s="128"/>
      <c r="KWX393" s="128"/>
      <c r="KWY393" s="128"/>
      <c r="KWZ393" s="128"/>
      <c r="KXA393" s="356"/>
      <c r="KXB393" s="141"/>
      <c r="KXC393" s="366"/>
      <c r="KXD393" s="358"/>
      <c r="KXE393" s="359"/>
      <c r="KXF393" s="360"/>
      <c r="KXG393" s="361"/>
      <c r="KXH393" s="361"/>
      <c r="KXI393" s="361"/>
      <c r="KXJ393" s="362"/>
      <c r="KXK393" s="363"/>
      <c r="KXL393" s="363"/>
      <c r="KXM393" s="364"/>
      <c r="KXN393" s="355"/>
      <c r="KXO393" s="128"/>
      <c r="KXP393" s="128"/>
      <c r="KXQ393" s="128"/>
      <c r="KXR393" s="128"/>
      <c r="KXS393" s="128"/>
      <c r="KXT393" s="128"/>
      <c r="KXU393" s="128"/>
      <c r="KXV393" s="128"/>
      <c r="KXW393" s="128"/>
      <c r="KXX393" s="356"/>
      <c r="KXY393" s="141"/>
      <c r="KXZ393" s="366"/>
      <c r="KYA393" s="358"/>
      <c r="KYB393" s="359"/>
      <c r="KYC393" s="360"/>
      <c r="KYD393" s="361"/>
      <c r="KYE393" s="361"/>
      <c r="KYF393" s="361"/>
      <c r="KYG393" s="362"/>
      <c r="KYH393" s="363"/>
      <c r="KYI393" s="363"/>
      <c r="KYJ393" s="364"/>
      <c r="KYK393" s="355"/>
      <c r="KYL393" s="128"/>
      <c r="KYM393" s="128"/>
      <c r="KYN393" s="128"/>
      <c r="KYO393" s="128"/>
      <c r="KYP393" s="128"/>
      <c r="KYQ393" s="128"/>
      <c r="KYR393" s="128"/>
      <c r="KYS393" s="128"/>
      <c r="KYT393" s="128"/>
      <c r="KYU393" s="356"/>
      <c r="KYV393" s="141"/>
      <c r="KYW393" s="366"/>
      <c r="KYX393" s="358"/>
      <c r="KYY393" s="359"/>
      <c r="KYZ393" s="360"/>
      <c r="KZA393" s="361"/>
      <c r="KZB393" s="361"/>
      <c r="KZC393" s="361"/>
      <c r="KZD393" s="362"/>
      <c r="KZE393" s="363"/>
      <c r="KZF393" s="363"/>
      <c r="KZG393" s="364"/>
      <c r="KZH393" s="355"/>
      <c r="KZI393" s="128"/>
      <c r="KZJ393" s="128"/>
      <c r="KZK393" s="128"/>
      <c r="KZL393" s="128"/>
      <c r="KZM393" s="128"/>
      <c r="KZN393" s="128"/>
      <c r="KZO393" s="128"/>
      <c r="KZP393" s="128"/>
      <c r="KZQ393" s="128"/>
      <c r="KZR393" s="356"/>
      <c r="KZS393" s="141"/>
      <c r="KZT393" s="366"/>
      <c r="KZU393" s="358"/>
      <c r="KZV393" s="359"/>
      <c r="KZW393" s="360"/>
      <c r="KZX393" s="361"/>
      <c r="KZY393" s="361"/>
      <c r="KZZ393" s="361"/>
      <c r="LAA393" s="362"/>
      <c r="LAB393" s="363"/>
      <c r="LAC393" s="363"/>
      <c r="LAD393" s="364"/>
      <c r="LAE393" s="355"/>
      <c r="LAF393" s="128"/>
      <c r="LAG393" s="128"/>
      <c r="LAH393" s="128"/>
      <c r="LAI393" s="128"/>
      <c r="LAJ393" s="128"/>
      <c r="LAK393" s="128"/>
      <c r="LAL393" s="128"/>
      <c r="LAM393" s="128"/>
      <c r="LAN393" s="128"/>
      <c r="LAO393" s="356"/>
      <c r="LAP393" s="141"/>
      <c r="LAQ393" s="366"/>
      <c r="LAR393" s="358"/>
      <c r="LAS393" s="359"/>
      <c r="LAT393" s="360"/>
      <c r="LAU393" s="361"/>
      <c r="LAV393" s="361"/>
      <c r="LAW393" s="361"/>
      <c r="LAX393" s="362"/>
      <c r="LAY393" s="363"/>
      <c r="LAZ393" s="363"/>
      <c r="LBA393" s="364"/>
      <c r="LBB393" s="355"/>
      <c r="LBC393" s="128"/>
      <c r="LBD393" s="128"/>
      <c r="LBE393" s="128"/>
      <c r="LBF393" s="128"/>
      <c r="LBG393" s="128"/>
      <c r="LBH393" s="128"/>
      <c r="LBI393" s="128"/>
      <c r="LBJ393" s="128"/>
      <c r="LBK393" s="128"/>
      <c r="LBL393" s="356"/>
      <c r="LBM393" s="141"/>
      <c r="LBN393" s="366"/>
      <c r="LBO393" s="358"/>
      <c r="LBP393" s="359"/>
      <c r="LBQ393" s="360"/>
      <c r="LBR393" s="361"/>
      <c r="LBS393" s="361"/>
      <c r="LBT393" s="361"/>
      <c r="LBU393" s="362"/>
      <c r="LBV393" s="363"/>
      <c r="LBW393" s="363"/>
      <c r="LBX393" s="364"/>
      <c r="LBY393" s="355"/>
      <c r="LBZ393" s="128"/>
      <c r="LCA393" s="128"/>
      <c r="LCB393" s="128"/>
      <c r="LCC393" s="128"/>
      <c r="LCD393" s="128"/>
      <c r="LCE393" s="128"/>
      <c r="LCF393" s="128"/>
      <c r="LCG393" s="128"/>
      <c r="LCH393" s="128"/>
      <c r="LCI393" s="356"/>
      <c r="LCJ393" s="141"/>
      <c r="LCK393" s="366"/>
      <c r="LCL393" s="358"/>
      <c r="LCM393" s="359"/>
      <c r="LCN393" s="360"/>
      <c r="LCO393" s="361"/>
      <c r="LCP393" s="361"/>
      <c r="LCQ393" s="361"/>
      <c r="LCR393" s="362"/>
      <c r="LCS393" s="363"/>
      <c r="LCT393" s="363"/>
      <c r="LCU393" s="364"/>
      <c r="LCV393" s="355"/>
      <c r="LCW393" s="128"/>
      <c r="LCX393" s="128"/>
      <c r="LCY393" s="128"/>
      <c r="LCZ393" s="128"/>
      <c r="LDA393" s="128"/>
      <c r="LDB393" s="128"/>
      <c r="LDC393" s="128"/>
      <c r="LDD393" s="128"/>
      <c r="LDE393" s="128"/>
      <c r="LDF393" s="356"/>
      <c r="LDG393" s="141"/>
      <c r="LDH393" s="366"/>
      <c r="LDI393" s="358"/>
      <c r="LDJ393" s="359"/>
      <c r="LDK393" s="360"/>
      <c r="LDL393" s="361"/>
      <c r="LDM393" s="361"/>
      <c r="LDN393" s="361"/>
      <c r="LDO393" s="362"/>
      <c r="LDP393" s="363"/>
      <c r="LDQ393" s="363"/>
      <c r="LDR393" s="364"/>
      <c r="LDS393" s="355"/>
      <c r="LDT393" s="128"/>
      <c r="LDU393" s="128"/>
      <c r="LDV393" s="128"/>
      <c r="LDW393" s="128"/>
      <c r="LDX393" s="128"/>
      <c r="LDY393" s="128"/>
      <c r="LDZ393" s="128"/>
      <c r="LEA393" s="128"/>
      <c r="LEB393" s="128"/>
      <c r="LEC393" s="356"/>
      <c r="LED393" s="141"/>
      <c r="LEE393" s="366"/>
      <c r="LEF393" s="358"/>
      <c r="LEG393" s="359"/>
      <c r="LEH393" s="360"/>
      <c r="LEI393" s="361"/>
      <c r="LEJ393" s="361"/>
      <c r="LEK393" s="361"/>
      <c r="LEL393" s="362"/>
      <c r="LEM393" s="363"/>
      <c r="LEN393" s="363"/>
      <c r="LEO393" s="364"/>
      <c r="LEP393" s="355"/>
      <c r="LEQ393" s="128"/>
      <c r="LER393" s="128"/>
      <c r="LES393" s="128"/>
      <c r="LET393" s="128"/>
      <c r="LEU393" s="128"/>
      <c r="LEV393" s="128"/>
      <c r="LEW393" s="128"/>
      <c r="LEX393" s="128"/>
      <c r="LEY393" s="128"/>
      <c r="LEZ393" s="356"/>
      <c r="LFA393" s="141"/>
      <c r="LFB393" s="366"/>
      <c r="LFC393" s="358"/>
      <c r="LFD393" s="359"/>
      <c r="LFE393" s="360"/>
      <c r="LFF393" s="361"/>
      <c r="LFG393" s="361"/>
      <c r="LFH393" s="361"/>
      <c r="LFI393" s="362"/>
      <c r="LFJ393" s="363"/>
      <c r="LFK393" s="363"/>
      <c r="LFL393" s="364"/>
      <c r="LFM393" s="355"/>
      <c r="LFN393" s="128"/>
      <c r="LFO393" s="128"/>
      <c r="LFP393" s="128"/>
      <c r="LFQ393" s="128"/>
      <c r="LFR393" s="128"/>
      <c r="LFS393" s="128"/>
      <c r="LFT393" s="128"/>
      <c r="LFU393" s="128"/>
      <c r="LFV393" s="128"/>
      <c r="LFW393" s="356"/>
      <c r="LFX393" s="141"/>
      <c r="LFY393" s="366"/>
      <c r="LFZ393" s="358"/>
      <c r="LGA393" s="359"/>
      <c r="LGB393" s="360"/>
      <c r="LGC393" s="361"/>
      <c r="LGD393" s="361"/>
      <c r="LGE393" s="361"/>
      <c r="LGF393" s="362"/>
      <c r="LGG393" s="363"/>
      <c r="LGH393" s="363"/>
      <c r="LGI393" s="364"/>
      <c r="LGJ393" s="355"/>
      <c r="LGK393" s="128"/>
      <c r="LGL393" s="128"/>
      <c r="LGM393" s="128"/>
      <c r="LGN393" s="128"/>
      <c r="LGO393" s="128"/>
      <c r="LGP393" s="128"/>
      <c r="LGQ393" s="128"/>
      <c r="LGR393" s="128"/>
      <c r="LGS393" s="128"/>
      <c r="LGT393" s="356"/>
      <c r="LGU393" s="141"/>
      <c r="LGV393" s="366"/>
      <c r="LGW393" s="358"/>
      <c r="LGX393" s="359"/>
      <c r="LGY393" s="360"/>
      <c r="LGZ393" s="361"/>
      <c r="LHA393" s="361"/>
      <c r="LHB393" s="361"/>
      <c r="LHC393" s="362"/>
      <c r="LHD393" s="363"/>
      <c r="LHE393" s="363"/>
      <c r="LHF393" s="364"/>
      <c r="LHG393" s="355"/>
      <c r="LHH393" s="128"/>
      <c r="LHI393" s="128"/>
      <c r="LHJ393" s="128"/>
      <c r="LHK393" s="128"/>
      <c r="LHL393" s="128"/>
      <c r="LHM393" s="128"/>
      <c r="LHN393" s="128"/>
      <c r="LHO393" s="128"/>
      <c r="LHP393" s="128"/>
      <c r="LHQ393" s="356"/>
      <c r="LHR393" s="141"/>
      <c r="LHS393" s="366"/>
      <c r="LHT393" s="358"/>
      <c r="LHU393" s="359"/>
      <c r="LHV393" s="360"/>
      <c r="LHW393" s="361"/>
      <c r="LHX393" s="361"/>
      <c r="LHY393" s="361"/>
      <c r="LHZ393" s="362"/>
      <c r="LIA393" s="363"/>
      <c r="LIB393" s="363"/>
      <c r="LIC393" s="364"/>
      <c r="LID393" s="355"/>
      <c r="LIE393" s="128"/>
      <c r="LIF393" s="128"/>
      <c r="LIG393" s="128"/>
      <c r="LIH393" s="128"/>
      <c r="LII393" s="128"/>
      <c r="LIJ393" s="128"/>
      <c r="LIK393" s="128"/>
      <c r="LIL393" s="128"/>
      <c r="LIM393" s="128"/>
      <c r="LIN393" s="356"/>
      <c r="LIO393" s="141"/>
      <c r="LIP393" s="366"/>
      <c r="LIQ393" s="358"/>
      <c r="LIR393" s="359"/>
      <c r="LIS393" s="360"/>
      <c r="LIT393" s="361"/>
      <c r="LIU393" s="361"/>
      <c r="LIV393" s="361"/>
      <c r="LIW393" s="362"/>
      <c r="LIX393" s="363"/>
      <c r="LIY393" s="363"/>
      <c r="LIZ393" s="364"/>
      <c r="LJA393" s="355"/>
      <c r="LJB393" s="128"/>
      <c r="LJC393" s="128"/>
      <c r="LJD393" s="128"/>
      <c r="LJE393" s="128"/>
      <c r="LJF393" s="128"/>
      <c r="LJG393" s="128"/>
      <c r="LJH393" s="128"/>
      <c r="LJI393" s="128"/>
      <c r="LJJ393" s="128"/>
      <c r="LJK393" s="356"/>
      <c r="LJL393" s="141"/>
      <c r="LJM393" s="366"/>
      <c r="LJN393" s="358"/>
      <c r="LJO393" s="359"/>
      <c r="LJP393" s="360"/>
      <c r="LJQ393" s="361"/>
      <c r="LJR393" s="361"/>
      <c r="LJS393" s="361"/>
      <c r="LJT393" s="362"/>
      <c r="LJU393" s="363"/>
      <c r="LJV393" s="363"/>
      <c r="LJW393" s="364"/>
      <c r="LJX393" s="355"/>
      <c r="LJY393" s="128"/>
      <c r="LJZ393" s="128"/>
      <c r="LKA393" s="128"/>
      <c r="LKB393" s="128"/>
      <c r="LKC393" s="128"/>
      <c r="LKD393" s="128"/>
      <c r="LKE393" s="128"/>
      <c r="LKF393" s="128"/>
      <c r="LKG393" s="128"/>
      <c r="LKH393" s="356"/>
      <c r="LKI393" s="141"/>
      <c r="LKJ393" s="366"/>
      <c r="LKK393" s="358"/>
      <c r="LKL393" s="359"/>
      <c r="LKM393" s="360"/>
      <c r="LKN393" s="361"/>
      <c r="LKO393" s="361"/>
      <c r="LKP393" s="361"/>
      <c r="LKQ393" s="362"/>
      <c r="LKR393" s="363"/>
      <c r="LKS393" s="363"/>
      <c r="LKT393" s="364"/>
      <c r="LKU393" s="355"/>
      <c r="LKV393" s="128"/>
      <c r="LKW393" s="128"/>
      <c r="LKX393" s="128"/>
      <c r="LKY393" s="128"/>
      <c r="LKZ393" s="128"/>
      <c r="LLA393" s="128"/>
      <c r="LLB393" s="128"/>
      <c r="LLC393" s="128"/>
      <c r="LLD393" s="128"/>
      <c r="LLE393" s="356"/>
      <c r="LLF393" s="141"/>
      <c r="LLG393" s="366"/>
      <c r="LLH393" s="358"/>
      <c r="LLI393" s="359"/>
      <c r="LLJ393" s="360"/>
      <c r="LLK393" s="361"/>
      <c r="LLL393" s="361"/>
      <c r="LLM393" s="361"/>
      <c r="LLN393" s="362"/>
      <c r="LLO393" s="363"/>
      <c r="LLP393" s="363"/>
      <c r="LLQ393" s="364"/>
      <c r="LLR393" s="355"/>
      <c r="LLS393" s="128"/>
      <c r="LLT393" s="128"/>
      <c r="LLU393" s="128"/>
      <c r="LLV393" s="128"/>
      <c r="LLW393" s="128"/>
      <c r="LLX393" s="128"/>
      <c r="LLY393" s="128"/>
      <c r="LLZ393" s="128"/>
      <c r="LMA393" s="128"/>
      <c r="LMB393" s="356"/>
      <c r="LMC393" s="141"/>
      <c r="LMD393" s="366"/>
      <c r="LME393" s="358"/>
      <c r="LMF393" s="359"/>
      <c r="LMG393" s="360"/>
      <c r="LMH393" s="361"/>
      <c r="LMI393" s="361"/>
      <c r="LMJ393" s="361"/>
      <c r="LMK393" s="362"/>
      <c r="LML393" s="363"/>
      <c r="LMM393" s="363"/>
      <c r="LMN393" s="364"/>
      <c r="LMO393" s="355"/>
      <c r="LMP393" s="128"/>
      <c r="LMQ393" s="128"/>
      <c r="LMR393" s="128"/>
      <c r="LMS393" s="128"/>
      <c r="LMT393" s="128"/>
      <c r="LMU393" s="128"/>
      <c r="LMV393" s="128"/>
      <c r="LMW393" s="128"/>
      <c r="LMX393" s="128"/>
      <c r="LMY393" s="356"/>
      <c r="LMZ393" s="141"/>
      <c r="LNA393" s="366"/>
      <c r="LNB393" s="358"/>
      <c r="LNC393" s="359"/>
      <c r="LND393" s="360"/>
      <c r="LNE393" s="361"/>
      <c r="LNF393" s="361"/>
      <c r="LNG393" s="361"/>
      <c r="LNH393" s="362"/>
      <c r="LNI393" s="363"/>
      <c r="LNJ393" s="363"/>
      <c r="LNK393" s="364"/>
      <c r="LNL393" s="355"/>
      <c r="LNM393" s="128"/>
      <c r="LNN393" s="128"/>
      <c r="LNO393" s="128"/>
      <c r="LNP393" s="128"/>
      <c r="LNQ393" s="128"/>
      <c r="LNR393" s="128"/>
      <c r="LNS393" s="128"/>
      <c r="LNT393" s="128"/>
      <c r="LNU393" s="128"/>
      <c r="LNV393" s="356"/>
      <c r="LNW393" s="141"/>
      <c r="LNX393" s="366"/>
      <c r="LNY393" s="358"/>
      <c r="LNZ393" s="359"/>
      <c r="LOA393" s="360"/>
      <c r="LOB393" s="361"/>
      <c r="LOC393" s="361"/>
      <c r="LOD393" s="361"/>
      <c r="LOE393" s="362"/>
      <c r="LOF393" s="363"/>
      <c r="LOG393" s="363"/>
      <c r="LOH393" s="364"/>
      <c r="LOI393" s="355"/>
      <c r="LOJ393" s="128"/>
      <c r="LOK393" s="128"/>
      <c r="LOL393" s="128"/>
      <c r="LOM393" s="128"/>
      <c r="LON393" s="128"/>
      <c r="LOO393" s="128"/>
      <c r="LOP393" s="128"/>
      <c r="LOQ393" s="128"/>
      <c r="LOR393" s="128"/>
      <c r="LOS393" s="356"/>
      <c r="LOT393" s="141"/>
      <c r="LOU393" s="366"/>
      <c r="LOV393" s="358"/>
      <c r="LOW393" s="359"/>
      <c r="LOX393" s="360"/>
      <c r="LOY393" s="361"/>
      <c r="LOZ393" s="361"/>
      <c r="LPA393" s="361"/>
      <c r="LPB393" s="362"/>
      <c r="LPC393" s="363"/>
      <c r="LPD393" s="363"/>
      <c r="LPE393" s="364"/>
      <c r="LPF393" s="355"/>
      <c r="LPG393" s="128"/>
      <c r="LPH393" s="128"/>
      <c r="LPI393" s="128"/>
      <c r="LPJ393" s="128"/>
      <c r="LPK393" s="128"/>
      <c r="LPL393" s="128"/>
      <c r="LPM393" s="128"/>
      <c r="LPN393" s="128"/>
      <c r="LPO393" s="128"/>
      <c r="LPP393" s="356"/>
      <c r="LPQ393" s="141"/>
      <c r="LPR393" s="366"/>
      <c r="LPS393" s="358"/>
      <c r="LPT393" s="359"/>
      <c r="LPU393" s="360"/>
      <c r="LPV393" s="361"/>
      <c r="LPW393" s="361"/>
      <c r="LPX393" s="361"/>
      <c r="LPY393" s="362"/>
      <c r="LPZ393" s="363"/>
      <c r="LQA393" s="363"/>
      <c r="LQB393" s="364"/>
      <c r="LQC393" s="355"/>
      <c r="LQD393" s="128"/>
      <c r="LQE393" s="128"/>
      <c r="LQF393" s="128"/>
      <c r="LQG393" s="128"/>
      <c r="LQH393" s="128"/>
      <c r="LQI393" s="128"/>
      <c r="LQJ393" s="128"/>
      <c r="LQK393" s="128"/>
      <c r="LQL393" s="128"/>
      <c r="LQM393" s="356"/>
      <c r="LQN393" s="141"/>
      <c r="LQO393" s="366"/>
      <c r="LQP393" s="358"/>
      <c r="LQQ393" s="359"/>
      <c r="LQR393" s="360"/>
      <c r="LQS393" s="361"/>
      <c r="LQT393" s="361"/>
      <c r="LQU393" s="361"/>
      <c r="LQV393" s="362"/>
      <c r="LQW393" s="363"/>
      <c r="LQX393" s="363"/>
      <c r="LQY393" s="364"/>
      <c r="LQZ393" s="355"/>
      <c r="LRA393" s="128"/>
      <c r="LRB393" s="128"/>
      <c r="LRC393" s="128"/>
      <c r="LRD393" s="128"/>
      <c r="LRE393" s="128"/>
      <c r="LRF393" s="128"/>
      <c r="LRG393" s="128"/>
      <c r="LRH393" s="128"/>
      <c r="LRI393" s="128"/>
      <c r="LRJ393" s="356"/>
      <c r="LRK393" s="141"/>
      <c r="LRL393" s="366"/>
      <c r="LRM393" s="358"/>
      <c r="LRN393" s="359"/>
      <c r="LRO393" s="360"/>
      <c r="LRP393" s="361"/>
      <c r="LRQ393" s="361"/>
      <c r="LRR393" s="361"/>
      <c r="LRS393" s="362"/>
      <c r="LRT393" s="363"/>
      <c r="LRU393" s="363"/>
      <c r="LRV393" s="364"/>
      <c r="LRW393" s="355"/>
      <c r="LRX393" s="128"/>
      <c r="LRY393" s="128"/>
      <c r="LRZ393" s="128"/>
      <c r="LSA393" s="128"/>
      <c r="LSB393" s="128"/>
      <c r="LSC393" s="128"/>
      <c r="LSD393" s="128"/>
      <c r="LSE393" s="128"/>
      <c r="LSF393" s="128"/>
      <c r="LSG393" s="356"/>
      <c r="LSH393" s="141"/>
      <c r="LSI393" s="366"/>
      <c r="LSJ393" s="358"/>
      <c r="LSK393" s="359"/>
      <c r="LSL393" s="360"/>
      <c r="LSM393" s="361"/>
      <c r="LSN393" s="361"/>
      <c r="LSO393" s="361"/>
      <c r="LSP393" s="362"/>
      <c r="LSQ393" s="363"/>
      <c r="LSR393" s="363"/>
      <c r="LSS393" s="364"/>
      <c r="LST393" s="355"/>
      <c r="LSU393" s="128"/>
      <c r="LSV393" s="128"/>
      <c r="LSW393" s="128"/>
      <c r="LSX393" s="128"/>
      <c r="LSY393" s="128"/>
      <c r="LSZ393" s="128"/>
      <c r="LTA393" s="128"/>
      <c r="LTB393" s="128"/>
      <c r="LTC393" s="128"/>
      <c r="LTD393" s="356"/>
      <c r="LTE393" s="141"/>
      <c r="LTF393" s="366"/>
      <c r="LTG393" s="358"/>
      <c r="LTH393" s="359"/>
      <c r="LTI393" s="360"/>
      <c r="LTJ393" s="361"/>
      <c r="LTK393" s="361"/>
      <c r="LTL393" s="361"/>
      <c r="LTM393" s="362"/>
      <c r="LTN393" s="363"/>
      <c r="LTO393" s="363"/>
      <c r="LTP393" s="364"/>
      <c r="LTQ393" s="355"/>
      <c r="LTR393" s="128"/>
      <c r="LTS393" s="128"/>
      <c r="LTT393" s="128"/>
      <c r="LTU393" s="128"/>
      <c r="LTV393" s="128"/>
      <c r="LTW393" s="128"/>
      <c r="LTX393" s="128"/>
      <c r="LTY393" s="128"/>
      <c r="LTZ393" s="128"/>
      <c r="LUA393" s="356"/>
      <c r="LUB393" s="141"/>
      <c r="LUC393" s="366"/>
      <c r="LUD393" s="358"/>
      <c r="LUE393" s="359"/>
      <c r="LUF393" s="360"/>
      <c r="LUG393" s="361"/>
      <c r="LUH393" s="361"/>
      <c r="LUI393" s="361"/>
      <c r="LUJ393" s="362"/>
      <c r="LUK393" s="363"/>
      <c r="LUL393" s="363"/>
      <c r="LUM393" s="364"/>
      <c r="LUN393" s="355"/>
      <c r="LUO393" s="128"/>
      <c r="LUP393" s="128"/>
      <c r="LUQ393" s="128"/>
      <c r="LUR393" s="128"/>
      <c r="LUS393" s="128"/>
      <c r="LUT393" s="128"/>
      <c r="LUU393" s="128"/>
      <c r="LUV393" s="128"/>
      <c r="LUW393" s="128"/>
      <c r="LUX393" s="356"/>
      <c r="LUY393" s="141"/>
      <c r="LUZ393" s="366"/>
      <c r="LVA393" s="358"/>
      <c r="LVB393" s="359"/>
      <c r="LVC393" s="360"/>
      <c r="LVD393" s="361"/>
      <c r="LVE393" s="361"/>
      <c r="LVF393" s="361"/>
      <c r="LVG393" s="362"/>
      <c r="LVH393" s="363"/>
      <c r="LVI393" s="363"/>
      <c r="LVJ393" s="364"/>
      <c r="LVK393" s="355"/>
      <c r="LVL393" s="128"/>
      <c r="LVM393" s="128"/>
      <c r="LVN393" s="128"/>
      <c r="LVO393" s="128"/>
      <c r="LVP393" s="128"/>
      <c r="LVQ393" s="128"/>
      <c r="LVR393" s="128"/>
      <c r="LVS393" s="128"/>
      <c r="LVT393" s="128"/>
      <c r="LVU393" s="356"/>
      <c r="LVV393" s="141"/>
      <c r="LVW393" s="366"/>
      <c r="LVX393" s="358"/>
      <c r="LVY393" s="359"/>
      <c r="LVZ393" s="360"/>
      <c r="LWA393" s="361"/>
      <c r="LWB393" s="361"/>
      <c r="LWC393" s="361"/>
      <c r="LWD393" s="362"/>
      <c r="LWE393" s="363"/>
      <c r="LWF393" s="363"/>
      <c r="LWG393" s="364"/>
      <c r="LWH393" s="355"/>
      <c r="LWI393" s="128"/>
      <c r="LWJ393" s="128"/>
      <c r="LWK393" s="128"/>
      <c r="LWL393" s="128"/>
      <c r="LWM393" s="128"/>
      <c r="LWN393" s="128"/>
      <c r="LWO393" s="128"/>
      <c r="LWP393" s="128"/>
      <c r="LWQ393" s="128"/>
      <c r="LWR393" s="356"/>
      <c r="LWS393" s="141"/>
      <c r="LWT393" s="366"/>
      <c r="LWU393" s="358"/>
      <c r="LWV393" s="359"/>
      <c r="LWW393" s="360"/>
      <c r="LWX393" s="361"/>
      <c r="LWY393" s="361"/>
      <c r="LWZ393" s="361"/>
      <c r="LXA393" s="362"/>
      <c r="LXB393" s="363"/>
      <c r="LXC393" s="363"/>
      <c r="LXD393" s="364"/>
      <c r="LXE393" s="355"/>
      <c r="LXF393" s="128"/>
      <c r="LXG393" s="128"/>
      <c r="LXH393" s="128"/>
      <c r="LXI393" s="128"/>
      <c r="LXJ393" s="128"/>
      <c r="LXK393" s="128"/>
      <c r="LXL393" s="128"/>
      <c r="LXM393" s="128"/>
      <c r="LXN393" s="128"/>
      <c r="LXO393" s="356"/>
      <c r="LXP393" s="141"/>
      <c r="LXQ393" s="366"/>
      <c r="LXR393" s="358"/>
      <c r="LXS393" s="359"/>
      <c r="LXT393" s="360"/>
      <c r="LXU393" s="361"/>
      <c r="LXV393" s="361"/>
      <c r="LXW393" s="361"/>
      <c r="LXX393" s="362"/>
      <c r="LXY393" s="363"/>
      <c r="LXZ393" s="363"/>
      <c r="LYA393" s="364"/>
      <c r="LYB393" s="355"/>
      <c r="LYC393" s="128"/>
      <c r="LYD393" s="128"/>
      <c r="LYE393" s="128"/>
      <c r="LYF393" s="128"/>
      <c r="LYG393" s="128"/>
      <c r="LYH393" s="128"/>
      <c r="LYI393" s="128"/>
      <c r="LYJ393" s="128"/>
      <c r="LYK393" s="128"/>
      <c r="LYL393" s="356"/>
      <c r="LYM393" s="141"/>
      <c r="LYN393" s="366"/>
      <c r="LYO393" s="358"/>
      <c r="LYP393" s="359"/>
      <c r="LYQ393" s="360"/>
      <c r="LYR393" s="361"/>
      <c r="LYS393" s="361"/>
      <c r="LYT393" s="361"/>
      <c r="LYU393" s="362"/>
      <c r="LYV393" s="363"/>
      <c r="LYW393" s="363"/>
      <c r="LYX393" s="364"/>
      <c r="LYY393" s="355"/>
      <c r="LYZ393" s="128"/>
      <c r="LZA393" s="128"/>
      <c r="LZB393" s="128"/>
      <c r="LZC393" s="128"/>
      <c r="LZD393" s="128"/>
      <c r="LZE393" s="128"/>
      <c r="LZF393" s="128"/>
      <c r="LZG393" s="128"/>
      <c r="LZH393" s="128"/>
      <c r="LZI393" s="356"/>
      <c r="LZJ393" s="141"/>
      <c r="LZK393" s="366"/>
      <c r="LZL393" s="358"/>
      <c r="LZM393" s="359"/>
      <c r="LZN393" s="360"/>
      <c r="LZO393" s="361"/>
      <c r="LZP393" s="361"/>
      <c r="LZQ393" s="361"/>
      <c r="LZR393" s="362"/>
      <c r="LZS393" s="363"/>
      <c r="LZT393" s="363"/>
      <c r="LZU393" s="364"/>
      <c r="LZV393" s="355"/>
      <c r="LZW393" s="128"/>
      <c r="LZX393" s="128"/>
      <c r="LZY393" s="128"/>
      <c r="LZZ393" s="128"/>
      <c r="MAA393" s="128"/>
      <c r="MAB393" s="128"/>
      <c r="MAC393" s="128"/>
      <c r="MAD393" s="128"/>
      <c r="MAE393" s="128"/>
      <c r="MAF393" s="356"/>
      <c r="MAG393" s="141"/>
      <c r="MAH393" s="366"/>
      <c r="MAI393" s="358"/>
      <c r="MAJ393" s="359"/>
      <c r="MAK393" s="360"/>
      <c r="MAL393" s="361"/>
      <c r="MAM393" s="361"/>
      <c r="MAN393" s="361"/>
      <c r="MAO393" s="362"/>
      <c r="MAP393" s="363"/>
      <c r="MAQ393" s="363"/>
      <c r="MAR393" s="364"/>
      <c r="MAS393" s="355"/>
      <c r="MAT393" s="128"/>
      <c r="MAU393" s="128"/>
      <c r="MAV393" s="128"/>
      <c r="MAW393" s="128"/>
      <c r="MAX393" s="128"/>
      <c r="MAY393" s="128"/>
      <c r="MAZ393" s="128"/>
      <c r="MBA393" s="128"/>
      <c r="MBB393" s="128"/>
      <c r="MBC393" s="356"/>
      <c r="MBD393" s="141"/>
      <c r="MBE393" s="366"/>
      <c r="MBF393" s="358"/>
      <c r="MBG393" s="359"/>
      <c r="MBH393" s="360"/>
      <c r="MBI393" s="361"/>
      <c r="MBJ393" s="361"/>
      <c r="MBK393" s="361"/>
      <c r="MBL393" s="362"/>
      <c r="MBM393" s="363"/>
      <c r="MBN393" s="363"/>
      <c r="MBO393" s="364"/>
      <c r="MBP393" s="355"/>
      <c r="MBQ393" s="128"/>
      <c r="MBR393" s="128"/>
      <c r="MBS393" s="128"/>
      <c r="MBT393" s="128"/>
      <c r="MBU393" s="128"/>
      <c r="MBV393" s="128"/>
      <c r="MBW393" s="128"/>
      <c r="MBX393" s="128"/>
      <c r="MBY393" s="128"/>
      <c r="MBZ393" s="356"/>
      <c r="MCA393" s="141"/>
      <c r="MCB393" s="366"/>
      <c r="MCC393" s="358"/>
      <c r="MCD393" s="359"/>
      <c r="MCE393" s="360"/>
      <c r="MCF393" s="361"/>
      <c r="MCG393" s="361"/>
      <c r="MCH393" s="361"/>
      <c r="MCI393" s="362"/>
      <c r="MCJ393" s="363"/>
      <c r="MCK393" s="363"/>
      <c r="MCL393" s="364"/>
      <c r="MCM393" s="355"/>
      <c r="MCN393" s="128"/>
      <c r="MCO393" s="128"/>
      <c r="MCP393" s="128"/>
      <c r="MCQ393" s="128"/>
      <c r="MCR393" s="128"/>
      <c r="MCS393" s="128"/>
      <c r="MCT393" s="128"/>
      <c r="MCU393" s="128"/>
      <c r="MCV393" s="128"/>
      <c r="MCW393" s="356"/>
      <c r="MCX393" s="141"/>
      <c r="MCY393" s="366"/>
      <c r="MCZ393" s="358"/>
      <c r="MDA393" s="359"/>
      <c r="MDB393" s="360"/>
      <c r="MDC393" s="361"/>
      <c r="MDD393" s="361"/>
      <c r="MDE393" s="361"/>
      <c r="MDF393" s="362"/>
      <c r="MDG393" s="363"/>
      <c r="MDH393" s="363"/>
      <c r="MDI393" s="364"/>
      <c r="MDJ393" s="355"/>
      <c r="MDK393" s="128"/>
      <c r="MDL393" s="128"/>
      <c r="MDM393" s="128"/>
      <c r="MDN393" s="128"/>
      <c r="MDO393" s="128"/>
      <c r="MDP393" s="128"/>
      <c r="MDQ393" s="128"/>
      <c r="MDR393" s="128"/>
      <c r="MDS393" s="128"/>
      <c r="MDT393" s="356"/>
      <c r="MDU393" s="141"/>
      <c r="MDV393" s="366"/>
      <c r="MDW393" s="358"/>
      <c r="MDX393" s="359"/>
      <c r="MDY393" s="360"/>
      <c r="MDZ393" s="361"/>
      <c r="MEA393" s="361"/>
      <c r="MEB393" s="361"/>
      <c r="MEC393" s="362"/>
      <c r="MED393" s="363"/>
      <c r="MEE393" s="363"/>
      <c r="MEF393" s="364"/>
      <c r="MEG393" s="355"/>
      <c r="MEH393" s="128"/>
      <c r="MEI393" s="128"/>
      <c r="MEJ393" s="128"/>
      <c r="MEK393" s="128"/>
      <c r="MEL393" s="128"/>
      <c r="MEM393" s="128"/>
      <c r="MEN393" s="128"/>
      <c r="MEO393" s="128"/>
      <c r="MEP393" s="128"/>
      <c r="MEQ393" s="356"/>
      <c r="MER393" s="141"/>
      <c r="MES393" s="366"/>
      <c r="MET393" s="358"/>
      <c r="MEU393" s="359"/>
      <c r="MEV393" s="360"/>
      <c r="MEW393" s="361"/>
      <c r="MEX393" s="361"/>
      <c r="MEY393" s="361"/>
      <c r="MEZ393" s="362"/>
      <c r="MFA393" s="363"/>
      <c r="MFB393" s="363"/>
      <c r="MFC393" s="364"/>
      <c r="MFD393" s="355"/>
      <c r="MFE393" s="128"/>
      <c r="MFF393" s="128"/>
      <c r="MFG393" s="128"/>
      <c r="MFH393" s="128"/>
      <c r="MFI393" s="128"/>
      <c r="MFJ393" s="128"/>
      <c r="MFK393" s="128"/>
      <c r="MFL393" s="128"/>
      <c r="MFM393" s="128"/>
      <c r="MFN393" s="356"/>
      <c r="MFO393" s="141"/>
      <c r="MFP393" s="366"/>
      <c r="MFQ393" s="358"/>
      <c r="MFR393" s="359"/>
      <c r="MFS393" s="360"/>
      <c r="MFT393" s="361"/>
      <c r="MFU393" s="361"/>
      <c r="MFV393" s="361"/>
      <c r="MFW393" s="362"/>
      <c r="MFX393" s="363"/>
      <c r="MFY393" s="363"/>
      <c r="MFZ393" s="364"/>
      <c r="MGA393" s="355"/>
      <c r="MGB393" s="128"/>
      <c r="MGC393" s="128"/>
      <c r="MGD393" s="128"/>
      <c r="MGE393" s="128"/>
      <c r="MGF393" s="128"/>
      <c r="MGG393" s="128"/>
      <c r="MGH393" s="128"/>
      <c r="MGI393" s="128"/>
      <c r="MGJ393" s="128"/>
      <c r="MGK393" s="356"/>
      <c r="MGL393" s="141"/>
      <c r="MGM393" s="366"/>
      <c r="MGN393" s="358"/>
      <c r="MGO393" s="359"/>
      <c r="MGP393" s="360"/>
      <c r="MGQ393" s="361"/>
      <c r="MGR393" s="361"/>
      <c r="MGS393" s="361"/>
      <c r="MGT393" s="362"/>
      <c r="MGU393" s="363"/>
      <c r="MGV393" s="363"/>
      <c r="MGW393" s="364"/>
      <c r="MGX393" s="355"/>
      <c r="MGY393" s="128"/>
      <c r="MGZ393" s="128"/>
      <c r="MHA393" s="128"/>
      <c r="MHB393" s="128"/>
      <c r="MHC393" s="128"/>
      <c r="MHD393" s="128"/>
      <c r="MHE393" s="128"/>
      <c r="MHF393" s="128"/>
      <c r="MHG393" s="128"/>
      <c r="MHH393" s="356"/>
      <c r="MHI393" s="141"/>
      <c r="MHJ393" s="366"/>
      <c r="MHK393" s="358"/>
      <c r="MHL393" s="359"/>
      <c r="MHM393" s="360"/>
      <c r="MHN393" s="361"/>
      <c r="MHO393" s="361"/>
      <c r="MHP393" s="361"/>
      <c r="MHQ393" s="362"/>
      <c r="MHR393" s="363"/>
      <c r="MHS393" s="363"/>
      <c r="MHT393" s="364"/>
      <c r="MHU393" s="355"/>
      <c r="MHV393" s="128"/>
      <c r="MHW393" s="128"/>
      <c r="MHX393" s="128"/>
      <c r="MHY393" s="128"/>
      <c r="MHZ393" s="128"/>
      <c r="MIA393" s="128"/>
      <c r="MIB393" s="128"/>
      <c r="MIC393" s="128"/>
      <c r="MID393" s="128"/>
      <c r="MIE393" s="356"/>
      <c r="MIF393" s="141"/>
      <c r="MIG393" s="366"/>
      <c r="MIH393" s="358"/>
      <c r="MII393" s="359"/>
      <c r="MIJ393" s="360"/>
      <c r="MIK393" s="361"/>
      <c r="MIL393" s="361"/>
      <c r="MIM393" s="361"/>
      <c r="MIN393" s="362"/>
      <c r="MIO393" s="363"/>
      <c r="MIP393" s="363"/>
      <c r="MIQ393" s="364"/>
      <c r="MIR393" s="355"/>
      <c r="MIS393" s="128"/>
      <c r="MIT393" s="128"/>
      <c r="MIU393" s="128"/>
      <c r="MIV393" s="128"/>
      <c r="MIW393" s="128"/>
      <c r="MIX393" s="128"/>
      <c r="MIY393" s="128"/>
      <c r="MIZ393" s="128"/>
      <c r="MJA393" s="128"/>
      <c r="MJB393" s="356"/>
      <c r="MJC393" s="141"/>
      <c r="MJD393" s="366"/>
      <c r="MJE393" s="358"/>
      <c r="MJF393" s="359"/>
      <c r="MJG393" s="360"/>
      <c r="MJH393" s="361"/>
      <c r="MJI393" s="361"/>
      <c r="MJJ393" s="361"/>
      <c r="MJK393" s="362"/>
      <c r="MJL393" s="363"/>
      <c r="MJM393" s="363"/>
      <c r="MJN393" s="364"/>
      <c r="MJO393" s="355"/>
      <c r="MJP393" s="128"/>
      <c r="MJQ393" s="128"/>
      <c r="MJR393" s="128"/>
      <c r="MJS393" s="128"/>
      <c r="MJT393" s="128"/>
      <c r="MJU393" s="128"/>
      <c r="MJV393" s="128"/>
      <c r="MJW393" s="128"/>
      <c r="MJX393" s="128"/>
      <c r="MJY393" s="356"/>
      <c r="MJZ393" s="141"/>
      <c r="MKA393" s="366"/>
      <c r="MKB393" s="358"/>
      <c r="MKC393" s="359"/>
      <c r="MKD393" s="360"/>
      <c r="MKE393" s="361"/>
      <c r="MKF393" s="361"/>
      <c r="MKG393" s="361"/>
      <c r="MKH393" s="362"/>
      <c r="MKI393" s="363"/>
      <c r="MKJ393" s="363"/>
      <c r="MKK393" s="364"/>
      <c r="MKL393" s="355"/>
      <c r="MKM393" s="128"/>
      <c r="MKN393" s="128"/>
      <c r="MKO393" s="128"/>
      <c r="MKP393" s="128"/>
      <c r="MKQ393" s="128"/>
      <c r="MKR393" s="128"/>
      <c r="MKS393" s="128"/>
      <c r="MKT393" s="128"/>
      <c r="MKU393" s="128"/>
      <c r="MKV393" s="356"/>
      <c r="MKW393" s="141"/>
      <c r="MKX393" s="366"/>
      <c r="MKY393" s="358"/>
      <c r="MKZ393" s="359"/>
      <c r="MLA393" s="360"/>
      <c r="MLB393" s="361"/>
      <c r="MLC393" s="361"/>
      <c r="MLD393" s="361"/>
      <c r="MLE393" s="362"/>
      <c r="MLF393" s="363"/>
      <c r="MLG393" s="363"/>
      <c r="MLH393" s="364"/>
      <c r="MLI393" s="355"/>
      <c r="MLJ393" s="128"/>
      <c r="MLK393" s="128"/>
      <c r="MLL393" s="128"/>
      <c r="MLM393" s="128"/>
      <c r="MLN393" s="128"/>
      <c r="MLO393" s="128"/>
      <c r="MLP393" s="128"/>
      <c r="MLQ393" s="128"/>
      <c r="MLR393" s="128"/>
      <c r="MLS393" s="356"/>
      <c r="MLT393" s="141"/>
      <c r="MLU393" s="366"/>
      <c r="MLV393" s="358"/>
      <c r="MLW393" s="359"/>
      <c r="MLX393" s="360"/>
      <c r="MLY393" s="361"/>
      <c r="MLZ393" s="361"/>
      <c r="MMA393" s="361"/>
      <c r="MMB393" s="362"/>
      <c r="MMC393" s="363"/>
      <c r="MMD393" s="363"/>
      <c r="MME393" s="364"/>
      <c r="MMF393" s="355"/>
      <c r="MMG393" s="128"/>
      <c r="MMH393" s="128"/>
      <c r="MMI393" s="128"/>
      <c r="MMJ393" s="128"/>
      <c r="MMK393" s="128"/>
      <c r="MML393" s="128"/>
      <c r="MMM393" s="128"/>
      <c r="MMN393" s="128"/>
      <c r="MMO393" s="128"/>
      <c r="MMP393" s="356"/>
      <c r="MMQ393" s="141"/>
      <c r="MMR393" s="366"/>
      <c r="MMS393" s="358"/>
      <c r="MMT393" s="359"/>
      <c r="MMU393" s="360"/>
      <c r="MMV393" s="361"/>
      <c r="MMW393" s="361"/>
      <c r="MMX393" s="361"/>
      <c r="MMY393" s="362"/>
      <c r="MMZ393" s="363"/>
      <c r="MNA393" s="363"/>
      <c r="MNB393" s="364"/>
      <c r="MNC393" s="355"/>
      <c r="MND393" s="128"/>
      <c r="MNE393" s="128"/>
      <c r="MNF393" s="128"/>
      <c r="MNG393" s="128"/>
      <c r="MNH393" s="128"/>
      <c r="MNI393" s="128"/>
      <c r="MNJ393" s="128"/>
      <c r="MNK393" s="128"/>
      <c r="MNL393" s="128"/>
      <c r="MNM393" s="356"/>
      <c r="MNN393" s="141"/>
      <c r="MNO393" s="366"/>
      <c r="MNP393" s="358"/>
      <c r="MNQ393" s="359"/>
      <c r="MNR393" s="360"/>
      <c r="MNS393" s="361"/>
      <c r="MNT393" s="361"/>
      <c r="MNU393" s="361"/>
      <c r="MNV393" s="362"/>
      <c r="MNW393" s="363"/>
      <c r="MNX393" s="363"/>
      <c r="MNY393" s="364"/>
      <c r="MNZ393" s="355"/>
      <c r="MOA393" s="128"/>
      <c r="MOB393" s="128"/>
      <c r="MOC393" s="128"/>
      <c r="MOD393" s="128"/>
      <c r="MOE393" s="128"/>
      <c r="MOF393" s="128"/>
      <c r="MOG393" s="128"/>
      <c r="MOH393" s="128"/>
      <c r="MOI393" s="128"/>
      <c r="MOJ393" s="356"/>
      <c r="MOK393" s="141"/>
      <c r="MOL393" s="366"/>
      <c r="MOM393" s="358"/>
      <c r="MON393" s="359"/>
      <c r="MOO393" s="360"/>
      <c r="MOP393" s="361"/>
      <c r="MOQ393" s="361"/>
      <c r="MOR393" s="361"/>
      <c r="MOS393" s="362"/>
      <c r="MOT393" s="363"/>
      <c r="MOU393" s="363"/>
      <c r="MOV393" s="364"/>
      <c r="MOW393" s="355"/>
      <c r="MOX393" s="128"/>
      <c r="MOY393" s="128"/>
      <c r="MOZ393" s="128"/>
      <c r="MPA393" s="128"/>
      <c r="MPB393" s="128"/>
      <c r="MPC393" s="128"/>
      <c r="MPD393" s="128"/>
      <c r="MPE393" s="128"/>
      <c r="MPF393" s="128"/>
      <c r="MPG393" s="356"/>
      <c r="MPH393" s="141"/>
      <c r="MPI393" s="366"/>
      <c r="MPJ393" s="358"/>
      <c r="MPK393" s="359"/>
      <c r="MPL393" s="360"/>
      <c r="MPM393" s="361"/>
      <c r="MPN393" s="361"/>
      <c r="MPO393" s="361"/>
      <c r="MPP393" s="362"/>
      <c r="MPQ393" s="363"/>
      <c r="MPR393" s="363"/>
      <c r="MPS393" s="364"/>
      <c r="MPT393" s="355"/>
      <c r="MPU393" s="128"/>
      <c r="MPV393" s="128"/>
      <c r="MPW393" s="128"/>
      <c r="MPX393" s="128"/>
      <c r="MPY393" s="128"/>
      <c r="MPZ393" s="128"/>
      <c r="MQA393" s="128"/>
      <c r="MQB393" s="128"/>
      <c r="MQC393" s="128"/>
      <c r="MQD393" s="356"/>
      <c r="MQE393" s="141"/>
      <c r="MQF393" s="366"/>
      <c r="MQG393" s="358"/>
      <c r="MQH393" s="359"/>
      <c r="MQI393" s="360"/>
      <c r="MQJ393" s="361"/>
      <c r="MQK393" s="361"/>
      <c r="MQL393" s="361"/>
      <c r="MQM393" s="362"/>
      <c r="MQN393" s="363"/>
      <c r="MQO393" s="363"/>
      <c r="MQP393" s="364"/>
      <c r="MQQ393" s="355"/>
      <c r="MQR393" s="128"/>
      <c r="MQS393" s="128"/>
      <c r="MQT393" s="128"/>
      <c r="MQU393" s="128"/>
      <c r="MQV393" s="128"/>
      <c r="MQW393" s="128"/>
      <c r="MQX393" s="128"/>
      <c r="MQY393" s="128"/>
      <c r="MQZ393" s="128"/>
      <c r="MRA393" s="356"/>
      <c r="MRB393" s="141"/>
      <c r="MRC393" s="366"/>
      <c r="MRD393" s="358"/>
      <c r="MRE393" s="359"/>
      <c r="MRF393" s="360"/>
      <c r="MRG393" s="361"/>
      <c r="MRH393" s="361"/>
      <c r="MRI393" s="361"/>
      <c r="MRJ393" s="362"/>
      <c r="MRK393" s="363"/>
      <c r="MRL393" s="363"/>
      <c r="MRM393" s="364"/>
      <c r="MRN393" s="355"/>
      <c r="MRO393" s="128"/>
      <c r="MRP393" s="128"/>
      <c r="MRQ393" s="128"/>
      <c r="MRR393" s="128"/>
      <c r="MRS393" s="128"/>
      <c r="MRT393" s="128"/>
      <c r="MRU393" s="128"/>
      <c r="MRV393" s="128"/>
      <c r="MRW393" s="128"/>
      <c r="MRX393" s="356"/>
      <c r="MRY393" s="141"/>
      <c r="MRZ393" s="366"/>
      <c r="MSA393" s="358"/>
      <c r="MSB393" s="359"/>
      <c r="MSC393" s="360"/>
      <c r="MSD393" s="361"/>
      <c r="MSE393" s="361"/>
      <c r="MSF393" s="361"/>
      <c r="MSG393" s="362"/>
      <c r="MSH393" s="363"/>
      <c r="MSI393" s="363"/>
      <c r="MSJ393" s="364"/>
      <c r="MSK393" s="355"/>
      <c r="MSL393" s="128"/>
      <c r="MSM393" s="128"/>
      <c r="MSN393" s="128"/>
      <c r="MSO393" s="128"/>
      <c r="MSP393" s="128"/>
      <c r="MSQ393" s="128"/>
      <c r="MSR393" s="128"/>
      <c r="MSS393" s="128"/>
      <c r="MST393" s="128"/>
      <c r="MSU393" s="356"/>
      <c r="MSV393" s="141"/>
      <c r="MSW393" s="366"/>
      <c r="MSX393" s="358"/>
      <c r="MSY393" s="359"/>
      <c r="MSZ393" s="360"/>
      <c r="MTA393" s="361"/>
      <c r="MTB393" s="361"/>
      <c r="MTC393" s="361"/>
      <c r="MTD393" s="362"/>
      <c r="MTE393" s="363"/>
      <c r="MTF393" s="363"/>
      <c r="MTG393" s="364"/>
      <c r="MTH393" s="355"/>
      <c r="MTI393" s="128"/>
      <c r="MTJ393" s="128"/>
      <c r="MTK393" s="128"/>
      <c r="MTL393" s="128"/>
      <c r="MTM393" s="128"/>
      <c r="MTN393" s="128"/>
      <c r="MTO393" s="128"/>
      <c r="MTP393" s="128"/>
      <c r="MTQ393" s="128"/>
      <c r="MTR393" s="356"/>
      <c r="MTS393" s="141"/>
      <c r="MTT393" s="366"/>
      <c r="MTU393" s="358"/>
      <c r="MTV393" s="359"/>
      <c r="MTW393" s="360"/>
      <c r="MTX393" s="361"/>
      <c r="MTY393" s="361"/>
      <c r="MTZ393" s="361"/>
      <c r="MUA393" s="362"/>
      <c r="MUB393" s="363"/>
      <c r="MUC393" s="363"/>
      <c r="MUD393" s="364"/>
      <c r="MUE393" s="355"/>
      <c r="MUF393" s="128"/>
      <c r="MUG393" s="128"/>
      <c r="MUH393" s="128"/>
      <c r="MUI393" s="128"/>
      <c r="MUJ393" s="128"/>
      <c r="MUK393" s="128"/>
      <c r="MUL393" s="128"/>
      <c r="MUM393" s="128"/>
      <c r="MUN393" s="128"/>
      <c r="MUO393" s="356"/>
      <c r="MUP393" s="141"/>
      <c r="MUQ393" s="366"/>
      <c r="MUR393" s="358"/>
      <c r="MUS393" s="359"/>
      <c r="MUT393" s="360"/>
      <c r="MUU393" s="361"/>
      <c r="MUV393" s="361"/>
      <c r="MUW393" s="361"/>
      <c r="MUX393" s="362"/>
      <c r="MUY393" s="363"/>
      <c r="MUZ393" s="363"/>
      <c r="MVA393" s="364"/>
      <c r="MVB393" s="355"/>
      <c r="MVC393" s="128"/>
      <c r="MVD393" s="128"/>
      <c r="MVE393" s="128"/>
      <c r="MVF393" s="128"/>
      <c r="MVG393" s="128"/>
      <c r="MVH393" s="128"/>
      <c r="MVI393" s="128"/>
      <c r="MVJ393" s="128"/>
      <c r="MVK393" s="128"/>
      <c r="MVL393" s="356"/>
      <c r="MVM393" s="141"/>
      <c r="MVN393" s="366"/>
      <c r="MVO393" s="358"/>
      <c r="MVP393" s="359"/>
      <c r="MVQ393" s="360"/>
      <c r="MVR393" s="361"/>
      <c r="MVS393" s="361"/>
      <c r="MVT393" s="361"/>
      <c r="MVU393" s="362"/>
      <c r="MVV393" s="363"/>
      <c r="MVW393" s="363"/>
      <c r="MVX393" s="364"/>
      <c r="MVY393" s="355"/>
      <c r="MVZ393" s="128"/>
      <c r="MWA393" s="128"/>
      <c r="MWB393" s="128"/>
      <c r="MWC393" s="128"/>
      <c r="MWD393" s="128"/>
      <c r="MWE393" s="128"/>
      <c r="MWF393" s="128"/>
      <c r="MWG393" s="128"/>
      <c r="MWH393" s="128"/>
      <c r="MWI393" s="356"/>
      <c r="MWJ393" s="141"/>
      <c r="MWK393" s="366"/>
      <c r="MWL393" s="358"/>
      <c r="MWM393" s="359"/>
      <c r="MWN393" s="360"/>
      <c r="MWO393" s="361"/>
      <c r="MWP393" s="361"/>
      <c r="MWQ393" s="361"/>
      <c r="MWR393" s="362"/>
      <c r="MWS393" s="363"/>
      <c r="MWT393" s="363"/>
      <c r="MWU393" s="364"/>
      <c r="MWV393" s="355"/>
      <c r="MWW393" s="128"/>
      <c r="MWX393" s="128"/>
      <c r="MWY393" s="128"/>
      <c r="MWZ393" s="128"/>
      <c r="MXA393" s="128"/>
      <c r="MXB393" s="128"/>
      <c r="MXC393" s="128"/>
      <c r="MXD393" s="128"/>
      <c r="MXE393" s="128"/>
      <c r="MXF393" s="356"/>
      <c r="MXG393" s="141"/>
      <c r="MXH393" s="366"/>
      <c r="MXI393" s="358"/>
      <c r="MXJ393" s="359"/>
      <c r="MXK393" s="360"/>
      <c r="MXL393" s="361"/>
      <c r="MXM393" s="361"/>
      <c r="MXN393" s="361"/>
      <c r="MXO393" s="362"/>
      <c r="MXP393" s="363"/>
      <c r="MXQ393" s="363"/>
      <c r="MXR393" s="364"/>
      <c r="MXS393" s="355"/>
      <c r="MXT393" s="128"/>
      <c r="MXU393" s="128"/>
      <c r="MXV393" s="128"/>
      <c r="MXW393" s="128"/>
      <c r="MXX393" s="128"/>
      <c r="MXY393" s="128"/>
      <c r="MXZ393" s="128"/>
      <c r="MYA393" s="128"/>
      <c r="MYB393" s="128"/>
      <c r="MYC393" s="356"/>
      <c r="MYD393" s="141"/>
      <c r="MYE393" s="366"/>
      <c r="MYF393" s="358"/>
      <c r="MYG393" s="359"/>
      <c r="MYH393" s="360"/>
      <c r="MYI393" s="361"/>
      <c r="MYJ393" s="361"/>
      <c r="MYK393" s="361"/>
      <c r="MYL393" s="362"/>
      <c r="MYM393" s="363"/>
      <c r="MYN393" s="363"/>
      <c r="MYO393" s="364"/>
      <c r="MYP393" s="355"/>
      <c r="MYQ393" s="128"/>
      <c r="MYR393" s="128"/>
      <c r="MYS393" s="128"/>
      <c r="MYT393" s="128"/>
      <c r="MYU393" s="128"/>
      <c r="MYV393" s="128"/>
      <c r="MYW393" s="128"/>
      <c r="MYX393" s="128"/>
      <c r="MYY393" s="128"/>
      <c r="MYZ393" s="356"/>
      <c r="MZA393" s="141"/>
      <c r="MZB393" s="366"/>
      <c r="MZC393" s="358"/>
      <c r="MZD393" s="359"/>
      <c r="MZE393" s="360"/>
      <c r="MZF393" s="361"/>
      <c r="MZG393" s="361"/>
      <c r="MZH393" s="361"/>
      <c r="MZI393" s="362"/>
      <c r="MZJ393" s="363"/>
      <c r="MZK393" s="363"/>
      <c r="MZL393" s="364"/>
      <c r="MZM393" s="355"/>
      <c r="MZN393" s="128"/>
      <c r="MZO393" s="128"/>
      <c r="MZP393" s="128"/>
      <c r="MZQ393" s="128"/>
      <c r="MZR393" s="128"/>
      <c r="MZS393" s="128"/>
      <c r="MZT393" s="128"/>
      <c r="MZU393" s="128"/>
      <c r="MZV393" s="128"/>
      <c r="MZW393" s="356"/>
      <c r="MZX393" s="141"/>
      <c r="MZY393" s="366"/>
      <c r="MZZ393" s="358"/>
      <c r="NAA393" s="359"/>
      <c r="NAB393" s="360"/>
      <c r="NAC393" s="361"/>
      <c r="NAD393" s="361"/>
      <c r="NAE393" s="361"/>
      <c r="NAF393" s="362"/>
      <c r="NAG393" s="363"/>
      <c r="NAH393" s="363"/>
      <c r="NAI393" s="364"/>
      <c r="NAJ393" s="355"/>
      <c r="NAK393" s="128"/>
      <c r="NAL393" s="128"/>
      <c r="NAM393" s="128"/>
      <c r="NAN393" s="128"/>
      <c r="NAO393" s="128"/>
      <c r="NAP393" s="128"/>
      <c r="NAQ393" s="128"/>
      <c r="NAR393" s="128"/>
      <c r="NAS393" s="128"/>
      <c r="NAT393" s="356"/>
      <c r="NAU393" s="141"/>
      <c r="NAV393" s="366"/>
      <c r="NAW393" s="358"/>
      <c r="NAX393" s="359"/>
      <c r="NAY393" s="360"/>
      <c r="NAZ393" s="361"/>
      <c r="NBA393" s="361"/>
      <c r="NBB393" s="361"/>
      <c r="NBC393" s="362"/>
      <c r="NBD393" s="363"/>
      <c r="NBE393" s="363"/>
      <c r="NBF393" s="364"/>
      <c r="NBG393" s="355"/>
      <c r="NBH393" s="128"/>
      <c r="NBI393" s="128"/>
      <c r="NBJ393" s="128"/>
      <c r="NBK393" s="128"/>
      <c r="NBL393" s="128"/>
      <c r="NBM393" s="128"/>
      <c r="NBN393" s="128"/>
      <c r="NBO393" s="128"/>
      <c r="NBP393" s="128"/>
      <c r="NBQ393" s="356"/>
      <c r="NBR393" s="141"/>
      <c r="NBS393" s="366"/>
      <c r="NBT393" s="358"/>
      <c r="NBU393" s="359"/>
      <c r="NBV393" s="360"/>
      <c r="NBW393" s="361"/>
      <c r="NBX393" s="361"/>
      <c r="NBY393" s="361"/>
      <c r="NBZ393" s="362"/>
      <c r="NCA393" s="363"/>
      <c r="NCB393" s="363"/>
      <c r="NCC393" s="364"/>
      <c r="NCD393" s="355"/>
      <c r="NCE393" s="128"/>
      <c r="NCF393" s="128"/>
      <c r="NCG393" s="128"/>
      <c r="NCH393" s="128"/>
      <c r="NCI393" s="128"/>
      <c r="NCJ393" s="128"/>
      <c r="NCK393" s="128"/>
      <c r="NCL393" s="128"/>
      <c r="NCM393" s="128"/>
      <c r="NCN393" s="356"/>
      <c r="NCO393" s="141"/>
      <c r="NCP393" s="366"/>
      <c r="NCQ393" s="358"/>
      <c r="NCR393" s="359"/>
      <c r="NCS393" s="360"/>
      <c r="NCT393" s="361"/>
      <c r="NCU393" s="361"/>
      <c r="NCV393" s="361"/>
      <c r="NCW393" s="362"/>
      <c r="NCX393" s="363"/>
      <c r="NCY393" s="363"/>
      <c r="NCZ393" s="364"/>
      <c r="NDA393" s="355"/>
      <c r="NDB393" s="128"/>
      <c r="NDC393" s="128"/>
      <c r="NDD393" s="128"/>
      <c r="NDE393" s="128"/>
      <c r="NDF393" s="128"/>
      <c r="NDG393" s="128"/>
      <c r="NDH393" s="128"/>
      <c r="NDI393" s="128"/>
      <c r="NDJ393" s="128"/>
      <c r="NDK393" s="356"/>
      <c r="NDL393" s="141"/>
      <c r="NDM393" s="366"/>
      <c r="NDN393" s="358"/>
      <c r="NDO393" s="359"/>
      <c r="NDP393" s="360"/>
      <c r="NDQ393" s="361"/>
      <c r="NDR393" s="361"/>
      <c r="NDS393" s="361"/>
      <c r="NDT393" s="362"/>
      <c r="NDU393" s="363"/>
      <c r="NDV393" s="363"/>
      <c r="NDW393" s="364"/>
      <c r="NDX393" s="355"/>
      <c r="NDY393" s="128"/>
      <c r="NDZ393" s="128"/>
      <c r="NEA393" s="128"/>
      <c r="NEB393" s="128"/>
      <c r="NEC393" s="128"/>
      <c r="NED393" s="128"/>
      <c r="NEE393" s="128"/>
      <c r="NEF393" s="128"/>
      <c r="NEG393" s="128"/>
      <c r="NEH393" s="356"/>
      <c r="NEI393" s="141"/>
      <c r="NEJ393" s="366"/>
      <c r="NEK393" s="358"/>
      <c r="NEL393" s="359"/>
      <c r="NEM393" s="360"/>
      <c r="NEN393" s="361"/>
      <c r="NEO393" s="361"/>
      <c r="NEP393" s="361"/>
      <c r="NEQ393" s="362"/>
      <c r="NER393" s="363"/>
      <c r="NES393" s="363"/>
      <c r="NET393" s="364"/>
      <c r="NEU393" s="355"/>
      <c r="NEV393" s="128"/>
      <c r="NEW393" s="128"/>
      <c r="NEX393" s="128"/>
      <c r="NEY393" s="128"/>
      <c r="NEZ393" s="128"/>
      <c r="NFA393" s="128"/>
      <c r="NFB393" s="128"/>
      <c r="NFC393" s="128"/>
      <c r="NFD393" s="128"/>
      <c r="NFE393" s="356"/>
      <c r="NFF393" s="141"/>
      <c r="NFG393" s="366"/>
      <c r="NFH393" s="358"/>
      <c r="NFI393" s="359"/>
      <c r="NFJ393" s="360"/>
      <c r="NFK393" s="361"/>
      <c r="NFL393" s="361"/>
      <c r="NFM393" s="361"/>
      <c r="NFN393" s="362"/>
      <c r="NFO393" s="363"/>
      <c r="NFP393" s="363"/>
      <c r="NFQ393" s="364"/>
      <c r="NFR393" s="355"/>
      <c r="NFS393" s="128"/>
      <c r="NFT393" s="128"/>
      <c r="NFU393" s="128"/>
      <c r="NFV393" s="128"/>
      <c r="NFW393" s="128"/>
      <c r="NFX393" s="128"/>
      <c r="NFY393" s="128"/>
      <c r="NFZ393" s="128"/>
      <c r="NGA393" s="128"/>
      <c r="NGB393" s="356"/>
      <c r="NGC393" s="141"/>
      <c r="NGD393" s="366"/>
      <c r="NGE393" s="358"/>
      <c r="NGF393" s="359"/>
      <c r="NGG393" s="360"/>
      <c r="NGH393" s="361"/>
      <c r="NGI393" s="361"/>
      <c r="NGJ393" s="361"/>
      <c r="NGK393" s="362"/>
      <c r="NGL393" s="363"/>
      <c r="NGM393" s="363"/>
      <c r="NGN393" s="364"/>
      <c r="NGO393" s="355"/>
      <c r="NGP393" s="128"/>
      <c r="NGQ393" s="128"/>
      <c r="NGR393" s="128"/>
      <c r="NGS393" s="128"/>
      <c r="NGT393" s="128"/>
      <c r="NGU393" s="128"/>
      <c r="NGV393" s="128"/>
      <c r="NGW393" s="128"/>
      <c r="NGX393" s="128"/>
      <c r="NGY393" s="356"/>
      <c r="NGZ393" s="141"/>
      <c r="NHA393" s="366"/>
      <c r="NHB393" s="358"/>
      <c r="NHC393" s="359"/>
      <c r="NHD393" s="360"/>
      <c r="NHE393" s="361"/>
      <c r="NHF393" s="361"/>
      <c r="NHG393" s="361"/>
      <c r="NHH393" s="362"/>
      <c r="NHI393" s="363"/>
      <c r="NHJ393" s="363"/>
      <c r="NHK393" s="364"/>
      <c r="NHL393" s="355"/>
      <c r="NHM393" s="128"/>
      <c r="NHN393" s="128"/>
      <c r="NHO393" s="128"/>
      <c r="NHP393" s="128"/>
      <c r="NHQ393" s="128"/>
      <c r="NHR393" s="128"/>
      <c r="NHS393" s="128"/>
      <c r="NHT393" s="128"/>
      <c r="NHU393" s="128"/>
      <c r="NHV393" s="356"/>
      <c r="NHW393" s="141"/>
      <c r="NHX393" s="366"/>
      <c r="NHY393" s="358"/>
      <c r="NHZ393" s="359"/>
      <c r="NIA393" s="360"/>
      <c r="NIB393" s="361"/>
      <c r="NIC393" s="361"/>
      <c r="NID393" s="361"/>
      <c r="NIE393" s="362"/>
      <c r="NIF393" s="363"/>
      <c r="NIG393" s="363"/>
      <c r="NIH393" s="364"/>
      <c r="NII393" s="355"/>
      <c r="NIJ393" s="128"/>
      <c r="NIK393" s="128"/>
      <c r="NIL393" s="128"/>
      <c r="NIM393" s="128"/>
      <c r="NIN393" s="128"/>
      <c r="NIO393" s="128"/>
      <c r="NIP393" s="128"/>
      <c r="NIQ393" s="128"/>
      <c r="NIR393" s="128"/>
      <c r="NIS393" s="356"/>
      <c r="NIT393" s="141"/>
      <c r="NIU393" s="366"/>
      <c r="NIV393" s="358"/>
      <c r="NIW393" s="359"/>
      <c r="NIX393" s="360"/>
      <c r="NIY393" s="361"/>
      <c r="NIZ393" s="361"/>
      <c r="NJA393" s="361"/>
      <c r="NJB393" s="362"/>
      <c r="NJC393" s="363"/>
      <c r="NJD393" s="363"/>
      <c r="NJE393" s="364"/>
      <c r="NJF393" s="355"/>
      <c r="NJG393" s="128"/>
      <c r="NJH393" s="128"/>
      <c r="NJI393" s="128"/>
      <c r="NJJ393" s="128"/>
      <c r="NJK393" s="128"/>
      <c r="NJL393" s="128"/>
      <c r="NJM393" s="128"/>
      <c r="NJN393" s="128"/>
      <c r="NJO393" s="128"/>
      <c r="NJP393" s="356"/>
      <c r="NJQ393" s="141"/>
      <c r="NJR393" s="366"/>
      <c r="NJS393" s="358"/>
      <c r="NJT393" s="359"/>
      <c r="NJU393" s="360"/>
      <c r="NJV393" s="361"/>
      <c r="NJW393" s="361"/>
      <c r="NJX393" s="361"/>
      <c r="NJY393" s="362"/>
      <c r="NJZ393" s="363"/>
      <c r="NKA393" s="363"/>
      <c r="NKB393" s="364"/>
      <c r="NKC393" s="355"/>
      <c r="NKD393" s="128"/>
      <c r="NKE393" s="128"/>
      <c r="NKF393" s="128"/>
      <c r="NKG393" s="128"/>
      <c r="NKH393" s="128"/>
      <c r="NKI393" s="128"/>
      <c r="NKJ393" s="128"/>
      <c r="NKK393" s="128"/>
      <c r="NKL393" s="128"/>
      <c r="NKM393" s="356"/>
      <c r="NKN393" s="141"/>
      <c r="NKO393" s="366"/>
      <c r="NKP393" s="358"/>
      <c r="NKQ393" s="359"/>
      <c r="NKR393" s="360"/>
      <c r="NKS393" s="361"/>
      <c r="NKT393" s="361"/>
      <c r="NKU393" s="361"/>
      <c r="NKV393" s="362"/>
      <c r="NKW393" s="363"/>
      <c r="NKX393" s="363"/>
      <c r="NKY393" s="364"/>
      <c r="NKZ393" s="355"/>
      <c r="NLA393" s="128"/>
      <c r="NLB393" s="128"/>
      <c r="NLC393" s="128"/>
      <c r="NLD393" s="128"/>
      <c r="NLE393" s="128"/>
      <c r="NLF393" s="128"/>
      <c r="NLG393" s="128"/>
      <c r="NLH393" s="128"/>
      <c r="NLI393" s="128"/>
      <c r="NLJ393" s="356"/>
      <c r="NLK393" s="141"/>
      <c r="NLL393" s="366"/>
      <c r="NLM393" s="358"/>
      <c r="NLN393" s="359"/>
      <c r="NLO393" s="360"/>
      <c r="NLP393" s="361"/>
      <c r="NLQ393" s="361"/>
      <c r="NLR393" s="361"/>
      <c r="NLS393" s="362"/>
      <c r="NLT393" s="363"/>
      <c r="NLU393" s="363"/>
      <c r="NLV393" s="364"/>
      <c r="NLW393" s="355"/>
      <c r="NLX393" s="128"/>
      <c r="NLY393" s="128"/>
      <c r="NLZ393" s="128"/>
      <c r="NMA393" s="128"/>
      <c r="NMB393" s="128"/>
      <c r="NMC393" s="128"/>
      <c r="NMD393" s="128"/>
      <c r="NME393" s="128"/>
      <c r="NMF393" s="128"/>
      <c r="NMG393" s="356"/>
      <c r="NMH393" s="141"/>
      <c r="NMI393" s="366"/>
      <c r="NMJ393" s="358"/>
      <c r="NMK393" s="359"/>
      <c r="NML393" s="360"/>
      <c r="NMM393" s="361"/>
      <c r="NMN393" s="361"/>
      <c r="NMO393" s="361"/>
      <c r="NMP393" s="362"/>
      <c r="NMQ393" s="363"/>
      <c r="NMR393" s="363"/>
      <c r="NMS393" s="364"/>
      <c r="NMT393" s="355"/>
      <c r="NMU393" s="128"/>
      <c r="NMV393" s="128"/>
      <c r="NMW393" s="128"/>
      <c r="NMX393" s="128"/>
      <c r="NMY393" s="128"/>
      <c r="NMZ393" s="128"/>
      <c r="NNA393" s="128"/>
      <c r="NNB393" s="128"/>
      <c r="NNC393" s="128"/>
      <c r="NND393" s="356"/>
      <c r="NNE393" s="141"/>
      <c r="NNF393" s="366"/>
      <c r="NNG393" s="358"/>
      <c r="NNH393" s="359"/>
      <c r="NNI393" s="360"/>
      <c r="NNJ393" s="361"/>
      <c r="NNK393" s="361"/>
      <c r="NNL393" s="361"/>
      <c r="NNM393" s="362"/>
      <c r="NNN393" s="363"/>
      <c r="NNO393" s="363"/>
      <c r="NNP393" s="364"/>
      <c r="NNQ393" s="355"/>
      <c r="NNR393" s="128"/>
      <c r="NNS393" s="128"/>
      <c r="NNT393" s="128"/>
      <c r="NNU393" s="128"/>
      <c r="NNV393" s="128"/>
      <c r="NNW393" s="128"/>
      <c r="NNX393" s="128"/>
      <c r="NNY393" s="128"/>
      <c r="NNZ393" s="128"/>
      <c r="NOA393" s="356"/>
      <c r="NOB393" s="141"/>
      <c r="NOC393" s="366"/>
      <c r="NOD393" s="358"/>
      <c r="NOE393" s="359"/>
      <c r="NOF393" s="360"/>
      <c r="NOG393" s="361"/>
      <c r="NOH393" s="361"/>
      <c r="NOI393" s="361"/>
      <c r="NOJ393" s="362"/>
      <c r="NOK393" s="363"/>
      <c r="NOL393" s="363"/>
      <c r="NOM393" s="364"/>
      <c r="NON393" s="355"/>
      <c r="NOO393" s="128"/>
      <c r="NOP393" s="128"/>
      <c r="NOQ393" s="128"/>
      <c r="NOR393" s="128"/>
      <c r="NOS393" s="128"/>
      <c r="NOT393" s="128"/>
      <c r="NOU393" s="128"/>
      <c r="NOV393" s="128"/>
      <c r="NOW393" s="128"/>
      <c r="NOX393" s="356"/>
      <c r="NOY393" s="141"/>
      <c r="NOZ393" s="366"/>
      <c r="NPA393" s="358"/>
      <c r="NPB393" s="359"/>
      <c r="NPC393" s="360"/>
      <c r="NPD393" s="361"/>
      <c r="NPE393" s="361"/>
      <c r="NPF393" s="361"/>
      <c r="NPG393" s="362"/>
      <c r="NPH393" s="363"/>
      <c r="NPI393" s="363"/>
      <c r="NPJ393" s="364"/>
      <c r="NPK393" s="355"/>
      <c r="NPL393" s="128"/>
      <c r="NPM393" s="128"/>
      <c r="NPN393" s="128"/>
      <c r="NPO393" s="128"/>
      <c r="NPP393" s="128"/>
      <c r="NPQ393" s="128"/>
      <c r="NPR393" s="128"/>
      <c r="NPS393" s="128"/>
      <c r="NPT393" s="128"/>
      <c r="NPU393" s="356"/>
      <c r="NPV393" s="141"/>
      <c r="NPW393" s="366"/>
      <c r="NPX393" s="358"/>
      <c r="NPY393" s="359"/>
      <c r="NPZ393" s="360"/>
      <c r="NQA393" s="361"/>
      <c r="NQB393" s="361"/>
      <c r="NQC393" s="361"/>
      <c r="NQD393" s="362"/>
      <c r="NQE393" s="363"/>
      <c r="NQF393" s="363"/>
      <c r="NQG393" s="364"/>
      <c r="NQH393" s="355"/>
      <c r="NQI393" s="128"/>
      <c r="NQJ393" s="128"/>
      <c r="NQK393" s="128"/>
      <c r="NQL393" s="128"/>
      <c r="NQM393" s="128"/>
      <c r="NQN393" s="128"/>
      <c r="NQO393" s="128"/>
      <c r="NQP393" s="128"/>
      <c r="NQQ393" s="128"/>
      <c r="NQR393" s="356"/>
      <c r="NQS393" s="141"/>
      <c r="NQT393" s="366"/>
      <c r="NQU393" s="358"/>
      <c r="NQV393" s="359"/>
      <c r="NQW393" s="360"/>
      <c r="NQX393" s="361"/>
      <c r="NQY393" s="361"/>
      <c r="NQZ393" s="361"/>
      <c r="NRA393" s="362"/>
      <c r="NRB393" s="363"/>
      <c r="NRC393" s="363"/>
      <c r="NRD393" s="364"/>
      <c r="NRE393" s="355"/>
      <c r="NRF393" s="128"/>
      <c r="NRG393" s="128"/>
      <c r="NRH393" s="128"/>
      <c r="NRI393" s="128"/>
      <c r="NRJ393" s="128"/>
      <c r="NRK393" s="128"/>
      <c r="NRL393" s="128"/>
      <c r="NRM393" s="128"/>
      <c r="NRN393" s="128"/>
      <c r="NRO393" s="356"/>
      <c r="NRP393" s="141"/>
      <c r="NRQ393" s="366"/>
      <c r="NRR393" s="358"/>
      <c r="NRS393" s="359"/>
      <c r="NRT393" s="360"/>
      <c r="NRU393" s="361"/>
      <c r="NRV393" s="361"/>
      <c r="NRW393" s="361"/>
      <c r="NRX393" s="362"/>
      <c r="NRY393" s="363"/>
      <c r="NRZ393" s="363"/>
      <c r="NSA393" s="364"/>
      <c r="NSB393" s="355"/>
      <c r="NSC393" s="128"/>
      <c r="NSD393" s="128"/>
      <c r="NSE393" s="128"/>
      <c r="NSF393" s="128"/>
      <c r="NSG393" s="128"/>
      <c r="NSH393" s="128"/>
      <c r="NSI393" s="128"/>
      <c r="NSJ393" s="128"/>
      <c r="NSK393" s="128"/>
      <c r="NSL393" s="356"/>
      <c r="NSM393" s="141"/>
      <c r="NSN393" s="366"/>
      <c r="NSO393" s="358"/>
      <c r="NSP393" s="359"/>
      <c r="NSQ393" s="360"/>
      <c r="NSR393" s="361"/>
      <c r="NSS393" s="361"/>
      <c r="NST393" s="361"/>
      <c r="NSU393" s="362"/>
      <c r="NSV393" s="363"/>
      <c r="NSW393" s="363"/>
      <c r="NSX393" s="364"/>
      <c r="NSY393" s="355"/>
      <c r="NSZ393" s="128"/>
      <c r="NTA393" s="128"/>
      <c r="NTB393" s="128"/>
      <c r="NTC393" s="128"/>
      <c r="NTD393" s="128"/>
      <c r="NTE393" s="128"/>
      <c r="NTF393" s="128"/>
      <c r="NTG393" s="128"/>
      <c r="NTH393" s="128"/>
      <c r="NTI393" s="356"/>
      <c r="NTJ393" s="141"/>
      <c r="NTK393" s="366"/>
      <c r="NTL393" s="358"/>
      <c r="NTM393" s="359"/>
      <c r="NTN393" s="360"/>
      <c r="NTO393" s="361"/>
      <c r="NTP393" s="361"/>
      <c r="NTQ393" s="361"/>
      <c r="NTR393" s="362"/>
      <c r="NTS393" s="363"/>
      <c r="NTT393" s="363"/>
      <c r="NTU393" s="364"/>
      <c r="NTV393" s="355"/>
      <c r="NTW393" s="128"/>
      <c r="NTX393" s="128"/>
      <c r="NTY393" s="128"/>
      <c r="NTZ393" s="128"/>
      <c r="NUA393" s="128"/>
      <c r="NUB393" s="128"/>
      <c r="NUC393" s="128"/>
      <c r="NUD393" s="128"/>
      <c r="NUE393" s="128"/>
      <c r="NUF393" s="356"/>
      <c r="NUG393" s="141"/>
      <c r="NUH393" s="366"/>
      <c r="NUI393" s="358"/>
      <c r="NUJ393" s="359"/>
      <c r="NUK393" s="360"/>
      <c r="NUL393" s="361"/>
      <c r="NUM393" s="361"/>
      <c r="NUN393" s="361"/>
      <c r="NUO393" s="362"/>
      <c r="NUP393" s="363"/>
      <c r="NUQ393" s="363"/>
      <c r="NUR393" s="364"/>
      <c r="NUS393" s="355"/>
      <c r="NUT393" s="128"/>
      <c r="NUU393" s="128"/>
      <c r="NUV393" s="128"/>
      <c r="NUW393" s="128"/>
      <c r="NUX393" s="128"/>
      <c r="NUY393" s="128"/>
      <c r="NUZ393" s="128"/>
      <c r="NVA393" s="128"/>
      <c r="NVB393" s="128"/>
      <c r="NVC393" s="356"/>
      <c r="NVD393" s="141"/>
      <c r="NVE393" s="366"/>
      <c r="NVF393" s="358"/>
      <c r="NVG393" s="359"/>
      <c r="NVH393" s="360"/>
      <c r="NVI393" s="361"/>
      <c r="NVJ393" s="361"/>
      <c r="NVK393" s="361"/>
      <c r="NVL393" s="362"/>
      <c r="NVM393" s="363"/>
      <c r="NVN393" s="363"/>
      <c r="NVO393" s="364"/>
      <c r="NVP393" s="355"/>
      <c r="NVQ393" s="128"/>
      <c r="NVR393" s="128"/>
      <c r="NVS393" s="128"/>
      <c r="NVT393" s="128"/>
      <c r="NVU393" s="128"/>
      <c r="NVV393" s="128"/>
      <c r="NVW393" s="128"/>
      <c r="NVX393" s="128"/>
      <c r="NVY393" s="128"/>
      <c r="NVZ393" s="356"/>
      <c r="NWA393" s="141"/>
      <c r="NWB393" s="366"/>
      <c r="NWC393" s="358"/>
      <c r="NWD393" s="359"/>
      <c r="NWE393" s="360"/>
      <c r="NWF393" s="361"/>
      <c r="NWG393" s="361"/>
      <c r="NWH393" s="361"/>
      <c r="NWI393" s="362"/>
      <c r="NWJ393" s="363"/>
      <c r="NWK393" s="363"/>
      <c r="NWL393" s="364"/>
      <c r="NWM393" s="355"/>
      <c r="NWN393" s="128"/>
      <c r="NWO393" s="128"/>
      <c r="NWP393" s="128"/>
      <c r="NWQ393" s="128"/>
      <c r="NWR393" s="128"/>
      <c r="NWS393" s="128"/>
      <c r="NWT393" s="128"/>
      <c r="NWU393" s="128"/>
      <c r="NWV393" s="128"/>
      <c r="NWW393" s="356"/>
      <c r="NWX393" s="141"/>
      <c r="NWY393" s="366"/>
      <c r="NWZ393" s="358"/>
      <c r="NXA393" s="359"/>
      <c r="NXB393" s="360"/>
      <c r="NXC393" s="361"/>
      <c r="NXD393" s="361"/>
      <c r="NXE393" s="361"/>
      <c r="NXF393" s="362"/>
      <c r="NXG393" s="363"/>
      <c r="NXH393" s="363"/>
      <c r="NXI393" s="364"/>
      <c r="NXJ393" s="355"/>
      <c r="NXK393" s="128"/>
      <c r="NXL393" s="128"/>
      <c r="NXM393" s="128"/>
      <c r="NXN393" s="128"/>
      <c r="NXO393" s="128"/>
      <c r="NXP393" s="128"/>
      <c r="NXQ393" s="128"/>
      <c r="NXR393" s="128"/>
      <c r="NXS393" s="128"/>
      <c r="NXT393" s="356"/>
      <c r="NXU393" s="141"/>
      <c r="NXV393" s="366"/>
      <c r="NXW393" s="358"/>
      <c r="NXX393" s="359"/>
      <c r="NXY393" s="360"/>
      <c r="NXZ393" s="361"/>
      <c r="NYA393" s="361"/>
      <c r="NYB393" s="361"/>
      <c r="NYC393" s="362"/>
      <c r="NYD393" s="363"/>
      <c r="NYE393" s="363"/>
      <c r="NYF393" s="364"/>
      <c r="NYG393" s="355"/>
      <c r="NYH393" s="128"/>
      <c r="NYI393" s="128"/>
      <c r="NYJ393" s="128"/>
      <c r="NYK393" s="128"/>
      <c r="NYL393" s="128"/>
      <c r="NYM393" s="128"/>
      <c r="NYN393" s="128"/>
      <c r="NYO393" s="128"/>
      <c r="NYP393" s="128"/>
      <c r="NYQ393" s="356"/>
      <c r="NYR393" s="141"/>
      <c r="NYS393" s="366"/>
      <c r="NYT393" s="358"/>
      <c r="NYU393" s="359"/>
      <c r="NYV393" s="360"/>
      <c r="NYW393" s="361"/>
      <c r="NYX393" s="361"/>
      <c r="NYY393" s="361"/>
      <c r="NYZ393" s="362"/>
      <c r="NZA393" s="363"/>
      <c r="NZB393" s="363"/>
      <c r="NZC393" s="364"/>
      <c r="NZD393" s="355"/>
      <c r="NZE393" s="128"/>
      <c r="NZF393" s="128"/>
      <c r="NZG393" s="128"/>
      <c r="NZH393" s="128"/>
      <c r="NZI393" s="128"/>
      <c r="NZJ393" s="128"/>
      <c r="NZK393" s="128"/>
      <c r="NZL393" s="128"/>
      <c r="NZM393" s="128"/>
      <c r="NZN393" s="356"/>
      <c r="NZO393" s="141"/>
      <c r="NZP393" s="366"/>
      <c r="NZQ393" s="358"/>
      <c r="NZR393" s="359"/>
      <c r="NZS393" s="360"/>
      <c r="NZT393" s="361"/>
      <c r="NZU393" s="361"/>
      <c r="NZV393" s="361"/>
      <c r="NZW393" s="362"/>
      <c r="NZX393" s="363"/>
      <c r="NZY393" s="363"/>
      <c r="NZZ393" s="364"/>
      <c r="OAA393" s="355"/>
      <c r="OAB393" s="128"/>
      <c r="OAC393" s="128"/>
      <c r="OAD393" s="128"/>
      <c r="OAE393" s="128"/>
      <c r="OAF393" s="128"/>
      <c r="OAG393" s="128"/>
      <c r="OAH393" s="128"/>
      <c r="OAI393" s="128"/>
      <c r="OAJ393" s="128"/>
      <c r="OAK393" s="356"/>
      <c r="OAL393" s="141"/>
      <c r="OAM393" s="366"/>
      <c r="OAN393" s="358"/>
      <c r="OAO393" s="359"/>
      <c r="OAP393" s="360"/>
      <c r="OAQ393" s="361"/>
      <c r="OAR393" s="361"/>
      <c r="OAS393" s="361"/>
      <c r="OAT393" s="362"/>
      <c r="OAU393" s="363"/>
      <c r="OAV393" s="363"/>
      <c r="OAW393" s="364"/>
      <c r="OAX393" s="355"/>
      <c r="OAY393" s="128"/>
      <c r="OAZ393" s="128"/>
      <c r="OBA393" s="128"/>
      <c r="OBB393" s="128"/>
      <c r="OBC393" s="128"/>
      <c r="OBD393" s="128"/>
      <c r="OBE393" s="128"/>
      <c r="OBF393" s="128"/>
      <c r="OBG393" s="128"/>
      <c r="OBH393" s="356"/>
      <c r="OBI393" s="141"/>
      <c r="OBJ393" s="366"/>
      <c r="OBK393" s="358"/>
      <c r="OBL393" s="359"/>
      <c r="OBM393" s="360"/>
      <c r="OBN393" s="361"/>
      <c r="OBO393" s="361"/>
      <c r="OBP393" s="361"/>
      <c r="OBQ393" s="362"/>
      <c r="OBR393" s="363"/>
      <c r="OBS393" s="363"/>
      <c r="OBT393" s="364"/>
      <c r="OBU393" s="355"/>
      <c r="OBV393" s="128"/>
      <c r="OBW393" s="128"/>
      <c r="OBX393" s="128"/>
      <c r="OBY393" s="128"/>
      <c r="OBZ393" s="128"/>
      <c r="OCA393" s="128"/>
      <c r="OCB393" s="128"/>
      <c r="OCC393" s="128"/>
      <c r="OCD393" s="128"/>
      <c r="OCE393" s="356"/>
      <c r="OCF393" s="141"/>
      <c r="OCG393" s="366"/>
      <c r="OCH393" s="358"/>
      <c r="OCI393" s="359"/>
      <c r="OCJ393" s="360"/>
      <c r="OCK393" s="361"/>
      <c r="OCL393" s="361"/>
      <c r="OCM393" s="361"/>
      <c r="OCN393" s="362"/>
      <c r="OCO393" s="363"/>
      <c r="OCP393" s="363"/>
      <c r="OCQ393" s="364"/>
      <c r="OCR393" s="355"/>
      <c r="OCS393" s="128"/>
      <c r="OCT393" s="128"/>
      <c r="OCU393" s="128"/>
      <c r="OCV393" s="128"/>
      <c r="OCW393" s="128"/>
      <c r="OCX393" s="128"/>
      <c r="OCY393" s="128"/>
      <c r="OCZ393" s="128"/>
      <c r="ODA393" s="128"/>
      <c r="ODB393" s="356"/>
      <c r="ODC393" s="141"/>
      <c r="ODD393" s="366"/>
      <c r="ODE393" s="358"/>
      <c r="ODF393" s="359"/>
      <c r="ODG393" s="360"/>
      <c r="ODH393" s="361"/>
      <c r="ODI393" s="361"/>
      <c r="ODJ393" s="361"/>
      <c r="ODK393" s="362"/>
      <c r="ODL393" s="363"/>
      <c r="ODM393" s="363"/>
      <c r="ODN393" s="364"/>
      <c r="ODO393" s="355"/>
      <c r="ODP393" s="128"/>
      <c r="ODQ393" s="128"/>
      <c r="ODR393" s="128"/>
      <c r="ODS393" s="128"/>
      <c r="ODT393" s="128"/>
      <c r="ODU393" s="128"/>
      <c r="ODV393" s="128"/>
      <c r="ODW393" s="128"/>
      <c r="ODX393" s="128"/>
      <c r="ODY393" s="356"/>
      <c r="ODZ393" s="141"/>
      <c r="OEA393" s="366"/>
      <c r="OEB393" s="358"/>
      <c r="OEC393" s="359"/>
      <c r="OED393" s="360"/>
      <c r="OEE393" s="361"/>
      <c r="OEF393" s="361"/>
      <c r="OEG393" s="361"/>
      <c r="OEH393" s="362"/>
      <c r="OEI393" s="363"/>
      <c r="OEJ393" s="363"/>
      <c r="OEK393" s="364"/>
      <c r="OEL393" s="355"/>
      <c r="OEM393" s="128"/>
      <c r="OEN393" s="128"/>
      <c r="OEO393" s="128"/>
      <c r="OEP393" s="128"/>
      <c r="OEQ393" s="128"/>
      <c r="OER393" s="128"/>
      <c r="OES393" s="128"/>
      <c r="OET393" s="128"/>
      <c r="OEU393" s="128"/>
      <c r="OEV393" s="356"/>
      <c r="OEW393" s="141"/>
      <c r="OEX393" s="366"/>
      <c r="OEY393" s="358"/>
      <c r="OEZ393" s="359"/>
      <c r="OFA393" s="360"/>
      <c r="OFB393" s="361"/>
      <c r="OFC393" s="361"/>
      <c r="OFD393" s="361"/>
      <c r="OFE393" s="362"/>
      <c r="OFF393" s="363"/>
      <c r="OFG393" s="363"/>
      <c r="OFH393" s="364"/>
      <c r="OFI393" s="355"/>
      <c r="OFJ393" s="128"/>
      <c r="OFK393" s="128"/>
      <c r="OFL393" s="128"/>
      <c r="OFM393" s="128"/>
      <c r="OFN393" s="128"/>
      <c r="OFO393" s="128"/>
      <c r="OFP393" s="128"/>
      <c r="OFQ393" s="128"/>
      <c r="OFR393" s="128"/>
      <c r="OFS393" s="356"/>
      <c r="OFT393" s="141"/>
      <c r="OFU393" s="366"/>
      <c r="OFV393" s="358"/>
      <c r="OFW393" s="359"/>
      <c r="OFX393" s="360"/>
      <c r="OFY393" s="361"/>
      <c r="OFZ393" s="361"/>
      <c r="OGA393" s="361"/>
      <c r="OGB393" s="362"/>
      <c r="OGC393" s="363"/>
      <c r="OGD393" s="363"/>
      <c r="OGE393" s="364"/>
      <c r="OGF393" s="355"/>
      <c r="OGG393" s="128"/>
      <c r="OGH393" s="128"/>
      <c r="OGI393" s="128"/>
      <c r="OGJ393" s="128"/>
      <c r="OGK393" s="128"/>
      <c r="OGL393" s="128"/>
      <c r="OGM393" s="128"/>
      <c r="OGN393" s="128"/>
      <c r="OGO393" s="128"/>
      <c r="OGP393" s="356"/>
      <c r="OGQ393" s="141"/>
      <c r="OGR393" s="366"/>
      <c r="OGS393" s="358"/>
      <c r="OGT393" s="359"/>
      <c r="OGU393" s="360"/>
      <c r="OGV393" s="361"/>
      <c r="OGW393" s="361"/>
      <c r="OGX393" s="361"/>
      <c r="OGY393" s="362"/>
      <c r="OGZ393" s="363"/>
      <c r="OHA393" s="363"/>
      <c r="OHB393" s="364"/>
      <c r="OHC393" s="355"/>
      <c r="OHD393" s="128"/>
      <c r="OHE393" s="128"/>
      <c r="OHF393" s="128"/>
      <c r="OHG393" s="128"/>
      <c r="OHH393" s="128"/>
      <c r="OHI393" s="128"/>
      <c r="OHJ393" s="128"/>
      <c r="OHK393" s="128"/>
      <c r="OHL393" s="128"/>
      <c r="OHM393" s="356"/>
      <c r="OHN393" s="141"/>
      <c r="OHO393" s="366"/>
      <c r="OHP393" s="358"/>
      <c r="OHQ393" s="359"/>
      <c r="OHR393" s="360"/>
      <c r="OHS393" s="361"/>
      <c r="OHT393" s="361"/>
      <c r="OHU393" s="361"/>
      <c r="OHV393" s="362"/>
      <c r="OHW393" s="363"/>
      <c r="OHX393" s="363"/>
      <c r="OHY393" s="364"/>
      <c r="OHZ393" s="355"/>
      <c r="OIA393" s="128"/>
      <c r="OIB393" s="128"/>
      <c r="OIC393" s="128"/>
      <c r="OID393" s="128"/>
      <c r="OIE393" s="128"/>
      <c r="OIF393" s="128"/>
      <c r="OIG393" s="128"/>
      <c r="OIH393" s="128"/>
      <c r="OII393" s="128"/>
      <c r="OIJ393" s="356"/>
      <c r="OIK393" s="141"/>
      <c r="OIL393" s="366"/>
      <c r="OIM393" s="358"/>
      <c r="OIN393" s="359"/>
      <c r="OIO393" s="360"/>
      <c r="OIP393" s="361"/>
      <c r="OIQ393" s="361"/>
      <c r="OIR393" s="361"/>
      <c r="OIS393" s="362"/>
      <c r="OIT393" s="363"/>
      <c r="OIU393" s="363"/>
      <c r="OIV393" s="364"/>
      <c r="OIW393" s="355"/>
      <c r="OIX393" s="128"/>
      <c r="OIY393" s="128"/>
      <c r="OIZ393" s="128"/>
      <c r="OJA393" s="128"/>
      <c r="OJB393" s="128"/>
      <c r="OJC393" s="128"/>
      <c r="OJD393" s="128"/>
      <c r="OJE393" s="128"/>
      <c r="OJF393" s="128"/>
      <c r="OJG393" s="356"/>
      <c r="OJH393" s="141"/>
      <c r="OJI393" s="366"/>
      <c r="OJJ393" s="358"/>
      <c r="OJK393" s="359"/>
      <c r="OJL393" s="360"/>
      <c r="OJM393" s="361"/>
      <c r="OJN393" s="361"/>
      <c r="OJO393" s="361"/>
      <c r="OJP393" s="362"/>
      <c r="OJQ393" s="363"/>
      <c r="OJR393" s="363"/>
      <c r="OJS393" s="364"/>
      <c r="OJT393" s="355"/>
      <c r="OJU393" s="128"/>
      <c r="OJV393" s="128"/>
      <c r="OJW393" s="128"/>
      <c r="OJX393" s="128"/>
      <c r="OJY393" s="128"/>
      <c r="OJZ393" s="128"/>
      <c r="OKA393" s="128"/>
      <c r="OKB393" s="128"/>
      <c r="OKC393" s="128"/>
      <c r="OKD393" s="356"/>
      <c r="OKE393" s="141"/>
      <c r="OKF393" s="366"/>
      <c r="OKG393" s="358"/>
      <c r="OKH393" s="359"/>
      <c r="OKI393" s="360"/>
      <c r="OKJ393" s="361"/>
      <c r="OKK393" s="361"/>
      <c r="OKL393" s="361"/>
      <c r="OKM393" s="362"/>
      <c r="OKN393" s="363"/>
      <c r="OKO393" s="363"/>
      <c r="OKP393" s="364"/>
      <c r="OKQ393" s="355"/>
      <c r="OKR393" s="128"/>
      <c r="OKS393" s="128"/>
      <c r="OKT393" s="128"/>
      <c r="OKU393" s="128"/>
      <c r="OKV393" s="128"/>
      <c r="OKW393" s="128"/>
      <c r="OKX393" s="128"/>
      <c r="OKY393" s="128"/>
      <c r="OKZ393" s="128"/>
      <c r="OLA393" s="356"/>
      <c r="OLB393" s="141"/>
      <c r="OLC393" s="366"/>
      <c r="OLD393" s="358"/>
      <c r="OLE393" s="359"/>
      <c r="OLF393" s="360"/>
      <c r="OLG393" s="361"/>
      <c r="OLH393" s="361"/>
      <c r="OLI393" s="361"/>
      <c r="OLJ393" s="362"/>
      <c r="OLK393" s="363"/>
      <c r="OLL393" s="363"/>
      <c r="OLM393" s="364"/>
      <c r="OLN393" s="355"/>
      <c r="OLO393" s="128"/>
      <c r="OLP393" s="128"/>
      <c r="OLQ393" s="128"/>
      <c r="OLR393" s="128"/>
      <c r="OLS393" s="128"/>
      <c r="OLT393" s="128"/>
      <c r="OLU393" s="128"/>
      <c r="OLV393" s="128"/>
      <c r="OLW393" s="128"/>
      <c r="OLX393" s="356"/>
      <c r="OLY393" s="141"/>
      <c r="OLZ393" s="366"/>
      <c r="OMA393" s="358"/>
      <c r="OMB393" s="359"/>
      <c r="OMC393" s="360"/>
      <c r="OMD393" s="361"/>
      <c r="OME393" s="361"/>
      <c r="OMF393" s="361"/>
      <c r="OMG393" s="362"/>
      <c r="OMH393" s="363"/>
      <c r="OMI393" s="363"/>
      <c r="OMJ393" s="364"/>
      <c r="OMK393" s="355"/>
      <c r="OML393" s="128"/>
      <c r="OMM393" s="128"/>
      <c r="OMN393" s="128"/>
      <c r="OMO393" s="128"/>
      <c r="OMP393" s="128"/>
      <c r="OMQ393" s="128"/>
      <c r="OMR393" s="128"/>
      <c r="OMS393" s="128"/>
      <c r="OMT393" s="128"/>
      <c r="OMU393" s="356"/>
      <c r="OMV393" s="141"/>
      <c r="OMW393" s="366"/>
      <c r="OMX393" s="358"/>
      <c r="OMY393" s="359"/>
      <c r="OMZ393" s="360"/>
      <c r="ONA393" s="361"/>
      <c r="ONB393" s="361"/>
      <c r="ONC393" s="361"/>
      <c r="OND393" s="362"/>
      <c r="ONE393" s="363"/>
      <c r="ONF393" s="363"/>
      <c r="ONG393" s="364"/>
      <c r="ONH393" s="355"/>
      <c r="ONI393" s="128"/>
      <c r="ONJ393" s="128"/>
      <c r="ONK393" s="128"/>
      <c r="ONL393" s="128"/>
      <c r="ONM393" s="128"/>
      <c r="ONN393" s="128"/>
      <c r="ONO393" s="128"/>
      <c r="ONP393" s="128"/>
      <c r="ONQ393" s="128"/>
      <c r="ONR393" s="356"/>
      <c r="ONS393" s="141"/>
      <c r="ONT393" s="366"/>
      <c r="ONU393" s="358"/>
      <c r="ONV393" s="359"/>
      <c r="ONW393" s="360"/>
      <c r="ONX393" s="361"/>
      <c r="ONY393" s="361"/>
      <c r="ONZ393" s="361"/>
      <c r="OOA393" s="362"/>
      <c r="OOB393" s="363"/>
      <c r="OOC393" s="363"/>
      <c r="OOD393" s="364"/>
      <c r="OOE393" s="355"/>
      <c r="OOF393" s="128"/>
      <c r="OOG393" s="128"/>
      <c r="OOH393" s="128"/>
      <c r="OOI393" s="128"/>
      <c r="OOJ393" s="128"/>
      <c r="OOK393" s="128"/>
      <c r="OOL393" s="128"/>
      <c r="OOM393" s="128"/>
      <c r="OON393" s="128"/>
      <c r="OOO393" s="356"/>
      <c r="OOP393" s="141"/>
      <c r="OOQ393" s="366"/>
      <c r="OOR393" s="358"/>
      <c r="OOS393" s="359"/>
      <c r="OOT393" s="360"/>
      <c r="OOU393" s="361"/>
      <c r="OOV393" s="361"/>
      <c r="OOW393" s="361"/>
      <c r="OOX393" s="362"/>
      <c r="OOY393" s="363"/>
      <c r="OOZ393" s="363"/>
      <c r="OPA393" s="364"/>
      <c r="OPB393" s="355"/>
      <c r="OPC393" s="128"/>
      <c r="OPD393" s="128"/>
      <c r="OPE393" s="128"/>
      <c r="OPF393" s="128"/>
      <c r="OPG393" s="128"/>
      <c r="OPH393" s="128"/>
      <c r="OPI393" s="128"/>
      <c r="OPJ393" s="128"/>
      <c r="OPK393" s="128"/>
      <c r="OPL393" s="356"/>
      <c r="OPM393" s="141"/>
      <c r="OPN393" s="366"/>
      <c r="OPO393" s="358"/>
      <c r="OPP393" s="359"/>
      <c r="OPQ393" s="360"/>
      <c r="OPR393" s="361"/>
      <c r="OPS393" s="361"/>
      <c r="OPT393" s="361"/>
      <c r="OPU393" s="362"/>
      <c r="OPV393" s="363"/>
      <c r="OPW393" s="363"/>
      <c r="OPX393" s="364"/>
      <c r="OPY393" s="355"/>
      <c r="OPZ393" s="128"/>
      <c r="OQA393" s="128"/>
      <c r="OQB393" s="128"/>
      <c r="OQC393" s="128"/>
      <c r="OQD393" s="128"/>
      <c r="OQE393" s="128"/>
      <c r="OQF393" s="128"/>
      <c r="OQG393" s="128"/>
      <c r="OQH393" s="128"/>
      <c r="OQI393" s="356"/>
      <c r="OQJ393" s="141"/>
      <c r="OQK393" s="366"/>
      <c r="OQL393" s="358"/>
      <c r="OQM393" s="359"/>
      <c r="OQN393" s="360"/>
      <c r="OQO393" s="361"/>
      <c r="OQP393" s="361"/>
      <c r="OQQ393" s="361"/>
      <c r="OQR393" s="362"/>
      <c r="OQS393" s="363"/>
      <c r="OQT393" s="363"/>
      <c r="OQU393" s="364"/>
      <c r="OQV393" s="355"/>
      <c r="OQW393" s="128"/>
      <c r="OQX393" s="128"/>
      <c r="OQY393" s="128"/>
      <c r="OQZ393" s="128"/>
      <c r="ORA393" s="128"/>
      <c r="ORB393" s="128"/>
      <c r="ORC393" s="128"/>
      <c r="ORD393" s="128"/>
      <c r="ORE393" s="128"/>
      <c r="ORF393" s="356"/>
      <c r="ORG393" s="141"/>
      <c r="ORH393" s="366"/>
      <c r="ORI393" s="358"/>
      <c r="ORJ393" s="359"/>
      <c r="ORK393" s="360"/>
      <c r="ORL393" s="361"/>
      <c r="ORM393" s="361"/>
      <c r="ORN393" s="361"/>
      <c r="ORO393" s="362"/>
      <c r="ORP393" s="363"/>
      <c r="ORQ393" s="363"/>
      <c r="ORR393" s="364"/>
      <c r="ORS393" s="355"/>
      <c r="ORT393" s="128"/>
      <c r="ORU393" s="128"/>
      <c r="ORV393" s="128"/>
      <c r="ORW393" s="128"/>
      <c r="ORX393" s="128"/>
      <c r="ORY393" s="128"/>
      <c r="ORZ393" s="128"/>
      <c r="OSA393" s="128"/>
      <c r="OSB393" s="128"/>
      <c r="OSC393" s="356"/>
      <c r="OSD393" s="141"/>
      <c r="OSE393" s="366"/>
      <c r="OSF393" s="358"/>
      <c r="OSG393" s="359"/>
      <c r="OSH393" s="360"/>
      <c r="OSI393" s="361"/>
      <c r="OSJ393" s="361"/>
      <c r="OSK393" s="361"/>
      <c r="OSL393" s="362"/>
      <c r="OSM393" s="363"/>
      <c r="OSN393" s="363"/>
      <c r="OSO393" s="364"/>
      <c r="OSP393" s="355"/>
      <c r="OSQ393" s="128"/>
      <c r="OSR393" s="128"/>
      <c r="OSS393" s="128"/>
      <c r="OST393" s="128"/>
      <c r="OSU393" s="128"/>
      <c r="OSV393" s="128"/>
      <c r="OSW393" s="128"/>
      <c r="OSX393" s="128"/>
      <c r="OSY393" s="128"/>
      <c r="OSZ393" s="356"/>
      <c r="OTA393" s="141"/>
      <c r="OTB393" s="366"/>
      <c r="OTC393" s="358"/>
      <c r="OTD393" s="359"/>
      <c r="OTE393" s="360"/>
      <c r="OTF393" s="361"/>
      <c r="OTG393" s="361"/>
      <c r="OTH393" s="361"/>
      <c r="OTI393" s="362"/>
      <c r="OTJ393" s="363"/>
      <c r="OTK393" s="363"/>
      <c r="OTL393" s="364"/>
      <c r="OTM393" s="355"/>
      <c r="OTN393" s="128"/>
      <c r="OTO393" s="128"/>
      <c r="OTP393" s="128"/>
      <c r="OTQ393" s="128"/>
      <c r="OTR393" s="128"/>
      <c r="OTS393" s="128"/>
      <c r="OTT393" s="128"/>
      <c r="OTU393" s="128"/>
      <c r="OTV393" s="128"/>
      <c r="OTW393" s="356"/>
      <c r="OTX393" s="141"/>
      <c r="OTY393" s="366"/>
      <c r="OTZ393" s="358"/>
      <c r="OUA393" s="359"/>
      <c r="OUB393" s="360"/>
      <c r="OUC393" s="361"/>
      <c r="OUD393" s="361"/>
      <c r="OUE393" s="361"/>
      <c r="OUF393" s="362"/>
      <c r="OUG393" s="363"/>
      <c r="OUH393" s="363"/>
      <c r="OUI393" s="364"/>
      <c r="OUJ393" s="355"/>
      <c r="OUK393" s="128"/>
      <c r="OUL393" s="128"/>
      <c r="OUM393" s="128"/>
      <c r="OUN393" s="128"/>
      <c r="OUO393" s="128"/>
      <c r="OUP393" s="128"/>
      <c r="OUQ393" s="128"/>
      <c r="OUR393" s="128"/>
      <c r="OUS393" s="128"/>
      <c r="OUT393" s="356"/>
      <c r="OUU393" s="141"/>
      <c r="OUV393" s="366"/>
      <c r="OUW393" s="358"/>
      <c r="OUX393" s="359"/>
      <c r="OUY393" s="360"/>
      <c r="OUZ393" s="361"/>
      <c r="OVA393" s="361"/>
      <c r="OVB393" s="361"/>
      <c r="OVC393" s="362"/>
      <c r="OVD393" s="363"/>
      <c r="OVE393" s="363"/>
      <c r="OVF393" s="364"/>
      <c r="OVG393" s="355"/>
      <c r="OVH393" s="128"/>
      <c r="OVI393" s="128"/>
      <c r="OVJ393" s="128"/>
      <c r="OVK393" s="128"/>
      <c r="OVL393" s="128"/>
      <c r="OVM393" s="128"/>
      <c r="OVN393" s="128"/>
      <c r="OVO393" s="128"/>
      <c r="OVP393" s="128"/>
      <c r="OVQ393" s="356"/>
      <c r="OVR393" s="141"/>
      <c r="OVS393" s="366"/>
      <c r="OVT393" s="358"/>
      <c r="OVU393" s="359"/>
      <c r="OVV393" s="360"/>
      <c r="OVW393" s="361"/>
      <c r="OVX393" s="361"/>
      <c r="OVY393" s="361"/>
      <c r="OVZ393" s="362"/>
      <c r="OWA393" s="363"/>
      <c r="OWB393" s="363"/>
      <c r="OWC393" s="364"/>
      <c r="OWD393" s="355"/>
      <c r="OWE393" s="128"/>
      <c r="OWF393" s="128"/>
      <c r="OWG393" s="128"/>
      <c r="OWH393" s="128"/>
      <c r="OWI393" s="128"/>
      <c r="OWJ393" s="128"/>
      <c r="OWK393" s="128"/>
      <c r="OWL393" s="128"/>
      <c r="OWM393" s="128"/>
      <c r="OWN393" s="356"/>
      <c r="OWO393" s="141"/>
      <c r="OWP393" s="366"/>
      <c r="OWQ393" s="358"/>
      <c r="OWR393" s="359"/>
      <c r="OWS393" s="360"/>
      <c r="OWT393" s="361"/>
      <c r="OWU393" s="361"/>
      <c r="OWV393" s="361"/>
      <c r="OWW393" s="362"/>
      <c r="OWX393" s="363"/>
      <c r="OWY393" s="363"/>
      <c r="OWZ393" s="364"/>
      <c r="OXA393" s="355"/>
      <c r="OXB393" s="128"/>
      <c r="OXC393" s="128"/>
      <c r="OXD393" s="128"/>
      <c r="OXE393" s="128"/>
      <c r="OXF393" s="128"/>
      <c r="OXG393" s="128"/>
      <c r="OXH393" s="128"/>
      <c r="OXI393" s="128"/>
      <c r="OXJ393" s="128"/>
      <c r="OXK393" s="356"/>
      <c r="OXL393" s="141"/>
      <c r="OXM393" s="366"/>
      <c r="OXN393" s="358"/>
      <c r="OXO393" s="359"/>
      <c r="OXP393" s="360"/>
      <c r="OXQ393" s="361"/>
      <c r="OXR393" s="361"/>
      <c r="OXS393" s="361"/>
      <c r="OXT393" s="362"/>
      <c r="OXU393" s="363"/>
      <c r="OXV393" s="363"/>
      <c r="OXW393" s="364"/>
      <c r="OXX393" s="355"/>
      <c r="OXY393" s="128"/>
      <c r="OXZ393" s="128"/>
      <c r="OYA393" s="128"/>
      <c r="OYB393" s="128"/>
      <c r="OYC393" s="128"/>
      <c r="OYD393" s="128"/>
      <c r="OYE393" s="128"/>
      <c r="OYF393" s="128"/>
      <c r="OYG393" s="128"/>
      <c r="OYH393" s="356"/>
      <c r="OYI393" s="141"/>
      <c r="OYJ393" s="366"/>
      <c r="OYK393" s="358"/>
      <c r="OYL393" s="359"/>
      <c r="OYM393" s="360"/>
      <c r="OYN393" s="361"/>
      <c r="OYO393" s="361"/>
      <c r="OYP393" s="361"/>
      <c r="OYQ393" s="362"/>
      <c r="OYR393" s="363"/>
      <c r="OYS393" s="363"/>
      <c r="OYT393" s="364"/>
      <c r="OYU393" s="355"/>
      <c r="OYV393" s="128"/>
      <c r="OYW393" s="128"/>
      <c r="OYX393" s="128"/>
      <c r="OYY393" s="128"/>
      <c r="OYZ393" s="128"/>
      <c r="OZA393" s="128"/>
      <c r="OZB393" s="128"/>
      <c r="OZC393" s="128"/>
      <c r="OZD393" s="128"/>
      <c r="OZE393" s="356"/>
      <c r="OZF393" s="141"/>
      <c r="OZG393" s="366"/>
      <c r="OZH393" s="358"/>
      <c r="OZI393" s="359"/>
      <c r="OZJ393" s="360"/>
      <c r="OZK393" s="361"/>
      <c r="OZL393" s="361"/>
      <c r="OZM393" s="361"/>
      <c r="OZN393" s="362"/>
      <c r="OZO393" s="363"/>
      <c r="OZP393" s="363"/>
      <c r="OZQ393" s="364"/>
      <c r="OZR393" s="355"/>
      <c r="OZS393" s="128"/>
      <c r="OZT393" s="128"/>
      <c r="OZU393" s="128"/>
      <c r="OZV393" s="128"/>
      <c r="OZW393" s="128"/>
      <c r="OZX393" s="128"/>
      <c r="OZY393" s="128"/>
      <c r="OZZ393" s="128"/>
      <c r="PAA393" s="128"/>
      <c r="PAB393" s="356"/>
      <c r="PAC393" s="141"/>
      <c r="PAD393" s="366"/>
      <c r="PAE393" s="358"/>
      <c r="PAF393" s="359"/>
      <c r="PAG393" s="360"/>
      <c r="PAH393" s="361"/>
      <c r="PAI393" s="361"/>
      <c r="PAJ393" s="361"/>
      <c r="PAK393" s="362"/>
      <c r="PAL393" s="363"/>
      <c r="PAM393" s="363"/>
      <c r="PAN393" s="364"/>
      <c r="PAO393" s="355"/>
      <c r="PAP393" s="128"/>
      <c r="PAQ393" s="128"/>
      <c r="PAR393" s="128"/>
      <c r="PAS393" s="128"/>
      <c r="PAT393" s="128"/>
      <c r="PAU393" s="128"/>
      <c r="PAV393" s="128"/>
      <c r="PAW393" s="128"/>
      <c r="PAX393" s="128"/>
      <c r="PAY393" s="356"/>
      <c r="PAZ393" s="141"/>
      <c r="PBA393" s="366"/>
      <c r="PBB393" s="358"/>
      <c r="PBC393" s="359"/>
      <c r="PBD393" s="360"/>
      <c r="PBE393" s="361"/>
      <c r="PBF393" s="361"/>
      <c r="PBG393" s="361"/>
      <c r="PBH393" s="362"/>
      <c r="PBI393" s="363"/>
      <c r="PBJ393" s="363"/>
      <c r="PBK393" s="364"/>
      <c r="PBL393" s="355"/>
      <c r="PBM393" s="128"/>
      <c r="PBN393" s="128"/>
      <c r="PBO393" s="128"/>
      <c r="PBP393" s="128"/>
      <c r="PBQ393" s="128"/>
      <c r="PBR393" s="128"/>
      <c r="PBS393" s="128"/>
      <c r="PBT393" s="128"/>
      <c r="PBU393" s="128"/>
      <c r="PBV393" s="356"/>
      <c r="PBW393" s="141"/>
      <c r="PBX393" s="366"/>
      <c r="PBY393" s="358"/>
      <c r="PBZ393" s="359"/>
      <c r="PCA393" s="360"/>
      <c r="PCB393" s="361"/>
      <c r="PCC393" s="361"/>
      <c r="PCD393" s="361"/>
      <c r="PCE393" s="362"/>
      <c r="PCF393" s="363"/>
      <c r="PCG393" s="363"/>
      <c r="PCH393" s="364"/>
      <c r="PCI393" s="355"/>
      <c r="PCJ393" s="128"/>
      <c r="PCK393" s="128"/>
      <c r="PCL393" s="128"/>
      <c r="PCM393" s="128"/>
      <c r="PCN393" s="128"/>
      <c r="PCO393" s="128"/>
      <c r="PCP393" s="128"/>
      <c r="PCQ393" s="128"/>
      <c r="PCR393" s="128"/>
      <c r="PCS393" s="356"/>
      <c r="PCT393" s="141"/>
      <c r="PCU393" s="366"/>
      <c r="PCV393" s="358"/>
      <c r="PCW393" s="359"/>
      <c r="PCX393" s="360"/>
      <c r="PCY393" s="361"/>
      <c r="PCZ393" s="361"/>
      <c r="PDA393" s="361"/>
      <c r="PDB393" s="362"/>
      <c r="PDC393" s="363"/>
      <c r="PDD393" s="363"/>
      <c r="PDE393" s="364"/>
      <c r="PDF393" s="355"/>
      <c r="PDG393" s="128"/>
      <c r="PDH393" s="128"/>
      <c r="PDI393" s="128"/>
      <c r="PDJ393" s="128"/>
      <c r="PDK393" s="128"/>
      <c r="PDL393" s="128"/>
      <c r="PDM393" s="128"/>
      <c r="PDN393" s="128"/>
      <c r="PDO393" s="128"/>
      <c r="PDP393" s="356"/>
      <c r="PDQ393" s="141"/>
      <c r="PDR393" s="366"/>
      <c r="PDS393" s="358"/>
      <c r="PDT393" s="359"/>
      <c r="PDU393" s="360"/>
      <c r="PDV393" s="361"/>
      <c r="PDW393" s="361"/>
      <c r="PDX393" s="361"/>
      <c r="PDY393" s="362"/>
      <c r="PDZ393" s="363"/>
      <c r="PEA393" s="363"/>
      <c r="PEB393" s="364"/>
      <c r="PEC393" s="355"/>
      <c r="PED393" s="128"/>
      <c r="PEE393" s="128"/>
      <c r="PEF393" s="128"/>
      <c r="PEG393" s="128"/>
      <c r="PEH393" s="128"/>
      <c r="PEI393" s="128"/>
      <c r="PEJ393" s="128"/>
      <c r="PEK393" s="128"/>
      <c r="PEL393" s="128"/>
      <c r="PEM393" s="356"/>
      <c r="PEN393" s="141"/>
      <c r="PEO393" s="366"/>
      <c r="PEP393" s="358"/>
      <c r="PEQ393" s="359"/>
      <c r="PER393" s="360"/>
      <c r="PES393" s="361"/>
      <c r="PET393" s="361"/>
      <c r="PEU393" s="361"/>
      <c r="PEV393" s="362"/>
      <c r="PEW393" s="363"/>
      <c r="PEX393" s="363"/>
      <c r="PEY393" s="364"/>
      <c r="PEZ393" s="355"/>
      <c r="PFA393" s="128"/>
      <c r="PFB393" s="128"/>
      <c r="PFC393" s="128"/>
      <c r="PFD393" s="128"/>
      <c r="PFE393" s="128"/>
      <c r="PFF393" s="128"/>
      <c r="PFG393" s="128"/>
      <c r="PFH393" s="128"/>
      <c r="PFI393" s="128"/>
      <c r="PFJ393" s="356"/>
      <c r="PFK393" s="141"/>
      <c r="PFL393" s="366"/>
      <c r="PFM393" s="358"/>
      <c r="PFN393" s="359"/>
      <c r="PFO393" s="360"/>
      <c r="PFP393" s="361"/>
      <c r="PFQ393" s="361"/>
      <c r="PFR393" s="361"/>
      <c r="PFS393" s="362"/>
      <c r="PFT393" s="363"/>
      <c r="PFU393" s="363"/>
      <c r="PFV393" s="364"/>
      <c r="PFW393" s="355"/>
      <c r="PFX393" s="128"/>
      <c r="PFY393" s="128"/>
      <c r="PFZ393" s="128"/>
      <c r="PGA393" s="128"/>
      <c r="PGB393" s="128"/>
      <c r="PGC393" s="128"/>
      <c r="PGD393" s="128"/>
      <c r="PGE393" s="128"/>
      <c r="PGF393" s="128"/>
      <c r="PGG393" s="356"/>
      <c r="PGH393" s="141"/>
      <c r="PGI393" s="366"/>
      <c r="PGJ393" s="358"/>
      <c r="PGK393" s="359"/>
      <c r="PGL393" s="360"/>
      <c r="PGM393" s="361"/>
      <c r="PGN393" s="361"/>
      <c r="PGO393" s="361"/>
      <c r="PGP393" s="362"/>
      <c r="PGQ393" s="363"/>
      <c r="PGR393" s="363"/>
      <c r="PGS393" s="364"/>
      <c r="PGT393" s="355"/>
      <c r="PGU393" s="128"/>
      <c r="PGV393" s="128"/>
      <c r="PGW393" s="128"/>
      <c r="PGX393" s="128"/>
      <c r="PGY393" s="128"/>
      <c r="PGZ393" s="128"/>
      <c r="PHA393" s="128"/>
      <c r="PHB393" s="128"/>
      <c r="PHC393" s="128"/>
      <c r="PHD393" s="356"/>
      <c r="PHE393" s="141"/>
      <c r="PHF393" s="366"/>
      <c r="PHG393" s="358"/>
      <c r="PHH393" s="359"/>
      <c r="PHI393" s="360"/>
      <c r="PHJ393" s="361"/>
      <c r="PHK393" s="361"/>
      <c r="PHL393" s="361"/>
      <c r="PHM393" s="362"/>
      <c r="PHN393" s="363"/>
      <c r="PHO393" s="363"/>
      <c r="PHP393" s="364"/>
      <c r="PHQ393" s="355"/>
      <c r="PHR393" s="128"/>
      <c r="PHS393" s="128"/>
      <c r="PHT393" s="128"/>
      <c r="PHU393" s="128"/>
      <c r="PHV393" s="128"/>
      <c r="PHW393" s="128"/>
      <c r="PHX393" s="128"/>
      <c r="PHY393" s="128"/>
      <c r="PHZ393" s="128"/>
      <c r="PIA393" s="356"/>
      <c r="PIB393" s="141"/>
      <c r="PIC393" s="366"/>
      <c r="PID393" s="358"/>
      <c r="PIE393" s="359"/>
      <c r="PIF393" s="360"/>
      <c r="PIG393" s="361"/>
      <c r="PIH393" s="361"/>
      <c r="PII393" s="361"/>
      <c r="PIJ393" s="362"/>
      <c r="PIK393" s="363"/>
      <c r="PIL393" s="363"/>
      <c r="PIM393" s="364"/>
      <c r="PIN393" s="355"/>
      <c r="PIO393" s="128"/>
      <c r="PIP393" s="128"/>
      <c r="PIQ393" s="128"/>
      <c r="PIR393" s="128"/>
      <c r="PIS393" s="128"/>
      <c r="PIT393" s="128"/>
      <c r="PIU393" s="128"/>
      <c r="PIV393" s="128"/>
      <c r="PIW393" s="128"/>
      <c r="PIX393" s="356"/>
      <c r="PIY393" s="141"/>
      <c r="PIZ393" s="366"/>
      <c r="PJA393" s="358"/>
      <c r="PJB393" s="359"/>
      <c r="PJC393" s="360"/>
      <c r="PJD393" s="361"/>
      <c r="PJE393" s="361"/>
      <c r="PJF393" s="361"/>
      <c r="PJG393" s="362"/>
      <c r="PJH393" s="363"/>
      <c r="PJI393" s="363"/>
      <c r="PJJ393" s="364"/>
      <c r="PJK393" s="355"/>
      <c r="PJL393" s="128"/>
      <c r="PJM393" s="128"/>
      <c r="PJN393" s="128"/>
      <c r="PJO393" s="128"/>
      <c r="PJP393" s="128"/>
      <c r="PJQ393" s="128"/>
      <c r="PJR393" s="128"/>
      <c r="PJS393" s="128"/>
      <c r="PJT393" s="128"/>
      <c r="PJU393" s="356"/>
      <c r="PJV393" s="141"/>
      <c r="PJW393" s="366"/>
      <c r="PJX393" s="358"/>
      <c r="PJY393" s="359"/>
      <c r="PJZ393" s="360"/>
      <c r="PKA393" s="361"/>
      <c r="PKB393" s="361"/>
      <c r="PKC393" s="361"/>
      <c r="PKD393" s="362"/>
      <c r="PKE393" s="363"/>
      <c r="PKF393" s="363"/>
      <c r="PKG393" s="364"/>
      <c r="PKH393" s="355"/>
      <c r="PKI393" s="128"/>
      <c r="PKJ393" s="128"/>
      <c r="PKK393" s="128"/>
      <c r="PKL393" s="128"/>
      <c r="PKM393" s="128"/>
      <c r="PKN393" s="128"/>
      <c r="PKO393" s="128"/>
      <c r="PKP393" s="128"/>
      <c r="PKQ393" s="128"/>
      <c r="PKR393" s="356"/>
      <c r="PKS393" s="141"/>
      <c r="PKT393" s="366"/>
      <c r="PKU393" s="358"/>
      <c r="PKV393" s="359"/>
      <c r="PKW393" s="360"/>
      <c r="PKX393" s="361"/>
      <c r="PKY393" s="361"/>
      <c r="PKZ393" s="361"/>
      <c r="PLA393" s="362"/>
      <c r="PLB393" s="363"/>
      <c r="PLC393" s="363"/>
      <c r="PLD393" s="364"/>
      <c r="PLE393" s="355"/>
      <c r="PLF393" s="128"/>
      <c r="PLG393" s="128"/>
      <c r="PLH393" s="128"/>
      <c r="PLI393" s="128"/>
      <c r="PLJ393" s="128"/>
      <c r="PLK393" s="128"/>
      <c r="PLL393" s="128"/>
      <c r="PLM393" s="128"/>
      <c r="PLN393" s="128"/>
      <c r="PLO393" s="356"/>
      <c r="PLP393" s="141"/>
      <c r="PLQ393" s="366"/>
      <c r="PLR393" s="358"/>
      <c r="PLS393" s="359"/>
      <c r="PLT393" s="360"/>
      <c r="PLU393" s="361"/>
      <c r="PLV393" s="361"/>
      <c r="PLW393" s="361"/>
      <c r="PLX393" s="362"/>
      <c r="PLY393" s="363"/>
      <c r="PLZ393" s="363"/>
      <c r="PMA393" s="364"/>
      <c r="PMB393" s="355"/>
      <c r="PMC393" s="128"/>
      <c r="PMD393" s="128"/>
      <c r="PME393" s="128"/>
      <c r="PMF393" s="128"/>
      <c r="PMG393" s="128"/>
      <c r="PMH393" s="128"/>
      <c r="PMI393" s="128"/>
      <c r="PMJ393" s="128"/>
      <c r="PMK393" s="128"/>
      <c r="PML393" s="356"/>
      <c r="PMM393" s="141"/>
      <c r="PMN393" s="366"/>
      <c r="PMO393" s="358"/>
      <c r="PMP393" s="359"/>
      <c r="PMQ393" s="360"/>
      <c r="PMR393" s="361"/>
      <c r="PMS393" s="361"/>
      <c r="PMT393" s="361"/>
      <c r="PMU393" s="362"/>
      <c r="PMV393" s="363"/>
      <c r="PMW393" s="363"/>
      <c r="PMX393" s="364"/>
      <c r="PMY393" s="355"/>
      <c r="PMZ393" s="128"/>
      <c r="PNA393" s="128"/>
      <c r="PNB393" s="128"/>
      <c r="PNC393" s="128"/>
      <c r="PND393" s="128"/>
      <c r="PNE393" s="128"/>
      <c r="PNF393" s="128"/>
      <c r="PNG393" s="128"/>
      <c r="PNH393" s="128"/>
      <c r="PNI393" s="356"/>
      <c r="PNJ393" s="141"/>
      <c r="PNK393" s="366"/>
      <c r="PNL393" s="358"/>
      <c r="PNM393" s="359"/>
      <c r="PNN393" s="360"/>
      <c r="PNO393" s="361"/>
      <c r="PNP393" s="361"/>
      <c r="PNQ393" s="361"/>
      <c r="PNR393" s="362"/>
      <c r="PNS393" s="363"/>
      <c r="PNT393" s="363"/>
      <c r="PNU393" s="364"/>
      <c r="PNV393" s="355"/>
      <c r="PNW393" s="128"/>
      <c r="PNX393" s="128"/>
      <c r="PNY393" s="128"/>
      <c r="PNZ393" s="128"/>
      <c r="POA393" s="128"/>
      <c r="POB393" s="128"/>
      <c r="POC393" s="128"/>
      <c r="POD393" s="128"/>
      <c r="POE393" s="128"/>
      <c r="POF393" s="356"/>
      <c r="POG393" s="141"/>
      <c r="POH393" s="366"/>
      <c r="POI393" s="358"/>
      <c r="POJ393" s="359"/>
      <c r="POK393" s="360"/>
      <c r="POL393" s="361"/>
      <c r="POM393" s="361"/>
      <c r="PON393" s="361"/>
      <c r="POO393" s="362"/>
      <c r="POP393" s="363"/>
      <c r="POQ393" s="363"/>
      <c r="POR393" s="364"/>
      <c r="POS393" s="355"/>
      <c r="POT393" s="128"/>
      <c r="POU393" s="128"/>
      <c r="POV393" s="128"/>
      <c r="POW393" s="128"/>
      <c r="POX393" s="128"/>
      <c r="POY393" s="128"/>
      <c r="POZ393" s="128"/>
      <c r="PPA393" s="128"/>
      <c r="PPB393" s="128"/>
      <c r="PPC393" s="356"/>
      <c r="PPD393" s="141"/>
      <c r="PPE393" s="366"/>
      <c r="PPF393" s="358"/>
      <c r="PPG393" s="359"/>
      <c r="PPH393" s="360"/>
      <c r="PPI393" s="361"/>
      <c r="PPJ393" s="361"/>
      <c r="PPK393" s="361"/>
      <c r="PPL393" s="362"/>
      <c r="PPM393" s="363"/>
      <c r="PPN393" s="363"/>
      <c r="PPO393" s="364"/>
      <c r="PPP393" s="355"/>
      <c r="PPQ393" s="128"/>
      <c r="PPR393" s="128"/>
      <c r="PPS393" s="128"/>
      <c r="PPT393" s="128"/>
      <c r="PPU393" s="128"/>
      <c r="PPV393" s="128"/>
      <c r="PPW393" s="128"/>
      <c r="PPX393" s="128"/>
      <c r="PPY393" s="128"/>
      <c r="PPZ393" s="356"/>
      <c r="PQA393" s="141"/>
      <c r="PQB393" s="366"/>
      <c r="PQC393" s="358"/>
      <c r="PQD393" s="359"/>
      <c r="PQE393" s="360"/>
      <c r="PQF393" s="361"/>
      <c r="PQG393" s="361"/>
      <c r="PQH393" s="361"/>
      <c r="PQI393" s="362"/>
      <c r="PQJ393" s="363"/>
      <c r="PQK393" s="363"/>
      <c r="PQL393" s="364"/>
      <c r="PQM393" s="355"/>
      <c r="PQN393" s="128"/>
      <c r="PQO393" s="128"/>
      <c r="PQP393" s="128"/>
      <c r="PQQ393" s="128"/>
      <c r="PQR393" s="128"/>
      <c r="PQS393" s="128"/>
      <c r="PQT393" s="128"/>
      <c r="PQU393" s="128"/>
      <c r="PQV393" s="128"/>
      <c r="PQW393" s="356"/>
      <c r="PQX393" s="141"/>
      <c r="PQY393" s="366"/>
      <c r="PQZ393" s="358"/>
      <c r="PRA393" s="359"/>
      <c r="PRB393" s="360"/>
      <c r="PRC393" s="361"/>
      <c r="PRD393" s="361"/>
      <c r="PRE393" s="361"/>
      <c r="PRF393" s="362"/>
      <c r="PRG393" s="363"/>
      <c r="PRH393" s="363"/>
      <c r="PRI393" s="364"/>
      <c r="PRJ393" s="355"/>
      <c r="PRK393" s="128"/>
      <c r="PRL393" s="128"/>
      <c r="PRM393" s="128"/>
      <c r="PRN393" s="128"/>
      <c r="PRO393" s="128"/>
      <c r="PRP393" s="128"/>
      <c r="PRQ393" s="128"/>
      <c r="PRR393" s="128"/>
      <c r="PRS393" s="128"/>
      <c r="PRT393" s="356"/>
      <c r="PRU393" s="141"/>
      <c r="PRV393" s="366"/>
      <c r="PRW393" s="358"/>
      <c r="PRX393" s="359"/>
      <c r="PRY393" s="360"/>
      <c r="PRZ393" s="361"/>
      <c r="PSA393" s="361"/>
      <c r="PSB393" s="361"/>
      <c r="PSC393" s="362"/>
      <c r="PSD393" s="363"/>
      <c r="PSE393" s="363"/>
      <c r="PSF393" s="364"/>
      <c r="PSG393" s="355"/>
      <c r="PSH393" s="128"/>
      <c r="PSI393" s="128"/>
      <c r="PSJ393" s="128"/>
      <c r="PSK393" s="128"/>
      <c r="PSL393" s="128"/>
      <c r="PSM393" s="128"/>
      <c r="PSN393" s="128"/>
      <c r="PSO393" s="128"/>
      <c r="PSP393" s="128"/>
      <c r="PSQ393" s="356"/>
      <c r="PSR393" s="141"/>
      <c r="PSS393" s="366"/>
      <c r="PST393" s="358"/>
      <c r="PSU393" s="359"/>
      <c r="PSV393" s="360"/>
      <c r="PSW393" s="361"/>
      <c r="PSX393" s="361"/>
      <c r="PSY393" s="361"/>
      <c r="PSZ393" s="362"/>
      <c r="PTA393" s="363"/>
      <c r="PTB393" s="363"/>
      <c r="PTC393" s="364"/>
      <c r="PTD393" s="355"/>
      <c r="PTE393" s="128"/>
      <c r="PTF393" s="128"/>
      <c r="PTG393" s="128"/>
      <c r="PTH393" s="128"/>
      <c r="PTI393" s="128"/>
      <c r="PTJ393" s="128"/>
      <c r="PTK393" s="128"/>
      <c r="PTL393" s="128"/>
      <c r="PTM393" s="128"/>
      <c r="PTN393" s="356"/>
      <c r="PTO393" s="141"/>
      <c r="PTP393" s="366"/>
      <c r="PTQ393" s="358"/>
      <c r="PTR393" s="359"/>
      <c r="PTS393" s="360"/>
      <c r="PTT393" s="361"/>
      <c r="PTU393" s="361"/>
      <c r="PTV393" s="361"/>
      <c r="PTW393" s="362"/>
      <c r="PTX393" s="363"/>
      <c r="PTY393" s="363"/>
      <c r="PTZ393" s="364"/>
      <c r="PUA393" s="355"/>
      <c r="PUB393" s="128"/>
      <c r="PUC393" s="128"/>
      <c r="PUD393" s="128"/>
      <c r="PUE393" s="128"/>
      <c r="PUF393" s="128"/>
      <c r="PUG393" s="128"/>
      <c r="PUH393" s="128"/>
      <c r="PUI393" s="128"/>
      <c r="PUJ393" s="128"/>
      <c r="PUK393" s="356"/>
      <c r="PUL393" s="141"/>
      <c r="PUM393" s="366"/>
      <c r="PUN393" s="358"/>
      <c r="PUO393" s="359"/>
      <c r="PUP393" s="360"/>
      <c r="PUQ393" s="361"/>
      <c r="PUR393" s="361"/>
      <c r="PUS393" s="361"/>
      <c r="PUT393" s="362"/>
      <c r="PUU393" s="363"/>
      <c r="PUV393" s="363"/>
      <c r="PUW393" s="364"/>
      <c r="PUX393" s="355"/>
      <c r="PUY393" s="128"/>
      <c r="PUZ393" s="128"/>
      <c r="PVA393" s="128"/>
      <c r="PVB393" s="128"/>
      <c r="PVC393" s="128"/>
      <c r="PVD393" s="128"/>
      <c r="PVE393" s="128"/>
      <c r="PVF393" s="128"/>
      <c r="PVG393" s="128"/>
      <c r="PVH393" s="356"/>
      <c r="PVI393" s="141"/>
      <c r="PVJ393" s="366"/>
      <c r="PVK393" s="358"/>
      <c r="PVL393" s="359"/>
      <c r="PVM393" s="360"/>
      <c r="PVN393" s="361"/>
      <c r="PVO393" s="361"/>
      <c r="PVP393" s="361"/>
      <c r="PVQ393" s="362"/>
      <c r="PVR393" s="363"/>
      <c r="PVS393" s="363"/>
      <c r="PVT393" s="364"/>
      <c r="PVU393" s="355"/>
      <c r="PVV393" s="128"/>
      <c r="PVW393" s="128"/>
      <c r="PVX393" s="128"/>
      <c r="PVY393" s="128"/>
      <c r="PVZ393" s="128"/>
      <c r="PWA393" s="128"/>
      <c r="PWB393" s="128"/>
      <c r="PWC393" s="128"/>
      <c r="PWD393" s="128"/>
      <c r="PWE393" s="356"/>
      <c r="PWF393" s="141"/>
      <c r="PWG393" s="366"/>
      <c r="PWH393" s="358"/>
      <c r="PWI393" s="359"/>
      <c r="PWJ393" s="360"/>
      <c r="PWK393" s="361"/>
      <c r="PWL393" s="361"/>
      <c r="PWM393" s="361"/>
      <c r="PWN393" s="362"/>
      <c r="PWO393" s="363"/>
      <c r="PWP393" s="363"/>
      <c r="PWQ393" s="364"/>
      <c r="PWR393" s="355"/>
      <c r="PWS393" s="128"/>
      <c r="PWT393" s="128"/>
      <c r="PWU393" s="128"/>
      <c r="PWV393" s="128"/>
      <c r="PWW393" s="128"/>
      <c r="PWX393" s="128"/>
      <c r="PWY393" s="128"/>
      <c r="PWZ393" s="128"/>
      <c r="PXA393" s="128"/>
      <c r="PXB393" s="356"/>
      <c r="PXC393" s="141"/>
      <c r="PXD393" s="366"/>
      <c r="PXE393" s="358"/>
      <c r="PXF393" s="359"/>
      <c r="PXG393" s="360"/>
      <c r="PXH393" s="361"/>
      <c r="PXI393" s="361"/>
      <c r="PXJ393" s="361"/>
      <c r="PXK393" s="362"/>
      <c r="PXL393" s="363"/>
      <c r="PXM393" s="363"/>
      <c r="PXN393" s="364"/>
      <c r="PXO393" s="355"/>
      <c r="PXP393" s="128"/>
      <c r="PXQ393" s="128"/>
      <c r="PXR393" s="128"/>
      <c r="PXS393" s="128"/>
      <c r="PXT393" s="128"/>
      <c r="PXU393" s="128"/>
      <c r="PXV393" s="128"/>
      <c r="PXW393" s="128"/>
      <c r="PXX393" s="128"/>
      <c r="PXY393" s="356"/>
      <c r="PXZ393" s="141"/>
      <c r="PYA393" s="366"/>
      <c r="PYB393" s="358"/>
      <c r="PYC393" s="359"/>
      <c r="PYD393" s="360"/>
      <c r="PYE393" s="361"/>
      <c r="PYF393" s="361"/>
      <c r="PYG393" s="361"/>
      <c r="PYH393" s="362"/>
      <c r="PYI393" s="363"/>
      <c r="PYJ393" s="363"/>
      <c r="PYK393" s="364"/>
      <c r="PYL393" s="355"/>
      <c r="PYM393" s="128"/>
      <c r="PYN393" s="128"/>
      <c r="PYO393" s="128"/>
      <c r="PYP393" s="128"/>
      <c r="PYQ393" s="128"/>
      <c r="PYR393" s="128"/>
      <c r="PYS393" s="128"/>
      <c r="PYT393" s="128"/>
      <c r="PYU393" s="128"/>
      <c r="PYV393" s="356"/>
      <c r="PYW393" s="141"/>
      <c r="PYX393" s="366"/>
      <c r="PYY393" s="358"/>
      <c r="PYZ393" s="359"/>
      <c r="PZA393" s="360"/>
      <c r="PZB393" s="361"/>
      <c r="PZC393" s="361"/>
      <c r="PZD393" s="361"/>
      <c r="PZE393" s="362"/>
      <c r="PZF393" s="363"/>
      <c r="PZG393" s="363"/>
      <c r="PZH393" s="364"/>
      <c r="PZI393" s="355"/>
      <c r="PZJ393" s="128"/>
      <c r="PZK393" s="128"/>
      <c r="PZL393" s="128"/>
      <c r="PZM393" s="128"/>
      <c r="PZN393" s="128"/>
      <c r="PZO393" s="128"/>
      <c r="PZP393" s="128"/>
      <c r="PZQ393" s="128"/>
      <c r="PZR393" s="128"/>
      <c r="PZS393" s="356"/>
      <c r="PZT393" s="141"/>
      <c r="PZU393" s="366"/>
      <c r="PZV393" s="358"/>
      <c r="PZW393" s="359"/>
      <c r="PZX393" s="360"/>
      <c r="PZY393" s="361"/>
      <c r="PZZ393" s="361"/>
      <c r="QAA393" s="361"/>
      <c r="QAB393" s="362"/>
      <c r="QAC393" s="363"/>
      <c r="QAD393" s="363"/>
      <c r="QAE393" s="364"/>
      <c r="QAF393" s="355"/>
      <c r="QAG393" s="128"/>
      <c r="QAH393" s="128"/>
      <c r="QAI393" s="128"/>
      <c r="QAJ393" s="128"/>
      <c r="QAK393" s="128"/>
      <c r="QAL393" s="128"/>
      <c r="QAM393" s="128"/>
      <c r="QAN393" s="128"/>
      <c r="QAO393" s="128"/>
      <c r="QAP393" s="356"/>
      <c r="QAQ393" s="141"/>
      <c r="QAR393" s="366"/>
      <c r="QAS393" s="358"/>
      <c r="QAT393" s="359"/>
      <c r="QAU393" s="360"/>
      <c r="QAV393" s="361"/>
      <c r="QAW393" s="361"/>
      <c r="QAX393" s="361"/>
      <c r="QAY393" s="362"/>
      <c r="QAZ393" s="363"/>
      <c r="QBA393" s="363"/>
      <c r="QBB393" s="364"/>
      <c r="QBC393" s="355"/>
      <c r="QBD393" s="128"/>
      <c r="QBE393" s="128"/>
      <c r="QBF393" s="128"/>
      <c r="QBG393" s="128"/>
      <c r="QBH393" s="128"/>
      <c r="QBI393" s="128"/>
      <c r="QBJ393" s="128"/>
      <c r="QBK393" s="128"/>
      <c r="QBL393" s="128"/>
      <c r="QBM393" s="356"/>
      <c r="QBN393" s="141"/>
      <c r="QBO393" s="366"/>
      <c r="QBP393" s="358"/>
      <c r="QBQ393" s="359"/>
      <c r="QBR393" s="360"/>
      <c r="QBS393" s="361"/>
      <c r="QBT393" s="361"/>
      <c r="QBU393" s="361"/>
      <c r="QBV393" s="362"/>
      <c r="QBW393" s="363"/>
      <c r="QBX393" s="363"/>
      <c r="QBY393" s="364"/>
      <c r="QBZ393" s="355"/>
      <c r="QCA393" s="128"/>
      <c r="QCB393" s="128"/>
      <c r="QCC393" s="128"/>
      <c r="QCD393" s="128"/>
      <c r="QCE393" s="128"/>
      <c r="QCF393" s="128"/>
      <c r="QCG393" s="128"/>
      <c r="QCH393" s="128"/>
      <c r="QCI393" s="128"/>
      <c r="QCJ393" s="356"/>
      <c r="QCK393" s="141"/>
      <c r="QCL393" s="366"/>
      <c r="QCM393" s="358"/>
      <c r="QCN393" s="359"/>
      <c r="QCO393" s="360"/>
      <c r="QCP393" s="361"/>
      <c r="QCQ393" s="361"/>
      <c r="QCR393" s="361"/>
      <c r="QCS393" s="362"/>
      <c r="QCT393" s="363"/>
      <c r="QCU393" s="363"/>
      <c r="QCV393" s="364"/>
      <c r="QCW393" s="355"/>
      <c r="QCX393" s="128"/>
      <c r="QCY393" s="128"/>
      <c r="QCZ393" s="128"/>
      <c r="QDA393" s="128"/>
      <c r="QDB393" s="128"/>
      <c r="QDC393" s="128"/>
      <c r="QDD393" s="128"/>
      <c r="QDE393" s="128"/>
      <c r="QDF393" s="128"/>
      <c r="QDG393" s="356"/>
      <c r="QDH393" s="141"/>
      <c r="QDI393" s="366"/>
      <c r="QDJ393" s="358"/>
      <c r="QDK393" s="359"/>
      <c r="QDL393" s="360"/>
      <c r="QDM393" s="361"/>
      <c r="QDN393" s="361"/>
      <c r="QDO393" s="361"/>
      <c r="QDP393" s="362"/>
      <c r="QDQ393" s="363"/>
      <c r="QDR393" s="363"/>
      <c r="QDS393" s="364"/>
      <c r="QDT393" s="355"/>
      <c r="QDU393" s="128"/>
      <c r="QDV393" s="128"/>
      <c r="QDW393" s="128"/>
      <c r="QDX393" s="128"/>
      <c r="QDY393" s="128"/>
      <c r="QDZ393" s="128"/>
      <c r="QEA393" s="128"/>
      <c r="QEB393" s="128"/>
      <c r="QEC393" s="128"/>
      <c r="QED393" s="356"/>
      <c r="QEE393" s="141"/>
      <c r="QEF393" s="366"/>
      <c r="QEG393" s="358"/>
      <c r="QEH393" s="359"/>
      <c r="QEI393" s="360"/>
      <c r="QEJ393" s="361"/>
      <c r="QEK393" s="361"/>
      <c r="QEL393" s="361"/>
      <c r="QEM393" s="362"/>
      <c r="QEN393" s="363"/>
      <c r="QEO393" s="363"/>
      <c r="QEP393" s="364"/>
      <c r="QEQ393" s="355"/>
      <c r="QER393" s="128"/>
      <c r="QES393" s="128"/>
      <c r="QET393" s="128"/>
      <c r="QEU393" s="128"/>
      <c r="QEV393" s="128"/>
      <c r="QEW393" s="128"/>
      <c r="QEX393" s="128"/>
      <c r="QEY393" s="128"/>
      <c r="QEZ393" s="128"/>
      <c r="QFA393" s="356"/>
      <c r="QFB393" s="141"/>
      <c r="QFC393" s="366"/>
      <c r="QFD393" s="358"/>
      <c r="QFE393" s="359"/>
      <c r="QFF393" s="360"/>
      <c r="QFG393" s="361"/>
      <c r="QFH393" s="361"/>
      <c r="QFI393" s="361"/>
      <c r="QFJ393" s="362"/>
      <c r="QFK393" s="363"/>
      <c r="QFL393" s="363"/>
      <c r="QFM393" s="364"/>
      <c r="QFN393" s="355"/>
      <c r="QFO393" s="128"/>
      <c r="QFP393" s="128"/>
      <c r="QFQ393" s="128"/>
      <c r="QFR393" s="128"/>
      <c r="QFS393" s="128"/>
      <c r="QFT393" s="128"/>
      <c r="QFU393" s="128"/>
      <c r="QFV393" s="128"/>
      <c r="QFW393" s="128"/>
      <c r="QFX393" s="356"/>
      <c r="QFY393" s="141"/>
      <c r="QFZ393" s="366"/>
      <c r="QGA393" s="358"/>
      <c r="QGB393" s="359"/>
      <c r="QGC393" s="360"/>
      <c r="QGD393" s="361"/>
      <c r="QGE393" s="361"/>
      <c r="QGF393" s="361"/>
      <c r="QGG393" s="362"/>
      <c r="QGH393" s="363"/>
      <c r="QGI393" s="363"/>
      <c r="QGJ393" s="364"/>
      <c r="QGK393" s="355"/>
      <c r="QGL393" s="128"/>
      <c r="QGM393" s="128"/>
      <c r="QGN393" s="128"/>
      <c r="QGO393" s="128"/>
      <c r="QGP393" s="128"/>
      <c r="QGQ393" s="128"/>
      <c r="QGR393" s="128"/>
      <c r="QGS393" s="128"/>
      <c r="QGT393" s="128"/>
      <c r="QGU393" s="356"/>
      <c r="QGV393" s="141"/>
      <c r="QGW393" s="366"/>
      <c r="QGX393" s="358"/>
      <c r="QGY393" s="359"/>
      <c r="QGZ393" s="360"/>
      <c r="QHA393" s="361"/>
      <c r="QHB393" s="361"/>
      <c r="QHC393" s="361"/>
      <c r="QHD393" s="362"/>
      <c r="QHE393" s="363"/>
      <c r="QHF393" s="363"/>
      <c r="QHG393" s="364"/>
      <c r="QHH393" s="355"/>
      <c r="QHI393" s="128"/>
      <c r="QHJ393" s="128"/>
      <c r="QHK393" s="128"/>
      <c r="QHL393" s="128"/>
      <c r="QHM393" s="128"/>
      <c r="QHN393" s="128"/>
      <c r="QHO393" s="128"/>
      <c r="QHP393" s="128"/>
      <c r="QHQ393" s="128"/>
      <c r="QHR393" s="356"/>
      <c r="QHS393" s="141"/>
      <c r="QHT393" s="366"/>
      <c r="QHU393" s="358"/>
      <c r="QHV393" s="359"/>
      <c r="QHW393" s="360"/>
      <c r="QHX393" s="361"/>
      <c r="QHY393" s="361"/>
      <c r="QHZ393" s="361"/>
      <c r="QIA393" s="362"/>
      <c r="QIB393" s="363"/>
      <c r="QIC393" s="363"/>
      <c r="QID393" s="364"/>
      <c r="QIE393" s="355"/>
      <c r="QIF393" s="128"/>
      <c r="QIG393" s="128"/>
      <c r="QIH393" s="128"/>
      <c r="QII393" s="128"/>
      <c r="QIJ393" s="128"/>
      <c r="QIK393" s="128"/>
      <c r="QIL393" s="128"/>
      <c r="QIM393" s="128"/>
      <c r="QIN393" s="128"/>
      <c r="QIO393" s="356"/>
      <c r="QIP393" s="141"/>
      <c r="QIQ393" s="366"/>
      <c r="QIR393" s="358"/>
      <c r="QIS393" s="359"/>
      <c r="QIT393" s="360"/>
      <c r="QIU393" s="361"/>
      <c r="QIV393" s="361"/>
      <c r="QIW393" s="361"/>
      <c r="QIX393" s="362"/>
      <c r="QIY393" s="363"/>
      <c r="QIZ393" s="363"/>
      <c r="QJA393" s="364"/>
      <c r="QJB393" s="355"/>
      <c r="QJC393" s="128"/>
      <c r="QJD393" s="128"/>
      <c r="QJE393" s="128"/>
      <c r="QJF393" s="128"/>
      <c r="QJG393" s="128"/>
      <c r="QJH393" s="128"/>
      <c r="QJI393" s="128"/>
      <c r="QJJ393" s="128"/>
      <c r="QJK393" s="128"/>
      <c r="QJL393" s="356"/>
      <c r="QJM393" s="141"/>
      <c r="QJN393" s="366"/>
      <c r="QJO393" s="358"/>
      <c r="QJP393" s="359"/>
      <c r="QJQ393" s="360"/>
      <c r="QJR393" s="361"/>
      <c r="QJS393" s="361"/>
      <c r="QJT393" s="361"/>
      <c r="QJU393" s="362"/>
      <c r="QJV393" s="363"/>
      <c r="QJW393" s="363"/>
      <c r="QJX393" s="364"/>
      <c r="QJY393" s="355"/>
      <c r="QJZ393" s="128"/>
      <c r="QKA393" s="128"/>
      <c r="QKB393" s="128"/>
      <c r="QKC393" s="128"/>
      <c r="QKD393" s="128"/>
      <c r="QKE393" s="128"/>
      <c r="QKF393" s="128"/>
      <c r="QKG393" s="128"/>
      <c r="QKH393" s="128"/>
      <c r="QKI393" s="356"/>
      <c r="QKJ393" s="141"/>
      <c r="QKK393" s="366"/>
      <c r="QKL393" s="358"/>
      <c r="QKM393" s="359"/>
      <c r="QKN393" s="360"/>
      <c r="QKO393" s="361"/>
      <c r="QKP393" s="361"/>
      <c r="QKQ393" s="361"/>
      <c r="QKR393" s="362"/>
      <c r="QKS393" s="363"/>
      <c r="QKT393" s="363"/>
      <c r="QKU393" s="364"/>
      <c r="QKV393" s="355"/>
      <c r="QKW393" s="128"/>
      <c r="QKX393" s="128"/>
      <c r="QKY393" s="128"/>
      <c r="QKZ393" s="128"/>
      <c r="QLA393" s="128"/>
      <c r="QLB393" s="128"/>
      <c r="QLC393" s="128"/>
      <c r="QLD393" s="128"/>
      <c r="QLE393" s="128"/>
      <c r="QLF393" s="356"/>
      <c r="QLG393" s="141"/>
      <c r="QLH393" s="366"/>
      <c r="QLI393" s="358"/>
      <c r="QLJ393" s="359"/>
      <c r="QLK393" s="360"/>
      <c r="QLL393" s="361"/>
      <c r="QLM393" s="361"/>
      <c r="QLN393" s="361"/>
      <c r="QLO393" s="362"/>
      <c r="QLP393" s="363"/>
      <c r="QLQ393" s="363"/>
      <c r="QLR393" s="364"/>
      <c r="QLS393" s="355"/>
      <c r="QLT393" s="128"/>
      <c r="QLU393" s="128"/>
      <c r="QLV393" s="128"/>
      <c r="QLW393" s="128"/>
      <c r="QLX393" s="128"/>
      <c r="QLY393" s="128"/>
      <c r="QLZ393" s="128"/>
      <c r="QMA393" s="128"/>
      <c r="QMB393" s="128"/>
      <c r="QMC393" s="356"/>
      <c r="QMD393" s="141"/>
      <c r="QME393" s="366"/>
      <c r="QMF393" s="358"/>
      <c r="QMG393" s="359"/>
      <c r="QMH393" s="360"/>
      <c r="QMI393" s="361"/>
      <c r="QMJ393" s="361"/>
      <c r="QMK393" s="361"/>
      <c r="QML393" s="362"/>
      <c r="QMM393" s="363"/>
      <c r="QMN393" s="363"/>
      <c r="QMO393" s="364"/>
      <c r="QMP393" s="355"/>
      <c r="QMQ393" s="128"/>
      <c r="QMR393" s="128"/>
      <c r="QMS393" s="128"/>
      <c r="QMT393" s="128"/>
      <c r="QMU393" s="128"/>
      <c r="QMV393" s="128"/>
      <c r="QMW393" s="128"/>
      <c r="QMX393" s="128"/>
      <c r="QMY393" s="128"/>
      <c r="QMZ393" s="356"/>
      <c r="QNA393" s="141"/>
      <c r="QNB393" s="366"/>
      <c r="QNC393" s="358"/>
      <c r="QND393" s="359"/>
      <c r="QNE393" s="360"/>
      <c r="QNF393" s="361"/>
      <c r="QNG393" s="361"/>
      <c r="QNH393" s="361"/>
      <c r="QNI393" s="362"/>
      <c r="QNJ393" s="363"/>
      <c r="QNK393" s="363"/>
      <c r="QNL393" s="364"/>
      <c r="QNM393" s="355"/>
      <c r="QNN393" s="128"/>
      <c r="QNO393" s="128"/>
      <c r="QNP393" s="128"/>
      <c r="QNQ393" s="128"/>
      <c r="QNR393" s="128"/>
      <c r="QNS393" s="128"/>
      <c r="QNT393" s="128"/>
      <c r="QNU393" s="128"/>
      <c r="QNV393" s="128"/>
      <c r="QNW393" s="356"/>
      <c r="QNX393" s="141"/>
      <c r="QNY393" s="366"/>
      <c r="QNZ393" s="358"/>
      <c r="QOA393" s="359"/>
      <c r="QOB393" s="360"/>
      <c r="QOC393" s="361"/>
      <c r="QOD393" s="361"/>
      <c r="QOE393" s="361"/>
      <c r="QOF393" s="362"/>
      <c r="QOG393" s="363"/>
      <c r="QOH393" s="363"/>
      <c r="QOI393" s="364"/>
      <c r="QOJ393" s="355"/>
      <c r="QOK393" s="128"/>
      <c r="QOL393" s="128"/>
      <c r="QOM393" s="128"/>
      <c r="QON393" s="128"/>
      <c r="QOO393" s="128"/>
      <c r="QOP393" s="128"/>
      <c r="QOQ393" s="128"/>
      <c r="QOR393" s="128"/>
      <c r="QOS393" s="128"/>
      <c r="QOT393" s="356"/>
      <c r="QOU393" s="141"/>
      <c r="QOV393" s="366"/>
      <c r="QOW393" s="358"/>
      <c r="QOX393" s="359"/>
      <c r="QOY393" s="360"/>
      <c r="QOZ393" s="361"/>
      <c r="QPA393" s="361"/>
      <c r="QPB393" s="361"/>
      <c r="QPC393" s="362"/>
      <c r="QPD393" s="363"/>
      <c r="QPE393" s="363"/>
      <c r="QPF393" s="364"/>
      <c r="QPG393" s="355"/>
      <c r="QPH393" s="128"/>
      <c r="QPI393" s="128"/>
      <c r="QPJ393" s="128"/>
      <c r="QPK393" s="128"/>
      <c r="QPL393" s="128"/>
      <c r="QPM393" s="128"/>
      <c r="QPN393" s="128"/>
      <c r="QPO393" s="128"/>
      <c r="QPP393" s="128"/>
      <c r="QPQ393" s="356"/>
      <c r="QPR393" s="141"/>
      <c r="QPS393" s="366"/>
      <c r="QPT393" s="358"/>
      <c r="QPU393" s="359"/>
      <c r="QPV393" s="360"/>
      <c r="QPW393" s="361"/>
      <c r="QPX393" s="361"/>
      <c r="QPY393" s="361"/>
      <c r="QPZ393" s="362"/>
      <c r="QQA393" s="363"/>
      <c r="QQB393" s="363"/>
      <c r="QQC393" s="364"/>
      <c r="QQD393" s="355"/>
      <c r="QQE393" s="128"/>
      <c r="QQF393" s="128"/>
      <c r="QQG393" s="128"/>
      <c r="QQH393" s="128"/>
      <c r="QQI393" s="128"/>
      <c r="QQJ393" s="128"/>
      <c r="QQK393" s="128"/>
      <c r="QQL393" s="128"/>
      <c r="QQM393" s="128"/>
      <c r="QQN393" s="356"/>
      <c r="QQO393" s="141"/>
      <c r="QQP393" s="366"/>
      <c r="QQQ393" s="358"/>
      <c r="QQR393" s="359"/>
      <c r="QQS393" s="360"/>
      <c r="QQT393" s="361"/>
      <c r="QQU393" s="361"/>
      <c r="QQV393" s="361"/>
      <c r="QQW393" s="362"/>
      <c r="QQX393" s="363"/>
      <c r="QQY393" s="363"/>
      <c r="QQZ393" s="364"/>
      <c r="QRA393" s="355"/>
      <c r="QRB393" s="128"/>
      <c r="QRC393" s="128"/>
      <c r="QRD393" s="128"/>
      <c r="QRE393" s="128"/>
      <c r="QRF393" s="128"/>
      <c r="QRG393" s="128"/>
      <c r="QRH393" s="128"/>
      <c r="QRI393" s="128"/>
      <c r="QRJ393" s="128"/>
      <c r="QRK393" s="356"/>
      <c r="QRL393" s="141"/>
      <c r="QRM393" s="366"/>
      <c r="QRN393" s="358"/>
      <c r="QRO393" s="359"/>
      <c r="QRP393" s="360"/>
      <c r="QRQ393" s="361"/>
      <c r="QRR393" s="361"/>
      <c r="QRS393" s="361"/>
      <c r="QRT393" s="362"/>
      <c r="QRU393" s="363"/>
      <c r="QRV393" s="363"/>
      <c r="QRW393" s="364"/>
      <c r="QRX393" s="355"/>
      <c r="QRY393" s="128"/>
      <c r="QRZ393" s="128"/>
      <c r="QSA393" s="128"/>
      <c r="QSB393" s="128"/>
      <c r="QSC393" s="128"/>
      <c r="QSD393" s="128"/>
      <c r="QSE393" s="128"/>
      <c r="QSF393" s="128"/>
      <c r="QSG393" s="128"/>
      <c r="QSH393" s="356"/>
      <c r="QSI393" s="141"/>
      <c r="QSJ393" s="366"/>
      <c r="QSK393" s="358"/>
      <c r="QSL393" s="359"/>
      <c r="QSM393" s="360"/>
      <c r="QSN393" s="361"/>
      <c r="QSO393" s="361"/>
      <c r="QSP393" s="361"/>
      <c r="QSQ393" s="362"/>
      <c r="QSR393" s="363"/>
      <c r="QSS393" s="363"/>
      <c r="QST393" s="364"/>
      <c r="QSU393" s="355"/>
      <c r="QSV393" s="128"/>
      <c r="QSW393" s="128"/>
      <c r="QSX393" s="128"/>
      <c r="QSY393" s="128"/>
      <c r="QSZ393" s="128"/>
      <c r="QTA393" s="128"/>
      <c r="QTB393" s="128"/>
      <c r="QTC393" s="128"/>
      <c r="QTD393" s="128"/>
      <c r="QTE393" s="356"/>
      <c r="QTF393" s="141"/>
      <c r="QTG393" s="366"/>
      <c r="QTH393" s="358"/>
      <c r="QTI393" s="359"/>
      <c r="QTJ393" s="360"/>
      <c r="QTK393" s="361"/>
      <c r="QTL393" s="361"/>
      <c r="QTM393" s="361"/>
      <c r="QTN393" s="362"/>
      <c r="QTO393" s="363"/>
      <c r="QTP393" s="363"/>
      <c r="QTQ393" s="364"/>
      <c r="QTR393" s="355"/>
      <c r="QTS393" s="128"/>
      <c r="QTT393" s="128"/>
      <c r="QTU393" s="128"/>
      <c r="QTV393" s="128"/>
      <c r="QTW393" s="128"/>
      <c r="QTX393" s="128"/>
      <c r="QTY393" s="128"/>
      <c r="QTZ393" s="128"/>
      <c r="QUA393" s="128"/>
      <c r="QUB393" s="356"/>
      <c r="QUC393" s="141"/>
      <c r="QUD393" s="366"/>
      <c r="QUE393" s="358"/>
      <c r="QUF393" s="359"/>
      <c r="QUG393" s="360"/>
      <c r="QUH393" s="361"/>
      <c r="QUI393" s="361"/>
      <c r="QUJ393" s="361"/>
      <c r="QUK393" s="362"/>
      <c r="QUL393" s="363"/>
      <c r="QUM393" s="363"/>
      <c r="QUN393" s="364"/>
      <c r="QUO393" s="355"/>
      <c r="QUP393" s="128"/>
      <c r="QUQ393" s="128"/>
      <c r="QUR393" s="128"/>
      <c r="QUS393" s="128"/>
      <c r="QUT393" s="128"/>
      <c r="QUU393" s="128"/>
      <c r="QUV393" s="128"/>
      <c r="QUW393" s="128"/>
      <c r="QUX393" s="128"/>
      <c r="QUY393" s="356"/>
      <c r="QUZ393" s="141"/>
      <c r="QVA393" s="366"/>
      <c r="QVB393" s="358"/>
      <c r="QVC393" s="359"/>
      <c r="QVD393" s="360"/>
      <c r="QVE393" s="361"/>
      <c r="QVF393" s="361"/>
      <c r="QVG393" s="361"/>
      <c r="QVH393" s="362"/>
      <c r="QVI393" s="363"/>
      <c r="QVJ393" s="363"/>
      <c r="QVK393" s="364"/>
      <c r="QVL393" s="355"/>
      <c r="QVM393" s="128"/>
      <c r="QVN393" s="128"/>
      <c r="QVO393" s="128"/>
      <c r="QVP393" s="128"/>
      <c r="QVQ393" s="128"/>
      <c r="QVR393" s="128"/>
      <c r="QVS393" s="128"/>
      <c r="QVT393" s="128"/>
      <c r="QVU393" s="128"/>
      <c r="QVV393" s="356"/>
      <c r="QVW393" s="141"/>
      <c r="QVX393" s="366"/>
      <c r="QVY393" s="358"/>
      <c r="QVZ393" s="359"/>
      <c r="QWA393" s="360"/>
      <c r="QWB393" s="361"/>
      <c r="QWC393" s="361"/>
      <c r="QWD393" s="361"/>
      <c r="QWE393" s="362"/>
      <c r="QWF393" s="363"/>
      <c r="QWG393" s="363"/>
      <c r="QWH393" s="364"/>
      <c r="QWI393" s="355"/>
      <c r="QWJ393" s="128"/>
      <c r="QWK393" s="128"/>
      <c r="QWL393" s="128"/>
      <c r="QWM393" s="128"/>
      <c r="QWN393" s="128"/>
      <c r="QWO393" s="128"/>
      <c r="QWP393" s="128"/>
      <c r="QWQ393" s="128"/>
      <c r="QWR393" s="128"/>
      <c r="QWS393" s="356"/>
      <c r="QWT393" s="141"/>
      <c r="QWU393" s="366"/>
      <c r="QWV393" s="358"/>
      <c r="QWW393" s="359"/>
      <c r="QWX393" s="360"/>
      <c r="QWY393" s="361"/>
      <c r="QWZ393" s="361"/>
      <c r="QXA393" s="361"/>
      <c r="QXB393" s="362"/>
      <c r="QXC393" s="363"/>
      <c r="QXD393" s="363"/>
      <c r="QXE393" s="364"/>
      <c r="QXF393" s="355"/>
      <c r="QXG393" s="128"/>
      <c r="QXH393" s="128"/>
      <c r="QXI393" s="128"/>
      <c r="QXJ393" s="128"/>
      <c r="QXK393" s="128"/>
      <c r="QXL393" s="128"/>
      <c r="QXM393" s="128"/>
      <c r="QXN393" s="128"/>
      <c r="QXO393" s="128"/>
      <c r="QXP393" s="356"/>
      <c r="QXQ393" s="141"/>
      <c r="QXR393" s="366"/>
      <c r="QXS393" s="358"/>
      <c r="QXT393" s="359"/>
      <c r="QXU393" s="360"/>
      <c r="QXV393" s="361"/>
      <c r="QXW393" s="361"/>
      <c r="QXX393" s="361"/>
      <c r="QXY393" s="362"/>
      <c r="QXZ393" s="363"/>
      <c r="QYA393" s="363"/>
      <c r="QYB393" s="364"/>
      <c r="QYC393" s="355"/>
      <c r="QYD393" s="128"/>
      <c r="QYE393" s="128"/>
      <c r="QYF393" s="128"/>
      <c r="QYG393" s="128"/>
      <c r="QYH393" s="128"/>
      <c r="QYI393" s="128"/>
      <c r="QYJ393" s="128"/>
      <c r="QYK393" s="128"/>
      <c r="QYL393" s="128"/>
      <c r="QYM393" s="356"/>
      <c r="QYN393" s="141"/>
      <c r="QYO393" s="366"/>
      <c r="QYP393" s="358"/>
      <c r="QYQ393" s="359"/>
      <c r="QYR393" s="360"/>
      <c r="QYS393" s="361"/>
      <c r="QYT393" s="361"/>
      <c r="QYU393" s="361"/>
      <c r="QYV393" s="362"/>
      <c r="QYW393" s="363"/>
      <c r="QYX393" s="363"/>
      <c r="QYY393" s="364"/>
      <c r="QYZ393" s="355"/>
      <c r="QZA393" s="128"/>
      <c r="QZB393" s="128"/>
      <c r="QZC393" s="128"/>
      <c r="QZD393" s="128"/>
      <c r="QZE393" s="128"/>
      <c r="QZF393" s="128"/>
      <c r="QZG393" s="128"/>
      <c r="QZH393" s="128"/>
      <c r="QZI393" s="128"/>
      <c r="QZJ393" s="356"/>
      <c r="QZK393" s="141"/>
      <c r="QZL393" s="366"/>
      <c r="QZM393" s="358"/>
      <c r="QZN393" s="359"/>
      <c r="QZO393" s="360"/>
      <c r="QZP393" s="361"/>
      <c r="QZQ393" s="361"/>
      <c r="QZR393" s="361"/>
      <c r="QZS393" s="362"/>
      <c r="QZT393" s="363"/>
      <c r="QZU393" s="363"/>
      <c r="QZV393" s="364"/>
      <c r="QZW393" s="355"/>
      <c r="QZX393" s="128"/>
      <c r="QZY393" s="128"/>
      <c r="QZZ393" s="128"/>
      <c r="RAA393" s="128"/>
      <c r="RAB393" s="128"/>
      <c r="RAC393" s="128"/>
      <c r="RAD393" s="128"/>
      <c r="RAE393" s="128"/>
      <c r="RAF393" s="128"/>
      <c r="RAG393" s="356"/>
      <c r="RAH393" s="141"/>
      <c r="RAI393" s="366"/>
      <c r="RAJ393" s="358"/>
      <c r="RAK393" s="359"/>
      <c r="RAL393" s="360"/>
      <c r="RAM393" s="361"/>
      <c r="RAN393" s="361"/>
      <c r="RAO393" s="361"/>
      <c r="RAP393" s="362"/>
      <c r="RAQ393" s="363"/>
      <c r="RAR393" s="363"/>
      <c r="RAS393" s="364"/>
      <c r="RAT393" s="355"/>
      <c r="RAU393" s="128"/>
      <c r="RAV393" s="128"/>
      <c r="RAW393" s="128"/>
      <c r="RAX393" s="128"/>
      <c r="RAY393" s="128"/>
      <c r="RAZ393" s="128"/>
      <c r="RBA393" s="128"/>
      <c r="RBB393" s="128"/>
      <c r="RBC393" s="128"/>
      <c r="RBD393" s="356"/>
      <c r="RBE393" s="141"/>
      <c r="RBF393" s="366"/>
      <c r="RBG393" s="358"/>
      <c r="RBH393" s="359"/>
      <c r="RBI393" s="360"/>
      <c r="RBJ393" s="361"/>
      <c r="RBK393" s="361"/>
      <c r="RBL393" s="361"/>
      <c r="RBM393" s="362"/>
      <c r="RBN393" s="363"/>
      <c r="RBO393" s="363"/>
      <c r="RBP393" s="364"/>
      <c r="RBQ393" s="355"/>
      <c r="RBR393" s="128"/>
      <c r="RBS393" s="128"/>
      <c r="RBT393" s="128"/>
      <c r="RBU393" s="128"/>
      <c r="RBV393" s="128"/>
      <c r="RBW393" s="128"/>
      <c r="RBX393" s="128"/>
      <c r="RBY393" s="128"/>
      <c r="RBZ393" s="128"/>
      <c r="RCA393" s="356"/>
      <c r="RCB393" s="141"/>
      <c r="RCC393" s="366"/>
      <c r="RCD393" s="358"/>
      <c r="RCE393" s="359"/>
      <c r="RCF393" s="360"/>
      <c r="RCG393" s="361"/>
      <c r="RCH393" s="361"/>
      <c r="RCI393" s="361"/>
      <c r="RCJ393" s="362"/>
      <c r="RCK393" s="363"/>
      <c r="RCL393" s="363"/>
      <c r="RCM393" s="364"/>
      <c r="RCN393" s="355"/>
      <c r="RCO393" s="128"/>
      <c r="RCP393" s="128"/>
      <c r="RCQ393" s="128"/>
      <c r="RCR393" s="128"/>
      <c r="RCS393" s="128"/>
      <c r="RCT393" s="128"/>
      <c r="RCU393" s="128"/>
      <c r="RCV393" s="128"/>
      <c r="RCW393" s="128"/>
      <c r="RCX393" s="356"/>
      <c r="RCY393" s="141"/>
      <c r="RCZ393" s="366"/>
      <c r="RDA393" s="358"/>
      <c r="RDB393" s="359"/>
      <c r="RDC393" s="360"/>
      <c r="RDD393" s="361"/>
      <c r="RDE393" s="361"/>
      <c r="RDF393" s="361"/>
      <c r="RDG393" s="362"/>
      <c r="RDH393" s="363"/>
      <c r="RDI393" s="363"/>
      <c r="RDJ393" s="364"/>
      <c r="RDK393" s="355"/>
      <c r="RDL393" s="128"/>
      <c r="RDM393" s="128"/>
      <c r="RDN393" s="128"/>
      <c r="RDO393" s="128"/>
      <c r="RDP393" s="128"/>
      <c r="RDQ393" s="128"/>
      <c r="RDR393" s="128"/>
      <c r="RDS393" s="128"/>
      <c r="RDT393" s="128"/>
      <c r="RDU393" s="356"/>
      <c r="RDV393" s="141"/>
      <c r="RDW393" s="366"/>
      <c r="RDX393" s="358"/>
      <c r="RDY393" s="359"/>
      <c r="RDZ393" s="360"/>
      <c r="REA393" s="361"/>
      <c r="REB393" s="361"/>
      <c r="REC393" s="361"/>
      <c r="RED393" s="362"/>
      <c r="REE393" s="363"/>
      <c r="REF393" s="363"/>
      <c r="REG393" s="364"/>
      <c r="REH393" s="355"/>
      <c r="REI393" s="128"/>
      <c r="REJ393" s="128"/>
      <c r="REK393" s="128"/>
      <c r="REL393" s="128"/>
      <c r="REM393" s="128"/>
      <c r="REN393" s="128"/>
      <c r="REO393" s="128"/>
      <c r="REP393" s="128"/>
      <c r="REQ393" s="128"/>
      <c r="RER393" s="356"/>
      <c r="RES393" s="141"/>
      <c r="RET393" s="366"/>
      <c r="REU393" s="358"/>
      <c r="REV393" s="359"/>
      <c r="REW393" s="360"/>
      <c r="REX393" s="361"/>
      <c r="REY393" s="361"/>
      <c r="REZ393" s="361"/>
      <c r="RFA393" s="362"/>
      <c r="RFB393" s="363"/>
      <c r="RFC393" s="363"/>
      <c r="RFD393" s="364"/>
      <c r="RFE393" s="355"/>
      <c r="RFF393" s="128"/>
      <c r="RFG393" s="128"/>
      <c r="RFH393" s="128"/>
      <c r="RFI393" s="128"/>
      <c r="RFJ393" s="128"/>
      <c r="RFK393" s="128"/>
      <c r="RFL393" s="128"/>
      <c r="RFM393" s="128"/>
      <c r="RFN393" s="128"/>
      <c r="RFO393" s="356"/>
      <c r="RFP393" s="141"/>
      <c r="RFQ393" s="366"/>
      <c r="RFR393" s="358"/>
      <c r="RFS393" s="359"/>
      <c r="RFT393" s="360"/>
      <c r="RFU393" s="361"/>
      <c r="RFV393" s="361"/>
      <c r="RFW393" s="361"/>
      <c r="RFX393" s="362"/>
      <c r="RFY393" s="363"/>
      <c r="RFZ393" s="363"/>
      <c r="RGA393" s="364"/>
      <c r="RGB393" s="355"/>
      <c r="RGC393" s="128"/>
      <c r="RGD393" s="128"/>
      <c r="RGE393" s="128"/>
      <c r="RGF393" s="128"/>
      <c r="RGG393" s="128"/>
      <c r="RGH393" s="128"/>
      <c r="RGI393" s="128"/>
      <c r="RGJ393" s="128"/>
      <c r="RGK393" s="128"/>
      <c r="RGL393" s="356"/>
      <c r="RGM393" s="141"/>
      <c r="RGN393" s="366"/>
      <c r="RGO393" s="358"/>
      <c r="RGP393" s="359"/>
      <c r="RGQ393" s="360"/>
      <c r="RGR393" s="361"/>
      <c r="RGS393" s="361"/>
      <c r="RGT393" s="361"/>
      <c r="RGU393" s="362"/>
      <c r="RGV393" s="363"/>
      <c r="RGW393" s="363"/>
      <c r="RGX393" s="364"/>
      <c r="RGY393" s="355"/>
      <c r="RGZ393" s="128"/>
      <c r="RHA393" s="128"/>
      <c r="RHB393" s="128"/>
      <c r="RHC393" s="128"/>
      <c r="RHD393" s="128"/>
      <c r="RHE393" s="128"/>
      <c r="RHF393" s="128"/>
      <c r="RHG393" s="128"/>
      <c r="RHH393" s="128"/>
      <c r="RHI393" s="356"/>
      <c r="RHJ393" s="141"/>
      <c r="RHK393" s="366"/>
      <c r="RHL393" s="358"/>
      <c r="RHM393" s="359"/>
      <c r="RHN393" s="360"/>
      <c r="RHO393" s="361"/>
      <c r="RHP393" s="361"/>
      <c r="RHQ393" s="361"/>
      <c r="RHR393" s="362"/>
      <c r="RHS393" s="363"/>
      <c r="RHT393" s="363"/>
      <c r="RHU393" s="364"/>
      <c r="RHV393" s="355"/>
      <c r="RHW393" s="128"/>
      <c r="RHX393" s="128"/>
      <c r="RHY393" s="128"/>
      <c r="RHZ393" s="128"/>
      <c r="RIA393" s="128"/>
      <c r="RIB393" s="128"/>
      <c r="RIC393" s="128"/>
      <c r="RID393" s="128"/>
      <c r="RIE393" s="128"/>
      <c r="RIF393" s="356"/>
      <c r="RIG393" s="141"/>
      <c r="RIH393" s="366"/>
      <c r="RII393" s="358"/>
      <c r="RIJ393" s="359"/>
      <c r="RIK393" s="360"/>
      <c r="RIL393" s="361"/>
      <c r="RIM393" s="361"/>
      <c r="RIN393" s="361"/>
      <c r="RIO393" s="362"/>
      <c r="RIP393" s="363"/>
      <c r="RIQ393" s="363"/>
      <c r="RIR393" s="364"/>
      <c r="RIS393" s="355"/>
      <c r="RIT393" s="128"/>
      <c r="RIU393" s="128"/>
      <c r="RIV393" s="128"/>
      <c r="RIW393" s="128"/>
      <c r="RIX393" s="128"/>
      <c r="RIY393" s="128"/>
      <c r="RIZ393" s="128"/>
      <c r="RJA393" s="128"/>
      <c r="RJB393" s="128"/>
      <c r="RJC393" s="356"/>
      <c r="RJD393" s="141"/>
      <c r="RJE393" s="366"/>
      <c r="RJF393" s="358"/>
      <c r="RJG393" s="359"/>
      <c r="RJH393" s="360"/>
      <c r="RJI393" s="361"/>
      <c r="RJJ393" s="361"/>
      <c r="RJK393" s="361"/>
      <c r="RJL393" s="362"/>
      <c r="RJM393" s="363"/>
      <c r="RJN393" s="363"/>
      <c r="RJO393" s="364"/>
      <c r="RJP393" s="355"/>
      <c r="RJQ393" s="128"/>
      <c r="RJR393" s="128"/>
      <c r="RJS393" s="128"/>
      <c r="RJT393" s="128"/>
      <c r="RJU393" s="128"/>
      <c r="RJV393" s="128"/>
      <c r="RJW393" s="128"/>
      <c r="RJX393" s="128"/>
      <c r="RJY393" s="128"/>
      <c r="RJZ393" s="356"/>
      <c r="RKA393" s="141"/>
      <c r="RKB393" s="366"/>
      <c r="RKC393" s="358"/>
      <c r="RKD393" s="359"/>
      <c r="RKE393" s="360"/>
      <c r="RKF393" s="361"/>
      <c r="RKG393" s="361"/>
      <c r="RKH393" s="361"/>
      <c r="RKI393" s="362"/>
      <c r="RKJ393" s="363"/>
      <c r="RKK393" s="363"/>
      <c r="RKL393" s="364"/>
      <c r="RKM393" s="355"/>
      <c r="RKN393" s="128"/>
      <c r="RKO393" s="128"/>
      <c r="RKP393" s="128"/>
      <c r="RKQ393" s="128"/>
      <c r="RKR393" s="128"/>
      <c r="RKS393" s="128"/>
      <c r="RKT393" s="128"/>
      <c r="RKU393" s="128"/>
      <c r="RKV393" s="128"/>
      <c r="RKW393" s="356"/>
      <c r="RKX393" s="141"/>
      <c r="RKY393" s="366"/>
      <c r="RKZ393" s="358"/>
      <c r="RLA393" s="359"/>
      <c r="RLB393" s="360"/>
      <c r="RLC393" s="361"/>
      <c r="RLD393" s="361"/>
      <c r="RLE393" s="361"/>
      <c r="RLF393" s="362"/>
      <c r="RLG393" s="363"/>
      <c r="RLH393" s="363"/>
      <c r="RLI393" s="364"/>
      <c r="RLJ393" s="355"/>
      <c r="RLK393" s="128"/>
      <c r="RLL393" s="128"/>
      <c r="RLM393" s="128"/>
      <c r="RLN393" s="128"/>
      <c r="RLO393" s="128"/>
      <c r="RLP393" s="128"/>
      <c r="RLQ393" s="128"/>
      <c r="RLR393" s="128"/>
      <c r="RLS393" s="128"/>
      <c r="RLT393" s="356"/>
      <c r="RLU393" s="141"/>
      <c r="RLV393" s="366"/>
      <c r="RLW393" s="358"/>
      <c r="RLX393" s="359"/>
      <c r="RLY393" s="360"/>
      <c r="RLZ393" s="361"/>
      <c r="RMA393" s="361"/>
      <c r="RMB393" s="361"/>
      <c r="RMC393" s="362"/>
      <c r="RMD393" s="363"/>
      <c r="RME393" s="363"/>
      <c r="RMF393" s="364"/>
      <c r="RMG393" s="355"/>
      <c r="RMH393" s="128"/>
      <c r="RMI393" s="128"/>
      <c r="RMJ393" s="128"/>
      <c r="RMK393" s="128"/>
      <c r="RML393" s="128"/>
      <c r="RMM393" s="128"/>
      <c r="RMN393" s="128"/>
      <c r="RMO393" s="128"/>
      <c r="RMP393" s="128"/>
      <c r="RMQ393" s="356"/>
      <c r="RMR393" s="141"/>
      <c r="RMS393" s="366"/>
      <c r="RMT393" s="358"/>
      <c r="RMU393" s="359"/>
      <c r="RMV393" s="360"/>
      <c r="RMW393" s="361"/>
      <c r="RMX393" s="361"/>
      <c r="RMY393" s="361"/>
      <c r="RMZ393" s="362"/>
      <c r="RNA393" s="363"/>
      <c r="RNB393" s="363"/>
      <c r="RNC393" s="364"/>
      <c r="RND393" s="355"/>
      <c r="RNE393" s="128"/>
      <c r="RNF393" s="128"/>
      <c r="RNG393" s="128"/>
      <c r="RNH393" s="128"/>
      <c r="RNI393" s="128"/>
      <c r="RNJ393" s="128"/>
      <c r="RNK393" s="128"/>
      <c r="RNL393" s="128"/>
      <c r="RNM393" s="128"/>
      <c r="RNN393" s="356"/>
      <c r="RNO393" s="141"/>
      <c r="RNP393" s="366"/>
      <c r="RNQ393" s="358"/>
      <c r="RNR393" s="359"/>
      <c r="RNS393" s="360"/>
      <c r="RNT393" s="361"/>
      <c r="RNU393" s="361"/>
      <c r="RNV393" s="361"/>
      <c r="RNW393" s="362"/>
      <c r="RNX393" s="363"/>
      <c r="RNY393" s="363"/>
      <c r="RNZ393" s="364"/>
      <c r="ROA393" s="355"/>
      <c r="ROB393" s="128"/>
      <c r="ROC393" s="128"/>
      <c r="ROD393" s="128"/>
      <c r="ROE393" s="128"/>
      <c r="ROF393" s="128"/>
      <c r="ROG393" s="128"/>
      <c r="ROH393" s="128"/>
      <c r="ROI393" s="128"/>
      <c r="ROJ393" s="128"/>
      <c r="ROK393" s="356"/>
      <c r="ROL393" s="141"/>
      <c r="ROM393" s="366"/>
      <c r="RON393" s="358"/>
      <c r="ROO393" s="359"/>
      <c r="ROP393" s="360"/>
      <c r="ROQ393" s="361"/>
      <c r="ROR393" s="361"/>
      <c r="ROS393" s="361"/>
      <c r="ROT393" s="362"/>
      <c r="ROU393" s="363"/>
      <c r="ROV393" s="363"/>
      <c r="ROW393" s="364"/>
      <c r="ROX393" s="355"/>
      <c r="ROY393" s="128"/>
      <c r="ROZ393" s="128"/>
      <c r="RPA393" s="128"/>
      <c r="RPB393" s="128"/>
      <c r="RPC393" s="128"/>
      <c r="RPD393" s="128"/>
      <c r="RPE393" s="128"/>
      <c r="RPF393" s="128"/>
      <c r="RPG393" s="128"/>
      <c r="RPH393" s="356"/>
      <c r="RPI393" s="141"/>
      <c r="RPJ393" s="366"/>
      <c r="RPK393" s="358"/>
      <c r="RPL393" s="359"/>
      <c r="RPM393" s="360"/>
      <c r="RPN393" s="361"/>
      <c r="RPO393" s="361"/>
      <c r="RPP393" s="361"/>
      <c r="RPQ393" s="362"/>
      <c r="RPR393" s="363"/>
      <c r="RPS393" s="363"/>
      <c r="RPT393" s="364"/>
      <c r="RPU393" s="355"/>
      <c r="RPV393" s="128"/>
      <c r="RPW393" s="128"/>
      <c r="RPX393" s="128"/>
      <c r="RPY393" s="128"/>
      <c r="RPZ393" s="128"/>
      <c r="RQA393" s="128"/>
      <c r="RQB393" s="128"/>
      <c r="RQC393" s="128"/>
      <c r="RQD393" s="128"/>
      <c r="RQE393" s="356"/>
      <c r="RQF393" s="141"/>
      <c r="RQG393" s="366"/>
      <c r="RQH393" s="358"/>
      <c r="RQI393" s="359"/>
      <c r="RQJ393" s="360"/>
      <c r="RQK393" s="361"/>
      <c r="RQL393" s="361"/>
      <c r="RQM393" s="361"/>
      <c r="RQN393" s="362"/>
      <c r="RQO393" s="363"/>
      <c r="RQP393" s="363"/>
      <c r="RQQ393" s="364"/>
      <c r="RQR393" s="355"/>
      <c r="RQS393" s="128"/>
      <c r="RQT393" s="128"/>
      <c r="RQU393" s="128"/>
      <c r="RQV393" s="128"/>
      <c r="RQW393" s="128"/>
      <c r="RQX393" s="128"/>
      <c r="RQY393" s="128"/>
      <c r="RQZ393" s="128"/>
      <c r="RRA393" s="128"/>
      <c r="RRB393" s="356"/>
      <c r="RRC393" s="141"/>
      <c r="RRD393" s="366"/>
      <c r="RRE393" s="358"/>
      <c r="RRF393" s="359"/>
      <c r="RRG393" s="360"/>
      <c r="RRH393" s="361"/>
      <c r="RRI393" s="361"/>
      <c r="RRJ393" s="361"/>
      <c r="RRK393" s="362"/>
      <c r="RRL393" s="363"/>
      <c r="RRM393" s="363"/>
      <c r="RRN393" s="364"/>
      <c r="RRO393" s="355"/>
      <c r="RRP393" s="128"/>
      <c r="RRQ393" s="128"/>
      <c r="RRR393" s="128"/>
      <c r="RRS393" s="128"/>
      <c r="RRT393" s="128"/>
      <c r="RRU393" s="128"/>
      <c r="RRV393" s="128"/>
      <c r="RRW393" s="128"/>
      <c r="RRX393" s="128"/>
      <c r="RRY393" s="356"/>
      <c r="RRZ393" s="141"/>
      <c r="RSA393" s="366"/>
      <c r="RSB393" s="358"/>
      <c r="RSC393" s="359"/>
      <c r="RSD393" s="360"/>
      <c r="RSE393" s="361"/>
      <c r="RSF393" s="361"/>
      <c r="RSG393" s="361"/>
      <c r="RSH393" s="362"/>
      <c r="RSI393" s="363"/>
      <c r="RSJ393" s="363"/>
      <c r="RSK393" s="364"/>
      <c r="RSL393" s="355"/>
      <c r="RSM393" s="128"/>
      <c r="RSN393" s="128"/>
      <c r="RSO393" s="128"/>
      <c r="RSP393" s="128"/>
      <c r="RSQ393" s="128"/>
      <c r="RSR393" s="128"/>
      <c r="RSS393" s="128"/>
      <c r="RST393" s="128"/>
      <c r="RSU393" s="128"/>
      <c r="RSV393" s="356"/>
      <c r="RSW393" s="141"/>
      <c r="RSX393" s="366"/>
      <c r="RSY393" s="358"/>
      <c r="RSZ393" s="359"/>
      <c r="RTA393" s="360"/>
      <c r="RTB393" s="361"/>
      <c r="RTC393" s="361"/>
      <c r="RTD393" s="361"/>
      <c r="RTE393" s="362"/>
      <c r="RTF393" s="363"/>
      <c r="RTG393" s="363"/>
      <c r="RTH393" s="364"/>
      <c r="RTI393" s="355"/>
      <c r="RTJ393" s="128"/>
      <c r="RTK393" s="128"/>
      <c r="RTL393" s="128"/>
      <c r="RTM393" s="128"/>
      <c r="RTN393" s="128"/>
      <c r="RTO393" s="128"/>
      <c r="RTP393" s="128"/>
      <c r="RTQ393" s="128"/>
      <c r="RTR393" s="128"/>
      <c r="RTS393" s="356"/>
      <c r="RTT393" s="141"/>
      <c r="RTU393" s="366"/>
      <c r="RTV393" s="358"/>
      <c r="RTW393" s="359"/>
      <c r="RTX393" s="360"/>
      <c r="RTY393" s="361"/>
      <c r="RTZ393" s="361"/>
      <c r="RUA393" s="361"/>
      <c r="RUB393" s="362"/>
      <c r="RUC393" s="363"/>
      <c r="RUD393" s="363"/>
      <c r="RUE393" s="364"/>
      <c r="RUF393" s="355"/>
      <c r="RUG393" s="128"/>
      <c r="RUH393" s="128"/>
      <c r="RUI393" s="128"/>
      <c r="RUJ393" s="128"/>
      <c r="RUK393" s="128"/>
      <c r="RUL393" s="128"/>
      <c r="RUM393" s="128"/>
      <c r="RUN393" s="128"/>
      <c r="RUO393" s="128"/>
      <c r="RUP393" s="356"/>
      <c r="RUQ393" s="141"/>
      <c r="RUR393" s="366"/>
      <c r="RUS393" s="358"/>
      <c r="RUT393" s="359"/>
      <c r="RUU393" s="360"/>
      <c r="RUV393" s="361"/>
      <c r="RUW393" s="361"/>
      <c r="RUX393" s="361"/>
      <c r="RUY393" s="362"/>
      <c r="RUZ393" s="363"/>
      <c r="RVA393" s="363"/>
      <c r="RVB393" s="364"/>
      <c r="RVC393" s="355"/>
      <c r="RVD393" s="128"/>
      <c r="RVE393" s="128"/>
      <c r="RVF393" s="128"/>
      <c r="RVG393" s="128"/>
      <c r="RVH393" s="128"/>
      <c r="RVI393" s="128"/>
      <c r="RVJ393" s="128"/>
      <c r="RVK393" s="128"/>
      <c r="RVL393" s="128"/>
      <c r="RVM393" s="356"/>
      <c r="RVN393" s="141"/>
      <c r="RVO393" s="366"/>
      <c r="RVP393" s="358"/>
      <c r="RVQ393" s="359"/>
      <c r="RVR393" s="360"/>
      <c r="RVS393" s="361"/>
      <c r="RVT393" s="361"/>
      <c r="RVU393" s="361"/>
      <c r="RVV393" s="362"/>
      <c r="RVW393" s="363"/>
      <c r="RVX393" s="363"/>
      <c r="RVY393" s="364"/>
      <c r="RVZ393" s="355"/>
      <c r="RWA393" s="128"/>
      <c r="RWB393" s="128"/>
      <c r="RWC393" s="128"/>
      <c r="RWD393" s="128"/>
      <c r="RWE393" s="128"/>
      <c r="RWF393" s="128"/>
      <c r="RWG393" s="128"/>
      <c r="RWH393" s="128"/>
      <c r="RWI393" s="128"/>
      <c r="RWJ393" s="356"/>
      <c r="RWK393" s="141"/>
      <c r="RWL393" s="366"/>
      <c r="RWM393" s="358"/>
      <c r="RWN393" s="359"/>
      <c r="RWO393" s="360"/>
      <c r="RWP393" s="361"/>
      <c r="RWQ393" s="361"/>
      <c r="RWR393" s="361"/>
      <c r="RWS393" s="362"/>
      <c r="RWT393" s="363"/>
      <c r="RWU393" s="363"/>
      <c r="RWV393" s="364"/>
      <c r="RWW393" s="355"/>
      <c r="RWX393" s="128"/>
      <c r="RWY393" s="128"/>
      <c r="RWZ393" s="128"/>
      <c r="RXA393" s="128"/>
      <c r="RXB393" s="128"/>
      <c r="RXC393" s="128"/>
      <c r="RXD393" s="128"/>
      <c r="RXE393" s="128"/>
      <c r="RXF393" s="128"/>
      <c r="RXG393" s="356"/>
      <c r="RXH393" s="141"/>
      <c r="RXI393" s="366"/>
      <c r="RXJ393" s="358"/>
      <c r="RXK393" s="359"/>
      <c r="RXL393" s="360"/>
      <c r="RXM393" s="361"/>
      <c r="RXN393" s="361"/>
      <c r="RXO393" s="361"/>
      <c r="RXP393" s="362"/>
      <c r="RXQ393" s="363"/>
      <c r="RXR393" s="363"/>
      <c r="RXS393" s="364"/>
      <c r="RXT393" s="355"/>
      <c r="RXU393" s="128"/>
      <c r="RXV393" s="128"/>
      <c r="RXW393" s="128"/>
      <c r="RXX393" s="128"/>
      <c r="RXY393" s="128"/>
      <c r="RXZ393" s="128"/>
      <c r="RYA393" s="128"/>
      <c r="RYB393" s="128"/>
      <c r="RYC393" s="128"/>
      <c r="RYD393" s="356"/>
      <c r="RYE393" s="141"/>
      <c r="RYF393" s="366"/>
      <c r="RYG393" s="358"/>
      <c r="RYH393" s="359"/>
      <c r="RYI393" s="360"/>
      <c r="RYJ393" s="361"/>
      <c r="RYK393" s="361"/>
      <c r="RYL393" s="361"/>
      <c r="RYM393" s="362"/>
      <c r="RYN393" s="363"/>
      <c r="RYO393" s="363"/>
      <c r="RYP393" s="364"/>
      <c r="RYQ393" s="355"/>
      <c r="RYR393" s="128"/>
      <c r="RYS393" s="128"/>
      <c r="RYT393" s="128"/>
      <c r="RYU393" s="128"/>
      <c r="RYV393" s="128"/>
      <c r="RYW393" s="128"/>
      <c r="RYX393" s="128"/>
      <c r="RYY393" s="128"/>
      <c r="RYZ393" s="128"/>
      <c r="RZA393" s="356"/>
      <c r="RZB393" s="141"/>
      <c r="RZC393" s="366"/>
      <c r="RZD393" s="358"/>
      <c r="RZE393" s="359"/>
      <c r="RZF393" s="360"/>
      <c r="RZG393" s="361"/>
      <c r="RZH393" s="361"/>
      <c r="RZI393" s="361"/>
      <c r="RZJ393" s="362"/>
      <c r="RZK393" s="363"/>
      <c r="RZL393" s="363"/>
      <c r="RZM393" s="364"/>
      <c r="RZN393" s="355"/>
      <c r="RZO393" s="128"/>
      <c r="RZP393" s="128"/>
      <c r="RZQ393" s="128"/>
      <c r="RZR393" s="128"/>
      <c r="RZS393" s="128"/>
      <c r="RZT393" s="128"/>
      <c r="RZU393" s="128"/>
      <c r="RZV393" s="128"/>
      <c r="RZW393" s="128"/>
      <c r="RZX393" s="356"/>
      <c r="RZY393" s="141"/>
      <c r="RZZ393" s="366"/>
      <c r="SAA393" s="358"/>
      <c r="SAB393" s="359"/>
      <c r="SAC393" s="360"/>
      <c r="SAD393" s="361"/>
      <c r="SAE393" s="361"/>
      <c r="SAF393" s="361"/>
      <c r="SAG393" s="362"/>
      <c r="SAH393" s="363"/>
      <c r="SAI393" s="363"/>
      <c r="SAJ393" s="364"/>
      <c r="SAK393" s="355"/>
      <c r="SAL393" s="128"/>
      <c r="SAM393" s="128"/>
      <c r="SAN393" s="128"/>
      <c r="SAO393" s="128"/>
      <c r="SAP393" s="128"/>
      <c r="SAQ393" s="128"/>
      <c r="SAR393" s="128"/>
      <c r="SAS393" s="128"/>
      <c r="SAT393" s="128"/>
      <c r="SAU393" s="356"/>
      <c r="SAV393" s="141"/>
      <c r="SAW393" s="366"/>
      <c r="SAX393" s="358"/>
      <c r="SAY393" s="359"/>
      <c r="SAZ393" s="360"/>
      <c r="SBA393" s="361"/>
      <c r="SBB393" s="361"/>
      <c r="SBC393" s="361"/>
      <c r="SBD393" s="362"/>
      <c r="SBE393" s="363"/>
      <c r="SBF393" s="363"/>
      <c r="SBG393" s="364"/>
      <c r="SBH393" s="355"/>
      <c r="SBI393" s="128"/>
      <c r="SBJ393" s="128"/>
      <c r="SBK393" s="128"/>
      <c r="SBL393" s="128"/>
      <c r="SBM393" s="128"/>
      <c r="SBN393" s="128"/>
      <c r="SBO393" s="128"/>
      <c r="SBP393" s="128"/>
      <c r="SBQ393" s="128"/>
      <c r="SBR393" s="356"/>
      <c r="SBS393" s="141"/>
      <c r="SBT393" s="366"/>
      <c r="SBU393" s="358"/>
      <c r="SBV393" s="359"/>
      <c r="SBW393" s="360"/>
      <c r="SBX393" s="361"/>
      <c r="SBY393" s="361"/>
      <c r="SBZ393" s="361"/>
      <c r="SCA393" s="362"/>
      <c r="SCB393" s="363"/>
      <c r="SCC393" s="363"/>
      <c r="SCD393" s="364"/>
      <c r="SCE393" s="355"/>
      <c r="SCF393" s="128"/>
      <c r="SCG393" s="128"/>
      <c r="SCH393" s="128"/>
      <c r="SCI393" s="128"/>
      <c r="SCJ393" s="128"/>
      <c r="SCK393" s="128"/>
      <c r="SCL393" s="128"/>
      <c r="SCM393" s="128"/>
      <c r="SCN393" s="128"/>
      <c r="SCO393" s="356"/>
      <c r="SCP393" s="141"/>
      <c r="SCQ393" s="366"/>
      <c r="SCR393" s="358"/>
      <c r="SCS393" s="359"/>
      <c r="SCT393" s="360"/>
      <c r="SCU393" s="361"/>
      <c r="SCV393" s="361"/>
      <c r="SCW393" s="361"/>
      <c r="SCX393" s="362"/>
      <c r="SCY393" s="363"/>
      <c r="SCZ393" s="363"/>
      <c r="SDA393" s="364"/>
      <c r="SDB393" s="355"/>
      <c r="SDC393" s="128"/>
      <c r="SDD393" s="128"/>
      <c r="SDE393" s="128"/>
      <c r="SDF393" s="128"/>
      <c r="SDG393" s="128"/>
      <c r="SDH393" s="128"/>
      <c r="SDI393" s="128"/>
      <c r="SDJ393" s="128"/>
      <c r="SDK393" s="128"/>
      <c r="SDL393" s="356"/>
      <c r="SDM393" s="141"/>
      <c r="SDN393" s="366"/>
      <c r="SDO393" s="358"/>
      <c r="SDP393" s="359"/>
      <c r="SDQ393" s="360"/>
      <c r="SDR393" s="361"/>
      <c r="SDS393" s="361"/>
      <c r="SDT393" s="361"/>
      <c r="SDU393" s="362"/>
      <c r="SDV393" s="363"/>
      <c r="SDW393" s="363"/>
      <c r="SDX393" s="364"/>
      <c r="SDY393" s="355"/>
      <c r="SDZ393" s="128"/>
      <c r="SEA393" s="128"/>
      <c r="SEB393" s="128"/>
      <c r="SEC393" s="128"/>
      <c r="SED393" s="128"/>
      <c r="SEE393" s="128"/>
      <c r="SEF393" s="128"/>
      <c r="SEG393" s="128"/>
      <c r="SEH393" s="128"/>
      <c r="SEI393" s="356"/>
      <c r="SEJ393" s="141"/>
      <c r="SEK393" s="366"/>
      <c r="SEL393" s="358"/>
      <c r="SEM393" s="359"/>
      <c r="SEN393" s="360"/>
      <c r="SEO393" s="361"/>
      <c r="SEP393" s="361"/>
      <c r="SEQ393" s="361"/>
      <c r="SER393" s="362"/>
      <c r="SES393" s="363"/>
      <c r="SET393" s="363"/>
      <c r="SEU393" s="364"/>
      <c r="SEV393" s="355"/>
      <c r="SEW393" s="128"/>
      <c r="SEX393" s="128"/>
      <c r="SEY393" s="128"/>
      <c r="SEZ393" s="128"/>
      <c r="SFA393" s="128"/>
      <c r="SFB393" s="128"/>
      <c r="SFC393" s="128"/>
      <c r="SFD393" s="128"/>
      <c r="SFE393" s="128"/>
      <c r="SFF393" s="356"/>
      <c r="SFG393" s="141"/>
      <c r="SFH393" s="366"/>
      <c r="SFI393" s="358"/>
      <c r="SFJ393" s="359"/>
      <c r="SFK393" s="360"/>
      <c r="SFL393" s="361"/>
      <c r="SFM393" s="361"/>
      <c r="SFN393" s="361"/>
      <c r="SFO393" s="362"/>
      <c r="SFP393" s="363"/>
      <c r="SFQ393" s="363"/>
      <c r="SFR393" s="364"/>
      <c r="SFS393" s="355"/>
      <c r="SFT393" s="128"/>
      <c r="SFU393" s="128"/>
      <c r="SFV393" s="128"/>
      <c r="SFW393" s="128"/>
      <c r="SFX393" s="128"/>
      <c r="SFY393" s="128"/>
      <c r="SFZ393" s="128"/>
      <c r="SGA393" s="128"/>
      <c r="SGB393" s="128"/>
      <c r="SGC393" s="356"/>
      <c r="SGD393" s="141"/>
      <c r="SGE393" s="366"/>
      <c r="SGF393" s="358"/>
      <c r="SGG393" s="359"/>
      <c r="SGH393" s="360"/>
      <c r="SGI393" s="361"/>
      <c r="SGJ393" s="361"/>
      <c r="SGK393" s="361"/>
      <c r="SGL393" s="362"/>
      <c r="SGM393" s="363"/>
      <c r="SGN393" s="363"/>
      <c r="SGO393" s="364"/>
      <c r="SGP393" s="355"/>
      <c r="SGQ393" s="128"/>
      <c r="SGR393" s="128"/>
      <c r="SGS393" s="128"/>
      <c r="SGT393" s="128"/>
      <c r="SGU393" s="128"/>
      <c r="SGV393" s="128"/>
      <c r="SGW393" s="128"/>
      <c r="SGX393" s="128"/>
      <c r="SGY393" s="128"/>
      <c r="SGZ393" s="356"/>
      <c r="SHA393" s="141"/>
      <c r="SHB393" s="366"/>
      <c r="SHC393" s="358"/>
      <c r="SHD393" s="359"/>
      <c r="SHE393" s="360"/>
      <c r="SHF393" s="361"/>
      <c r="SHG393" s="361"/>
      <c r="SHH393" s="361"/>
      <c r="SHI393" s="362"/>
      <c r="SHJ393" s="363"/>
      <c r="SHK393" s="363"/>
      <c r="SHL393" s="364"/>
      <c r="SHM393" s="355"/>
      <c r="SHN393" s="128"/>
      <c r="SHO393" s="128"/>
      <c r="SHP393" s="128"/>
      <c r="SHQ393" s="128"/>
      <c r="SHR393" s="128"/>
      <c r="SHS393" s="128"/>
      <c r="SHT393" s="128"/>
      <c r="SHU393" s="128"/>
      <c r="SHV393" s="128"/>
      <c r="SHW393" s="356"/>
      <c r="SHX393" s="141"/>
      <c r="SHY393" s="366"/>
      <c r="SHZ393" s="358"/>
      <c r="SIA393" s="359"/>
      <c r="SIB393" s="360"/>
      <c r="SIC393" s="361"/>
      <c r="SID393" s="361"/>
      <c r="SIE393" s="361"/>
      <c r="SIF393" s="362"/>
      <c r="SIG393" s="363"/>
      <c r="SIH393" s="363"/>
      <c r="SII393" s="364"/>
      <c r="SIJ393" s="355"/>
      <c r="SIK393" s="128"/>
      <c r="SIL393" s="128"/>
      <c r="SIM393" s="128"/>
      <c r="SIN393" s="128"/>
      <c r="SIO393" s="128"/>
      <c r="SIP393" s="128"/>
      <c r="SIQ393" s="128"/>
      <c r="SIR393" s="128"/>
      <c r="SIS393" s="128"/>
      <c r="SIT393" s="356"/>
      <c r="SIU393" s="141"/>
      <c r="SIV393" s="366"/>
      <c r="SIW393" s="358"/>
      <c r="SIX393" s="359"/>
      <c r="SIY393" s="360"/>
      <c r="SIZ393" s="361"/>
      <c r="SJA393" s="361"/>
      <c r="SJB393" s="361"/>
      <c r="SJC393" s="362"/>
      <c r="SJD393" s="363"/>
      <c r="SJE393" s="363"/>
      <c r="SJF393" s="364"/>
      <c r="SJG393" s="355"/>
      <c r="SJH393" s="128"/>
      <c r="SJI393" s="128"/>
      <c r="SJJ393" s="128"/>
      <c r="SJK393" s="128"/>
      <c r="SJL393" s="128"/>
      <c r="SJM393" s="128"/>
      <c r="SJN393" s="128"/>
      <c r="SJO393" s="128"/>
      <c r="SJP393" s="128"/>
      <c r="SJQ393" s="356"/>
      <c r="SJR393" s="141"/>
      <c r="SJS393" s="366"/>
      <c r="SJT393" s="358"/>
      <c r="SJU393" s="359"/>
      <c r="SJV393" s="360"/>
      <c r="SJW393" s="361"/>
      <c r="SJX393" s="361"/>
      <c r="SJY393" s="361"/>
      <c r="SJZ393" s="362"/>
      <c r="SKA393" s="363"/>
      <c r="SKB393" s="363"/>
      <c r="SKC393" s="364"/>
      <c r="SKD393" s="355"/>
      <c r="SKE393" s="128"/>
      <c r="SKF393" s="128"/>
      <c r="SKG393" s="128"/>
      <c r="SKH393" s="128"/>
      <c r="SKI393" s="128"/>
      <c r="SKJ393" s="128"/>
      <c r="SKK393" s="128"/>
      <c r="SKL393" s="128"/>
      <c r="SKM393" s="128"/>
      <c r="SKN393" s="356"/>
      <c r="SKO393" s="141"/>
      <c r="SKP393" s="366"/>
      <c r="SKQ393" s="358"/>
      <c r="SKR393" s="359"/>
      <c r="SKS393" s="360"/>
      <c r="SKT393" s="361"/>
      <c r="SKU393" s="361"/>
      <c r="SKV393" s="361"/>
      <c r="SKW393" s="362"/>
      <c r="SKX393" s="363"/>
      <c r="SKY393" s="363"/>
      <c r="SKZ393" s="364"/>
      <c r="SLA393" s="355"/>
      <c r="SLB393" s="128"/>
      <c r="SLC393" s="128"/>
      <c r="SLD393" s="128"/>
      <c r="SLE393" s="128"/>
      <c r="SLF393" s="128"/>
      <c r="SLG393" s="128"/>
      <c r="SLH393" s="128"/>
      <c r="SLI393" s="128"/>
      <c r="SLJ393" s="128"/>
      <c r="SLK393" s="356"/>
      <c r="SLL393" s="141"/>
      <c r="SLM393" s="366"/>
      <c r="SLN393" s="358"/>
      <c r="SLO393" s="359"/>
      <c r="SLP393" s="360"/>
      <c r="SLQ393" s="361"/>
      <c r="SLR393" s="361"/>
      <c r="SLS393" s="361"/>
      <c r="SLT393" s="362"/>
      <c r="SLU393" s="363"/>
      <c r="SLV393" s="363"/>
      <c r="SLW393" s="364"/>
      <c r="SLX393" s="355"/>
      <c r="SLY393" s="128"/>
      <c r="SLZ393" s="128"/>
      <c r="SMA393" s="128"/>
      <c r="SMB393" s="128"/>
      <c r="SMC393" s="128"/>
      <c r="SMD393" s="128"/>
      <c r="SME393" s="128"/>
      <c r="SMF393" s="128"/>
      <c r="SMG393" s="128"/>
      <c r="SMH393" s="356"/>
      <c r="SMI393" s="141"/>
      <c r="SMJ393" s="366"/>
      <c r="SMK393" s="358"/>
      <c r="SML393" s="359"/>
      <c r="SMM393" s="360"/>
      <c r="SMN393" s="361"/>
      <c r="SMO393" s="361"/>
      <c r="SMP393" s="361"/>
      <c r="SMQ393" s="362"/>
      <c r="SMR393" s="363"/>
      <c r="SMS393" s="363"/>
      <c r="SMT393" s="364"/>
      <c r="SMU393" s="355"/>
      <c r="SMV393" s="128"/>
      <c r="SMW393" s="128"/>
      <c r="SMX393" s="128"/>
      <c r="SMY393" s="128"/>
      <c r="SMZ393" s="128"/>
      <c r="SNA393" s="128"/>
      <c r="SNB393" s="128"/>
      <c r="SNC393" s="128"/>
      <c r="SND393" s="128"/>
      <c r="SNE393" s="356"/>
      <c r="SNF393" s="141"/>
      <c r="SNG393" s="366"/>
      <c r="SNH393" s="358"/>
      <c r="SNI393" s="359"/>
      <c r="SNJ393" s="360"/>
      <c r="SNK393" s="361"/>
      <c r="SNL393" s="361"/>
      <c r="SNM393" s="361"/>
      <c r="SNN393" s="362"/>
      <c r="SNO393" s="363"/>
      <c r="SNP393" s="363"/>
      <c r="SNQ393" s="364"/>
      <c r="SNR393" s="355"/>
      <c r="SNS393" s="128"/>
      <c r="SNT393" s="128"/>
      <c r="SNU393" s="128"/>
      <c r="SNV393" s="128"/>
      <c r="SNW393" s="128"/>
      <c r="SNX393" s="128"/>
      <c r="SNY393" s="128"/>
      <c r="SNZ393" s="128"/>
      <c r="SOA393" s="128"/>
      <c r="SOB393" s="356"/>
      <c r="SOC393" s="141"/>
      <c r="SOD393" s="366"/>
      <c r="SOE393" s="358"/>
      <c r="SOF393" s="359"/>
      <c r="SOG393" s="360"/>
      <c r="SOH393" s="361"/>
      <c r="SOI393" s="361"/>
      <c r="SOJ393" s="361"/>
      <c r="SOK393" s="362"/>
      <c r="SOL393" s="363"/>
      <c r="SOM393" s="363"/>
      <c r="SON393" s="364"/>
      <c r="SOO393" s="355"/>
      <c r="SOP393" s="128"/>
      <c r="SOQ393" s="128"/>
      <c r="SOR393" s="128"/>
      <c r="SOS393" s="128"/>
      <c r="SOT393" s="128"/>
      <c r="SOU393" s="128"/>
      <c r="SOV393" s="128"/>
      <c r="SOW393" s="128"/>
      <c r="SOX393" s="128"/>
      <c r="SOY393" s="356"/>
      <c r="SOZ393" s="141"/>
      <c r="SPA393" s="366"/>
      <c r="SPB393" s="358"/>
      <c r="SPC393" s="359"/>
      <c r="SPD393" s="360"/>
      <c r="SPE393" s="361"/>
      <c r="SPF393" s="361"/>
      <c r="SPG393" s="361"/>
      <c r="SPH393" s="362"/>
      <c r="SPI393" s="363"/>
      <c r="SPJ393" s="363"/>
      <c r="SPK393" s="364"/>
      <c r="SPL393" s="355"/>
      <c r="SPM393" s="128"/>
      <c r="SPN393" s="128"/>
      <c r="SPO393" s="128"/>
      <c r="SPP393" s="128"/>
      <c r="SPQ393" s="128"/>
      <c r="SPR393" s="128"/>
      <c r="SPS393" s="128"/>
      <c r="SPT393" s="128"/>
      <c r="SPU393" s="128"/>
      <c r="SPV393" s="356"/>
      <c r="SPW393" s="141"/>
      <c r="SPX393" s="366"/>
      <c r="SPY393" s="358"/>
      <c r="SPZ393" s="359"/>
      <c r="SQA393" s="360"/>
      <c r="SQB393" s="361"/>
      <c r="SQC393" s="361"/>
      <c r="SQD393" s="361"/>
      <c r="SQE393" s="362"/>
      <c r="SQF393" s="363"/>
      <c r="SQG393" s="363"/>
      <c r="SQH393" s="364"/>
      <c r="SQI393" s="355"/>
      <c r="SQJ393" s="128"/>
      <c r="SQK393" s="128"/>
      <c r="SQL393" s="128"/>
      <c r="SQM393" s="128"/>
      <c r="SQN393" s="128"/>
      <c r="SQO393" s="128"/>
      <c r="SQP393" s="128"/>
      <c r="SQQ393" s="128"/>
      <c r="SQR393" s="128"/>
      <c r="SQS393" s="356"/>
      <c r="SQT393" s="141"/>
      <c r="SQU393" s="366"/>
      <c r="SQV393" s="358"/>
      <c r="SQW393" s="359"/>
      <c r="SQX393" s="360"/>
      <c r="SQY393" s="361"/>
      <c r="SQZ393" s="361"/>
      <c r="SRA393" s="361"/>
      <c r="SRB393" s="362"/>
      <c r="SRC393" s="363"/>
      <c r="SRD393" s="363"/>
      <c r="SRE393" s="364"/>
      <c r="SRF393" s="355"/>
      <c r="SRG393" s="128"/>
      <c r="SRH393" s="128"/>
      <c r="SRI393" s="128"/>
      <c r="SRJ393" s="128"/>
      <c r="SRK393" s="128"/>
      <c r="SRL393" s="128"/>
      <c r="SRM393" s="128"/>
      <c r="SRN393" s="128"/>
      <c r="SRO393" s="128"/>
      <c r="SRP393" s="356"/>
      <c r="SRQ393" s="141"/>
      <c r="SRR393" s="366"/>
      <c r="SRS393" s="358"/>
      <c r="SRT393" s="359"/>
      <c r="SRU393" s="360"/>
      <c r="SRV393" s="361"/>
      <c r="SRW393" s="361"/>
      <c r="SRX393" s="361"/>
      <c r="SRY393" s="362"/>
      <c r="SRZ393" s="363"/>
      <c r="SSA393" s="363"/>
      <c r="SSB393" s="364"/>
      <c r="SSC393" s="355"/>
      <c r="SSD393" s="128"/>
      <c r="SSE393" s="128"/>
      <c r="SSF393" s="128"/>
      <c r="SSG393" s="128"/>
      <c r="SSH393" s="128"/>
      <c r="SSI393" s="128"/>
      <c r="SSJ393" s="128"/>
      <c r="SSK393" s="128"/>
      <c r="SSL393" s="128"/>
      <c r="SSM393" s="356"/>
      <c r="SSN393" s="141"/>
      <c r="SSO393" s="366"/>
      <c r="SSP393" s="358"/>
      <c r="SSQ393" s="359"/>
      <c r="SSR393" s="360"/>
      <c r="SSS393" s="361"/>
      <c r="SST393" s="361"/>
      <c r="SSU393" s="361"/>
      <c r="SSV393" s="362"/>
      <c r="SSW393" s="363"/>
      <c r="SSX393" s="363"/>
      <c r="SSY393" s="364"/>
      <c r="SSZ393" s="355"/>
      <c r="STA393" s="128"/>
      <c r="STB393" s="128"/>
      <c r="STC393" s="128"/>
      <c r="STD393" s="128"/>
      <c r="STE393" s="128"/>
      <c r="STF393" s="128"/>
      <c r="STG393" s="128"/>
      <c r="STH393" s="128"/>
      <c r="STI393" s="128"/>
      <c r="STJ393" s="356"/>
      <c r="STK393" s="141"/>
      <c r="STL393" s="366"/>
      <c r="STM393" s="358"/>
      <c r="STN393" s="359"/>
      <c r="STO393" s="360"/>
      <c r="STP393" s="361"/>
      <c r="STQ393" s="361"/>
      <c r="STR393" s="361"/>
      <c r="STS393" s="362"/>
      <c r="STT393" s="363"/>
      <c r="STU393" s="363"/>
      <c r="STV393" s="364"/>
      <c r="STW393" s="355"/>
      <c r="STX393" s="128"/>
      <c r="STY393" s="128"/>
      <c r="STZ393" s="128"/>
      <c r="SUA393" s="128"/>
      <c r="SUB393" s="128"/>
      <c r="SUC393" s="128"/>
      <c r="SUD393" s="128"/>
      <c r="SUE393" s="128"/>
      <c r="SUF393" s="128"/>
      <c r="SUG393" s="356"/>
      <c r="SUH393" s="141"/>
      <c r="SUI393" s="366"/>
      <c r="SUJ393" s="358"/>
      <c r="SUK393" s="359"/>
      <c r="SUL393" s="360"/>
      <c r="SUM393" s="361"/>
      <c r="SUN393" s="361"/>
      <c r="SUO393" s="361"/>
      <c r="SUP393" s="362"/>
      <c r="SUQ393" s="363"/>
      <c r="SUR393" s="363"/>
      <c r="SUS393" s="364"/>
      <c r="SUT393" s="355"/>
      <c r="SUU393" s="128"/>
      <c r="SUV393" s="128"/>
      <c r="SUW393" s="128"/>
      <c r="SUX393" s="128"/>
      <c r="SUY393" s="128"/>
      <c r="SUZ393" s="128"/>
      <c r="SVA393" s="128"/>
      <c r="SVB393" s="128"/>
      <c r="SVC393" s="128"/>
      <c r="SVD393" s="356"/>
      <c r="SVE393" s="141"/>
      <c r="SVF393" s="366"/>
      <c r="SVG393" s="358"/>
      <c r="SVH393" s="359"/>
      <c r="SVI393" s="360"/>
      <c r="SVJ393" s="361"/>
      <c r="SVK393" s="361"/>
      <c r="SVL393" s="361"/>
      <c r="SVM393" s="362"/>
      <c r="SVN393" s="363"/>
      <c r="SVO393" s="363"/>
      <c r="SVP393" s="364"/>
      <c r="SVQ393" s="355"/>
      <c r="SVR393" s="128"/>
      <c r="SVS393" s="128"/>
      <c r="SVT393" s="128"/>
      <c r="SVU393" s="128"/>
      <c r="SVV393" s="128"/>
      <c r="SVW393" s="128"/>
      <c r="SVX393" s="128"/>
      <c r="SVY393" s="128"/>
      <c r="SVZ393" s="128"/>
      <c r="SWA393" s="356"/>
      <c r="SWB393" s="141"/>
      <c r="SWC393" s="366"/>
      <c r="SWD393" s="358"/>
      <c r="SWE393" s="359"/>
      <c r="SWF393" s="360"/>
      <c r="SWG393" s="361"/>
      <c r="SWH393" s="361"/>
      <c r="SWI393" s="361"/>
      <c r="SWJ393" s="362"/>
      <c r="SWK393" s="363"/>
      <c r="SWL393" s="363"/>
      <c r="SWM393" s="364"/>
      <c r="SWN393" s="355"/>
      <c r="SWO393" s="128"/>
      <c r="SWP393" s="128"/>
      <c r="SWQ393" s="128"/>
      <c r="SWR393" s="128"/>
      <c r="SWS393" s="128"/>
      <c r="SWT393" s="128"/>
      <c r="SWU393" s="128"/>
      <c r="SWV393" s="128"/>
      <c r="SWW393" s="128"/>
      <c r="SWX393" s="356"/>
      <c r="SWY393" s="141"/>
      <c r="SWZ393" s="366"/>
      <c r="SXA393" s="358"/>
      <c r="SXB393" s="359"/>
      <c r="SXC393" s="360"/>
      <c r="SXD393" s="361"/>
      <c r="SXE393" s="361"/>
      <c r="SXF393" s="361"/>
      <c r="SXG393" s="362"/>
      <c r="SXH393" s="363"/>
      <c r="SXI393" s="363"/>
      <c r="SXJ393" s="364"/>
      <c r="SXK393" s="355"/>
      <c r="SXL393" s="128"/>
      <c r="SXM393" s="128"/>
      <c r="SXN393" s="128"/>
      <c r="SXO393" s="128"/>
      <c r="SXP393" s="128"/>
      <c r="SXQ393" s="128"/>
      <c r="SXR393" s="128"/>
      <c r="SXS393" s="128"/>
      <c r="SXT393" s="128"/>
      <c r="SXU393" s="356"/>
      <c r="SXV393" s="141"/>
      <c r="SXW393" s="366"/>
      <c r="SXX393" s="358"/>
      <c r="SXY393" s="359"/>
      <c r="SXZ393" s="360"/>
      <c r="SYA393" s="361"/>
      <c r="SYB393" s="361"/>
      <c r="SYC393" s="361"/>
      <c r="SYD393" s="362"/>
      <c r="SYE393" s="363"/>
      <c r="SYF393" s="363"/>
      <c r="SYG393" s="364"/>
      <c r="SYH393" s="355"/>
      <c r="SYI393" s="128"/>
      <c r="SYJ393" s="128"/>
      <c r="SYK393" s="128"/>
      <c r="SYL393" s="128"/>
      <c r="SYM393" s="128"/>
      <c r="SYN393" s="128"/>
      <c r="SYO393" s="128"/>
      <c r="SYP393" s="128"/>
      <c r="SYQ393" s="128"/>
      <c r="SYR393" s="356"/>
      <c r="SYS393" s="141"/>
      <c r="SYT393" s="366"/>
      <c r="SYU393" s="358"/>
      <c r="SYV393" s="359"/>
      <c r="SYW393" s="360"/>
      <c r="SYX393" s="361"/>
      <c r="SYY393" s="361"/>
      <c r="SYZ393" s="361"/>
      <c r="SZA393" s="362"/>
      <c r="SZB393" s="363"/>
      <c r="SZC393" s="363"/>
      <c r="SZD393" s="364"/>
      <c r="SZE393" s="355"/>
      <c r="SZF393" s="128"/>
      <c r="SZG393" s="128"/>
      <c r="SZH393" s="128"/>
      <c r="SZI393" s="128"/>
      <c r="SZJ393" s="128"/>
      <c r="SZK393" s="128"/>
      <c r="SZL393" s="128"/>
      <c r="SZM393" s="128"/>
      <c r="SZN393" s="128"/>
      <c r="SZO393" s="356"/>
      <c r="SZP393" s="141"/>
      <c r="SZQ393" s="366"/>
      <c r="SZR393" s="358"/>
      <c r="SZS393" s="359"/>
      <c r="SZT393" s="360"/>
      <c r="SZU393" s="361"/>
      <c r="SZV393" s="361"/>
      <c r="SZW393" s="361"/>
      <c r="SZX393" s="362"/>
      <c r="SZY393" s="363"/>
      <c r="SZZ393" s="363"/>
      <c r="TAA393" s="364"/>
      <c r="TAB393" s="355"/>
      <c r="TAC393" s="128"/>
      <c r="TAD393" s="128"/>
      <c r="TAE393" s="128"/>
      <c r="TAF393" s="128"/>
      <c r="TAG393" s="128"/>
      <c r="TAH393" s="128"/>
      <c r="TAI393" s="128"/>
      <c r="TAJ393" s="128"/>
      <c r="TAK393" s="128"/>
      <c r="TAL393" s="356"/>
      <c r="TAM393" s="141"/>
      <c r="TAN393" s="366"/>
      <c r="TAO393" s="358"/>
      <c r="TAP393" s="359"/>
      <c r="TAQ393" s="360"/>
      <c r="TAR393" s="361"/>
      <c r="TAS393" s="361"/>
      <c r="TAT393" s="361"/>
      <c r="TAU393" s="362"/>
      <c r="TAV393" s="363"/>
      <c r="TAW393" s="363"/>
      <c r="TAX393" s="364"/>
      <c r="TAY393" s="355"/>
      <c r="TAZ393" s="128"/>
      <c r="TBA393" s="128"/>
      <c r="TBB393" s="128"/>
      <c r="TBC393" s="128"/>
      <c r="TBD393" s="128"/>
      <c r="TBE393" s="128"/>
      <c r="TBF393" s="128"/>
      <c r="TBG393" s="128"/>
      <c r="TBH393" s="128"/>
      <c r="TBI393" s="356"/>
      <c r="TBJ393" s="141"/>
      <c r="TBK393" s="366"/>
      <c r="TBL393" s="358"/>
      <c r="TBM393" s="359"/>
      <c r="TBN393" s="360"/>
      <c r="TBO393" s="361"/>
      <c r="TBP393" s="361"/>
      <c r="TBQ393" s="361"/>
      <c r="TBR393" s="362"/>
      <c r="TBS393" s="363"/>
      <c r="TBT393" s="363"/>
      <c r="TBU393" s="364"/>
      <c r="TBV393" s="355"/>
      <c r="TBW393" s="128"/>
      <c r="TBX393" s="128"/>
      <c r="TBY393" s="128"/>
      <c r="TBZ393" s="128"/>
      <c r="TCA393" s="128"/>
      <c r="TCB393" s="128"/>
      <c r="TCC393" s="128"/>
      <c r="TCD393" s="128"/>
      <c r="TCE393" s="128"/>
      <c r="TCF393" s="356"/>
      <c r="TCG393" s="141"/>
      <c r="TCH393" s="366"/>
      <c r="TCI393" s="358"/>
      <c r="TCJ393" s="359"/>
      <c r="TCK393" s="360"/>
      <c r="TCL393" s="361"/>
      <c r="TCM393" s="361"/>
      <c r="TCN393" s="361"/>
      <c r="TCO393" s="362"/>
      <c r="TCP393" s="363"/>
      <c r="TCQ393" s="363"/>
      <c r="TCR393" s="364"/>
      <c r="TCS393" s="355"/>
      <c r="TCT393" s="128"/>
      <c r="TCU393" s="128"/>
      <c r="TCV393" s="128"/>
      <c r="TCW393" s="128"/>
      <c r="TCX393" s="128"/>
      <c r="TCY393" s="128"/>
      <c r="TCZ393" s="128"/>
      <c r="TDA393" s="128"/>
      <c r="TDB393" s="128"/>
      <c r="TDC393" s="356"/>
      <c r="TDD393" s="141"/>
      <c r="TDE393" s="366"/>
      <c r="TDF393" s="358"/>
      <c r="TDG393" s="359"/>
      <c r="TDH393" s="360"/>
      <c r="TDI393" s="361"/>
      <c r="TDJ393" s="361"/>
      <c r="TDK393" s="361"/>
      <c r="TDL393" s="362"/>
      <c r="TDM393" s="363"/>
      <c r="TDN393" s="363"/>
      <c r="TDO393" s="364"/>
      <c r="TDP393" s="355"/>
      <c r="TDQ393" s="128"/>
      <c r="TDR393" s="128"/>
      <c r="TDS393" s="128"/>
      <c r="TDT393" s="128"/>
      <c r="TDU393" s="128"/>
      <c r="TDV393" s="128"/>
      <c r="TDW393" s="128"/>
      <c r="TDX393" s="128"/>
      <c r="TDY393" s="128"/>
      <c r="TDZ393" s="356"/>
      <c r="TEA393" s="141"/>
      <c r="TEB393" s="366"/>
      <c r="TEC393" s="358"/>
      <c r="TED393" s="359"/>
      <c r="TEE393" s="360"/>
      <c r="TEF393" s="361"/>
      <c r="TEG393" s="361"/>
      <c r="TEH393" s="361"/>
      <c r="TEI393" s="362"/>
      <c r="TEJ393" s="363"/>
      <c r="TEK393" s="363"/>
      <c r="TEL393" s="364"/>
      <c r="TEM393" s="355"/>
      <c r="TEN393" s="128"/>
      <c r="TEO393" s="128"/>
      <c r="TEP393" s="128"/>
      <c r="TEQ393" s="128"/>
      <c r="TER393" s="128"/>
      <c r="TES393" s="128"/>
      <c r="TET393" s="128"/>
      <c r="TEU393" s="128"/>
      <c r="TEV393" s="128"/>
      <c r="TEW393" s="356"/>
      <c r="TEX393" s="141"/>
      <c r="TEY393" s="366"/>
      <c r="TEZ393" s="358"/>
      <c r="TFA393" s="359"/>
      <c r="TFB393" s="360"/>
      <c r="TFC393" s="361"/>
      <c r="TFD393" s="361"/>
      <c r="TFE393" s="361"/>
      <c r="TFF393" s="362"/>
      <c r="TFG393" s="363"/>
      <c r="TFH393" s="363"/>
      <c r="TFI393" s="364"/>
      <c r="TFJ393" s="355"/>
      <c r="TFK393" s="128"/>
      <c r="TFL393" s="128"/>
      <c r="TFM393" s="128"/>
      <c r="TFN393" s="128"/>
      <c r="TFO393" s="128"/>
      <c r="TFP393" s="128"/>
      <c r="TFQ393" s="128"/>
      <c r="TFR393" s="128"/>
      <c r="TFS393" s="128"/>
      <c r="TFT393" s="356"/>
      <c r="TFU393" s="141"/>
      <c r="TFV393" s="366"/>
      <c r="TFW393" s="358"/>
      <c r="TFX393" s="359"/>
      <c r="TFY393" s="360"/>
      <c r="TFZ393" s="361"/>
      <c r="TGA393" s="361"/>
      <c r="TGB393" s="361"/>
      <c r="TGC393" s="362"/>
      <c r="TGD393" s="363"/>
      <c r="TGE393" s="363"/>
      <c r="TGF393" s="364"/>
      <c r="TGG393" s="355"/>
      <c r="TGH393" s="128"/>
      <c r="TGI393" s="128"/>
      <c r="TGJ393" s="128"/>
      <c r="TGK393" s="128"/>
      <c r="TGL393" s="128"/>
      <c r="TGM393" s="128"/>
      <c r="TGN393" s="128"/>
      <c r="TGO393" s="128"/>
      <c r="TGP393" s="128"/>
      <c r="TGQ393" s="356"/>
      <c r="TGR393" s="141"/>
      <c r="TGS393" s="366"/>
      <c r="TGT393" s="358"/>
      <c r="TGU393" s="359"/>
      <c r="TGV393" s="360"/>
      <c r="TGW393" s="361"/>
      <c r="TGX393" s="361"/>
      <c r="TGY393" s="361"/>
      <c r="TGZ393" s="362"/>
      <c r="THA393" s="363"/>
      <c r="THB393" s="363"/>
      <c r="THC393" s="364"/>
      <c r="THD393" s="355"/>
      <c r="THE393" s="128"/>
      <c r="THF393" s="128"/>
      <c r="THG393" s="128"/>
      <c r="THH393" s="128"/>
      <c r="THI393" s="128"/>
      <c r="THJ393" s="128"/>
      <c r="THK393" s="128"/>
      <c r="THL393" s="128"/>
      <c r="THM393" s="128"/>
      <c r="THN393" s="356"/>
      <c r="THO393" s="141"/>
      <c r="THP393" s="366"/>
      <c r="THQ393" s="358"/>
      <c r="THR393" s="359"/>
      <c r="THS393" s="360"/>
      <c r="THT393" s="361"/>
      <c r="THU393" s="361"/>
      <c r="THV393" s="361"/>
      <c r="THW393" s="362"/>
      <c r="THX393" s="363"/>
      <c r="THY393" s="363"/>
      <c r="THZ393" s="364"/>
      <c r="TIA393" s="355"/>
      <c r="TIB393" s="128"/>
      <c r="TIC393" s="128"/>
      <c r="TID393" s="128"/>
      <c r="TIE393" s="128"/>
      <c r="TIF393" s="128"/>
      <c r="TIG393" s="128"/>
      <c r="TIH393" s="128"/>
      <c r="TII393" s="128"/>
      <c r="TIJ393" s="128"/>
      <c r="TIK393" s="356"/>
      <c r="TIL393" s="141"/>
      <c r="TIM393" s="366"/>
      <c r="TIN393" s="358"/>
      <c r="TIO393" s="359"/>
      <c r="TIP393" s="360"/>
      <c r="TIQ393" s="361"/>
      <c r="TIR393" s="361"/>
      <c r="TIS393" s="361"/>
      <c r="TIT393" s="362"/>
      <c r="TIU393" s="363"/>
      <c r="TIV393" s="363"/>
      <c r="TIW393" s="364"/>
      <c r="TIX393" s="355"/>
      <c r="TIY393" s="128"/>
      <c r="TIZ393" s="128"/>
      <c r="TJA393" s="128"/>
      <c r="TJB393" s="128"/>
      <c r="TJC393" s="128"/>
      <c r="TJD393" s="128"/>
      <c r="TJE393" s="128"/>
      <c r="TJF393" s="128"/>
      <c r="TJG393" s="128"/>
      <c r="TJH393" s="356"/>
      <c r="TJI393" s="141"/>
      <c r="TJJ393" s="366"/>
      <c r="TJK393" s="358"/>
      <c r="TJL393" s="359"/>
      <c r="TJM393" s="360"/>
      <c r="TJN393" s="361"/>
      <c r="TJO393" s="361"/>
      <c r="TJP393" s="361"/>
      <c r="TJQ393" s="362"/>
      <c r="TJR393" s="363"/>
      <c r="TJS393" s="363"/>
      <c r="TJT393" s="364"/>
      <c r="TJU393" s="355"/>
      <c r="TJV393" s="128"/>
      <c r="TJW393" s="128"/>
      <c r="TJX393" s="128"/>
      <c r="TJY393" s="128"/>
      <c r="TJZ393" s="128"/>
      <c r="TKA393" s="128"/>
      <c r="TKB393" s="128"/>
      <c r="TKC393" s="128"/>
      <c r="TKD393" s="128"/>
      <c r="TKE393" s="356"/>
      <c r="TKF393" s="141"/>
      <c r="TKG393" s="366"/>
      <c r="TKH393" s="358"/>
      <c r="TKI393" s="359"/>
      <c r="TKJ393" s="360"/>
      <c r="TKK393" s="361"/>
      <c r="TKL393" s="361"/>
      <c r="TKM393" s="361"/>
      <c r="TKN393" s="362"/>
      <c r="TKO393" s="363"/>
      <c r="TKP393" s="363"/>
      <c r="TKQ393" s="364"/>
      <c r="TKR393" s="355"/>
      <c r="TKS393" s="128"/>
      <c r="TKT393" s="128"/>
      <c r="TKU393" s="128"/>
      <c r="TKV393" s="128"/>
      <c r="TKW393" s="128"/>
      <c r="TKX393" s="128"/>
      <c r="TKY393" s="128"/>
      <c r="TKZ393" s="128"/>
      <c r="TLA393" s="128"/>
      <c r="TLB393" s="356"/>
      <c r="TLC393" s="141"/>
      <c r="TLD393" s="366"/>
      <c r="TLE393" s="358"/>
      <c r="TLF393" s="359"/>
      <c r="TLG393" s="360"/>
      <c r="TLH393" s="361"/>
      <c r="TLI393" s="361"/>
      <c r="TLJ393" s="361"/>
      <c r="TLK393" s="362"/>
      <c r="TLL393" s="363"/>
      <c r="TLM393" s="363"/>
      <c r="TLN393" s="364"/>
      <c r="TLO393" s="355"/>
      <c r="TLP393" s="128"/>
      <c r="TLQ393" s="128"/>
      <c r="TLR393" s="128"/>
      <c r="TLS393" s="128"/>
      <c r="TLT393" s="128"/>
      <c r="TLU393" s="128"/>
      <c r="TLV393" s="128"/>
      <c r="TLW393" s="128"/>
      <c r="TLX393" s="128"/>
      <c r="TLY393" s="356"/>
      <c r="TLZ393" s="141"/>
      <c r="TMA393" s="366"/>
      <c r="TMB393" s="358"/>
      <c r="TMC393" s="359"/>
      <c r="TMD393" s="360"/>
      <c r="TME393" s="361"/>
      <c r="TMF393" s="361"/>
      <c r="TMG393" s="361"/>
      <c r="TMH393" s="362"/>
      <c r="TMI393" s="363"/>
      <c r="TMJ393" s="363"/>
      <c r="TMK393" s="364"/>
      <c r="TML393" s="355"/>
      <c r="TMM393" s="128"/>
      <c r="TMN393" s="128"/>
      <c r="TMO393" s="128"/>
      <c r="TMP393" s="128"/>
      <c r="TMQ393" s="128"/>
      <c r="TMR393" s="128"/>
      <c r="TMS393" s="128"/>
      <c r="TMT393" s="128"/>
      <c r="TMU393" s="128"/>
      <c r="TMV393" s="356"/>
      <c r="TMW393" s="141"/>
      <c r="TMX393" s="366"/>
      <c r="TMY393" s="358"/>
      <c r="TMZ393" s="359"/>
      <c r="TNA393" s="360"/>
      <c r="TNB393" s="361"/>
      <c r="TNC393" s="361"/>
      <c r="TND393" s="361"/>
      <c r="TNE393" s="362"/>
      <c r="TNF393" s="363"/>
      <c r="TNG393" s="363"/>
      <c r="TNH393" s="364"/>
      <c r="TNI393" s="355"/>
      <c r="TNJ393" s="128"/>
      <c r="TNK393" s="128"/>
      <c r="TNL393" s="128"/>
      <c r="TNM393" s="128"/>
      <c r="TNN393" s="128"/>
      <c r="TNO393" s="128"/>
      <c r="TNP393" s="128"/>
      <c r="TNQ393" s="128"/>
      <c r="TNR393" s="128"/>
      <c r="TNS393" s="356"/>
      <c r="TNT393" s="141"/>
      <c r="TNU393" s="366"/>
      <c r="TNV393" s="358"/>
      <c r="TNW393" s="359"/>
      <c r="TNX393" s="360"/>
      <c r="TNY393" s="361"/>
      <c r="TNZ393" s="361"/>
      <c r="TOA393" s="361"/>
      <c r="TOB393" s="362"/>
      <c r="TOC393" s="363"/>
      <c r="TOD393" s="363"/>
      <c r="TOE393" s="364"/>
      <c r="TOF393" s="355"/>
      <c r="TOG393" s="128"/>
      <c r="TOH393" s="128"/>
      <c r="TOI393" s="128"/>
      <c r="TOJ393" s="128"/>
      <c r="TOK393" s="128"/>
      <c r="TOL393" s="128"/>
      <c r="TOM393" s="128"/>
      <c r="TON393" s="128"/>
      <c r="TOO393" s="128"/>
      <c r="TOP393" s="356"/>
      <c r="TOQ393" s="141"/>
      <c r="TOR393" s="366"/>
      <c r="TOS393" s="358"/>
      <c r="TOT393" s="359"/>
      <c r="TOU393" s="360"/>
      <c r="TOV393" s="361"/>
      <c r="TOW393" s="361"/>
      <c r="TOX393" s="361"/>
      <c r="TOY393" s="362"/>
      <c r="TOZ393" s="363"/>
      <c r="TPA393" s="363"/>
      <c r="TPB393" s="364"/>
      <c r="TPC393" s="355"/>
      <c r="TPD393" s="128"/>
      <c r="TPE393" s="128"/>
      <c r="TPF393" s="128"/>
      <c r="TPG393" s="128"/>
      <c r="TPH393" s="128"/>
      <c r="TPI393" s="128"/>
      <c r="TPJ393" s="128"/>
      <c r="TPK393" s="128"/>
      <c r="TPL393" s="128"/>
      <c r="TPM393" s="356"/>
      <c r="TPN393" s="141"/>
      <c r="TPO393" s="366"/>
      <c r="TPP393" s="358"/>
      <c r="TPQ393" s="359"/>
      <c r="TPR393" s="360"/>
      <c r="TPS393" s="361"/>
      <c r="TPT393" s="361"/>
      <c r="TPU393" s="361"/>
      <c r="TPV393" s="362"/>
      <c r="TPW393" s="363"/>
      <c r="TPX393" s="363"/>
      <c r="TPY393" s="364"/>
      <c r="TPZ393" s="355"/>
      <c r="TQA393" s="128"/>
      <c r="TQB393" s="128"/>
      <c r="TQC393" s="128"/>
      <c r="TQD393" s="128"/>
      <c r="TQE393" s="128"/>
      <c r="TQF393" s="128"/>
      <c r="TQG393" s="128"/>
      <c r="TQH393" s="128"/>
      <c r="TQI393" s="128"/>
      <c r="TQJ393" s="356"/>
      <c r="TQK393" s="141"/>
      <c r="TQL393" s="366"/>
      <c r="TQM393" s="358"/>
      <c r="TQN393" s="359"/>
      <c r="TQO393" s="360"/>
      <c r="TQP393" s="361"/>
      <c r="TQQ393" s="361"/>
      <c r="TQR393" s="361"/>
      <c r="TQS393" s="362"/>
      <c r="TQT393" s="363"/>
      <c r="TQU393" s="363"/>
      <c r="TQV393" s="364"/>
      <c r="TQW393" s="355"/>
      <c r="TQX393" s="128"/>
      <c r="TQY393" s="128"/>
      <c r="TQZ393" s="128"/>
      <c r="TRA393" s="128"/>
      <c r="TRB393" s="128"/>
      <c r="TRC393" s="128"/>
      <c r="TRD393" s="128"/>
      <c r="TRE393" s="128"/>
      <c r="TRF393" s="128"/>
      <c r="TRG393" s="356"/>
      <c r="TRH393" s="141"/>
      <c r="TRI393" s="366"/>
      <c r="TRJ393" s="358"/>
      <c r="TRK393" s="359"/>
      <c r="TRL393" s="360"/>
      <c r="TRM393" s="361"/>
      <c r="TRN393" s="361"/>
      <c r="TRO393" s="361"/>
      <c r="TRP393" s="362"/>
      <c r="TRQ393" s="363"/>
      <c r="TRR393" s="363"/>
      <c r="TRS393" s="364"/>
      <c r="TRT393" s="355"/>
      <c r="TRU393" s="128"/>
      <c r="TRV393" s="128"/>
      <c r="TRW393" s="128"/>
      <c r="TRX393" s="128"/>
      <c r="TRY393" s="128"/>
      <c r="TRZ393" s="128"/>
      <c r="TSA393" s="128"/>
      <c r="TSB393" s="128"/>
      <c r="TSC393" s="128"/>
      <c r="TSD393" s="356"/>
      <c r="TSE393" s="141"/>
      <c r="TSF393" s="366"/>
      <c r="TSG393" s="358"/>
      <c r="TSH393" s="359"/>
      <c r="TSI393" s="360"/>
      <c r="TSJ393" s="361"/>
      <c r="TSK393" s="361"/>
      <c r="TSL393" s="361"/>
      <c r="TSM393" s="362"/>
      <c r="TSN393" s="363"/>
      <c r="TSO393" s="363"/>
      <c r="TSP393" s="364"/>
      <c r="TSQ393" s="355"/>
      <c r="TSR393" s="128"/>
      <c r="TSS393" s="128"/>
      <c r="TST393" s="128"/>
      <c r="TSU393" s="128"/>
      <c r="TSV393" s="128"/>
      <c r="TSW393" s="128"/>
      <c r="TSX393" s="128"/>
      <c r="TSY393" s="128"/>
      <c r="TSZ393" s="128"/>
      <c r="TTA393" s="356"/>
      <c r="TTB393" s="141"/>
      <c r="TTC393" s="366"/>
      <c r="TTD393" s="358"/>
      <c r="TTE393" s="359"/>
      <c r="TTF393" s="360"/>
      <c r="TTG393" s="361"/>
      <c r="TTH393" s="361"/>
      <c r="TTI393" s="361"/>
      <c r="TTJ393" s="362"/>
      <c r="TTK393" s="363"/>
      <c r="TTL393" s="363"/>
      <c r="TTM393" s="364"/>
      <c r="TTN393" s="355"/>
      <c r="TTO393" s="128"/>
      <c r="TTP393" s="128"/>
      <c r="TTQ393" s="128"/>
      <c r="TTR393" s="128"/>
      <c r="TTS393" s="128"/>
      <c r="TTT393" s="128"/>
      <c r="TTU393" s="128"/>
      <c r="TTV393" s="128"/>
      <c r="TTW393" s="128"/>
      <c r="TTX393" s="356"/>
      <c r="TTY393" s="141"/>
      <c r="TTZ393" s="366"/>
      <c r="TUA393" s="358"/>
      <c r="TUB393" s="359"/>
      <c r="TUC393" s="360"/>
      <c r="TUD393" s="361"/>
      <c r="TUE393" s="361"/>
      <c r="TUF393" s="361"/>
      <c r="TUG393" s="362"/>
      <c r="TUH393" s="363"/>
      <c r="TUI393" s="363"/>
      <c r="TUJ393" s="364"/>
      <c r="TUK393" s="355"/>
      <c r="TUL393" s="128"/>
      <c r="TUM393" s="128"/>
      <c r="TUN393" s="128"/>
      <c r="TUO393" s="128"/>
      <c r="TUP393" s="128"/>
      <c r="TUQ393" s="128"/>
      <c r="TUR393" s="128"/>
      <c r="TUS393" s="128"/>
      <c r="TUT393" s="128"/>
      <c r="TUU393" s="356"/>
      <c r="TUV393" s="141"/>
      <c r="TUW393" s="366"/>
      <c r="TUX393" s="358"/>
      <c r="TUY393" s="359"/>
      <c r="TUZ393" s="360"/>
      <c r="TVA393" s="361"/>
      <c r="TVB393" s="361"/>
      <c r="TVC393" s="361"/>
      <c r="TVD393" s="362"/>
      <c r="TVE393" s="363"/>
      <c r="TVF393" s="363"/>
      <c r="TVG393" s="364"/>
      <c r="TVH393" s="355"/>
      <c r="TVI393" s="128"/>
      <c r="TVJ393" s="128"/>
      <c r="TVK393" s="128"/>
      <c r="TVL393" s="128"/>
      <c r="TVM393" s="128"/>
      <c r="TVN393" s="128"/>
      <c r="TVO393" s="128"/>
      <c r="TVP393" s="128"/>
      <c r="TVQ393" s="128"/>
      <c r="TVR393" s="356"/>
      <c r="TVS393" s="141"/>
      <c r="TVT393" s="366"/>
      <c r="TVU393" s="358"/>
      <c r="TVV393" s="359"/>
      <c r="TVW393" s="360"/>
      <c r="TVX393" s="361"/>
      <c r="TVY393" s="361"/>
      <c r="TVZ393" s="361"/>
      <c r="TWA393" s="362"/>
      <c r="TWB393" s="363"/>
      <c r="TWC393" s="363"/>
      <c r="TWD393" s="364"/>
      <c r="TWE393" s="355"/>
      <c r="TWF393" s="128"/>
      <c r="TWG393" s="128"/>
      <c r="TWH393" s="128"/>
      <c r="TWI393" s="128"/>
      <c r="TWJ393" s="128"/>
      <c r="TWK393" s="128"/>
      <c r="TWL393" s="128"/>
      <c r="TWM393" s="128"/>
      <c r="TWN393" s="128"/>
      <c r="TWO393" s="356"/>
      <c r="TWP393" s="141"/>
      <c r="TWQ393" s="366"/>
      <c r="TWR393" s="358"/>
      <c r="TWS393" s="359"/>
      <c r="TWT393" s="360"/>
      <c r="TWU393" s="361"/>
      <c r="TWV393" s="361"/>
      <c r="TWW393" s="361"/>
      <c r="TWX393" s="362"/>
      <c r="TWY393" s="363"/>
      <c r="TWZ393" s="363"/>
      <c r="TXA393" s="364"/>
      <c r="TXB393" s="355"/>
      <c r="TXC393" s="128"/>
      <c r="TXD393" s="128"/>
      <c r="TXE393" s="128"/>
      <c r="TXF393" s="128"/>
      <c r="TXG393" s="128"/>
      <c r="TXH393" s="128"/>
      <c r="TXI393" s="128"/>
      <c r="TXJ393" s="128"/>
      <c r="TXK393" s="128"/>
      <c r="TXL393" s="356"/>
      <c r="TXM393" s="141"/>
      <c r="TXN393" s="366"/>
      <c r="TXO393" s="358"/>
      <c r="TXP393" s="359"/>
      <c r="TXQ393" s="360"/>
      <c r="TXR393" s="361"/>
      <c r="TXS393" s="361"/>
      <c r="TXT393" s="361"/>
      <c r="TXU393" s="362"/>
      <c r="TXV393" s="363"/>
      <c r="TXW393" s="363"/>
      <c r="TXX393" s="364"/>
      <c r="TXY393" s="355"/>
      <c r="TXZ393" s="128"/>
      <c r="TYA393" s="128"/>
      <c r="TYB393" s="128"/>
      <c r="TYC393" s="128"/>
      <c r="TYD393" s="128"/>
      <c r="TYE393" s="128"/>
      <c r="TYF393" s="128"/>
      <c r="TYG393" s="128"/>
      <c r="TYH393" s="128"/>
      <c r="TYI393" s="356"/>
      <c r="TYJ393" s="141"/>
      <c r="TYK393" s="366"/>
      <c r="TYL393" s="358"/>
      <c r="TYM393" s="359"/>
      <c r="TYN393" s="360"/>
      <c r="TYO393" s="361"/>
      <c r="TYP393" s="361"/>
      <c r="TYQ393" s="361"/>
      <c r="TYR393" s="362"/>
      <c r="TYS393" s="363"/>
      <c r="TYT393" s="363"/>
      <c r="TYU393" s="364"/>
      <c r="TYV393" s="355"/>
      <c r="TYW393" s="128"/>
      <c r="TYX393" s="128"/>
      <c r="TYY393" s="128"/>
      <c r="TYZ393" s="128"/>
      <c r="TZA393" s="128"/>
      <c r="TZB393" s="128"/>
      <c r="TZC393" s="128"/>
      <c r="TZD393" s="128"/>
      <c r="TZE393" s="128"/>
      <c r="TZF393" s="356"/>
      <c r="TZG393" s="141"/>
      <c r="TZH393" s="366"/>
      <c r="TZI393" s="358"/>
      <c r="TZJ393" s="359"/>
      <c r="TZK393" s="360"/>
      <c r="TZL393" s="361"/>
      <c r="TZM393" s="361"/>
      <c r="TZN393" s="361"/>
      <c r="TZO393" s="362"/>
      <c r="TZP393" s="363"/>
      <c r="TZQ393" s="363"/>
      <c r="TZR393" s="364"/>
      <c r="TZS393" s="355"/>
      <c r="TZT393" s="128"/>
      <c r="TZU393" s="128"/>
      <c r="TZV393" s="128"/>
      <c r="TZW393" s="128"/>
      <c r="TZX393" s="128"/>
      <c r="TZY393" s="128"/>
      <c r="TZZ393" s="128"/>
      <c r="UAA393" s="128"/>
      <c r="UAB393" s="128"/>
      <c r="UAC393" s="356"/>
      <c r="UAD393" s="141"/>
      <c r="UAE393" s="366"/>
      <c r="UAF393" s="358"/>
      <c r="UAG393" s="359"/>
      <c r="UAH393" s="360"/>
      <c r="UAI393" s="361"/>
      <c r="UAJ393" s="361"/>
      <c r="UAK393" s="361"/>
      <c r="UAL393" s="362"/>
      <c r="UAM393" s="363"/>
      <c r="UAN393" s="363"/>
      <c r="UAO393" s="364"/>
      <c r="UAP393" s="355"/>
      <c r="UAQ393" s="128"/>
      <c r="UAR393" s="128"/>
      <c r="UAS393" s="128"/>
      <c r="UAT393" s="128"/>
      <c r="UAU393" s="128"/>
      <c r="UAV393" s="128"/>
      <c r="UAW393" s="128"/>
      <c r="UAX393" s="128"/>
      <c r="UAY393" s="128"/>
      <c r="UAZ393" s="356"/>
      <c r="UBA393" s="141"/>
      <c r="UBB393" s="366"/>
      <c r="UBC393" s="358"/>
      <c r="UBD393" s="359"/>
      <c r="UBE393" s="360"/>
      <c r="UBF393" s="361"/>
      <c r="UBG393" s="361"/>
      <c r="UBH393" s="361"/>
      <c r="UBI393" s="362"/>
      <c r="UBJ393" s="363"/>
      <c r="UBK393" s="363"/>
      <c r="UBL393" s="364"/>
      <c r="UBM393" s="355"/>
      <c r="UBN393" s="128"/>
      <c r="UBO393" s="128"/>
      <c r="UBP393" s="128"/>
      <c r="UBQ393" s="128"/>
      <c r="UBR393" s="128"/>
      <c r="UBS393" s="128"/>
      <c r="UBT393" s="128"/>
      <c r="UBU393" s="128"/>
      <c r="UBV393" s="128"/>
      <c r="UBW393" s="356"/>
      <c r="UBX393" s="141"/>
      <c r="UBY393" s="366"/>
      <c r="UBZ393" s="358"/>
      <c r="UCA393" s="359"/>
      <c r="UCB393" s="360"/>
      <c r="UCC393" s="361"/>
      <c r="UCD393" s="361"/>
      <c r="UCE393" s="361"/>
      <c r="UCF393" s="362"/>
      <c r="UCG393" s="363"/>
      <c r="UCH393" s="363"/>
      <c r="UCI393" s="364"/>
      <c r="UCJ393" s="355"/>
      <c r="UCK393" s="128"/>
      <c r="UCL393" s="128"/>
      <c r="UCM393" s="128"/>
      <c r="UCN393" s="128"/>
      <c r="UCO393" s="128"/>
      <c r="UCP393" s="128"/>
      <c r="UCQ393" s="128"/>
      <c r="UCR393" s="128"/>
      <c r="UCS393" s="128"/>
      <c r="UCT393" s="356"/>
      <c r="UCU393" s="141"/>
      <c r="UCV393" s="366"/>
      <c r="UCW393" s="358"/>
      <c r="UCX393" s="359"/>
      <c r="UCY393" s="360"/>
      <c r="UCZ393" s="361"/>
      <c r="UDA393" s="361"/>
      <c r="UDB393" s="361"/>
      <c r="UDC393" s="362"/>
      <c r="UDD393" s="363"/>
      <c r="UDE393" s="363"/>
      <c r="UDF393" s="364"/>
      <c r="UDG393" s="355"/>
      <c r="UDH393" s="128"/>
      <c r="UDI393" s="128"/>
      <c r="UDJ393" s="128"/>
      <c r="UDK393" s="128"/>
      <c r="UDL393" s="128"/>
      <c r="UDM393" s="128"/>
      <c r="UDN393" s="128"/>
      <c r="UDO393" s="128"/>
      <c r="UDP393" s="128"/>
      <c r="UDQ393" s="356"/>
      <c r="UDR393" s="141"/>
      <c r="UDS393" s="366"/>
      <c r="UDT393" s="358"/>
      <c r="UDU393" s="359"/>
      <c r="UDV393" s="360"/>
      <c r="UDW393" s="361"/>
      <c r="UDX393" s="361"/>
      <c r="UDY393" s="361"/>
      <c r="UDZ393" s="362"/>
      <c r="UEA393" s="363"/>
      <c r="UEB393" s="363"/>
      <c r="UEC393" s="364"/>
      <c r="UED393" s="355"/>
      <c r="UEE393" s="128"/>
      <c r="UEF393" s="128"/>
      <c r="UEG393" s="128"/>
      <c r="UEH393" s="128"/>
      <c r="UEI393" s="128"/>
      <c r="UEJ393" s="128"/>
      <c r="UEK393" s="128"/>
      <c r="UEL393" s="128"/>
      <c r="UEM393" s="128"/>
      <c r="UEN393" s="356"/>
      <c r="UEO393" s="141"/>
      <c r="UEP393" s="366"/>
      <c r="UEQ393" s="358"/>
      <c r="UER393" s="359"/>
      <c r="UES393" s="360"/>
      <c r="UET393" s="361"/>
      <c r="UEU393" s="361"/>
      <c r="UEV393" s="361"/>
      <c r="UEW393" s="362"/>
      <c r="UEX393" s="363"/>
      <c r="UEY393" s="363"/>
      <c r="UEZ393" s="364"/>
      <c r="UFA393" s="355"/>
      <c r="UFB393" s="128"/>
      <c r="UFC393" s="128"/>
      <c r="UFD393" s="128"/>
      <c r="UFE393" s="128"/>
      <c r="UFF393" s="128"/>
      <c r="UFG393" s="128"/>
      <c r="UFH393" s="128"/>
      <c r="UFI393" s="128"/>
      <c r="UFJ393" s="128"/>
      <c r="UFK393" s="356"/>
      <c r="UFL393" s="141"/>
      <c r="UFM393" s="366"/>
      <c r="UFN393" s="358"/>
      <c r="UFO393" s="359"/>
      <c r="UFP393" s="360"/>
      <c r="UFQ393" s="361"/>
      <c r="UFR393" s="361"/>
      <c r="UFS393" s="361"/>
      <c r="UFT393" s="362"/>
      <c r="UFU393" s="363"/>
      <c r="UFV393" s="363"/>
      <c r="UFW393" s="364"/>
      <c r="UFX393" s="355"/>
      <c r="UFY393" s="128"/>
      <c r="UFZ393" s="128"/>
      <c r="UGA393" s="128"/>
      <c r="UGB393" s="128"/>
      <c r="UGC393" s="128"/>
      <c r="UGD393" s="128"/>
      <c r="UGE393" s="128"/>
      <c r="UGF393" s="128"/>
      <c r="UGG393" s="128"/>
      <c r="UGH393" s="356"/>
      <c r="UGI393" s="141"/>
      <c r="UGJ393" s="366"/>
      <c r="UGK393" s="358"/>
      <c r="UGL393" s="359"/>
      <c r="UGM393" s="360"/>
      <c r="UGN393" s="361"/>
      <c r="UGO393" s="361"/>
      <c r="UGP393" s="361"/>
      <c r="UGQ393" s="362"/>
      <c r="UGR393" s="363"/>
      <c r="UGS393" s="363"/>
      <c r="UGT393" s="364"/>
      <c r="UGU393" s="355"/>
      <c r="UGV393" s="128"/>
      <c r="UGW393" s="128"/>
      <c r="UGX393" s="128"/>
      <c r="UGY393" s="128"/>
      <c r="UGZ393" s="128"/>
      <c r="UHA393" s="128"/>
      <c r="UHB393" s="128"/>
      <c r="UHC393" s="128"/>
      <c r="UHD393" s="128"/>
      <c r="UHE393" s="356"/>
      <c r="UHF393" s="141"/>
      <c r="UHG393" s="366"/>
      <c r="UHH393" s="358"/>
      <c r="UHI393" s="359"/>
      <c r="UHJ393" s="360"/>
      <c r="UHK393" s="361"/>
      <c r="UHL393" s="361"/>
      <c r="UHM393" s="361"/>
      <c r="UHN393" s="362"/>
      <c r="UHO393" s="363"/>
      <c r="UHP393" s="363"/>
      <c r="UHQ393" s="364"/>
      <c r="UHR393" s="355"/>
      <c r="UHS393" s="128"/>
      <c r="UHT393" s="128"/>
      <c r="UHU393" s="128"/>
      <c r="UHV393" s="128"/>
      <c r="UHW393" s="128"/>
      <c r="UHX393" s="128"/>
      <c r="UHY393" s="128"/>
      <c r="UHZ393" s="128"/>
      <c r="UIA393" s="128"/>
      <c r="UIB393" s="356"/>
      <c r="UIC393" s="141"/>
      <c r="UID393" s="366"/>
      <c r="UIE393" s="358"/>
      <c r="UIF393" s="359"/>
      <c r="UIG393" s="360"/>
      <c r="UIH393" s="361"/>
      <c r="UII393" s="361"/>
      <c r="UIJ393" s="361"/>
      <c r="UIK393" s="362"/>
      <c r="UIL393" s="363"/>
      <c r="UIM393" s="363"/>
      <c r="UIN393" s="364"/>
      <c r="UIO393" s="355"/>
      <c r="UIP393" s="128"/>
      <c r="UIQ393" s="128"/>
      <c r="UIR393" s="128"/>
      <c r="UIS393" s="128"/>
      <c r="UIT393" s="128"/>
      <c r="UIU393" s="128"/>
      <c r="UIV393" s="128"/>
      <c r="UIW393" s="128"/>
      <c r="UIX393" s="128"/>
      <c r="UIY393" s="356"/>
      <c r="UIZ393" s="141"/>
      <c r="UJA393" s="366"/>
      <c r="UJB393" s="358"/>
      <c r="UJC393" s="359"/>
      <c r="UJD393" s="360"/>
      <c r="UJE393" s="361"/>
      <c r="UJF393" s="361"/>
      <c r="UJG393" s="361"/>
      <c r="UJH393" s="362"/>
      <c r="UJI393" s="363"/>
      <c r="UJJ393" s="363"/>
      <c r="UJK393" s="364"/>
      <c r="UJL393" s="355"/>
      <c r="UJM393" s="128"/>
      <c r="UJN393" s="128"/>
      <c r="UJO393" s="128"/>
      <c r="UJP393" s="128"/>
      <c r="UJQ393" s="128"/>
      <c r="UJR393" s="128"/>
      <c r="UJS393" s="128"/>
      <c r="UJT393" s="128"/>
      <c r="UJU393" s="128"/>
      <c r="UJV393" s="356"/>
      <c r="UJW393" s="141"/>
      <c r="UJX393" s="366"/>
      <c r="UJY393" s="358"/>
      <c r="UJZ393" s="359"/>
      <c r="UKA393" s="360"/>
      <c r="UKB393" s="361"/>
      <c r="UKC393" s="361"/>
      <c r="UKD393" s="361"/>
      <c r="UKE393" s="362"/>
      <c r="UKF393" s="363"/>
      <c r="UKG393" s="363"/>
      <c r="UKH393" s="364"/>
      <c r="UKI393" s="355"/>
      <c r="UKJ393" s="128"/>
      <c r="UKK393" s="128"/>
      <c r="UKL393" s="128"/>
      <c r="UKM393" s="128"/>
      <c r="UKN393" s="128"/>
      <c r="UKO393" s="128"/>
      <c r="UKP393" s="128"/>
      <c r="UKQ393" s="128"/>
      <c r="UKR393" s="128"/>
      <c r="UKS393" s="356"/>
      <c r="UKT393" s="141"/>
      <c r="UKU393" s="366"/>
      <c r="UKV393" s="358"/>
      <c r="UKW393" s="359"/>
      <c r="UKX393" s="360"/>
      <c r="UKY393" s="361"/>
      <c r="UKZ393" s="361"/>
      <c r="ULA393" s="361"/>
      <c r="ULB393" s="362"/>
      <c r="ULC393" s="363"/>
      <c r="ULD393" s="363"/>
      <c r="ULE393" s="364"/>
      <c r="ULF393" s="355"/>
      <c r="ULG393" s="128"/>
      <c r="ULH393" s="128"/>
      <c r="ULI393" s="128"/>
      <c r="ULJ393" s="128"/>
      <c r="ULK393" s="128"/>
      <c r="ULL393" s="128"/>
      <c r="ULM393" s="128"/>
      <c r="ULN393" s="128"/>
      <c r="ULO393" s="128"/>
      <c r="ULP393" s="356"/>
      <c r="ULQ393" s="141"/>
      <c r="ULR393" s="366"/>
      <c r="ULS393" s="358"/>
      <c r="ULT393" s="359"/>
      <c r="ULU393" s="360"/>
      <c r="ULV393" s="361"/>
      <c r="ULW393" s="361"/>
      <c r="ULX393" s="361"/>
      <c r="ULY393" s="362"/>
      <c r="ULZ393" s="363"/>
      <c r="UMA393" s="363"/>
      <c r="UMB393" s="364"/>
      <c r="UMC393" s="355"/>
      <c r="UMD393" s="128"/>
      <c r="UME393" s="128"/>
      <c r="UMF393" s="128"/>
      <c r="UMG393" s="128"/>
      <c r="UMH393" s="128"/>
      <c r="UMI393" s="128"/>
      <c r="UMJ393" s="128"/>
      <c r="UMK393" s="128"/>
      <c r="UML393" s="128"/>
      <c r="UMM393" s="356"/>
      <c r="UMN393" s="141"/>
      <c r="UMO393" s="366"/>
      <c r="UMP393" s="358"/>
      <c r="UMQ393" s="359"/>
      <c r="UMR393" s="360"/>
      <c r="UMS393" s="361"/>
      <c r="UMT393" s="361"/>
      <c r="UMU393" s="361"/>
      <c r="UMV393" s="362"/>
      <c r="UMW393" s="363"/>
      <c r="UMX393" s="363"/>
      <c r="UMY393" s="364"/>
      <c r="UMZ393" s="355"/>
      <c r="UNA393" s="128"/>
      <c r="UNB393" s="128"/>
      <c r="UNC393" s="128"/>
      <c r="UND393" s="128"/>
      <c r="UNE393" s="128"/>
      <c r="UNF393" s="128"/>
      <c r="UNG393" s="128"/>
      <c r="UNH393" s="128"/>
      <c r="UNI393" s="128"/>
      <c r="UNJ393" s="356"/>
      <c r="UNK393" s="141"/>
      <c r="UNL393" s="366"/>
      <c r="UNM393" s="358"/>
      <c r="UNN393" s="359"/>
      <c r="UNO393" s="360"/>
      <c r="UNP393" s="361"/>
      <c r="UNQ393" s="361"/>
      <c r="UNR393" s="361"/>
      <c r="UNS393" s="362"/>
      <c r="UNT393" s="363"/>
      <c r="UNU393" s="363"/>
      <c r="UNV393" s="364"/>
      <c r="UNW393" s="355"/>
      <c r="UNX393" s="128"/>
      <c r="UNY393" s="128"/>
      <c r="UNZ393" s="128"/>
      <c r="UOA393" s="128"/>
      <c r="UOB393" s="128"/>
      <c r="UOC393" s="128"/>
      <c r="UOD393" s="128"/>
      <c r="UOE393" s="128"/>
      <c r="UOF393" s="128"/>
      <c r="UOG393" s="356"/>
      <c r="UOH393" s="141"/>
      <c r="UOI393" s="366"/>
      <c r="UOJ393" s="358"/>
      <c r="UOK393" s="359"/>
      <c r="UOL393" s="360"/>
      <c r="UOM393" s="361"/>
      <c r="UON393" s="361"/>
      <c r="UOO393" s="361"/>
      <c r="UOP393" s="362"/>
      <c r="UOQ393" s="363"/>
      <c r="UOR393" s="363"/>
      <c r="UOS393" s="364"/>
      <c r="UOT393" s="355"/>
      <c r="UOU393" s="128"/>
      <c r="UOV393" s="128"/>
      <c r="UOW393" s="128"/>
      <c r="UOX393" s="128"/>
      <c r="UOY393" s="128"/>
      <c r="UOZ393" s="128"/>
      <c r="UPA393" s="128"/>
      <c r="UPB393" s="128"/>
      <c r="UPC393" s="128"/>
      <c r="UPD393" s="356"/>
      <c r="UPE393" s="141"/>
      <c r="UPF393" s="366"/>
      <c r="UPG393" s="358"/>
      <c r="UPH393" s="359"/>
      <c r="UPI393" s="360"/>
      <c r="UPJ393" s="361"/>
      <c r="UPK393" s="361"/>
      <c r="UPL393" s="361"/>
      <c r="UPM393" s="362"/>
      <c r="UPN393" s="363"/>
      <c r="UPO393" s="363"/>
      <c r="UPP393" s="364"/>
      <c r="UPQ393" s="355"/>
      <c r="UPR393" s="128"/>
      <c r="UPS393" s="128"/>
      <c r="UPT393" s="128"/>
      <c r="UPU393" s="128"/>
      <c r="UPV393" s="128"/>
      <c r="UPW393" s="128"/>
      <c r="UPX393" s="128"/>
      <c r="UPY393" s="128"/>
      <c r="UPZ393" s="128"/>
      <c r="UQA393" s="356"/>
      <c r="UQB393" s="141"/>
      <c r="UQC393" s="366"/>
      <c r="UQD393" s="358"/>
      <c r="UQE393" s="359"/>
      <c r="UQF393" s="360"/>
      <c r="UQG393" s="361"/>
      <c r="UQH393" s="361"/>
      <c r="UQI393" s="361"/>
      <c r="UQJ393" s="362"/>
      <c r="UQK393" s="363"/>
      <c r="UQL393" s="363"/>
      <c r="UQM393" s="364"/>
      <c r="UQN393" s="355"/>
      <c r="UQO393" s="128"/>
      <c r="UQP393" s="128"/>
      <c r="UQQ393" s="128"/>
      <c r="UQR393" s="128"/>
      <c r="UQS393" s="128"/>
      <c r="UQT393" s="128"/>
      <c r="UQU393" s="128"/>
      <c r="UQV393" s="128"/>
      <c r="UQW393" s="128"/>
      <c r="UQX393" s="356"/>
      <c r="UQY393" s="141"/>
      <c r="UQZ393" s="366"/>
      <c r="URA393" s="358"/>
      <c r="URB393" s="359"/>
      <c r="URC393" s="360"/>
      <c r="URD393" s="361"/>
      <c r="URE393" s="361"/>
      <c r="URF393" s="361"/>
      <c r="URG393" s="362"/>
      <c r="URH393" s="363"/>
      <c r="URI393" s="363"/>
      <c r="URJ393" s="364"/>
      <c r="URK393" s="355"/>
      <c r="URL393" s="128"/>
      <c r="URM393" s="128"/>
      <c r="URN393" s="128"/>
      <c r="URO393" s="128"/>
      <c r="URP393" s="128"/>
      <c r="URQ393" s="128"/>
      <c r="URR393" s="128"/>
      <c r="URS393" s="128"/>
      <c r="URT393" s="128"/>
      <c r="URU393" s="356"/>
      <c r="URV393" s="141"/>
      <c r="URW393" s="366"/>
      <c r="URX393" s="358"/>
      <c r="URY393" s="359"/>
      <c r="URZ393" s="360"/>
      <c r="USA393" s="361"/>
      <c r="USB393" s="361"/>
      <c r="USC393" s="361"/>
      <c r="USD393" s="362"/>
      <c r="USE393" s="363"/>
      <c r="USF393" s="363"/>
      <c r="USG393" s="364"/>
      <c r="USH393" s="355"/>
      <c r="USI393" s="128"/>
      <c r="USJ393" s="128"/>
      <c r="USK393" s="128"/>
      <c r="USL393" s="128"/>
      <c r="USM393" s="128"/>
      <c r="USN393" s="128"/>
      <c r="USO393" s="128"/>
      <c r="USP393" s="128"/>
      <c r="USQ393" s="128"/>
      <c r="USR393" s="356"/>
      <c r="USS393" s="141"/>
      <c r="UST393" s="366"/>
      <c r="USU393" s="358"/>
      <c r="USV393" s="359"/>
      <c r="USW393" s="360"/>
      <c r="USX393" s="361"/>
      <c r="USY393" s="361"/>
      <c r="USZ393" s="361"/>
      <c r="UTA393" s="362"/>
      <c r="UTB393" s="363"/>
      <c r="UTC393" s="363"/>
      <c r="UTD393" s="364"/>
      <c r="UTE393" s="355"/>
      <c r="UTF393" s="128"/>
      <c r="UTG393" s="128"/>
      <c r="UTH393" s="128"/>
      <c r="UTI393" s="128"/>
      <c r="UTJ393" s="128"/>
      <c r="UTK393" s="128"/>
      <c r="UTL393" s="128"/>
      <c r="UTM393" s="128"/>
      <c r="UTN393" s="128"/>
      <c r="UTO393" s="356"/>
      <c r="UTP393" s="141"/>
      <c r="UTQ393" s="366"/>
      <c r="UTR393" s="358"/>
      <c r="UTS393" s="359"/>
      <c r="UTT393" s="360"/>
      <c r="UTU393" s="361"/>
      <c r="UTV393" s="361"/>
      <c r="UTW393" s="361"/>
      <c r="UTX393" s="362"/>
      <c r="UTY393" s="363"/>
      <c r="UTZ393" s="363"/>
      <c r="UUA393" s="364"/>
      <c r="UUB393" s="355"/>
      <c r="UUC393" s="128"/>
      <c r="UUD393" s="128"/>
      <c r="UUE393" s="128"/>
      <c r="UUF393" s="128"/>
      <c r="UUG393" s="128"/>
      <c r="UUH393" s="128"/>
      <c r="UUI393" s="128"/>
      <c r="UUJ393" s="128"/>
      <c r="UUK393" s="128"/>
      <c r="UUL393" s="356"/>
      <c r="UUM393" s="141"/>
      <c r="UUN393" s="366"/>
      <c r="UUO393" s="358"/>
      <c r="UUP393" s="359"/>
      <c r="UUQ393" s="360"/>
      <c r="UUR393" s="361"/>
      <c r="UUS393" s="361"/>
      <c r="UUT393" s="361"/>
      <c r="UUU393" s="362"/>
      <c r="UUV393" s="363"/>
      <c r="UUW393" s="363"/>
      <c r="UUX393" s="364"/>
      <c r="UUY393" s="355"/>
      <c r="UUZ393" s="128"/>
      <c r="UVA393" s="128"/>
      <c r="UVB393" s="128"/>
      <c r="UVC393" s="128"/>
      <c r="UVD393" s="128"/>
      <c r="UVE393" s="128"/>
      <c r="UVF393" s="128"/>
      <c r="UVG393" s="128"/>
      <c r="UVH393" s="128"/>
      <c r="UVI393" s="356"/>
      <c r="UVJ393" s="141"/>
      <c r="UVK393" s="366"/>
      <c r="UVL393" s="358"/>
      <c r="UVM393" s="359"/>
      <c r="UVN393" s="360"/>
      <c r="UVO393" s="361"/>
      <c r="UVP393" s="361"/>
      <c r="UVQ393" s="361"/>
      <c r="UVR393" s="362"/>
      <c r="UVS393" s="363"/>
      <c r="UVT393" s="363"/>
      <c r="UVU393" s="364"/>
      <c r="UVV393" s="355"/>
      <c r="UVW393" s="128"/>
      <c r="UVX393" s="128"/>
      <c r="UVY393" s="128"/>
      <c r="UVZ393" s="128"/>
      <c r="UWA393" s="128"/>
      <c r="UWB393" s="128"/>
      <c r="UWC393" s="128"/>
      <c r="UWD393" s="128"/>
      <c r="UWE393" s="128"/>
      <c r="UWF393" s="356"/>
      <c r="UWG393" s="141"/>
      <c r="UWH393" s="366"/>
      <c r="UWI393" s="358"/>
      <c r="UWJ393" s="359"/>
      <c r="UWK393" s="360"/>
      <c r="UWL393" s="361"/>
      <c r="UWM393" s="361"/>
      <c r="UWN393" s="361"/>
      <c r="UWO393" s="362"/>
      <c r="UWP393" s="363"/>
      <c r="UWQ393" s="363"/>
      <c r="UWR393" s="364"/>
      <c r="UWS393" s="355"/>
      <c r="UWT393" s="128"/>
      <c r="UWU393" s="128"/>
      <c r="UWV393" s="128"/>
      <c r="UWW393" s="128"/>
      <c r="UWX393" s="128"/>
      <c r="UWY393" s="128"/>
      <c r="UWZ393" s="128"/>
      <c r="UXA393" s="128"/>
      <c r="UXB393" s="128"/>
      <c r="UXC393" s="356"/>
      <c r="UXD393" s="141"/>
      <c r="UXE393" s="366"/>
      <c r="UXF393" s="358"/>
      <c r="UXG393" s="359"/>
      <c r="UXH393" s="360"/>
      <c r="UXI393" s="361"/>
      <c r="UXJ393" s="361"/>
      <c r="UXK393" s="361"/>
      <c r="UXL393" s="362"/>
      <c r="UXM393" s="363"/>
      <c r="UXN393" s="363"/>
      <c r="UXO393" s="364"/>
      <c r="UXP393" s="355"/>
      <c r="UXQ393" s="128"/>
      <c r="UXR393" s="128"/>
      <c r="UXS393" s="128"/>
      <c r="UXT393" s="128"/>
      <c r="UXU393" s="128"/>
      <c r="UXV393" s="128"/>
      <c r="UXW393" s="128"/>
      <c r="UXX393" s="128"/>
      <c r="UXY393" s="128"/>
      <c r="UXZ393" s="356"/>
      <c r="UYA393" s="141"/>
      <c r="UYB393" s="366"/>
      <c r="UYC393" s="358"/>
      <c r="UYD393" s="359"/>
      <c r="UYE393" s="360"/>
      <c r="UYF393" s="361"/>
      <c r="UYG393" s="361"/>
      <c r="UYH393" s="361"/>
      <c r="UYI393" s="362"/>
      <c r="UYJ393" s="363"/>
      <c r="UYK393" s="363"/>
      <c r="UYL393" s="364"/>
      <c r="UYM393" s="355"/>
      <c r="UYN393" s="128"/>
      <c r="UYO393" s="128"/>
      <c r="UYP393" s="128"/>
      <c r="UYQ393" s="128"/>
      <c r="UYR393" s="128"/>
      <c r="UYS393" s="128"/>
      <c r="UYT393" s="128"/>
      <c r="UYU393" s="128"/>
      <c r="UYV393" s="128"/>
      <c r="UYW393" s="356"/>
      <c r="UYX393" s="141"/>
      <c r="UYY393" s="366"/>
      <c r="UYZ393" s="358"/>
      <c r="UZA393" s="359"/>
      <c r="UZB393" s="360"/>
      <c r="UZC393" s="361"/>
      <c r="UZD393" s="361"/>
      <c r="UZE393" s="361"/>
      <c r="UZF393" s="362"/>
      <c r="UZG393" s="363"/>
      <c r="UZH393" s="363"/>
      <c r="UZI393" s="364"/>
      <c r="UZJ393" s="355"/>
      <c r="UZK393" s="128"/>
      <c r="UZL393" s="128"/>
      <c r="UZM393" s="128"/>
      <c r="UZN393" s="128"/>
      <c r="UZO393" s="128"/>
      <c r="UZP393" s="128"/>
      <c r="UZQ393" s="128"/>
      <c r="UZR393" s="128"/>
      <c r="UZS393" s="128"/>
      <c r="UZT393" s="356"/>
      <c r="UZU393" s="141"/>
      <c r="UZV393" s="366"/>
      <c r="UZW393" s="358"/>
      <c r="UZX393" s="359"/>
      <c r="UZY393" s="360"/>
      <c r="UZZ393" s="361"/>
      <c r="VAA393" s="361"/>
      <c r="VAB393" s="361"/>
      <c r="VAC393" s="362"/>
      <c r="VAD393" s="363"/>
      <c r="VAE393" s="363"/>
      <c r="VAF393" s="364"/>
      <c r="VAG393" s="355"/>
      <c r="VAH393" s="128"/>
      <c r="VAI393" s="128"/>
      <c r="VAJ393" s="128"/>
      <c r="VAK393" s="128"/>
      <c r="VAL393" s="128"/>
      <c r="VAM393" s="128"/>
      <c r="VAN393" s="128"/>
      <c r="VAO393" s="128"/>
      <c r="VAP393" s="128"/>
      <c r="VAQ393" s="356"/>
      <c r="VAR393" s="141"/>
      <c r="VAS393" s="366"/>
      <c r="VAT393" s="358"/>
      <c r="VAU393" s="359"/>
      <c r="VAV393" s="360"/>
      <c r="VAW393" s="361"/>
      <c r="VAX393" s="361"/>
      <c r="VAY393" s="361"/>
      <c r="VAZ393" s="362"/>
      <c r="VBA393" s="363"/>
      <c r="VBB393" s="363"/>
      <c r="VBC393" s="364"/>
      <c r="VBD393" s="355"/>
      <c r="VBE393" s="128"/>
      <c r="VBF393" s="128"/>
      <c r="VBG393" s="128"/>
      <c r="VBH393" s="128"/>
      <c r="VBI393" s="128"/>
      <c r="VBJ393" s="128"/>
      <c r="VBK393" s="128"/>
      <c r="VBL393" s="128"/>
      <c r="VBM393" s="128"/>
      <c r="VBN393" s="356"/>
      <c r="VBO393" s="141"/>
      <c r="VBP393" s="366"/>
      <c r="VBQ393" s="358"/>
      <c r="VBR393" s="359"/>
      <c r="VBS393" s="360"/>
      <c r="VBT393" s="361"/>
      <c r="VBU393" s="361"/>
      <c r="VBV393" s="361"/>
      <c r="VBW393" s="362"/>
      <c r="VBX393" s="363"/>
      <c r="VBY393" s="363"/>
      <c r="VBZ393" s="364"/>
      <c r="VCA393" s="355"/>
      <c r="VCB393" s="128"/>
      <c r="VCC393" s="128"/>
      <c r="VCD393" s="128"/>
      <c r="VCE393" s="128"/>
      <c r="VCF393" s="128"/>
      <c r="VCG393" s="128"/>
      <c r="VCH393" s="128"/>
      <c r="VCI393" s="128"/>
      <c r="VCJ393" s="128"/>
      <c r="VCK393" s="356"/>
      <c r="VCL393" s="141"/>
      <c r="VCM393" s="366"/>
      <c r="VCN393" s="358"/>
      <c r="VCO393" s="359"/>
      <c r="VCP393" s="360"/>
      <c r="VCQ393" s="361"/>
      <c r="VCR393" s="361"/>
      <c r="VCS393" s="361"/>
      <c r="VCT393" s="362"/>
      <c r="VCU393" s="363"/>
      <c r="VCV393" s="363"/>
      <c r="VCW393" s="364"/>
      <c r="VCX393" s="355"/>
      <c r="VCY393" s="128"/>
      <c r="VCZ393" s="128"/>
      <c r="VDA393" s="128"/>
      <c r="VDB393" s="128"/>
      <c r="VDC393" s="128"/>
      <c r="VDD393" s="128"/>
      <c r="VDE393" s="128"/>
      <c r="VDF393" s="128"/>
      <c r="VDG393" s="128"/>
      <c r="VDH393" s="356"/>
      <c r="VDI393" s="141"/>
      <c r="VDJ393" s="366"/>
      <c r="VDK393" s="358"/>
      <c r="VDL393" s="359"/>
      <c r="VDM393" s="360"/>
      <c r="VDN393" s="361"/>
      <c r="VDO393" s="361"/>
      <c r="VDP393" s="361"/>
      <c r="VDQ393" s="362"/>
      <c r="VDR393" s="363"/>
      <c r="VDS393" s="363"/>
      <c r="VDT393" s="364"/>
      <c r="VDU393" s="355"/>
      <c r="VDV393" s="128"/>
      <c r="VDW393" s="128"/>
      <c r="VDX393" s="128"/>
      <c r="VDY393" s="128"/>
      <c r="VDZ393" s="128"/>
      <c r="VEA393" s="128"/>
      <c r="VEB393" s="128"/>
      <c r="VEC393" s="128"/>
      <c r="VED393" s="128"/>
      <c r="VEE393" s="356"/>
      <c r="VEF393" s="141"/>
      <c r="VEG393" s="366"/>
      <c r="VEH393" s="358"/>
      <c r="VEI393" s="359"/>
      <c r="VEJ393" s="360"/>
      <c r="VEK393" s="361"/>
      <c r="VEL393" s="361"/>
      <c r="VEM393" s="361"/>
      <c r="VEN393" s="362"/>
      <c r="VEO393" s="363"/>
      <c r="VEP393" s="363"/>
      <c r="VEQ393" s="364"/>
      <c r="VER393" s="355"/>
      <c r="VES393" s="128"/>
      <c r="VET393" s="128"/>
      <c r="VEU393" s="128"/>
      <c r="VEV393" s="128"/>
      <c r="VEW393" s="128"/>
      <c r="VEX393" s="128"/>
      <c r="VEY393" s="128"/>
      <c r="VEZ393" s="128"/>
      <c r="VFA393" s="128"/>
      <c r="VFB393" s="356"/>
      <c r="VFC393" s="141"/>
      <c r="VFD393" s="366"/>
      <c r="VFE393" s="358"/>
      <c r="VFF393" s="359"/>
      <c r="VFG393" s="360"/>
      <c r="VFH393" s="361"/>
      <c r="VFI393" s="361"/>
      <c r="VFJ393" s="361"/>
      <c r="VFK393" s="362"/>
      <c r="VFL393" s="363"/>
      <c r="VFM393" s="363"/>
      <c r="VFN393" s="364"/>
      <c r="VFO393" s="355"/>
      <c r="VFP393" s="128"/>
      <c r="VFQ393" s="128"/>
      <c r="VFR393" s="128"/>
      <c r="VFS393" s="128"/>
      <c r="VFT393" s="128"/>
      <c r="VFU393" s="128"/>
      <c r="VFV393" s="128"/>
      <c r="VFW393" s="128"/>
      <c r="VFX393" s="128"/>
      <c r="VFY393" s="356"/>
      <c r="VFZ393" s="141"/>
      <c r="VGA393" s="366"/>
      <c r="VGB393" s="358"/>
      <c r="VGC393" s="359"/>
      <c r="VGD393" s="360"/>
      <c r="VGE393" s="361"/>
      <c r="VGF393" s="361"/>
      <c r="VGG393" s="361"/>
      <c r="VGH393" s="362"/>
      <c r="VGI393" s="363"/>
      <c r="VGJ393" s="363"/>
      <c r="VGK393" s="364"/>
      <c r="VGL393" s="355"/>
      <c r="VGM393" s="128"/>
      <c r="VGN393" s="128"/>
      <c r="VGO393" s="128"/>
      <c r="VGP393" s="128"/>
      <c r="VGQ393" s="128"/>
      <c r="VGR393" s="128"/>
      <c r="VGS393" s="128"/>
      <c r="VGT393" s="128"/>
      <c r="VGU393" s="128"/>
      <c r="VGV393" s="356"/>
      <c r="VGW393" s="141"/>
      <c r="VGX393" s="366"/>
      <c r="VGY393" s="358"/>
      <c r="VGZ393" s="359"/>
      <c r="VHA393" s="360"/>
      <c r="VHB393" s="361"/>
      <c r="VHC393" s="361"/>
      <c r="VHD393" s="361"/>
      <c r="VHE393" s="362"/>
      <c r="VHF393" s="363"/>
      <c r="VHG393" s="363"/>
      <c r="VHH393" s="364"/>
      <c r="VHI393" s="355"/>
      <c r="VHJ393" s="128"/>
      <c r="VHK393" s="128"/>
      <c r="VHL393" s="128"/>
      <c r="VHM393" s="128"/>
      <c r="VHN393" s="128"/>
      <c r="VHO393" s="128"/>
      <c r="VHP393" s="128"/>
      <c r="VHQ393" s="128"/>
      <c r="VHR393" s="128"/>
      <c r="VHS393" s="356"/>
      <c r="VHT393" s="141"/>
      <c r="VHU393" s="366"/>
      <c r="VHV393" s="358"/>
      <c r="VHW393" s="359"/>
      <c r="VHX393" s="360"/>
      <c r="VHY393" s="361"/>
      <c r="VHZ393" s="361"/>
      <c r="VIA393" s="361"/>
      <c r="VIB393" s="362"/>
      <c r="VIC393" s="363"/>
      <c r="VID393" s="363"/>
      <c r="VIE393" s="364"/>
      <c r="VIF393" s="355"/>
      <c r="VIG393" s="128"/>
      <c r="VIH393" s="128"/>
      <c r="VII393" s="128"/>
      <c r="VIJ393" s="128"/>
      <c r="VIK393" s="128"/>
      <c r="VIL393" s="128"/>
      <c r="VIM393" s="128"/>
      <c r="VIN393" s="128"/>
      <c r="VIO393" s="128"/>
      <c r="VIP393" s="356"/>
      <c r="VIQ393" s="141"/>
      <c r="VIR393" s="366"/>
      <c r="VIS393" s="358"/>
      <c r="VIT393" s="359"/>
      <c r="VIU393" s="360"/>
      <c r="VIV393" s="361"/>
      <c r="VIW393" s="361"/>
      <c r="VIX393" s="361"/>
      <c r="VIY393" s="362"/>
      <c r="VIZ393" s="363"/>
      <c r="VJA393" s="363"/>
      <c r="VJB393" s="364"/>
      <c r="VJC393" s="355"/>
      <c r="VJD393" s="128"/>
      <c r="VJE393" s="128"/>
      <c r="VJF393" s="128"/>
      <c r="VJG393" s="128"/>
      <c r="VJH393" s="128"/>
      <c r="VJI393" s="128"/>
      <c r="VJJ393" s="128"/>
      <c r="VJK393" s="128"/>
      <c r="VJL393" s="128"/>
      <c r="VJM393" s="356"/>
      <c r="VJN393" s="141"/>
      <c r="VJO393" s="366"/>
      <c r="VJP393" s="358"/>
      <c r="VJQ393" s="359"/>
      <c r="VJR393" s="360"/>
      <c r="VJS393" s="361"/>
      <c r="VJT393" s="361"/>
      <c r="VJU393" s="361"/>
      <c r="VJV393" s="362"/>
      <c r="VJW393" s="363"/>
      <c r="VJX393" s="363"/>
      <c r="VJY393" s="364"/>
      <c r="VJZ393" s="355"/>
      <c r="VKA393" s="128"/>
      <c r="VKB393" s="128"/>
      <c r="VKC393" s="128"/>
      <c r="VKD393" s="128"/>
      <c r="VKE393" s="128"/>
      <c r="VKF393" s="128"/>
      <c r="VKG393" s="128"/>
      <c r="VKH393" s="128"/>
      <c r="VKI393" s="128"/>
      <c r="VKJ393" s="356"/>
      <c r="VKK393" s="141"/>
      <c r="VKL393" s="366"/>
      <c r="VKM393" s="358"/>
      <c r="VKN393" s="359"/>
      <c r="VKO393" s="360"/>
      <c r="VKP393" s="361"/>
      <c r="VKQ393" s="361"/>
      <c r="VKR393" s="361"/>
      <c r="VKS393" s="362"/>
      <c r="VKT393" s="363"/>
      <c r="VKU393" s="363"/>
      <c r="VKV393" s="364"/>
      <c r="VKW393" s="355"/>
      <c r="VKX393" s="128"/>
      <c r="VKY393" s="128"/>
      <c r="VKZ393" s="128"/>
      <c r="VLA393" s="128"/>
      <c r="VLB393" s="128"/>
      <c r="VLC393" s="128"/>
      <c r="VLD393" s="128"/>
      <c r="VLE393" s="128"/>
      <c r="VLF393" s="128"/>
      <c r="VLG393" s="356"/>
      <c r="VLH393" s="141"/>
      <c r="VLI393" s="366"/>
      <c r="VLJ393" s="358"/>
      <c r="VLK393" s="359"/>
      <c r="VLL393" s="360"/>
      <c r="VLM393" s="361"/>
      <c r="VLN393" s="361"/>
      <c r="VLO393" s="361"/>
      <c r="VLP393" s="362"/>
      <c r="VLQ393" s="363"/>
      <c r="VLR393" s="363"/>
      <c r="VLS393" s="364"/>
      <c r="VLT393" s="355"/>
      <c r="VLU393" s="128"/>
      <c r="VLV393" s="128"/>
      <c r="VLW393" s="128"/>
      <c r="VLX393" s="128"/>
      <c r="VLY393" s="128"/>
      <c r="VLZ393" s="128"/>
      <c r="VMA393" s="128"/>
      <c r="VMB393" s="128"/>
      <c r="VMC393" s="128"/>
      <c r="VMD393" s="356"/>
      <c r="VME393" s="141"/>
      <c r="VMF393" s="366"/>
      <c r="VMG393" s="358"/>
      <c r="VMH393" s="359"/>
      <c r="VMI393" s="360"/>
      <c r="VMJ393" s="361"/>
      <c r="VMK393" s="361"/>
      <c r="VML393" s="361"/>
      <c r="VMM393" s="362"/>
      <c r="VMN393" s="363"/>
      <c r="VMO393" s="363"/>
      <c r="VMP393" s="364"/>
      <c r="VMQ393" s="355"/>
      <c r="VMR393" s="128"/>
      <c r="VMS393" s="128"/>
      <c r="VMT393" s="128"/>
      <c r="VMU393" s="128"/>
      <c r="VMV393" s="128"/>
      <c r="VMW393" s="128"/>
      <c r="VMX393" s="128"/>
      <c r="VMY393" s="128"/>
      <c r="VMZ393" s="128"/>
      <c r="VNA393" s="356"/>
      <c r="VNB393" s="141"/>
      <c r="VNC393" s="366"/>
      <c r="VND393" s="358"/>
      <c r="VNE393" s="359"/>
      <c r="VNF393" s="360"/>
      <c r="VNG393" s="361"/>
      <c r="VNH393" s="361"/>
      <c r="VNI393" s="361"/>
      <c r="VNJ393" s="362"/>
      <c r="VNK393" s="363"/>
      <c r="VNL393" s="363"/>
      <c r="VNM393" s="364"/>
      <c r="VNN393" s="355"/>
      <c r="VNO393" s="128"/>
      <c r="VNP393" s="128"/>
      <c r="VNQ393" s="128"/>
      <c r="VNR393" s="128"/>
      <c r="VNS393" s="128"/>
      <c r="VNT393" s="128"/>
      <c r="VNU393" s="128"/>
      <c r="VNV393" s="128"/>
      <c r="VNW393" s="128"/>
      <c r="VNX393" s="356"/>
      <c r="VNY393" s="141"/>
      <c r="VNZ393" s="366"/>
      <c r="VOA393" s="358"/>
      <c r="VOB393" s="359"/>
      <c r="VOC393" s="360"/>
      <c r="VOD393" s="361"/>
      <c r="VOE393" s="361"/>
      <c r="VOF393" s="361"/>
      <c r="VOG393" s="362"/>
      <c r="VOH393" s="363"/>
      <c r="VOI393" s="363"/>
      <c r="VOJ393" s="364"/>
      <c r="VOK393" s="355"/>
      <c r="VOL393" s="128"/>
      <c r="VOM393" s="128"/>
      <c r="VON393" s="128"/>
      <c r="VOO393" s="128"/>
      <c r="VOP393" s="128"/>
      <c r="VOQ393" s="128"/>
      <c r="VOR393" s="128"/>
      <c r="VOS393" s="128"/>
      <c r="VOT393" s="128"/>
      <c r="VOU393" s="356"/>
      <c r="VOV393" s="141"/>
      <c r="VOW393" s="366"/>
      <c r="VOX393" s="358"/>
      <c r="VOY393" s="359"/>
      <c r="VOZ393" s="360"/>
      <c r="VPA393" s="361"/>
      <c r="VPB393" s="361"/>
      <c r="VPC393" s="361"/>
      <c r="VPD393" s="362"/>
      <c r="VPE393" s="363"/>
      <c r="VPF393" s="363"/>
      <c r="VPG393" s="364"/>
      <c r="VPH393" s="355"/>
      <c r="VPI393" s="128"/>
      <c r="VPJ393" s="128"/>
      <c r="VPK393" s="128"/>
      <c r="VPL393" s="128"/>
      <c r="VPM393" s="128"/>
      <c r="VPN393" s="128"/>
      <c r="VPO393" s="128"/>
      <c r="VPP393" s="128"/>
      <c r="VPQ393" s="128"/>
      <c r="VPR393" s="356"/>
      <c r="VPS393" s="141"/>
      <c r="VPT393" s="366"/>
      <c r="VPU393" s="358"/>
      <c r="VPV393" s="359"/>
      <c r="VPW393" s="360"/>
      <c r="VPX393" s="361"/>
      <c r="VPY393" s="361"/>
      <c r="VPZ393" s="361"/>
      <c r="VQA393" s="362"/>
      <c r="VQB393" s="363"/>
      <c r="VQC393" s="363"/>
      <c r="VQD393" s="364"/>
      <c r="VQE393" s="355"/>
      <c r="VQF393" s="128"/>
      <c r="VQG393" s="128"/>
      <c r="VQH393" s="128"/>
      <c r="VQI393" s="128"/>
      <c r="VQJ393" s="128"/>
      <c r="VQK393" s="128"/>
      <c r="VQL393" s="128"/>
      <c r="VQM393" s="128"/>
      <c r="VQN393" s="128"/>
      <c r="VQO393" s="356"/>
      <c r="VQP393" s="141"/>
      <c r="VQQ393" s="366"/>
      <c r="VQR393" s="358"/>
      <c r="VQS393" s="359"/>
      <c r="VQT393" s="360"/>
      <c r="VQU393" s="361"/>
      <c r="VQV393" s="361"/>
      <c r="VQW393" s="361"/>
      <c r="VQX393" s="362"/>
      <c r="VQY393" s="363"/>
      <c r="VQZ393" s="363"/>
      <c r="VRA393" s="364"/>
      <c r="VRB393" s="355"/>
      <c r="VRC393" s="128"/>
      <c r="VRD393" s="128"/>
      <c r="VRE393" s="128"/>
      <c r="VRF393" s="128"/>
      <c r="VRG393" s="128"/>
      <c r="VRH393" s="128"/>
      <c r="VRI393" s="128"/>
      <c r="VRJ393" s="128"/>
      <c r="VRK393" s="128"/>
      <c r="VRL393" s="356"/>
      <c r="VRM393" s="141"/>
      <c r="VRN393" s="366"/>
      <c r="VRO393" s="358"/>
      <c r="VRP393" s="359"/>
      <c r="VRQ393" s="360"/>
      <c r="VRR393" s="361"/>
      <c r="VRS393" s="361"/>
      <c r="VRT393" s="361"/>
      <c r="VRU393" s="362"/>
      <c r="VRV393" s="363"/>
      <c r="VRW393" s="363"/>
      <c r="VRX393" s="364"/>
      <c r="VRY393" s="355"/>
      <c r="VRZ393" s="128"/>
      <c r="VSA393" s="128"/>
      <c r="VSB393" s="128"/>
      <c r="VSC393" s="128"/>
      <c r="VSD393" s="128"/>
      <c r="VSE393" s="128"/>
      <c r="VSF393" s="128"/>
      <c r="VSG393" s="128"/>
      <c r="VSH393" s="128"/>
      <c r="VSI393" s="356"/>
      <c r="VSJ393" s="141"/>
      <c r="VSK393" s="366"/>
      <c r="VSL393" s="358"/>
      <c r="VSM393" s="359"/>
      <c r="VSN393" s="360"/>
      <c r="VSO393" s="361"/>
      <c r="VSP393" s="361"/>
      <c r="VSQ393" s="361"/>
      <c r="VSR393" s="362"/>
      <c r="VSS393" s="363"/>
      <c r="VST393" s="363"/>
      <c r="VSU393" s="364"/>
      <c r="VSV393" s="355"/>
      <c r="VSW393" s="128"/>
      <c r="VSX393" s="128"/>
      <c r="VSY393" s="128"/>
      <c r="VSZ393" s="128"/>
      <c r="VTA393" s="128"/>
      <c r="VTB393" s="128"/>
      <c r="VTC393" s="128"/>
      <c r="VTD393" s="128"/>
      <c r="VTE393" s="128"/>
      <c r="VTF393" s="356"/>
      <c r="VTG393" s="141"/>
      <c r="VTH393" s="366"/>
      <c r="VTI393" s="358"/>
      <c r="VTJ393" s="359"/>
      <c r="VTK393" s="360"/>
      <c r="VTL393" s="361"/>
      <c r="VTM393" s="361"/>
      <c r="VTN393" s="361"/>
      <c r="VTO393" s="362"/>
      <c r="VTP393" s="363"/>
      <c r="VTQ393" s="363"/>
      <c r="VTR393" s="364"/>
      <c r="VTS393" s="355"/>
      <c r="VTT393" s="128"/>
      <c r="VTU393" s="128"/>
      <c r="VTV393" s="128"/>
      <c r="VTW393" s="128"/>
      <c r="VTX393" s="128"/>
      <c r="VTY393" s="128"/>
      <c r="VTZ393" s="128"/>
      <c r="VUA393" s="128"/>
      <c r="VUB393" s="128"/>
      <c r="VUC393" s="356"/>
      <c r="VUD393" s="141"/>
      <c r="VUE393" s="366"/>
      <c r="VUF393" s="358"/>
      <c r="VUG393" s="359"/>
      <c r="VUH393" s="360"/>
      <c r="VUI393" s="361"/>
      <c r="VUJ393" s="361"/>
      <c r="VUK393" s="361"/>
      <c r="VUL393" s="362"/>
      <c r="VUM393" s="363"/>
      <c r="VUN393" s="363"/>
      <c r="VUO393" s="364"/>
      <c r="VUP393" s="355"/>
      <c r="VUQ393" s="128"/>
      <c r="VUR393" s="128"/>
      <c r="VUS393" s="128"/>
      <c r="VUT393" s="128"/>
      <c r="VUU393" s="128"/>
      <c r="VUV393" s="128"/>
      <c r="VUW393" s="128"/>
      <c r="VUX393" s="128"/>
      <c r="VUY393" s="128"/>
      <c r="VUZ393" s="356"/>
      <c r="VVA393" s="141"/>
      <c r="VVB393" s="366"/>
      <c r="VVC393" s="358"/>
      <c r="VVD393" s="359"/>
      <c r="VVE393" s="360"/>
      <c r="VVF393" s="361"/>
      <c r="VVG393" s="361"/>
      <c r="VVH393" s="361"/>
      <c r="VVI393" s="362"/>
      <c r="VVJ393" s="363"/>
      <c r="VVK393" s="363"/>
      <c r="VVL393" s="364"/>
      <c r="VVM393" s="355"/>
      <c r="VVN393" s="128"/>
      <c r="VVO393" s="128"/>
      <c r="VVP393" s="128"/>
      <c r="VVQ393" s="128"/>
      <c r="VVR393" s="128"/>
      <c r="VVS393" s="128"/>
      <c r="VVT393" s="128"/>
      <c r="VVU393" s="128"/>
      <c r="VVV393" s="128"/>
      <c r="VVW393" s="356"/>
      <c r="VVX393" s="141"/>
      <c r="VVY393" s="366"/>
      <c r="VVZ393" s="358"/>
      <c r="VWA393" s="359"/>
      <c r="VWB393" s="360"/>
      <c r="VWC393" s="361"/>
      <c r="VWD393" s="361"/>
      <c r="VWE393" s="361"/>
      <c r="VWF393" s="362"/>
      <c r="VWG393" s="363"/>
      <c r="VWH393" s="363"/>
      <c r="VWI393" s="364"/>
      <c r="VWJ393" s="355"/>
      <c r="VWK393" s="128"/>
      <c r="VWL393" s="128"/>
      <c r="VWM393" s="128"/>
      <c r="VWN393" s="128"/>
      <c r="VWO393" s="128"/>
      <c r="VWP393" s="128"/>
      <c r="VWQ393" s="128"/>
      <c r="VWR393" s="128"/>
      <c r="VWS393" s="128"/>
      <c r="VWT393" s="356"/>
      <c r="VWU393" s="141"/>
      <c r="VWV393" s="366"/>
      <c r="VWW393" s="358"/>
      <c r="VWX393" s="359"/>
      <c r="VWY393" s="360"/>
      <c r="VWZ393" s="361"/>
      <c r="VXA393" s="361"/>
      <c r="VXB393" s="361"/>
      <c r="VXC393" s="362"/>
      <c r="VXD393" s="363"/>
      <c r="VXE393" s="363"/>
      <c r="VXF393" s="364"/>
      <c r="VXG393" s="355"/>
      <c r="VXH393" s="128"/>
      <c r="VXI393" s="128"/>
      <c r="VXJ393" s="128"/>
      <c r="VXK393" s="128"/>
      <c r="VXL393" s="128"/>
      <c r="VXM393" s="128"/>
      <c r="VXN393" s="128"/>
      <c r="VXO393" s="128"/>
      <c r="VXP393" s="128"/>
      <c r="VXQ393" s="356"/>
      <c r="VXR393" s="141"/>
      <c r="VXS393" s="366"/>
      <c r="VXT393" s="358"/>
      <c r="VXU393" s="359"/>
      <c r="VXV393" s="360"/>
      <c r="VXW393" s="361"/>
      <c r="VXX393" s="361"/>
      <c r="VXY393" s="361"/>
      <c r="VXZ393" s="362"/>
      <c r="VYA393" s="363"/>
      <c r="VYB393" s="363"/>
      <c r="VYC393" s="364"/>
      <c r="VYD393" s="355"/>
      <c r="VYE393" s="128"/>
      <c r="VYF393" s="128"/>
      <c r="VYG393" s="128"/>
      <c r="VYH393" s="128"/>
      <c r="VYI393" s="128"/>
      <c r="VYJ393" s="128"/>
      <c r="VYK393" s="128"/>
      <c r="VYL393" s="128"/>
      <c r="VYM393" s="128"/>
      <c r="VYN393" s="356"/>
      <c r="VYO393" s="141"/>
      <c r="VYP393" s="366"/>
      <c r="VYQ393" s="358"/>
      <c r="VYR393" s="359"/>
      <c r="VYS393" s="360"/>
      <c r="VYT393" s="361"/>
      <c r="VYU393" s="361"/>
      <c r="VYV393" s="361"/>
      <c r="VYW393" s="362"/>
      <c r="VYX393" s="363"/>
      <c r="VYY393" s="363"/>
      <c r="VYZ393" s="364"/>
      <c r="VZA393" s="355"/>
      <c r="VZB393" s="128"/>
      <c r="VZC393" s="128"/>
      <c r="VZD393" s="128"/>
      <c r="VZE393" s="128"/>
      <c r="VZF393" s="128"/>
      <c r="VZG393" s="128"/>
      <c r="VZH393" s="128"/>
      <c r="VZI393" s="128"/>
      <c r="VZJ393" s="128"/>
      <c r="VZK393" s="356"/>
      <c r="VZL393" s="141"/>
      <c r="VZM393" s="366"/>
      <c r="VZN393" s="358"/>
      <c r="VZO393" s="359"/>
      <c r="VZP393" s="360"/>
      <c r="VZQ393" s="361"/>
      <c r="VZR393" s="361"/>
      <c r="VZS393" s="361"/>
      <c r="VZT393" s="362"/>
      <c r="VZU393" s="363"/>
      <c r="VZV393" s="363"/>
      <c r="VZW393" s="364"/>
      <c r="VZX393" s="355"/>
      <c r="VZY393" s="128"/>
      <c r="VZZ393" s="128"/>
      <c r="WAA393" s="128"/>
      <c r="WAB393" s="128"/>
      <c r="WAC393" s="128"/>
      <c r="WAD393" s="128"/>
      <c r="WAE393" s="128"/>
      <c r="WAF393" s="128"/>
      <c r="WAG393" s="128"/>
      <c r="WAH393" s="356"/>
      <c r="WAI393" s="141"/>
      <c r="WAJ393" s="366"/>
      <c r="WAK393" s="358"/>
      <c r="WAL393" s="359"/>
      <c r="WAM393" s="360"/>
      <c r="WAN393" s="361"/>
      <c r="WAO393" s="361"/>
      <c r="WAP393" s="361"/>
      <c r="WAQ393" s="362"/>
      <c r="WAR393" s="363"/>
      <c r="WAS393" s="363"/>
      <c r="WAT393" s="364"/>
      <c r="WAU393" s="355"/>
      <c r="WAV393" s="128"/>
      <c r="WAW393" s="128"/>
      <c r="WAX393" s="128"/>
      <c r="WAY393" s="128"/>
      <c r="WAZ393" s="128"/>
      <c r="WBA393" s="128"/>
      <c r="WBB393" s="128"/>
      <c r="WBC393" s="128"/>
      <c r="WBD393" s="128"/>
      <c r="WBE393" s="356"/>
      <c r="WBF393" s="141"/>
      <c r="WBG393" s="366"/>
      <c r="WBH393" s="358"/>
      <c r="WBI393" s="359"/>
      <c r="WBJ393" s="360"/>
      <c r="WBK393" s="361"/>
      <c r="WBL393" s="361"/>
      <c r="WBM393" s="361"/>
      <c r="WBN393" s="362"/>
      <c r="WBO393" s="363"/>
      <c r="WBP393" s="363"/>
      <c r="WBQ393" s="364"/>
      <c r="WBR393" s="355"/>
      <c r="WBS393" s="128"/>
      <c r="WBT393" s="128"/>
      <c r="WBU393" s="128"/>
      <c r="WBV393" s="128"/>
      <c r="WBW393" s="128"/>
      <c r="WBX393" s="128"/>
      <c r="WBY393" s="128"/>
      <c r="WBZ393" s="128"/>
      <c r="WCA393" s="128"/>
      <c r="WCB393" s="356"/>
      <c r="WCC393" s="141"/>
      <c r="WCD393" s="366"/>
      <c r="WCE393" s="358"/>
      <c r="WCF393" s="359"/>
      <c r="WCG393" s="360"/>
      <c r="WCH393" s="361"/>
      <c r="WCI393" s="361"/>
      <c r="WCJ393" s="361"/>
      <c r="WCK393" s="362"/>
      <c r="WCL393" s="363"/>
      <c r="WCM393" s="363"/>
      <c r="WCN393" s="364"/>
      <c r="WCO393" s="355"/>
      <c r="WCP393" s="128"/>
      <c r="WCQ393" s="128"/>
      <c r="WCR393" s="128"/>
      <c r="WCS393" s="128"/>
      <c r="WCT393" s="128"/>
      <c r="WCU393" s="128"/>
      <c r="WCV393" s="128"/>
      <c r="WCW393" s="128"/>
      <c r="WCX393" s="128"/>
      <c r="WCY393" s="356"/>
      <c r="WCZ393" s="141"/>
      <c r="WDA393" s="366"/>
      <c r="WDB393" s="358"/>
      <c r="WDC393" s="359"/>
      <c r="WDD393" s="360"/>
      <c r="WDE393" s="361"/>
      <c r="WDF393" s="361"/>
      <c r="WDG393" s="361"/>
      <c r="WDH393" s="362"/>
      <c r="WDI393" s="363"/>
      <c r="WDJ393" s="363"/>
      <c r="WDK393" s="364"/>
      <c r="WDL393" s="355"/>
      <c r="WDM393" s="128"/>
      <c r="WDN393" s="128"/>
      <c r="WDO393" s="128"/>
      <c r="WDP393" s="128"/>
      <c r="WDQ393" s="128"/>
      <c r="WDR393" s="128"/>
      <c r="WDS393" s="128"/>
      <c r="WDT393" s="128"/>
      <c r="WDU393" s="128"/>
      <c r="WDV393" s="356"/>
      <c r="WDW393" s="141"/>
      <c r="WDX393" s="366"/>
      <c r="WDY393" s="358"/>
      <c r="WDZ393" s="359"/>
      <c r="WEA393" s="360"/>
      <c r="WEB393" s="361"/>
      <c r="WEC393" s="361"/>
      <c r="WED393" s="361"/>
      <c r="WEE393" s="362"/>
      <c r="WEF393" s="363"/>
      <c r="WEG393" s="363"/>
      <c r="WEH393" s="364"/>
      <c r="WEI393" s="355"/>
      <c r="WEJ393" s="128"/>
      <c r="WEK393" s="128"/>
      <c r="WEL393" s="128"/>
      <c r="WEM393" s="128"/>
      <c r="WEN393" s="128"/>
      <c r="WEO393" s="128"/>
      <c r="WEP393" s="128"/>
      <c r="WEQ393" s="128"/>
      <c r="WER393" s="128"/>
      <c r="WES393" s="356"/>
      <c r="WET393" s="141"/>
      <c r="WEU393" s="366"/>
      <c r="WEV393" s="358"/>
      <c r="WEW393" s="359"/>
      <c r="WEX393" s="360"/>
      <c r="WEY393" s="361"/>
      <c r="WEZ393" s="361"/>
      <c r="WFA393" s="361"/>
      <c r="WFB393" s="362"/>
      <c r="WFC393" s="363"/>
      <c r="WFD393" s="363"/>
      <c r="WFE393" s="364"/>
      <c r="WFF393" s="355"/>
      <c r="WFG393" s="128"/>
      <c r="WFH393" s="128"/>
      <c r="WFI393" s="128"/>
      <c r="WFJ393" s="128"/>
      <c r="WFK393" s="128"/>
      <c r="WFL393" s="128"/>
      <c r="WFM393" s="128"/>
      <c r="WFN393" s="128"/>
      <c r="WFO393" s="128"/>
      <c r="WFP393" s="356"/>
      <c r="WFQ393" s="141"/>
      <c r="WFR393" s="366"/>
      <c r="WFS393" s="358"/>
      <c r="WFT393" s="359"/>
      <c r="WFU393" s="360"/>
      <c r="WFV393" s="361"/>
      <c r="WFW393" s="361"/>
      <c r="WFX393" s="361"/>
      <c r="WFY393" s="362"/>
      <c r="WFZ393" s="363"/>
      <c r="WGA393" s="363"/>
      <c r="WGB393" s="364"/>
      <c r="WGC393" s="355"/>
      <c r="WGD393" s="128"/>
      <c r="WGE393" s="128"/>
      <c r="WGF393" s="128"/>
      <c r="WGG393" s="128"/>
      <c r="WGH393" s="128"/>
      <c r="WGI393" s="128"/>
      <c r="WGJ393" s="128"/>
      <c r="WGK393" s="128"/>
      <c r="WGL393" s="128"/>
      <c r="WGM393" s="356"/>
      <c r="WGN393" s="141"/>
      <c r="WGO393" s="366"/>
      <c r="WGP393" s="358"/>
      <c r="WGQ393" s="359"/>
      <c r="WGR393" s="360"/>
      <c r="WGS393" s="361"/>
      <c r="WGT393" s="361"/>
      <c r="WGU393" s="361"/>
      <c r="WGV393" s="362"/>
      <c r="WGW393" s="363"/>
      <c r="WGX393" s="363"/>
      <c r="WGY393" s="364"/>
      <c r="WGZ393" s="355"/>
      <c r="WHA393" s="128"/>
      <c r="WHB393" s="128"/>
      <c r="WHC393" s="128"/>
      <c r="WHD393" s="128"/>
      <c r="WHE393" s="128"/>
      <c r="WHF393" s="128"/>
      <c r="WHG393" s="128"/>
      <c r="WHH393" s="128"/>
      <c r="WHI393" s="128"/>
      <c r="WHJ393" s="356"/>
      <c r="WHK393" s="141"/>
      <c r="WHL393" s="366"/>
      <c r="WHM393" s="358"/>
      <c r="WHN393" s="359"/>
      <c r="WHO393" s="360"/>
      <c r="WHP393" s="361"/>
      <c r="WHQ393" s="361"/>
      <c r="WHR393" s="361"/>
      <c r="WHS393" s="362"/>
      <c r="WHT393" s="363"/>
      <c r="WHU393" s="363"/>
      <c r="WHV393" s="364"/>
      <c r="WHW393" s="355"/>
      <c r="WHX393" s="128"/>
      <c r="WHY393" s="128"/>
      <c r="WHZ393" s="128"/>
      <c r="WIA393" s="128"/>
      <c r="WIB393" s="128"/>
      <c r="WIC393" s="128"/>
      <c r="WID393" s="128"/>
      <c r="WIE393" s="128"/>
      <c r="WIF393" s="128"/>
      <c r="WIG393" s="356"/>
      <c r="WIH393" s="141"/>
      <c r="WII393" s="366"/>
      <c r="WIJ393" s="358"/>
      <c r="WIK393" s="359"/>
      <c r="WIL393" s="360"/>
      <c r="WIM393" s="361"/>
      <c r="WIN393" s="361"/>
      <c r="WIO393" s="361"/>
      <c r="WIP393" s="362"/>
      <c r="WIQ393" s="363"/>
      <c r="WIR393" s="363"/>
      <c r="WIS393" s="364"/>
      <c r="WIT393" s="355"/>
      <c r="WIU393" s="128"/>
      <c r="WIV393" s="128"/>
      <c r="WIW393" s="128"/>
      <c r="WIX393" s="128"/>
      <c r="WIY393" s="128"/>
      <c r="WIZ393" s="128"/>
      <c r="WJA393" s="128"/>
      <c r="WJB393" s="128"/>
      <c r="WJC393" s="128"/>
      <c r="WJD393" s="356"/>
      <c r="WJE393" s="141"/>
      <c r="WJF393" s="366"/>
      <c r="WJG393" s="358"/>
      <c r="WJH393" s="359"/>
      <c r="WJI393" s="360"/>
      <c r="WJJ393" s="361"/>
      <c r="WJK393" s="361"/>
      <c r="WJL393" s="361"/>
      <c r="WJM393" s="362"/>
      <c r="WJN393" s="363"/>
      <c r="WJO393" s="363"/>
      <c r="WJP393" s="364"/>
      <c r="WJQ393" s="355"/>
      <c r="WJR393" s="128"/>
      <c r="WJS393" s="128"/>
      <c r="WJT393" s="128"/>
      <c r="WJU393" s="128"/>
      <c r="WJV393" s="128"/>
      <c r="WJW393" s="128"/>
      <c r="WJX393" s="128"/>
      <c r="WJY393" s="128"/>
      <c r="WJZ393" s="128"/>
      <c r="WKA393" s="356"/>
      <c r="WKB393" s="141"/>
      <c r="WKC393" s="366"/>
      <c r="WKD393" s="358"/>
      <c r="WKE393" s="359"/>
      <c r="WKF393" s="360"/>
      <c r="WKG393" s="361"/>
      <c r="WKH393" s="361"/>
      <c r="WKI393" s="361"/>
      <c r="WKJ393" s="362"/>
      <c r="WKK393" s="363"/>
      <c r="WKL393" s="363"/>
      <c r="WKM393" s="364"/>
      <c r="WKN393" s="355"/>
      <c r="WKO393" s="128"/>
      <c r="WKP393" s="128"/>
      <c r="WKQ393" s="128"/>
      <c r="WKR393" s="128"/>
      <c r="WKS393" s="128"/>
      <c r="WKT393" s="128"/>
      <c r="WKU393" s="128"/>
      <c r="WKV393" s="128"/>
      <c r="WKW393" s="128"/>
      <c r="WKX393" s="356"/>
      <c r="WKY393" s="141"/>
      <c r="WKZ393" s="366"/>
      <c r="WLA393" s="358"/>
      <c r="WLB393" s="359"/>
      <c r="WLC393" s="360"/>
      <c r="WLD393" s="361"/>
      <c r="WLE393" s="361"/>
      <c r="WLF393" s="361"/>
      <c r="WLG393" s="362"/>
      <c r="WLH393" s="363"/>
      <c r="WLI393" s="363"/>
      <c r="WLJ393" s="364"/>
      <c r="WLK393" s="355"/>
      <c r="WLL393" s="128"/>
      <c r="WLM393" s="128"/>
      <c r="WLN393" s="128"/>
      <c r="WLO393" s="128"/>
      <c r="WLP393" s="128"/>
      <c r="WLQ393" s="128"/>
      <c r="WLR393" s="128"/>
      <c r="WLS393" s="128"/>
      <c r="WLT393" s="128"/>
      <c r="WLU393" s="356"/>
      <c r="WLV393" s="141"/>
      <c r="WLW393" s="366"/>
      <c r="WLX393" s="358"/>
      <c r="WLY393" s="359"/>
      <c r="WLZ393" s="360"/>
      <c r="WMA393" s="361"/>
      <c r="WMB393" s="361"/>
      <c r="WMC393" s="361"/>
      <c r="WMD393" s="362"/>
      <c r="WME393" s="363"/>
      <c r="WMF393" s="363"/>
      <c r="WMG393" s="364"/>
      <c r="WMH393" s="355"/>
      <c r="WMI393" s="128"/>
      <c r="WMJ393" s="128"/>
      <c r="WMK393" s="128"/>
      <c r="WML393" s="128"/>
      <c r="WMM393" s="128"/>
      <c r="WMN393" s="128"/>
      <c r="WMO393" s="128"/>
      <c r="WMP393" s="128"/>
      <c r="WMQ393" s="128"/>
      <c r="WMR393" s="356"/>
      <c r="WMS393" s="141"/>
      <c r="WMT393" s="366"/>
      <c r="WMU393" s="358"/>
      <c r="WMV393" s="359"/>
      <c r="WMW393" s="360"/>
      <c r="WMX393" s="361"/>
      <c r="WMY393" s="361"/>
      <c r="WMZ393" s="361"/>
      <c r="WNA393" s="362"/>
      <c r="WNB393" s="363"/>
      <c r="WNC393" s="363"/>
      <c r="WND393" s="364"/>
      <c r="WNE393" s="355"/>
      <c r="WNF393" s="128"/>
      <c r="WNG393" s="128"/>
      <c r="WNH393" s="128"/>
      <c r="WNI393" s="128"/>
      <c r="WNJ393" s="128"/>
      <c r="WNK393" s="128"/>
      <c r="WNL393" s="128"/>
      <c r="WNM393" s="128"/>
      <c r="WNN393" s="128"/>
      <c r="WNO393" s="356"/>
      <c r="WNP393" s="141"/>
      <c r="WNQ393" s="366"/>
      <c r="WNR393" s="358"/>
      <c r="WNS393" s="359"/>
      <c r="WNT393" s="360"/>
      <c r="WNU393" s="361"/>
      <c r="WNV393" s="361"/>
      <c r="WNW393" s="361"/>
      <c r="WNX393" s="362"/>
      <c r="WNY393" s="363"/>
      <c r="WNZ393" s="363"/>
      <c r="WOA393" s="364"/>
      <c r="WOB393" s="355"/>
      <c r="WOC393" s="128"/>
      <c r="WOD393" s="128"/>
      <c r="WOE393" s="128"/>
      <c r="WOF393" s="128"/>
      <c r="WOG393" s="128"/>
      <c r="WOH393" s="128"/>
      <c r="WOI393" s="128"/>
      <c r="WOJ393" s="128"/>
      <c r="WOK393" s="128"/>
      <c r="WOL393" s="356"/>
      <c r="WOM393" s="141"/>
      <c r="WON393" s="366"/>
      <c r="WOO393" s="358"/>
      <c r="WOP393" s="359"/>
      <c r="WOQ393" s="360"/>
      <c r="WOR393" s="361"/>
      <c r="WOS393" s="361"/>
      <c r="WOT393" s="361"/>
      <c r="WOU393" s="362"/>
      <c r="WOV393" s="363"/>
      <c r="WOW393" s="363"/>
      <c r="WOX393" s="364"/>
      <c r="WOY393" s="355"/>
      <c r="WOZ393" s="128"/>
      <c r="WPA393" s="128"/>
      <c r="WPB393" s="128"/>
      <c r="WPC393" s="128"/>
      <c r="WPD393" s="128"/>
      <c r="WPE393" s="128"/>
      <c r="WPF393" s="128"/>
      <c r="WPG393" s="128"/>
      <c r="WPH393" s="128"/>
      <c r="WPI393" s="356"/>
      <c r="WPJ393" s="141"/>
      <c r="WPK393" s="366"/>
      <c r="WPL393" s="358"/>
      <c r="WPM393" s="359"/>
      <c r="WPN393" s="360"/>
      <c r="WPO393" s="361"/>
      <c r="WPP393" s="361"/>
      <c r="WPQ393" s="361"/>
      <c r="WPR393" s="362"/>
      <c r="WPS393" s="363"/>
      <c r="WPT393" s="363"/>
      <c r="WPU393" s="364"/>
      <c r="WPV393" s="355"/>
      <c r="WPW393" s="128"/>
      <c r="WPX393" s="128"/>
      <c r="WPY393" s="128"/>
      <c r="WPZ393" s="128"/>
      <c r="WQA393" s="128"/>
      <c r="WQB393" s="128"/>
      <c r="WQC393" s="128"/>
      <c r="WQD393" s="128"/>
      <c r="WQE393" s="128"/>
      <c r="WQF393" s="356"/>
      <c r="WQG393" s="141"/>
      <c r="WQH393" s="366"/>
      <c r="WQI393" s="358"/>
      <c r="WQJ393" s="359"/>
      <c r="WQK393" s="360"/>
      <c r="WQL393" s="361"/>
      <c r="WQM393" s="361"/>
      <c r="WQN393" s="361"/>
      <c r="WQO393" s="362"/>
      <c r="WQP393" s="363"/>
      <c r="WQQ393" s="363"/>
      <c r="WQR393" s="364"/>
      <c r="WQS393" s="355"/>
      <c r="WQT393" s="128"/>
      <c r="WQU393" s="128"/>
      <c r="WQV393" s="128"/>
      <c r="WQW393" s="128"/>
      <c r="WQX393" s="128"/>
      <c r="WQY393" s="128"/>
      <c r="WQZ393" s="128"/>
      <c r="WRA393" s="128"/>
      <c r="WRB393" s="128"/>
      <c r="WRC393" s="356"/>
      <c r="WRD393" s="141"/>
      <c r="WRE393" s="366"/>
      <c r="WRF393" s="358"/>
      <c r="WRG393" s="359"/>
      <c r="WRH393" s="360"/>
      <c r="WRI393" s="361"/>
      <c r="WRJ393" s="361"/>
      <c r="WRK393" s="361"/>
      <c r="WRL393" s="362"/>
      <c r="WRM393" s="363"/>
      <c r="WRN393" s="363"/>
      <c r="WRO393" s="364"/>
      <c r="WRP393" s="355"/>
      <c r="WRQ393" s="128"/>
      <c r="WRR393" s="128"/>
      <c r="WRS393" s="128"/>
      <c r="WRT393" s="128"/>
      <c r="WRU393" s="128"/>
      <c r="WRV393" s="128"/>
      <c r="WRW393" s="128"/>
      <c r="WRX393" s="128"/>
      <c r="WRY393" s="128"/>
      <c r="WRZ393" s="356"/>
      <c r="WSA393" s="141"/>
      <c r="WSB393" s="366"/>
      <c r="WSC393" s="358"/>
      <c r="WSD393" s="359"/>
      <c r="WSE393" s="360"/>
      <c r="WSF393" s="361"/>
      <c r="WSG393" s="361"/>
      <c r="WSH393" s="361"/>
      <c r="WSI393" s="362"/>
      <c r="WSJ393" s="363"/>
      <c r="WSK393" s="363"/>
      <c r="WSL393" s="364"/>
      <c r="WSM393" s="355"/>
      <c r="WSN393" s="128"/>
      <c r="WSO393" s="128"/>
      <c r="WSP393" s="128"/>
      <c r="WSQ393" s="128"/>
      <c r="WSR393" s="128"/>
      <c r="WSS393" s="128"/>
      <c r="WST393" s="128"/>
      <c r="WSU393" s="128"/>
      <c r="WSV393" s="128"/>
      <c r="WSW393" s="356"/>
      <c r="WSX393" s="141"/>
      <c r="WSY393" s="366"/>
      <c r="WSZ393" s="358"/>
      <c r="WTA393" s="359"/>
      <c r="WTB393" s="360"/>
      <c r="WTC393" s="361"/>
      <c r="WTD393" s="361"/>
      <c r="WTE393" s="361"/>
      <c r="WTF393" s="362"/>
      <c r="WTG393" s="363"/>
      <c r="WTH393" s="363"/>
      <c r="WTI393" s="364"/>
      <c r="WTJ393" s="355"/>
      <c r="WTK393" s="128"/>
      <c r="WTL393" s="128"/>
      <c r="WTM393" s="128"/>
      <c r="WTN393" s="128"/>
      <c r="WTO393" s="128"/>
      <c r="WTP393" s="128"/>
      <c r="WTQ393" s="128"/>
      <c r="WTR393" s="128"/>
      <c r="WTS393" s="128"/>
      <c r="WTT393" s="356"/>
      <c r="WTU393" s="141"/>
      <c r="WTV393" s="366"/>
      <c r="WTW393" s="358"/>
      <c r="WTX393" s="359"/>
      <c r="WTY393" s="360"/>
      <c r="WTZ393" s="361"/>
      <c r="WUA393" s="361"/>
      <c r="WUB393" s="361"/>
      <c r="WUC393" s="362"/>
      <c r="WUD393" s="363"/>
      <c r="WUE393" s="363"/>
      <c r="WUF393" s="364"/>
      <c r="WUG393" s="355"/>
      <c r="WUH393" s="128"/>
      <c r="WUI393" s="128"/>
      <c r="WUJ393" s="128"/>
      <c r="WUK393" s="128"/>
      <c r="WUL393" s="128"/>
      <c r="WUM393" s="128"/>
      <c r="WUN393" s="128"/>
      <c r="WUO393" s="128"/>
      <c r="WUP393" s="128"/>
      <c r="WUQ393" s="356"/>
      <c r="WUR393" s="141"/>
      <c r="WUS393" s="366"/>
      <c r="WUT393" s="358"/>
      <c r="WUU393" s="359"/>
      <c r="WUV393" s="360"/>
      <c r="WUW393" s="361"/>
      <c r="WUX393" s="361"/>
      <c r="WUY393" s="361"/>
      <c r="WUZ393" s="362"/>
      <c r="WVA393" s="363"/>
      <c r="WVB393" s="363"/>
      <c r="WVC393" s="364"/>
      <c r="WVD393" s="355"/>
      <c r="WVE393" s="128"/>
      <c r="WVF393" s="128"/>
      <c r="WVG393" s="128"/>
      <c r="WVH393" s="128"/>
      <c r="WVI393" s="128"/>
      <c r="WVJ393" s="128"/>
      <c r="WVK393" s="128"/>
      <c r="WVL393" s="128"/>
      <c r="WVM393" s="128"/>
      <c r="WVN393" s="356"/>
      <c r="WVO393" s="141"/>
      <c r="WVP393" s="366"/>
      <c r="WVQ393" s="358"/>
      <c r="WVR393" s="359"/>
      <c r="WVS393" s="360"/>
      <c r="WVT393" s="361"/>
      <c r="WVU393" s="361"/>
      <c r="WVV393" s="361"/>
      <c r="WVW393" s="362"/>
      <c r="WVX393" s="363"/>
      <c r="WVY393" s="363"/>
      <c r="WVZ393" s="364"/>
      <c r="WWA393" s="355"/>
      <c r="WWB393" s="128"/>
      <c r="WWC393" s="128"/>
      <c r="WWD393" s="128"/>
      <c r="WWE393" s="128"/>
      <c r="WWF393" s="128"/>
      <c r="WWG393" s="128"/>
      <c r="WWH393" s="128"/>
      <c r="WWI393" s="128"/>
      <c r="WWJ393" s="128"/>
      <c r="WWK393" s="356"/>
      <c r="WWL393" s="141"/>
      <c r="WWM393" s="366"/>
      <c r="WWN393" s="358"/>
      <c r="WWO393" s="359"/>
      <c r="WWP393" s="360"/>
      <c r="WWQ393" s="361"/>
      <c r="WWR393" s="361"/>
      <c r="WWS393" s="361"/>
      <c r="WWT393" s="362"/>
      <c r="WWU393" s="363"/>
      <c r="WWV393" s="363"/>
      <c r="WWW393" s="364"/>
      <c r="WWX393" s="355"/>
      <c r="WWY393" s="128"/>
      <c r="WWZ393" s="128"/>
      <c r="WXA393" s="128"/>
      <c r="WXB393" s="128"/>
      <c r="WXC393" s="128"/>
      <c r="WXD393" s="128"/>
      <c r="WXE393" s="128"/>
      <c r="WXF393" s="128"/>
      <c r="WXG393" s="128"/>
      <c r="WXH393" s="356"/>
      <c r="WXI393" s="141"/>
      <c r="WXJ393" s="366"/>
      <c r="WXK393" s="358"/>
      <c r="WXL393" s="359"/>
      <c r="WXM393" s="360"/>
      <c r="WXN393" s="361"/>
      <c r="WXO393" s="361"/>
      <c r="WXP393" s="361"/>
      <c r="WXQ393" s="362"/>
      <c r="WXR393" s="363"/>
      <c r="WXS393" s="363"/>
      <c r="WXT393" s="364"/>
      <c r="WXU393" s="355"/>
      <c r="WXV393" s="128"/>
      <c r="WXW393" s="128"/>
      <c r="WXX393" s="128"/>
      <c r="WXY393" s="128"/>
      <c r="WXZ393" s="128"/>
      <c r="WYA393" s="128"/>
      <c r="WYB393" s="128"/>
      <c r="WYC393" s="128"/>
      <c r="WYD393" s="128"/>
      <c r="WYE393" s="356"/>
      <c r="WYF393" s="141"/>
      <c r="WYG393" s="366"/>
      <c r="WYH393" s="358"/>
      <c r="WYI393" s="359"/>
      <c r="WYJ393" s="360"/>
      <c r="WYK393" s="361"/>
      <c r="WYL393" s="361"/>
      <c r="WYM393" s="361"/>
      <c r="WYN393" s="362"/>
      <c r="WYO393" s="363"/>
      <c r="WYP393" s="363"/>
      <c r="WYQ393" s="364"/>
      <c r="WYR393" s="355"/>
      <c r="WYS393" s="128"/>
      <c r="WYT393" s="128"/>
      <c r="WYU393" s="128"/>
      <c r="WYV393" s="128"/>
      <c r="WYW393" s="128"/>
      <c r="WYX393" s="128"/>
      <c r="WYY393" s="128"/>
      <c r="WYZ393" s="128"/>
      <c r="WZA393" s="128"/>
      <c r="WZB393" s="356"/>
      <c r="WZC393" s="141"/>
      <c r="WZD393" s="366"/>
      <c r="WZE393" s="358"/>
      <c r="WZF393" s="359"/>
      <c r="WZG393" s="360"/>
      <c r="WZH393" s="361"/>
      <c r="WZI393" s="361"/>
      <c r="WZJ393" s="361"/>
      <c r="WZK393" s="362"/>
      <c r="WZL393" s="363"/>
      <c r="WZM393" s="363"/>
      <c r="WZN393" s="364"/>
      <c r="WZO393" s="355"/>
      <c r="WZP393" s="128"/>
      <c r="WZQ393" s="128"/>
      <c r="WZR393" s="128"/>
      <c r="WZS393" s="128"/>
      <c r="WZT393" s="128"/>
      <c r="WZU393" s="128"/>
      <c r="WZV393" s="128"/>
      <c r="WZW393" s="128"/>
      <c r="WZX393" s="128"/>
      <c r="WZY393" s="356"/>
      <c r="WZZ393" s="141"/>
      <c r="XAA393" s="366"/>
      <c r="XAB393" s="358"/>
      <c r="XAC393" s="359"/>
      <c r="XAD393" s="360"/>
      <c r="XAE393" s="361"/>
      <c r="XAF393" s="361"/>
      <c r="XAG393" s="361"/>
      <c r="XAH393" s="362"/>
      <c r="XAI393" s="363"/>
      <c r="XAJ393" s="363"/>
      <c r="XAK393" s="364"/>
      <c r="XAL393" s="355"/>
      <c r="XAM393" s="128"/>
      <c r="XAN393" s="128"/>
      <c r="XAO393" s="128"/>
      <c r="XAP393" s="128"/>
      <c r="XAQ393" s="128"/>
      <c r="XAR393" s="128"/>
      <c r="XAS393" s="128"/>
      <c r="XAT393" s="128"/>
      <c r="XAU393" s="128"/>
      <c r="XAV393" s="356"/>
      <c r="XAW393" s="141"/>
      <c r="XAX393" s="366"/>
      <c r="XAY393" s="358"/>
      <c r="XAZ393" s="359"/>
      <c r="XBA393" s="360"/>
      <c r="XBB393" s="361"/>
      <c r="XBC393" s="361"/>
      <c r="XBD393" s="361"/>
      <c r="XBE393" s="362"/>
      <c r="XBF393" s="363"/>
      <c r="XBG393" s="363"/>
      <c r="XBH393" s="364"/>
      <c r="XBI393" s="355"/>
      <c r="XBJ393" s="128"/>
      <c r="XBK393" s="128"/>
      <c r="XBL393" s="128"/>
      <c r="XBM393" s="128"/>
      <c r="XBN393" s="128"/>
      <c r="XBO393" s="128"/>
      <c r="XBP393" s="128"/>
      <c r="XBQ393" s="128"/>
      <c r="XBR393" s="128"/>
      <c r="XBS393" s="356"/>
      <c r="XBT393" s="141"/>
      <c r="XBU393" s="366"/>
      <c r="XBV393" s="358"/>
      <c r="XBW393" s="359"/>
      <c r="XBX393" s="360"/>
      <c r="XBY393" s="361"/>
      <c r="XBZ393" s="361"/>
      <c r="XCA393" s="361"/>
      <c r="XCB393" s="362"/>
      <c r="XCC393" s="363"/>
      <c r="XCD393" s="363"/>
      <c r="XCE393" s="364"/>
      <c r="XCF393" s="355"/>
      <c r="XCG393" s="128"/>
      <c r="XCH393" s="128"/>
      <c r="XCI393" s="128"/>
      <c r="XCJ393" s="128"/>
      <c r="XCK393" s="128"/>
      <c r="XCL393" s="128"/>
      <c r="XCM393" s="128"/>
      <c r="XCN393" s="128"/>
      <c r="XCO393" s="128"/>
      <c r="XCP393" s="356"/>
      <c r="XCQ393" s="141"/>
      <c r="XCR393" s="366"/>
      <c r="XCS393" s="358"/>
      <c r="XCT393" s="359"/>
      <c r="XCU393" s="360"/>
      <c r="XCV393" s="361"/>
      <c r="XCW393" s="361"/>
      <c r="XCX393" s="361"/>
      <c r="XCY393" s="362"/>
      <c r="XCZ393" s="363"/>
      <c r="XDA393" s="363"/>
      <c r="XDB393" s="364"/>
      <c r="XDC393" s="355"/>
      <c r="XDD393" s="128"/>
      <c r="XDE393" s="128"/>
      <c r="XDF393" s="128"/>
      <c r="XDG393" s="128"/>
      <c r="XDH393" s="128"/>
      <c r="XDI393" s="128"/>
      <c r="XDJ393" s="128"/>
      <c r="XDK393" s="128"/>
      <c r="XDL393" s="128"/>
      <c r="XDM393" s="356"/>
      <c r="XDN393" s="141"/>
      <c r="XDO393" s="366"/>
      <c r="XDP393" s="358"/>
      <c r="XDQ393" s="359"/>
      <c r="XDR393" s="360"/>
      <c r="XDS393" s="361"/>
      <c r="XDT393" s="361"/>
      <c r="XDU393" s="361"/>
      <c r="XDV393" s="362"/>
      <c r="XDW393" s="363"/>
      <c r="XDX393" s="363"/>
      <c r="XDY393" s="364"/>
      <c r="XDZ393" s="355"/>
      <c r="XEA393" s="128"/>
      <c r="XEB393" s="128"/>
      <c r="XEC393" s="128"/>
      <c r="XED393" s="128"/>
      <c r="XEE393" s="128"/>
      <c r="XEF393" s="128"/>
      <c r="XEG393" s="128"/>
      <c r="XEH393" s="128"/>
      <c r="XEI393" s="128"/>
      <c r="XEJ393" s="356"/>
      <c r="XEK393" s="141"/>
      <c r="XEL393" s="366"/>
      <c r="XEM393" s="358"/>
      <c r="XEN393" s="359"/>
      <c r="XEO393" s="360"/>
      <c r="XEP393" s="361"/>
      <c r="XEQ393" s="361"/>
      <c r="XER393" s="361"/>
      <c r="XES393" s="362"/>
      <c r="XET393" s="363"/>
      <c r="XEU393" s="363"/>
      <c r="XEV393" s="364"/>
      <c r="XEW393" s="355"/>
      <c r="XEX393" s="128"/>
      <c r="XEY393" s="128"/>
      <c r="XEZ393" s="128"/>
      <c r="XFA393" s="128"/>
      <c r="XFB393" s="128"/>
      <c r="XFC393" s="128"/>
      <c r="XFD393" s="128"/>
    </row>
    <row r="394" spans="1:16384" s="289" customFormat="1" ht="18" thickBot="1">
      <c r="B394" s="284"/>
      <c r="C394" s="285"/>
      <c r="D394" s="285"/>
      <c r="E394" s="285"/>
      <c r="F394" s="285"/>
      <c r="G394" s="285"/>
      <c r="H394" s="285"/>
      <c r="I394" s="285"/>
      <c r="J394" s="285"/>
      <c r="K394" s="285"/>
      <c r="L394" s="285"/>
      <c r="M394" s="285"/>
      <c r="N394" s="285"/>
      <c r="O394" s="329"/>
      <c r="P394" s="287"/>
      <c r="Q394" s="287"/>
      <c r="R394" s="287"/>
      <c r="S394" s="287"/>
      <c r="T394" s="287"/>
      <c r="U394" s="287"/>
      <c r="V394" s="287"/>
      <c r="W394" s="529">
        <v>0</v>
      </c>
      <c r="X394" s="287"/>
      <c r="Y394" s="288"/>
      <c r="AC394" s="321"/>
      <c r="AD394" s="321"/>
      <c r="AE394" s="321"/>
      <c r="AF394" s="321"/>
      <c r="AG394" s="321"/>
      <c r="AH394" s="321"/>
      <c r="AI394" s="321"/>
      <c r="AJ394" s="321"/>
      <c r="AK394" s="321"/>
      <c r="AL394" s="321"/>
      <c r="AM394" s="321"/>
      <c r="AN394" s="321"/>
      <c r="AO394" s="321"/>
      <c r="AP394" s="321"/>
      <c r="AQ394" s="321"/>
      <c r="AR394" s="321"/>
      <c r="AS394" s="321"/>
      <c r="AT394" s="321"/>
      <c r="AU394" s="321"/>
      <c r="AV394" s="321"/>
      <c r="AW394" s="321"/>
      <c r="AX394" s="321"/>
      <c r="AY394" s="321"/>
      <c r="AZ394" s="321"/>
      <c r="BA394" s="321"/>
      <c r="BB394" s="321"/>
      <c r="BC394" s="321"/>
      <c r="BD394" s="321"/>
      <c r="BE394" s="321"/>
      <c r="BF394" s="321"/>
      <c r="BG394" s="321"/>
      <c r="BH394" s="321"/>
      <c r="BI394" s="321"/>
      <c r="BJ394" s="321"/>
      <c r="BK394" s="321"/>
      <c r="BL394" s="321"/>
      <c r="BM394" s="321"/>
      <c r="BN394" s="321"/>
      <c r="BO394" s="321"/>
      <c r="BP394" s="321"/>
      <c r="BQ394" s="321"/>
      <c r="BR394" s="321"/>
      <c r="BS394" s="321"/>
      <c r="BT394" s="321"/>
      <c r="BU394" s="321"/>
      <c r="BV394" s="321"/>
      <c r="BW394" s="321"/>
      <c r="BX394" s="321"/>
      <c r="BY394" s="321"/>
      <c r="BZ394" s="321"/>
      <c r="CA394" s="321"/>
    </row>
    <row r="395" spans="1:16384" s="289" customFormat="1" ht="18" thickBot="1">
      <c r="C395" s="284" t="s">
        <v>11</v>
      </c>
      <c r="E395" s="285"/>
      <c r="F395" s="285"/>
      <c r="G395" s="285"/>
      <c r="H395" s="285"/>
      <c r="M395" s="335">
        <f>SUM(M14:M393)</f>
        <v>5944</v>
      </c>
      <c r="N395" s="334">
        <f>SUM(N14:N393)</f>
        <v>3490</v>
      </c>
      <c r="O395" s="336">
        <f>+M395+N395</f>
        <v>9434</v>
      </c>
      <c r="P395" s="291" t="s">
        <v>83</v>
      </c>
      <c r="Q395" s="369">
        <f>SUM(Q14:Q393)</f>
        <v>30534000</v>
      </c>
      <c r="R395" s="369">
        <f t="shared" ref="R395:X395" si="20">SUM(R14:R393)</f>
        <v>0</v>
      </c>
      <c r="S395" s="369">
        <f t="shared" si="20"/>
        <v>0</v>
      </c>
      <c r="T395" s="369">
        <f t="shared" si="20"/>
        <v>30534000</v>
      </c>
      <c r="U395" s="369">
        <f t="shared" si="20"/>
        <v>30534000</v>
      </c>
      <c r="V395" s="369">
        <f t="shared" si="20"/>
        <v>0</v>
      </c>
      <c r="W395" s="369">
        <f t="shared" si="20"/>
        <v>0</v>
      </c>
      <c r="X395" s="369">
        <f t="shared" si="20"/>
        <v>30534000</v>
      </c>
      <c r="Y395" s="293"/>
      <c r="AC395" s="321"/>
      <c r="AD395" s="321"/>
      <c r="AE395" s="321"/>
      <c r="AF395" s="321"/>
      <c r="AG395" s="321"/>
      <c r="AH395" s="321"/>
      <c r="AI395" s="321"/>
      <c r="AJ395" s="321"/>
      <c r="AK395" s="321"/>
      <c r="AL395" s="321"/>
      <c r="AM395" s="321"/>
      <c r="AN395" s="321"/>
      <c r="AO395" s="321"/>
      <c r="AP395" s="321"/>
      <c r="AQ395" s="321"/>
      <c r="AR395" s="321"/>
      <c r="AS395" s="321"/>
      <c r="AT395" s="321"/>
      <c r="AU395" s="321"/>
      <c r="AV395" s="321"/>
      <c r="AW395" s="321"/>
      <c r="AX395" s="321"/>
      <c r="AY395" s="321"/>
      <c r="AZ395" s="321"/>
      <c r="BA395" s="321"/>
      <c r="BB395" s="321"/>
      <c r="BC395" s="321"/>
      <c r="BD395" s="321"/>
      <c r="BE395" s="321"/>
      <c r="BF395" s="321"/>
      <c r="BG395" s="321"/>
      <c r="BH395" s="321"/>
      <c r="BI395" s="321"/>
      <c r="BJ395" s="321"/>
      <c r="BK395" s="321"/>
      <c r="BL395" s="321"/>
      <c r="BM395" s="321"/>
      <c r="BN395" s="321"/>
      <c r="BO395" s="321"/>
      <c r="BP395" s="321"/>
      <c r="BQ395" s="321"/>
      <c r="BR395" s="321"/>
      <c r="BS395" s="321"/>
      <c r="BT395" s="321"/>
      <c r="BU395" s="321"/>
      <c r="BV395" s="321"/>
      <c r="BW395" s="321"/>
      <c r="BX395" s="321"/>
      <c r="BY395" s="321"/>
      <c r="BZ395" s="321"/>
      <c r="CA395" s="321"/>
    </row>
    <row r="396" spans="1:16384" s="289" customFormat="1" ht="29.25" customHeight="1">
      <c r="C396" s="673" t="s">
        <v>65</v>
      </c>
      <c r="D396" s="673"/>
      <c r="E396" s="673"/>
      <c r="F396" s="673"/>
      <c r="G396" s="673"/>
      <c r="H396" s="673"/>
      <c r="I396" s="673"/>
      <c r="J396" s="673"/>
      <c r="K396" s="673"/>
      <c r="L396" s="673"/>
      <c r="M396" s="380"/>
      <c r="N396" s="294"/>
      <c r="O396" s="294"/>
      <c r="P396" s="291"/>
      <c r="Q396" s="201"/>
      <c r="R396" s="291"/>
      <c r="S396" s="291"/>
      <c r="T396" s="291"/>
      <c r="U396" s="294"/>
      <c r="V396" s="294"/>
      <c r="W396" s="294"/>
      <c r="X396" s="294"/>
      <c r="Y396" s="294"/>
      <c r="AC396" s="321"/>
      <c r="AD396" s="321"/>
      <c r="AE396" s="321"/>
      <c r="AF396" s="321"/>
      <c r="AG396" s="321"/>
      <c r="AH396" s="321"/>
      <c r="AI396" s="321"/>
      <c r="AJ396" s="321"/>
      <c r="AK396" s="321"/>
      <c r="AL396" s="321"/>
      <c r="AM396" s="321"/>
      <c r="AN396" s="321"/>
      <c r="AO396" s="321"/>
      <c r="AP396" s="321"/>
      <c r="AQ396" s="321"/>
      <c r="AR396" s="321"/>
      <c r="AS396" s="321"/>
      <c r="AT396" s="321"/>
      <c r="AU396" s="321"/>
      <c r="AV396" s="321"/>
      <c r="AW396" s="321"/>
      <c r="AX396" s="321"/>
      <c r="AY396" s="321"/>
      <c r="AZ396" s="321"/>
      <c r="BA396" s="321"/>
      <c r="BB396" s="321"/>
      <c r="BC396" s="321"/>
      <c r="BD396" s="321"/>
      <c r="BE396" s="321"/>
      <c r="BF396" s="321"/>
      <c r="BG396" s="321"/>
      <c r="BH396" s="321"/>
      <c r="BI396" s="321"/>
      <c r="BJ396" s="321"/>
      <c r="BK396" s="321"/>
      <c r="BL396" s="321"/>
      <c r="BM396" s="321"/>
      <c r="BN396" s="321"/>
      <c r="BO396" s="321"/>
      <c r="BP396" s="321"/>
      <c r="BQ396" s="321"/>
      <c r="BR396" s="321"/>
      <c r="BS396" s="321"/>
      <c r="BT396" s="321"/>
      <c r="BU396" s="321"/>
      <c r="BV396" s="321"/>
      <c r="BW396" s="321"/>
      <c r="BX396" s="321"/>
      <c r="BY396" s="321"/>
      <c r="BZ396" s="321"/>
      <c r="CA396" s="321"/>
    </row>
    <row r="397" spans="1:16384" s="289" customFormat="1" ht="17.399999999999999">
      <c r="C397" s="370" t="s">
        <v>70</v>
      </c>
      <c r="D397" s="371"/>
      <c r="E397" s="370"/>
      <c r="F397" s="370"/>
      <c r="G397" s="370"/>
      <c r="H397" s="370"/>
      <c r="I397" s="371"/>
      <c r="J397" s="371"/>
      <c r="K397" s="371"/>
      <c r="L397" s="372"/>
      <c r="M397" s="372"/>
      <c r="O397" s="321"/>
      <c r="P397" s="291"/>
      <c r="Q397" s="201"/>
      <c r="R397" s="291"/>
      <c r="S397" s="291"/>
      <c r="T397" s="291"/>
      <c r="U397" s="291"/>
      <c r="V397" s="291"/>
      <c r="W397" s="291"/>
      <c r="X397" s="291"/>
      <c r="Y397" s="291"/>
      <c r="Z397" s="321"/>
      <c r="AC397" s="321"/>
      <c r="AD397" s="321"/>
      <c r="AE397" s="321"/>
      <c r="AF397" s="321"/>
      <c r="AG397" s="321"/>
      <c r="AH397" s="321"/>
      <c r="AI397" s="321"/>
      <c r="AJ397" s="321"/>
      <c r="AK397" s="321"/>
      <c r="AL397" s="321"/>
      <c r="AM397" s="321"/>
      <c r="AN397" s="321"/>
      <c r="AO397" s="321"/>
      <c r="AP397" s="321"/>
      <c r="AQ397" s="321"/>
      <c r="AR397" s="321"/>
      <c r="AS397" s="321"/>
      <c r="AT397" s="321"/>
      <c r="AU397" s="321"/>
      <c r="AV397" s="321"/>
      <c r="AW397" s="321"/>
      <c r="AX397" s="321"/>
      <c r="AY397" s="321"/>
      <c r="AZ397" s="321"/>
      <c r="BA397" s="321"/>
      <c r="BB397" s="321"/>
      <c r="BC397" s="321"/>
      <c r="BD397" s="321"/>
      <c r="BE397" s="321"/>
      <c r="BF397" s="321"/>
      <c r="BG397" s="321"/>
      <c r="BH397" s="321"/>
      <c r="BI397" s="321"/>
      <c r="BJ397" s="321"/>
      <c r="BK397" s="321"/>
      <c r="BL397" s="321"/>
      <c r="BM397" s="321"/>
      <c r="BN397" s="321"/>
      <c r="BO397" s="321"/>
      <c r="BP397" s="321"/>
      <c r="BQ397" s="321"/>
      <c r="BR397" s="321"/>
      <c r="BS397" s="321"/>
      <c r="BT397" s="321"/>
      <c r="BU397" s="321"/>
      <c r="BV397" s="321"/>
      <c r="BW397" s="321"/>
      <c r="BX397" s="321"/>
      <c r="BY397" s="321"/>
      <c r="BZ397" s="321"/>
      <c r="CA397" s="321"/>
    </row>
    <row r="398" spans="1:16384" s="289" customFormat="1" ht="29.25" customHeight="1">
      <c r="C398" s="674" t="s">
        <v>66</v>
      </c>
      <c r="D398" s="674"/>
      <c r="E398" s="674"/>
      <c r="F398" s="674"/>
      <c r="G398" s="674"/>
      <c r="H398" s="674"/>
      <c r="I398" s="674"/>
      <c r="J398" s="674"/>
      <c r="K398" s="674"/>
      <c r="L398" s="674"/>
      <c r="M398" s="381"/>
      <c r="O398" s="321"/>
      <c r="P398" s="291"/>
      <c r="Q398" s="201"/>
      <c r="R398" s="291"/>
      <c r="S398" s="291"/>
      <c r="T398" s="291"/>
      <c r="U398" s="291"/>
      <c r="V398" s="291"/>
      <c r="W398" s="291"/>
      <c r="X398" s="291"/>
      <c r="Y398" s="291"/>
      <c r="Z398" s="321"/>
      <c r="AC398" s="321"/>
      <c r="AD398" s="321"/>
      <c r="AE398" s="321"/>
      <c r="AF398" s="321"/>
      <c r="AG398" s="321"/>
      <c r="AH398" s="321"/>
      <c r="AI398" s="321"/>
      <c r="AJ398" s="321"/>
      <c r="AK398" s="321"/>
      <c r="AL398" s="321"/>
      <c r="AM398" s="321"/>
      <c r="AN398" s="321"/>
      <c r="AO398" s="321"/>
      <c r="AP398" s="321"/>
      <c r="AQ398" s="321"/>
      <c r="AR398" s="321"/>
      <c r="AS398" s="321"/>
      <c r="AT398" s="321"/>
      <c r="AU398" s="321"/>
      <c r="AV398" s="321"/>
      <c r="AW398" s="321"/>
      <c r="AX398" s="321"/>
      <c r="AY398" s="321"/>
      <c r="AZ398" s="321"/>
      <c r="BA398" s="321"/>
      <c r="BB398" s="321"/>
      <c r="BC398" s="321"/>
      <c r="BD398" s="321"/>
      <c r="BE398" s="321"/>
      <c r="BF398" s="321"/>
      <c r="BG398" s="321"/>
      <c r="BH398" s="321"/>
      <c r="BI398" s="321"/>
      <c r="BJ398" s="321"/>
      <c r="BK398" s="321"/>
      <c r="BL398" s="321"/>
      <c r="BM398" s="321"/>
      <c r="BN398" s="321"/>
      <c r="BO398" s="321"/>
      <c r="BP398" s="321"/>
      <c r="BQ398" s="321"/>
      <c r="BR398" s="321"/>
      <c r="BS398" s="321"/>
      <c r="BT398" s="321"/>
      <c r="BU398" s="321"/>
      <c r="BV398" s="321"/>
      <c r="BW398" s="321"/>
      <c r="BX398" s="321"/>
      <c r="BY398" s="321"/>
      <c r="BZ398" s="321"/>
      <c r="CA398" s="321"/>
    </row>
    <row r="399" spans="1:16384" s="289" customFormat="1" ht="17.399999999999999">
      <c r="C399" s="370" t="s">
        <v>62</v>
      </c>
      <c r="D399" s="371"/>
      <c r="E399" s="370"/>
      <c r="F399" s="370"/>
      <c r="G399" s="370"/>
      <c r="H399" s="370"/>
      <c r="I399" s="371"/>
      <c r="J399" s="371"/>
      <c r="K399" s="373"/>
      <c r="L399" s="371"/>
      <c r="M399" s="371"/>
      <c r="O399" s="321"/>
      <c r="P399" s="291"/>
      <c r="Q399" s="378"/>
      <c r="R399" s="321"/>
      <c r="S399" s="321"/>
      <c r="T399" s="321"/>
      <c r="U399" s="291"/>
      <c r="V399" s="291"/>
      <c r="W399" s="291"/>
      <c r="X399" s="291"/>
      <c r="Y399" s="291"/>
      <c r="Z399" s="321"/>
      <c r="AC399" s="321"/>
      <c r="AD399" s="321"/>
      <c r="AE399" s="321"/>
      <c r="AF399" s="321"/>
      <c r="AG399" s="321"/>
      <c r="AH399" s="321"/>
      <c r="AI399" s="321"/>
      <c r="AJ399" s="321"/>
      <c r="AK399" s="321"/>
      <c r="AL399" s="321"/>
      <c r="AM399" s="321"/>
      <c r="AN399" s="321"/>
      <c r="AO399" s="321"/>
      <c r="AP399" s="321"/>
      <c r="AQ399" s="321"/>
      <c r="AR399" s="321"/>
      <c r="AS399" s="321"/>
      <c r="AT399" s="321"/>
      <c r="AU399" s="321"/>
      <c r="AV399" s="321"/>
      <c r="AW399" s="321"/>
      <c r="AX399" s="321"/>
      <c r="AY399" s="321"/>
      <c r="AZ399" s="321"/>
      <c r="BA399" s="321"/>
      <c r="BB399" s="321"/>
      <c r="BC399" s="321"/>
      <c r="BD399" s="321"/>
      <c r="BE399" s="321"/>
      <c r="BF399" s="321"/>
      <c r="BG399" s="321"/>
      <c r="BH399" s="321"/>
      <c r="BI399" s="321"/>
      <c r="BJ399" s="321"/>
      <c r="BK399" s="321"/>
      <c r="BL399" s="321"/>
      <c r="BM399" s="321"/>
      <c r="BN399" s="321"/>
      <c r="BO399" s="321"/>
      <c r="BP399" s="321"/>
      <c r="BQ399" s="321"/>
      <c r="BR399" s="321"/>
      <c r="BS399" s="321"/>
      <c r="BT399" s="321"/>
      <c r="BU399" s="321"/>
      <c r="BV399" s="321"/>
      <c r="BW399" s="321"/>
      <c r="BX399" s="321"/>
      <c r="BY399" s="321"/>
      <c r="BZ399" s="321"/>
      <c r="CA399" s="321"/>
    </row>
    <row r="400" spans="1:16384" s="289" customFormat="1" ht="17.399999999999999">
      <c r="C400" s="370" t="s">
        <v>58</v>
      </c>
      <c r="D400" s="370"/>
      <c r="E400" s="370"/>
      <c r="F400" s="370"/>
      <c r="G400" s="370"/>
      <c r="H400" s="370"/>
      <c r="I400" s="370"/>
      <c r="J400" s="370"/>
      <c r="K400" s="370"/>
      <c r="L400" s="370"/>
      <c r="M400" s="370"/>
      <c r="N400" s="285"/>
      <c r="O400" s="321"/>
      <c r="P400" s="291"/>
      <c r="Q400" s="203"/>
      <c r="R400" s="377"/>
      <c r="S400" s="377"/>
      <c r="T400" s="377"/>
      <c r="U400" s="377"/>
      <c r="V400" s="377"/>
      <c r="W400" s="377"/>
      <c r="X400" s="377"/>
      <c r="Y400" s="377"/>
      <c r="Z400" s="321"/>
      <c r="AC400" s="321"/>
      <c r="AD400" s="321"/>
      <c r="AE400" s="321"/>
      <c r="AF400" s="321"/>
      <c r="AG400" s="321"/>
      <c r="AH400" s="321"/>
      <c r="AI400" s="321"/>
      <c r="AJ400" s="321"/>
      <c r="AK400" s="321"/>
      <c r="AL400" s="321"/>
      <c r="AM400" s="321"/>
      <c r="AN400" s="321"/>
      <c r="AO400" s="321"/>
      <c r="AP400" s="321"/>
      <c r="AQ400" s="321"/>
      <c r="AR400" s="321"/>
      <c r="AS400" s="321"/>
      <c r="AT400" s="321"/>
      <c r="AU400" s="321"/>
      <c r="AV400" s="321"/>
      <c r="AW400" s="321"/>
      <c r="AX400" s="321"/>
      <c r="AY400" s="321"/>
      <c r="AZ400" s="321"/>
      <c r="BA400" s="321"/>
      <c r="BB400" s="321"/>
      <c r="BC400" s="321"/>
      <c r="BD400" s="321"/>
      <c r="BE400" s="321"/>
      <c r="BF400" s="321"/>
      <c r="BG400" s="321"/>
      <c r="BH400" s="321"/>
      <c r="BI400" s="321"/>
      <c r="BJ400" s="321"/>
      <c r="BK400" s="321"/>
      <c r="BL400" s="321"/>
      <c r="BM400" s="321"/>
      <c r="BN400" s="321"/>
      <c r="BO400" s="321"/>
      <c r="BP400" s="321"/>
      <c r="BQ400" s="321"/>
      <c r="BR400" s="321"/>
      <c r="BS400" s="321"/>
      <c r="BT400" s="321"/>
      <c r="BU400" s="321"/>
      <c r="BV400" s="321"/>
      <c r="BW400" s="321"/>
      <c r="BX400" s="321"/>
      <c r="BY400" s="321"/>
      <c r="BZ400" s="321"/>
      <c r="CA400" s="321"/>
    </row>
    <row r="401" spans="1:79" s="289" customFormat="1" ht="17.399999999999999">
      <c r="C401" s="370" t="s">
        <v>59</v>
      </c>
      <c r="D401" s="371"/>
      <c r="E401" s="370"/>
      <c r="F401" s="370"/>
      <c r="G401" s="370"/>
      <c r="H401" s="370"/>
      <c r="I401" s="370"/>
      <c r="J401" s="370"/>
      <c r="K401" s="370"/>
      <c r="L401" s="370"/>
      <c r="M401" s="370"/>
      <c r="N401" s="285"/>
      <c r="O401" s="321"/>
      <c r="P401" s="291"/>
      <c r="Q401" s="379"/>
      <c r="R401" s="379"/>
      <c r="S401" s="379"/>
      <c r="T401" s="379"/>
      <c r="U401" s="379"/>
      <c r="V401" s="379"/>
      <c r="W401" s="379"/>
      <c r="X401" s="379"/>
      <c r="Y401" s="379"/>
      <c r="Z401" s="321"/>
      <c r="AC401" s="321"/>
      <c r="AD401" s="321"/>
      <c r="AE401" s="321"/>
      <c r="AF401" s="321"/>
      <c r="AG401" s="321"/>
      <c r="AH401" s="321"/>
      <c r="AI401" s="321"/>
      <c r="AJ401" s="321"/>
      <c r="AK401" s="321"/>
      <c r="AL401" s="321"/>
      <c r="AM401" s="321"/>
      <c r="AN401" s="321"/>
      <c r="AO401" s="321"/>
      <c r="AP401" s="321"/>
      <c r="AQ401" s="321"/>
      <c r="AR401" s="321"/>
      <c r="AS401" s="321"/>
      <c r="AT401" s="321"/>
      <c r="AU401" s="321"/>
      <c r="AV401" s="321"/>
      <c r="AW401" s="321"/>
      <c r="AX401" s="321"/>
      <c r="AY401" s="321"/>
      <c r="AZ401" s="321"/>
      <c r="BA401" s="321"/>
      <c r="BB401" s="321"/>
      <c r="BC401" s="321"/>
      <c r="BD401" s="321"/>
      <c r="BE401" s="321"/>
      <c r="BF401" s="321"/>
      <c r="BG401" s="321"/>
      <c r="BH401" s="321"/>
      <c r="BI401" s="321"/>
      <c r="BJ401" s="321"/>
      <c r="BK401" s="321"/>
      <c r="BL401" s="321"/>
      <c r="BM401" s="321"/>
      <c r="BN401" s="321"/>
      <c r="BO401" s="321"/>
      <c r="BP401" s="321"/>
      <c r="BQ401" s="321"/>
      <c r="BR401" s="321"/>
      <c r="BS401" s="321"/>
      <c r="BT401" s="321"/>
      <c r="BU401" s="321"/>
      <c r="BV401" s="321"/>
      <c r="BW401" s="321"/>
      <c r="BX401" s="321"/>
      <c r="BY401" s="321"/>
      <c r="BZ401" s="321"/>
      <c r="CA401" s="321"/>
    </row>
    <row r="402" spans="1:79" s="289" customFormat="1" ht="17.399999999999999">
      <c r="B402" s="284"/>
      <c r="N402" s="285"/>
      <c r="O402" s="285"/>
      <c r="P402" s="285"/>
      <c r="Q402" s="374"/>
      <c r="R402" s="374"/>
      <c r="S402" s="374"/>
      <c r="T402" s="374"/>
      <c r="U402" s="375"/>
      <c r="V402" s="375"/>
      <c r="W402" s="375"/>
      <c r="X402" s="375"/>
      <c r="Y402" s="375"/>
      <c r="AC402" s="321"/>
      <c r="AD402" s="321"/>
      <c r="AE402" s="321"/>
      <c r="AF402" s="321"/>
      <c r="AG402" s="321"/>
      <c r="AH402" s="321"/>
      <c r="AI402" s="321"/>
      <c r="AJ402" s="321"/>
      <c r="AK402" s="321"/>
      <c r="AL402" s="321"/>
      <c r="AM402" s="321"/>
      <c r="AN402" s="321"/>
      <c r="AO402" s="321"/>
      <c r="AP402" s="321"/>
      <c r="AQ402" s="321"/>
      <c r="AR402" s="321"/>
      <c r="AS402" s="321"/>
      <c r="AT402" s="321"/>
      <c r="AU402" s="321"/>
      <c r="AV402" s="321"/>
      <c r="AW402" s="321"/>
      <c r="AX402" s="321"/>
      <c r="AY402" s="321"/>
      <c r="AZ402" s="321"/>
      <c r="BA402" s="321"/>
      <c r="BB402" s="321"/>
      <c r="BC402" s="321"/>
      <c r="BD402" s="321"/>
      <c r="BE402" s="321"/>
      <c r="BF402" s="321"/>
      <c r="BG402" s="321"/>
      <c r="BH402" s="321"/>
      <c r="BI402" s="321"/>
      <c r="BJ402" s="321"/>
      <c r="BK402" s="321"/>
      <c r="BL402" s="321"/>
      <c r="BM402" s="321"/>
      <c r="BN402" s="321"/>
      <c r="BO402" s="321"/>
      <c r="BP402" s="321"/>
      <c r="BQ402" s="321"/>
      <c r="BR402" s="321"/>
      <c r="BS402" s="321"/>
      <c r="BT402" s="321"/>
      <c r="BU402" s="321"/>
      <c r="BV402" s="321"/>
      <c r="BW402" s="321"/>
      <c r="BX402" s="321"/>
      <c r="BY402" s="321"/>
      <c r="BZ402" s="321"/>
      <c r="CA402" s="321"/>
    </row>
    <row r="403" spans="1:79" s="289" customFormat="1" ht="17.399999999999999">
      <c r="B403" s="284"/>
      <c r="E403" s="285"/>
      <c r="F403" s="285"/>
      <c r="G403" s="285"/>
      <c r="H403" s="285"/>
      <c r="I403" s="285"/>
      <c r="J403" s="285"/>
      <c r="K403" s="285"/>
      <c r="L403" s="285"/>
      <c r="M403" s="285"/>
      <c r="N403" s="285"/>
      <c r="O403" s="285"/>
      <c r="P403" s="285"/>
      <c r="Q403" s="331"/>
      <c r="R403" s="331"/>
      <c r="S403" s="331"/>
      <c r="T403" s="331"/>
      <c r="U403" s="331"/>
      <c r="V403" s="331"/>
      <c r="W403" s="331"/>
      <c r="X403" s="331"/>
      <c r="Y403" s="293"/>
      <c r="AC403" s="321"/>
      <c r="AD403" s="321"/>
      <c r="AE403" s="321"/>
      <c r="AF403" s="321"/>
      <c r="AG403" s="321"/>
      <c r="AH403" s="321"/>
      <c r="AI403" s="321"/>
      <c r="AJ403" s="321"/>
      <c r="AK403" s="321"/>
      <c r="AL403" s="321"/>
      <c r="AM403" s="321"/>
      <c r="AN403" s="321"/>
      <c r="AO403" s="321"/>
      <c r="AP403" s="321"/>
      <c r="AQ403" s="321"/>
      <c r="AR403" s="321"/>
      <c r="AS403" s="321"/>
      <c r="AT403" s="321"/>
      <c r="AU403" s="321"/>
      <c r="AV403" s="321"/>
      <c r="AW403" s="321"/>
      <c r="AX403" s="321"/>
      <c r="AY403" s="321"/>
      <c r="AZ403" s="321"/>
      <c r="BA403" s="321"/>
      <c r="BB403" s="321"/>
      <c r="BC403" s="321"/>
      <c r="BD403" s="321"/>
      <c r="BE403" s="321"/>
      <c r="BF403" s="321"/>
      <c r="BG403" s="321"/>
      <c r="BH403" s="321"/>
      <c r="BI403" s="321"/>
      <c r="BJ403" s="321"/>
      <c r="BK403" s="321"/>
      <c r="BL403" s="321"/>
      <c r="BM403" s="321"/>
      <c r="BN403" s="321"/>
      <c r="BO403" s="321"/>
      <c r="BP403" s="321"/>
      <c r="BQ403" s="321"/>
      <c r="BR403" s="321"/>
      <c r="BS403" s="321"/>
      <c r="BT403" s="321"/>
      <c r="BU403" s="321"/>
      <c r="BV403" s="321"/>
      <c r="BW403" s="321"/>
      <c r="BX403" s="321"/>
      <c r="BY403" s="321"/>
      <c r="BZ403" s="321"/>
      <c r="CA403" s="321"/>
    </row>
    <row r="404" spans="1:79" s="289" customFormat="1" ht="17.399999999999999">
      <c r="B404" s="284"/>
      <c r="C404" s="376" t="s">
        <v>28</v>
      </c>
      <c r="E404" s="285"/>
      <c r="F404" s="285"/>
      <c r="G404" s="285"/>
      <c r="H404" s="285"/>
      <c r="I404" s="285"/>
      <c r="J404" s="285"/>
      <c r="K404" s="285"/>
      <c r="N404" s="285"/>
      <c r="O404" s="285"/>
      <c r="P404" s="285"/>
      <c r="Q404" s="285"/>
      <c r="R404" s="285"/>
      <c r="S404" s="285"/>
      <c r="T404" s="285"/>
      <c r="U404" s="303"/>
      <c r="V404" s="287"/>
      <c r="W404" s="287"/>
      <c r="X404" s="287"/>
      <c r="Y404" s="297"/>
      <c r="Z404" s="321"/>
      <c r="AC404" s="321"/>
      <c r="AD404" s="321"/>
      <c r="AE404" s="321"/>
      <c r="AF404" s="321"/>
      <c r="AG404" s="321"/>
      <c r="AH404" s="321"/>
      <c r="AI404" s="321"/>
      <c r="AJ404" s="321"/>
      <c r="AK404" s="321"/>
      <c r="AL404" s="321"/>
      <c r="AM404" s="321"/>
      <c r="AN404" s="321"/>
      <c r="AO404" s="321"/>
      <c r="AP404" s="321"/>
      <c r="AQ404" s="321"/>
      <c r="AR404" s="321"/>
      <c r="AS404" s="321"/>
      <c r="AT404" s="321"/>
      <c r="AU404" s="321"/>
      <c r="AV404" s="321"/>
      <c r="AW404" s="321"/>
      <c r="AX404" s="321"/>
      <c r="AY404" s="321"/>
      <c r="AZ404" s="321"/>
      <c r="BA404" s="321"/>
      <c r="BB404" s="321"/>
      <c r="BC404" s="321"/>
      <c r="BD404" s="321"/>
      <c r="BE404" s="321"/>
      <c r="BF404" s="321"/>
      <c r="BG404" s="321"/>
      <c r="BH404" s="321"/>
      <c r="BI404" s="321"/>
      <c r="BJ404" s="321"/>
      <c r="BK404" s="321"/>
      <c r="BL404" s="321"/>
      <c r="BM404" s="321"/>
      <c r="BN404" s="321"/>
      <c r="BO404" s="321"/>
      <c r="BP404" s="321"/>
      <c r="BQ404" s="321"/>
      <c r="BR404" s="321"/>
      <c r="BS404" s="321"/>
      <c r="BT404" s="321"/>
      <c r="BU404" s="321"/>
      <c r="BV404" s="321"/>
      <c r="BW404" s="321"/>
      <c r="BX404" s="321"/>
      <c r="BY404" s="321"/>
      <c r="BZ404" s="321"/>
      <c r="CA404" s="321"/>
    </row>
    <row r="405" spans="1:79" s="289" customFormat="1" ht="17.399999999999999">
      <c r="B405" s="284"/>
      <c r="C405" s="376"/>
      <c r="E405" s="285"/>
      <c r="F405" s="285"/>
      <c r="G405" s="285"/>
      <c r="H405" s="285"/>
      <c r="I405" s="285"/>
      <c r="J405" s="285"/>
      <c r="K405" s="285"/>
      <c r="N405" s="285"/>
      <c r="O405" s="285"/>
      <c r="P405" s="285"/>
      <c r="Q405" s="285"/>
      <c r="R405" s="285"/>
      <c r="S405" s="285"/>
      <c r="T405" s="285"/>
      <c r="U405" s="303"/>
      <c r="V405" s="287"/>
      <c r="W405" s="287"/>
      <c r="X405" s="287"/>
      <c r="Y405" s="297"/>
      <c r="Z405" s="321"/>
      <c r="AC405" s="321"/>
      <c r="AD405" s="321"/>
      <c r="AE405" s="321"/>
      <c r="AF405" s="321"/>
      <c r="AG405" s="321"/>
      <c r="AH405" s="321"/>
      <c r="AI405" s="321"/>
      <c r="AJ405" s="321"/>
      <c r="AK405" s="321"/>
      <c r="AL405" s="321"/>
      <c r="AM405" s="321"/>
      <c r="AN405" s="321"/>
      <c r="AO405" s="321"/>
      <c r="AP405" s="321"/>
      <c r="AQ405" s="321"/>
      <c r="AR405" s="321"/>
      <c r="AS405" s="321"/>
      <c r="AT405" s="321"/>
      <c r="AU405" s="321"/>
      <c r="AV405" s="321"/>
      <c r="AW405" s="321"/>
      <c r="AX405" s="321"/>
      <c r="AY405" s="321"/>
      <c r="AZ405" s="321"/>
      <c r="BA405" s="321"/>
      <c r="BB405" s="321"/>
      <c r="BC405" s="321"/>
      <c r="BD405" s="321"/>
      <c r="BE405" s="321"/>
      <c r="BF405" s="321"/>
      <c r="BG405" s="321"/>
      <c r="BH405" s="321"/>
      <c r="BI405" s="321"/>
      <c r="BJ405" s="321"/>
      <c r="BK405" s="321"/>
      <c r="BL405" s="321"/>
      <c r="BM405" s="321"/>
      <c r="BN405" s="321"/>
      <c r="BO405" s="321"/>
      <c r="BP405" s="321"/>
      <c r="BQ405" s="321"/>
      <c r="BR405" s="321"/>
      <c r="BS405" s="321"/>
      <c r="BT405" s="321"/>
      <c r="BU405" s="321"/>
      <c r="BV405" s="321"/>
      <c r="BW405" s="321"/>
      <c r="BX405" s="321"/>
      <c r="BY405" s="321"/>
      <c r="BZ405" s="321"/>
      <c r="CA405" s="321"/>
    </row>
    <row r="406" spans="1:79" s="289" customFormat="1" ht="17.399999999999999">
      <c r="B406" s="284"/>
      <c r="C406" s="376"/>
      <c r="E406" s="285"/>
      <c r="F406" s="285"/>
      <c r="G406" s="285"/>
      <c r="H406" s="285"/>
      <c r="I406" s="285"/>
      <c r="J406" s="285"/>
      <c r="K406" s="285"/>
      <c r="N406" s="285"/>
      <c r="O406" s="285"/>
      <c r="P406" s="285"/>
      <c r="Q406" s="285"/>
      <c r="R406" s="285"/>
      <c r="S406" s="285"/>
      <c r="T406" s="285"/>
      <c r="U406" s="303"/>
      <c r="V406" s="287"/>
      <c r="W406" s="287"/>
      <c r="X406" s="287"/>
      <c r="Y406" s="297"/>
      <c r="Z406" s="321"/>
      <c r="AC406" s="321"/>
      <c r="AD406" s="321"/>
      <c r="AE406" s="321"/>
      <c r="AF406" s="321"/>
      <c r="AG406" s="321"/>
      <c r="AH406" s="321"/>
      <c r="AI406" s="321"/>
      <c r="AJ406" s="321"/>
      <c r="AK406" s="321"/>
      <c r="AL406" s="321"/>
      <c r="AM406" s="321"/>
      <c r="AN406" s="321"/>
      <c r="AO406" s="321"/>
      <c r="AP406" s="321"/>
      <c r="AQ406" s="321"/>
      <c r="AR406" s="321"/>
      <c r="AS406" s="321"/>
      <c r="AT406" s="321"/>
      <c r="AU406" s="321"/>
      <c r="AV406" s="321"/>
      <c r="AW406" s="321"/>
      <c r="AX406" s="321"/>
      <c r="AY406" s="321"/>
      <c r="AZ406" s="321"/>
      <c r="BA406" s="321"/>
      <c r="BB406" s="321"/>
      <c r="BC406" s="321"/>
      <c r="BD406" s="321"/>
      <c r="BE406" s="321"/>
      <c r="BF406" s="321"/>
      <c r="BG406" s="321"/>
      <c r="BH406" s="321"/>
      <c r="BI406" s="321"/>
      <c r="BJ406" s="321"/>
      <c r="BK406" s="321"/>
      <c r="BL406" s="321"/>
      <c r="BM406" s="321"/>
      <c r="BN406" s="321"/>
      <c r="BO406" s="321"/>
      <c r="BP406" s="321"/>
      <c r="BQ406" s="321"/>
      <c r="BR406" s="321"/>
      <c r="BS406" s="321"/>
      <c r="BT406" s="321"/>
      <c r="BU406" s="321"/>
      <c r="BV406" s="321"/>
      <c r="BW406" s="321"/>
      <c r="BX406" s="321"/>
      <c r="BY406" s="321"/>
      <c r="BZ406" s="321"/>
      <c r="CA406" s="321"/>
    </row>
    <row r="407" spans="1:79" s="289" customFormat="1" ht="18" customHeight="1">
      <c r="B407" s="284"/>
      <c r="C407" s="285"/>
      <c r="D407" s="304" t="s">
        <v>0</v>
      </c>
      <c r="E407" s="305"/>
      <c r="F407" s="305"/>
      <c r="G407" s="285"/>
      <c r="H407" s="285"/>
      <c r="I407" s="285"/>
      <c r="J407" s="285"/>
      <c r="K407" s="285"/>
      <c r="L407" s="306"/>
      <c r="M407" s="306"/>
      <c r="N407" s="285"/>
      <c r="O407" s="307"/>
      <c r="P407" s="307"/>
      <c r="Q407" s="307"/>
      <c r="R407" s="307"/>
      <c r="S407" s="307"/>
      <c r="T407" s="307"/>
      <c r="U407" s="305"/>
      <c r="V407" s="287"/>
      <c r="W407" s="287"/>
      <c r="Y407" s="297"/>
      <c r="Z407" s="321"/>
      <c r="AC407" s="321"/>
      <c r="AD407" s="321"/>
      <c r="AE407" s="321"/>
      <c r="AF407" s="321"/>
      <c r="AG407" s="321"/>
      <c r="AH407" s="321"/>
      <c r="AI407" s="321"/>
      <c r="AJ407" s="321"/>
      <c r="AK407" s="321"/>
      <c r="AL407" s="321"/>
      <c r="AM407" s="321"/>
      <c r="AN407" s="321"/>
      <c r="AO407" s="321"/>
      <c r="AP407" s="321"/>
      <c r="AQ407" s="321"/>
      <c r="AR407" s="321"/>
      <c r="AS407" s="321"/>
      <c r="AT407" s="321"/>
      <c r="AU407" s="321"/>
      <c r="AV407" s="321"/>
      <c r="AW407" s="321"/>
      <c r="AX407" s="321"/>
      <c r="AY407" s="321"/>
      <c r="AZ407" s="321"/>
      <c r="BA407" s="321"/>
      <c r="BB407" s="321"/>
      <c r="BC407" s="321"/>
      <c r="BD407" s="321"/>
      <c r="BE407" s="321"/>
      <c r="BF407" s="321"/>
      <c r="BG407" s="321"/>
      <c r="BH407" s="321"/>
      <c r="BI407" s="321"/>
      <c r="BJ407" s="321"/>
      <c r="BK407" s="321"/>
      <c r="BL407" s="321"/>
      <c r="BM407" s="321"/>
      <c r="BN407" s="321"/>
      <c r="BO407" s="321"/>
      <c r="BP407" s="321"/>
      <c r="BQ407" s="321"/>
      <c r="BR407" s="321"/>
      <c r="BS407" s="321"/>
      <c r="BT407" s="321"/>
      <c r="BU407" s="321"/>
      <c r="BV407" s="321"/>
      <c r="BW407" s="321"/>
      <c r="BX407" s="321"/>
      <c r="BY407" s="321"/>
      <c r="BZ407" s="321"/>
      <c r="CA407" s="321"/>
    </row>
    <row r="408" spans="1:79" s="289" customFormat="1" ht="17.399999999999999">
      <c r="B408" s="284"/>
      <c r="C408" s="285"/>
      <c r="D408" s="310" t="s">
        <v>1</v>
      </c>
      <c r="E408" s="305" t="s">
        <v>2732</v>
      </c>
      <c r="F408" s="305"/>
      <c r="G408" s="285"/>
      <c r="H408" s="285"/>
      <c r="I408" s="285"/>
      <c r="J408" s="285"/>
      <c r="K408" s="285"/>
      <c r="L408" s="235"/>
      <c r="M408" s="235"/>
      <c r="N408" s="285"/>
      <c r="O408" s="305" t="s">
        <v>2248</v>
      </c>
      <c r="P408" s="307"/>
      <c r="Q408" s="307"/>
      <c r="R408" s="307"/>
      <c r="S408" s="307"/>
      <c r="T408" s="307"/>
      <c r="U408" s="305"/>
      <c r="V408" s="311"/>
      <c r="W408" s="285"/>
      <c r="Y408" s="297"/>
      <c r="Z408" s="321"/>
      <c r="AC408" s="321"/>
      <c r="AD408" s="321"/>
      <c r="AE408" s="321"/>
      <c r="AF408" s="321"/>
      <c r="AG408" s="321"/>
      <c r="AH408" s="321"/>
      <c r="AI408" s="321"/>
      <c r="AJ408" s="321"/>
      <c r="AK408" s="321"/>
      <c r="AL408" s="321"/>
      <c r="AM408" s="321"/>
      <c r="AN408" s="321"/>
      <c r="AO408" s="321"/>
      <c r="AP408" s="321"/>
      <c r="AQ408" s="321"/>
      <c r="AR408" s="321"/>
      <c r="AS408" s="321"/>
      <c r="AT408" s="321"/>
      <c r="AU408" s="321"/>
      <c r="AV408" s="321"/>
      <c r="AW408" s="321"/>
      <c r="AX408" s="321"/>
      <c r="AY408" s="321"/>
      <c r="AZ408" s="321"/>
      <c r="BA408" s="321"/>
      <c r="BB408" s="321"/>
      <c r="BC408" s="321"/>
      <c r="BD408" s="321"/>
      <c r="BE408" s="321"/>
      <c r="BF408" s="321"/>
      <c r="BG408" s="321"/>
      <c r="BH408" s="321"/>
      <c r="BI408" s="321"/>
      <c r="BJ408" s="321"/>
      <c r="BK408" s="321"/>
      <c r="BL408" s="321"/>
      <c r="BM408" s="321"/>
      <c r="BN408" s="321"/>
      <c r="BO408" s="321"/>
      <c r="BP408" s="321"/>
      <c r="BQ408" s="321"/>
      <c r="BR408" s="321"/>
      <c r="BS408" s="321"/>
      <c r="BT408" s="321"/>
      <c r="BU408" s="321"/>
      <c r="BV408" s="321"/>
      <c r="BW408" s="321"/>
      <c r="BX408" s="321"/>
      <c r="BY408" s="321"/>
      <c r="BZ408" s="321"/>
      <c r="CA408" s="321"/>
    </row>
    <row r="409" spans="1:79" s="289" customFormat="1" ht="17.399999999999999">
      <c r="B409" s="284"/>
      <c r="C409" s="285"/>
      <c r="D409" s="310" t="s">
        <v>2</v>
      </c>
      <c r="E409" s="311" t="s">
        <v>2249</v>
      </c>
      <c r="F409" s="305"/>
      <c r="G409" s="285"/>
      <c r="H409" s="285"/>
      <c r="I409" s="285"/>
      <c r="J409" s="285"/>
      <c r="K409" s="285"/>
      <c r="L409" s="235"/>
      <c r="M409" s="235"/>
      <c r="N409" s="285"/>
      <c r="O409" s="305" t="s">
        <v>2250</v>
      </c>
      <c r="P409" s="307"/>
      <c r="Q409" s="307"/>
      <c r="R409" s="307"/>
      <c r="S409" s="307"/>
      <c r="T409" s="307"/>
      <c r="U409" s="305"/>
      <c r="V409" s="311"/>
      <c r="W409" s="285"/>
      <c r="Y409" s="297"/>
      <c r="Z409" s="321"/>
      <c r="AC409" s="321"/>
      <c r="AD409" s="321"/>
      <c r="AE409" s="321"/>
      <c r="AF409" s="321"/>
      <c r="AG409" s="321"/>
      <c r="AH409" s="321"/>
      <c r="AI409" s="321"/>
      <c r="AJ409" s="321"/>
      <c r="AK409" s="321"/>
      <c r="AL409" s="321"/>
      <c r="AM409" s="321"/>
      <c r="AN409" s="321"/>
      <c r="AO409" s="321"/>
      <c r="AP409" s="321"/>
      <c r="AQ409" s="321"/>
      <c r="AR409" s="321"/>
      <c r="AS409" s="321"/>
      <c r="AT409" s="321"/>
      <c r="AU409" s="321"/>
      <c r="AV409" s="321"/>
      <c r="AW409" s="321"/>
      <c r="AX409" s="321"/>
      <c r="AY409" s="321"/>
      <c r="AZ409" s="321"/>
      <c r="BA409" s="321"/>
      <c r="BB409" s="321"/>
      <c r="BC409" s="321"/>
      <c r="BD409" s="321"/>
      <c r="BE409" s="321"/>
      <c r="BF409" s="321"/>
      <c r="BG409" s="321"/>
      <c r="BH409" s="321"/>
      <c r="BI409" s="321"/>
      <c r="BJ409" s="321"/>
      <c r="BK409" s="321"/>
      <c r="BL409" s="321"/>
      <c r="BM409" s="321"/>
      <c r="BN409" s="321"/>
      <c r="BO409" s="321"/>
      <c r="BP409" s="321"/>
      <c r="BQ409" s="321"/>
      <c r="BR409" s="321"/>
      <c r="BS409" s="321"/>
      <c r="BT409" s="321"/>
      <c r="BU409" s="321"/>
      <c r="BV409" s="321"/>
      <c r="BW409" s="321"/>
      <c r="BX409" s="321"/>
      <c r="BY409" s="321"/>
      <c r="BZ409" s="321"/>
      <c r="CA409" s="321"/>
    </row>
    <row r="410" spans="1:79" s="289" customFormat="1" ht="17.399999999999999">
      <c r="B410" s="284"/>
      <c r="C410" s="285"/>
      <c r="D410" s="314" t="s">
        <v>3</v>
      </c>
      <c r="E410" s="305" t="s">
        <v>2251</v>
      </c>
      <c r="F410" s="305"/>
      <c r="G410" s="285"/>
      <c r="H410" s="285"/>
      <c r="I410" s="285"/>
      <c r="J410" s="285"/>
      <c r="K410" s="285"/>
      <c r="L410" s="235"/>
      <c r="M410" s="235"/>
      <c r="N410" s="285"/>
      <c r="O410" s="305" t="s">
        <v>2252</v>
      </c>
      <c r="P410" s="315"/>
      <c r="Q410" s="315"/>
      <c r="R410" s="315"/>
      <c r="S410" s="315"/>
      <c r="T410" s="315"/>
      <c r="U410" s="305"/>
      <c r="V410" s="311"/>
      <c r="W410" s="285"/>
      <c r="Y410" s="288"/>
      <c r="Z410" s="321"/>
      <c r="AC410" s="321"/>
      <c r="AD410" s="321"/>
      <c r="AE410" s="321"/>
      <c r="AF410" s="321"/>
      <c r="AG410" s="321"/>
      <c r="AH410" s="321"/>
      <c r="AI410" s="321"/>
      <c r="AJ410" s="321"/>
      <c r="AK410" s="321"/>
      <c r="AL410" s="321"/>
      <c r="AM410" s="321"/>
      <c r="AN410" s="321"/>
      <c r="AO410" s="321"/>
      <c r="AP410" s="321"/>
      <c r="AQ410" s="321"/>
      <c r="AR410" s="321"/>
      <c r="AS410" s="321"/>
      <c r="AT410" s="321"/>
      <c r="AU410" s="321"/>
      <c r="AV410" s="321"/>
      <c r="AW410" s="321"/>
      <c r="AX410" s="321"/>
      <c r="AY410" s="321"/>
      <c r="AZ410" s="321"/>
      <c r="BA410" s="321"/>
      <c r="BB410" s="321"/>
      <c r="BC410" s="321"/>
      <c r="BD410" s="321"/>
      <c r="BE410" s="321"/>
      <c r="BF410" s="321"/>
      <c r="BG410" s="321"/>
      <c r="BH410" s="321"/>
      <c r="BI410" s="321"/>
      <c r="BJ410" s="321"/>
      <c r="BK410" s="321"/>
      <c r="BL410" s="321"/>
      <c r="BM410" s="321"/>
      <c r="BN410" s="321"/>
      <c r="BO410" s="321"/>
      <c r="BP410" s="321"/>
      <c r="BQ410" s="321"/>
      <c r="BR410" s="321"/>
      <c r="BS410" s="321"/>
      <c r="BT410" s="321"/>
      <c r="BU410" s="321"/>
      <c r="BV410" s="321"/>
      <c r="BW410" s="321"/>
      <c r="BX410" s="321"/>
      <c r="BY410" s="321"/>
      <c r="BZ410" s="321"/>
      <c r="CA410" s="321"/>
    </row>
    <row r="411" spans="1:79" s="289" customFormat="1" ht="17.399999999999999">
      <c r="B411" s="284"/>
      <c r="C411" s="285"/>
      <c r="D411" s="317"/>
      <c r="E411" s="285"/>
      <c r="F411" s="285"/>
      <c r="G411" s="285"/>
      <c r="H411" s="285"/>
      <c r="I411" s="285"/>
      <c r="J411" s="285"/>
      <c r="K411" s="285"/>
      <c r="L411" s="235"/>
      <c r="M411" s="235"/>
      <c r="N411" s="285"/>
      <c r="O411" s="317"/>
      <c r="P411" s="317"/>
      <c r="Q411" s="317"/>
      <c r="R411" s="317"/>
      <c r="S411" s="317"/>
      <c r="T411" s="317"/>
      <c r="U411" s="285"/>
      <c r="Y411" s="288"/>
      <c r="Z411" s="321"/>
      <c r="AC411" s="321"/>
      <c r="AD411" s="321"/>
      <c r="AE411" s="321"/>
      <c r="AF411" s="321"/>
      <c r="AG411" s="321"/>
      <c r="AH411" s="321"/>
      <c r="AI411" s="321"/>
      <c r="AJ411" s="321"/>
      <c r="AK411" s="321"/>
      <c r="AL411" s="321"/>
      <c r="AM411" s="321"/>
      <c r="AN411" s="321"/>
      <c r="AO411" s="321"/>
      <c r="AP411" s="321"/>
      <c r="AQ411" s="321"/>
      <c r="AR411" s="321"/>
      <c r="AS411" s="321"/>
      <c r="AT411" s="321"/>
      <c r="AU411" s="321"/>
      <c r="AV411" s="321"/>
      <c r="AW411" s="321"/>
      <c r="AX411" s="321"/>
      <c r="AY411" s="321"/>
      <c r="AZ411" s="321"/>
      <c r="BA411" s="321"/>
      <c r="BB411" s="321"/>
      <c r="BC411" s="321"/>
      <c r="BD411" s="321"/>
      <c r="BE411" s="321"/>
      <c r="BF411" s="321"/>
      <c r="BG411" s="321"/>
      <c r="BH411" s="321"/>
      <c r="BI411" s="321"/>
      <c r="BJ411" s="321"/>
      <c r="BK411" s="321"/>
      <c r="BL411" s="321"/>
      <c r="BM411" s="321"/>
      <c r="BN411" s="321"/>
      <c r="BO411" s="321"/>
      <c r="BP411" s="321"/>
      <c r="BQ411" s="321"/>
      <c r="BR411" s="321"/>
      <c r="BS411" s="321"/>
      <c r="BT411" s="321"/>
      <c r="BU411" s="321"/>
      <c r="BV411" s="321"/>
      <c r="BW411" s="321"/>
      <c r="BX411" s="321"/>
      <c r="BY411" s="321"/>
      <c r="BZ411" s="321"/>
      <c r="CA411" s="321"/>
    </row>
    <row r="412" spans="1:79" s="289" customFormat="1" ht="17.399999999999999">
      <c r="B412" s="284"/>
      <c r="C412" s="285"/>
      <c r="D412" s="317"/>
      <c r="I412" s="285"/>
      <c r="J412" s="285"/>
      <c r="K412" s="285"/>
      <c r="L412" s="235"/>
      <c r="M412" s="235"/>
      <c r="N412" s="285"/>
      <c r="O412" s="317"/>
      <c r="P412" s="317"/>
      <c r="Q412" s="317"/>
      <c r="R412" s="317"/>
      <c r="S412" s="317"/>
      <c r="T412" s="317"/>
      <c r="U412" s="285"/>
      <c r="Y412" s="288"/>
      <c r="Z412" s="321"/>
      <c r="AC412" s="321"/>
      <c r="AD412" s="321"/>
      <c r="AE412" s="321"/>
      <c r="AF412" s="321"/>
      <c r="AG412" s="321"/>
      <c r="AH412" s="321"/>
      <c r="AI412" s="321"/>
      <c r="AJ412" s="321"/>
      <c r="AK412" s="321"/>
      <c r="AL412" s="321"/>
      <c r="AM412" s="321"/>
      <c r="AN412" s="321"/>
      <c r="AO412" s="321"/>
      <c r="AP412" s="321"/>
      <c r="AQ412" s="321"/>
      <c r="AR412" s="321"/>
      <c r="AS412" s="321"/>
      <c r="AT412" s="321"/>
      <c r="AU412" s="321"/>
      <c r="AV412" s="321"/>
      <c r="AW412" s="321"/>
      <c r="AX412" s="321"/>
      <c r="AY412" s="321"/>
      <c r="AZ412" s="321"/>
      <c r="BA412" s="321"/>
      <c r="BB412" s="321"/>
      <c r="BC412" s="321"/>
      <c r="BD412" s="321"/>
      <c r="BE412" s="321"/>
      <c r="BF412" s="321"/>
      <c r="BG412" s="321"/>
      <c r="BH412" s="321"/>
      <c r="BI412" s="321"/>
      <c r="BJ412" s="321"/>
      <c r="BK412" s="321"/>
      <c r="BL412" s="321"/>
      <c r="BM412" s="321"/>
      <c r="BN412" s="321"/>
      <c r="BO412" s="321"/>
      <c r="BP412" s="321"/>
      <c r="BQ412" s="321"/>
      <c r="BR412" s="321"/>
      <c r="BS412" s="321"/>
      <c r="BT412" s="321"/>
      <c r="BU412" s="321"/>
      <c r="BV412" s="321"/>
      <c r="BW412" s="321"/>
      <c r="BX412" s="321"/>
      <c r="BY412" s="321"/>
      <c r="BZ412" s="321"/>
      <c r="CA412" s="321"/>
    </row>
    <row r="413" spans="1:79" s="289" customFormat="1" ht="17.399999999999999">
      <c r="B413" s="239"/>
      <c r="D413" s="307" t="s">
        <v>4</v>
      </c>
      <c r="E413" s="307"/>
      <c r="F413" s="307"/>
      <c r="G413" s="321"/>
      <c r="H413" s="321"/>
      <c r="L413" s="235"/>
      <c r="M413" s="235"/>
      <c r="O413" s="307"/>
      <c r="P413" s="307"/>
      <c r="Q413" s="307"/>
      <c r="R413" s="307"/>
      <c r="S413" s="307"/>
      <c r="T413" s="307"/>
      <c r="U413" s="307"/>
      <c r="V413" s="307"/>
      <c r="W413" s="321"/>
      <c r="Y413" s="293"/>
      <c r="Z413" s="321"/>
      <c r="AC413" s="321"/>
      <c r="AD413" s="321"/>
      <c r="AE413" s="321"/>
      <c r="AF413" s="321"/>
      <c r="AG413" s="321"/>
      <c r="AH413" s="321"/>
      <c r="AI413" s="321"/>
      <c r="AJ413" s="321"/>
      <c r="AK413" s="321"/>
      <c r="AL413" s="321"/>
      <c r="AM413" s="321"/>
      <c r="AN413" s="321"/>
      <c r="AO413" s="321"/>
      <c r="AP413" s="321"/>
      <c r="AQ413" s="321"/>
      <c r="AR413" s="321"/>
      <c r="AS413" s="321"/>
      <c r="AT413" s="321"/>
      <c r="AU413" s="321"/>
      <c r="AV413" s="321"/>
      <c r="AW413" s="321"/>
      <c r="AX413" s="321"/>
      <c r="AY413" s="321"/>
      <c r="AZ413" s="321"/>
      <c r="BA413" s="321"/>
      <c r="BB413" s="321"/>
      <c r="BC413" s="321"/>
      <c r="BD413" s="321"/>
      <c r="BE413" s="321"/>
      <c r="BF413" s="321"/>
      <c r="BG413" s="321"/>
      <c r="BH413" s="321"/>
      <c r="BI413" s="321"/>
      <c r="BJ413" s="321"/>
      <c r="BK413" s="321"/>
      <c r="BL413" s="321"/>
      <c r="BM413" s="321"/>
      <c r="BN413" s="321"/>
      <c r="BO413" s="321"/>
      <c r="BP413" s="321"/>
      <c r="BQ413" s="321"/>
      <c r="BR413" s="321"/>
      <c r="BS413" s="321"/>
      <c r="BT413" s="321"/>
      <c r="BU413" s="321"/>
      <c r="BV413" s="321"/>
      <c r="BW413" s="321"/>
      <c r="BX413" s="321"/>
      <c r="BY413" s="321"/>
      <c r="BZ413" s="321"/>
      <c r="CA413" s="321"/>
    </row>
    <row r="414" spans="1:79" s="289" customFormat="1" ht="17.399999999999999">
      <c r="B414" s="239"/>
      <c r="D414" s="321"/>
      <c r="E414" s="321"/>
      <c r="F414" s="321"/>
      <c r="G414" s="321"/>
      <c r="H414" s="321"/>
      <c r="L414" s="235"/>
      <c r="M414" s="235"/>
      <c r="O414" s="321"/>
      <c r="P414" s="321"/>
      <c r="Q414" s="321"/>
      <c r="R414" s="321"/>
      <c r="S414" s="321"/>
      <c r="T414" s="321"/>
      <c r="U414" s="321"/>
      <c r="V414" s="321"/>
      <c r="W414" s="321"/>
      <c r="Y414" s="293"/>
      <c r="Z414" s="321"/>
      <c r="AC414" s="321"/>
      <c r="AD414" s="321"/>
      <c r="AE414" s="321"/>
      <c r="AF414" s="321"/>
      <c r="AG414" s="321"/>
      <c r="AH414" s="321"/>
      <c r="AI414" s="321"/>
      <c r="AJ414" s="321"/>
      <c r="AK414" s="321"/>
      <c r="AL414" s="321"/>
      <c r="AM414" s="321"/>
      <c r="AN414" s="321"/>
      <c r="AO414" s="321"/>
      <c r="AP414" s="321"/>
      <c r="AQ414" s="321"/>
      <c r="AR414" s="321"/>
      <c r="AS414" s="321"/>
      <c r="AT414" s="321"/>
      <c r="AU414" s="321"/>
      <c r="AV414" s="321"/>
      <c r="AW414" s="321"/>
      <c r="AX414" s="321"/>
      <c r="AY414" s="321"/>
      <c r="AZ414" s="321"/>
      <c r="BA414" s="321"/>
      <c r="BB414" s="321"/>
      <c r="BC414" s="321"/>
      <c r="BD414" s="321"/>
      <c r="BE414" s="321"/>
      <c r="BF414" s="321"/>
      <c r="BG414" s="321"/>
      <c r="BH414" s="321"/>
      <c r="BI414" s="321"/>
      <c r="BJ414" s="321"/>
      <c r="BK414" s="321"/>
      <c r="BL414" s="321"/>
      <c r="BM414" s="321"/>
      <c r="BN414" s="321"/>
      <c r="BO414" s="321"/>
      <c r="BP414" s="321"/>
      <c r="BQ414" s="321"/>
      <c r="BR414" s="321"/>
      <c r="BS414" s="321"/>
      <c r="BT414" s="321"/>
      <c r="BU414" s="321"/>
      <c r="BV414" s="321"/>
      <c r="BW414" s="321"/>
      <c r="BX414" s="321"/>
      <c r="BY414" s="321"/>
      <c r="BZ414" s="321"/>
      <c r="CA414" s="321"/>
    </row>
    <row r="415" spans="1:79" ht="45.75" customHeight="1">
      <c r="A415" s="289"/>
      <c r="C415" s="322" t="s">
        <v>34</v>
      </c>
      <c r="D415" s="644" t="s">
        <v>61</v>
      </c>
      <c r="E415" s="644"/>
      <c r="F415" s="644"/>
      <c r="G415" s="644"/>
      <c r="H415" s="644"/>
      <c r="I415" s="644"/>
      <c r="J415" s="644"/>
      <c r="K415" s="644"/>
      <c r="L415" s="644"/>
      <c r="M415" s="382"/>
      <c r="N415" s="289"/>
      <c r="O415" s="289"/>
      <c r="P415" s="289"/>
      <c r="Q415" s="289"/>
      <c r="R415" s="289"/>
      <c r="S415" s="289"/>
      <c r="T415" s="289"/>
      <c r="U415" s="289"/>
      <c r="V415" s="289"/>
      <c r="W415" s="289"/>
      <c r="X415" s="289"/>
      <c r="Y415" s="288"/>
      <c r="Z415" s="321"/>
    </row>
    <row r="416" spans="1:79" ht="17.399999999999999">
      <c r="A416" s="289"/>
      <c r="C416" s="323"/>
      <c r="D416" s="324"/>
      <c r="E416" s="324"/>
      <c r="F416" s="324"/>
      <c r="G416" s="324"/>
      <c r="H416" s="324"/>
      <c r="I416" s="324"/>
      <c r="J416" s="324"/>
      <c r="K416" s="324"/>
      <c r="L416" s="324"/>
      <c r="M416" s="324"/>
      <c r="N416" s="289"/>
      <c r="O416" s="289"/>
      <c r="P416" s="289"/>
      <c r="Q416" s="289"/>
      <c r="R416" s="289"/>
      <c r="S416" s="289"/>
      <c r="T416" s="289"/>
      <c r="U416" s="289"/>
      <c r="V416" s="289"/>
      <c r="W416" s="289"/>
      <c r="X416" s="289"/>
      <c r="Y416" s="288"/>
      <c r="Z416" s="321"/>
    </row>
    <row r="417" spans="2:24" ht="23.25" customHeight="1">
      <c r="B417" s="645" t="s">
        <v>46</v>
      </c>
      <c r="C417" s="645"/>
      <c r="D417" s="645"/>
      <c r="E417" s="645"/>
      <c r="F417" s="645"/>
      <c r="G417" s="645"/>
      <c r="H417" s="645"/>
      <c r="I417" s="645"/>
      <c r="J417" s="645"/>
      <c r="K417" s="645"/>
      <c r="L417" s="645"/>
      <c r="M417" s="645"/>
      <c r="N417" s="645"/>
      <c r="O417" s="645"/>
      <c r="P417" s="645"/>
      <c r="Q417" s="645"/>
      <c r="R417" s="645"/>
      <c r="S417" s="645"/>
      <c r="T417" s="645"/>
      <c r="U417" s="645"/>
      <c r="V417" s="645"/>
      <c r="W417" s="645"/>
      <c r="X417" s="645"/>
    </row>
    <row r="418" spans="2:24" ht="17.399999999999999">
      <c r="C418" s="289"/>
      <c r="D418" s="325"/>
      <c r="E418" s="325"/>
      <c r="F418" s="325"/>
      <c r="G418" s="325"/>
      <c r="H418" s="325"/>
      <c r="I418" s="325"/>
      <c r="J418" s="325"/>
      <c r="K418" s="325"/>
      <c r="L418" s="325"/>
      <c r="M418" s="325"/>
    </row>
  </sheetData>
  <autoFilter ref="A13:AB401"/>
  <mergeCells count="20">
    <mergeCell ref="B417:X417"/>
    <mergeCell ref="M11:P11"/>
    <mergeCell ref="B11:B12"/>
    <mergeCell ref="C11:F11"/>
    <mergeCell ref="G11:H11"/>
    <mergeCell ref="I11:L11"/>
    <mergeCell ref="Q11:T11"/>
    <mergeCell ref="U11:X11"/>
    <mergeCell ref="D12:F12"/>
    <mergeCell ref="C396:L396"/>
    <mergeCell ref="C398:L398"/>
    <mergeCell ref="D415:L415"/>
    <mergeCell ref="B6:X6"/>
    <mergeCell ref="B4:X4"/>
    <mergeCell ref="B7:X7"/>
    <mergeCell ref="B8:X8"/>
    <mergeCell ref="B1:X1"/>
    <mergeCell ref="B2:X2"/>
    <mergeCell ref="B3:X3"/>
    <mergeCell ref="B5:X5"/>
  </mergeCells>
  <dataValidations count="1">
    <dataValidation type="list" allowBlank="1" showInputMessage="1" showErrorMessage="1" sqref="Z404:Z412 Y403 Z397:Z401 Y395">
      <formula1>#REF!</formula1>
    </dataValidation>
  </dataValidations>
  <pageMargins left="0.59055118110236227" right="0.35433070866141736" top="0.74803149606299213" bottom="0.74803149606299213" header="0.31496062992125984" footer="0.31496062992125984"/>
  <pageSetup scale="2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Q117"/>
  <sheetViews>
    <sheetView topLeftCell="G10" zoomScaleNormal="100" workbookViewId="0">
      <selection activeCell="K8" sqref="K8:M8"/>
    </sheetView>
  </sheetViews>
  <sheetFormatPr baseColWidth="10" defaultColWidth="11.44140625" defaultRowHeight="13.8"/>
  <cols>
    <col min="1" max="1" width="7.5546875" style="383" customWidth="1"/>
    <col min="2" max="3" width="44.44140625" style="383" customWidth="1"/>
    <col min="4" max="4" width="19.6640625" style="383" customWidth="1"/>
    <col min="5" max="6" width="20.6640625" style="383" customWidth="1"/>
    <col min="7" max="7" width="15.5546875" style="383" bestFit="1" customWidth="1"/>
    <col min="8" max="8" width="15.44140625" style="383" customWidth="1"/>
    <col min="9" max="9" width="23.44140625" style="383" customWidth="1"/>
    <col min="10" max="10" width="20" style="383" customWidth="1"/>
    <col min="11" max="11" width="16.88671875" style="383" customWidth="1"/>
    <col min="12" max="12" width="17.5546875" style="383" customWidth="1"/>
    <col min="13" max="13" width="17" style="383" customWidth="1"/>
    <col min="14" max="14" width="16.44140625" style="383" customWidth="1"/>
    <col min="15" max="15" width="18.6640625" style="383" customWidth="1"/>
    <col min="16" max="16" width="16.88671875" style="383" bestFit="1" customWidth="1"/>
    <col min="17" max="17" width="15.5546875" style="383" bestFit="1" customWidth="1"/>
    <col min="18" max="16384" width="11.44140625" style="383"/>
  </cols>
  <sheetData>
    <row r="1" spans="1:17" ht="17.25" customHeight="1">
      <c r="B1" s="629" t="s">
        <v>95</v>
      </c>
      <c r="C1" s="629"/>
      <c r="D1" s="629"/>
      <c r="E1" s="629"/>
      <c r="F1" s="629"/>
      <c r="G1" s="629"/>
      <c r="H1" s="629"/>
      <c r="I1" s="629"/>
      <c r="J1" s="629"/>
      <c r="K1" s="629"/>
      <c r="L1" s="629"/>
      <c r="M1" s="629"/>
      <c r="N1" s="629"/>
      <c r="O1" s="629"/>
      <c r="P1" s="629"/>
      <c r="Q1" s="629"/>
    </row>
    <row r="2" spans="1:17" ht="17.25" customHeight="1">
      <c r="B2" s="630" t="s">
        <v>96</v>
      </c>
      <c r="C2" s="630"/>
      <c r="D2" s="630"/>
      <c r="E2" s="630"/>
      <c r="F2" s="630"/>
      <c r="G2" s="630"/>
      <c r="H2" s="630"/>
      <c r="I2" s="630"/>
      <c r="J2" s="630"/>
      <c r="K2" s="630"/>
      <c r="L2" s="630"/>
      <c r="M2" s="630"/>
      <c r="N2" s="630"/>
      <c r="O2" s="630"/>
      <c r="P2" s="630"/>
      <c r="Q2" s="630"/>
    </row>
    <row r="3" spans="1:17" ht="17.25" customHeight="1">
      <c r="B3" s="631" t="s">
        <v>126</v>
      </c>
      <c r="C3" s="631"/>
      <c r="D3" s="631"/>
      <c r="E3" s="631"/>
      <c r="F3" s="631"/>
      <c r="G3" s="631"/>
      <c r="H3" s="631"/>
      <c r="I3" s="631"/>
      <c r="J3" s="631"/>
      <c r="K3" s="631"/>
      <c r="L3" s="631"/>
      <c r="M3" s="631"/>
      <c r="N3" s="631"/>
      <c r="O3" s="631"/>
      <c r="P3" s="631"/>
      <c r="Q3" s="631"/>
    </row>
    <row r="4" spans="1:17" ht="17.25" customHeight="1">
      <c r="B4" s="632" t="s">
        <v>129</v>
      </c>
      <c r="C4" s="632"/>
      <c r="D4" s="632"/>
      <c r="E4" s="632"/>
      <c r="F4" s="632"/>
      <c r="G4" s="632"/>
      <c r="H4" s="632"/>
      <c r="I4" s="632"/>
      <c r="J4" s="632"/>
      <c r="K4" s="632"/>
      <c r="L4" s="632"/>
      <c r="M4" s="632"/>
      <c r="N4" s="632"/>
      <c r="O4" s="632"/>
      <c r="P4" s="632"/>
      <c r="Q4" s="632"/>
    </row>
    <row r="5" spans="1:17" ht="20.100000000000001" customHeight="1" thickBot="1">
      <c r="B5" s="384"/>
      <c r="C5" s="384"/>
      <c r="D5" s="384"/>
      <c r="E5" s="385"/>
      <c r="F5" s="385"/>
      <c r="G5" s="385"/>
      <c r="H5" s="385"/>
      <c r="I5" s="385"/>
      <c r="J5" s="386"/>
    </row>
    <row r="6" spans="1:17" ht="37.5" customHeight="1" thickBot="1">
      <c r="A6" s="675" t="s">
        <v>26</v>
      </c>
      <c r="B6" s="676"/>
      <c r="C6" s="387" t="s">
        <v>2280</v>
      </c>
      <c r="D6" s="675" t="s">
        <v>2751</v>
      </c>
      <c r="E6" s="677"/>
      <c r="F6" s="677"/>
      <c r="G6" s="677"/>
      <c r="H6" s="677"/>
      <c r="I6" s="677"/>
      <c r="J6" s="677"/>
      <c r="K6" s="677"/>
      <c r="L6" s="677"/>
      <c r="M6" s="677"/>
      <c r="N6" s="677"/>
      <c r="O6" s="676"/>
    </row>
    <row r="7" spans="1:17" ht="63.75" customHeight="1" thickBot="1">
      <c r="A7" s="688" t="s">
        <v>106</v>
      </c>
      <c r="B7" s="689"/>
      <c r="C7" s="689"/>
      <c r="D7" s="689"/>
      <c r="E7" s="689"/>
      <c r="F7" s="689"/>
      <c r="G7" s="689"/>
      <c r="H7" s="689"/>
      <c r="I7" s="689"/>
      <c r="J7" s="689"/>
      <c r="K7" s="689"/>
      <c r="L7" s="689"/>
      <c r="M7" s="689"/>
      <c r="N7" s="689"/>
      <c r="O7" s="690"/>
    </row>
    <row r="8" spans="1:17" ht="46.5" customHeight="1" thickBot="1">
      <c r="A8" s="691" t="s">
        <v>98</v>
      </c>
      <c r="B8" s="692" t="s">
        <v>81</v>
      </c>
      <c r="C8" s="695" t="s">
        <v>78</v>
      </c>
      <c r="D8" s="698" t="s">
        <v>107</v>
      </c>
      <c r="E8" s="698"/>
      <c r="F8" s="699"/>
      <c r="G8" s="699"/>
      <c r="H8" s="699"/>
      <c r="I8" s="698"/>
      <c r="J8" s="700"/>
      <c r="K8" s="701" t="s">
        <v>108</v>
      </c>
      <c r="L8" s="698"/>
      <c r="M8" s="700"/>
      <c r="N8" s="702" t="s">
        <v>109</v>
      </c>
      <c r="O8" s="702" t="s">
        <v>110</v>
      </c>
    </row>
    <row r="9" spans="1:17" ht="51.75" customHeight="1" thickBot="1">
      <c r="A9" s="691"/>
      <c r="B9" s="693"/>
      <c r="C9" s="696"/>
      <c r="D9" s="388" t="s">
        <v>82</v>
      </c>
      <c r="E9" s="389" t="s">
        <v>99</v>
      </c>
      <c r="F9" s="428" t="s">
        <v>101</v>
      </c>
      <c r="G9" s="390" t="s">
        <v>100</v>
      </c>
      <c r="H9" s="390" t="s">
        <v>21</v>
      </c>
      <c r="I9" s="391" t="s">
        <v>111</v>
      </c>
      <c r="J9" s="392" t="s">
        <v>112</v>
      </c>
      <c r="K9" s="393" t="s">
        <v>113</v>
      </c>
      <c r="L9" s="394" t="s">
        <v>114</v>
      </c>
      <c r="M9" s="392" t="s">
        <v>115</v>
      </c>
      <c r="N9" s="703"/>
      <c r="O9" s="703"/>
    </row>
    <row r="10" spans="1:17" ht="24.75" customHeight="1" thickBot="1">
      <c r="A10" s="691"/>
      <c r="B10" s="694"/>
      <c r="C10" s="697"/>
      <c r="D10" s="395" t="s">
        <v>27</v>
      </c>
      <c r="E10" s="396" t="s">
        <v>27</v>
      </c>
      <c r="F10" s="429" t="s">
        <v>27</v>
      </c>
      <c r="G10" s="396" t="s">
        <v>27</v>
      </c>
      <c r="H10" s="432" t="s">
        <v>27</v>
      </c>
      <c r="I10" s="430" t="s">
        <v>27</v>
      </c>
      <c r="J10" s="396" t="s">
        <v>27</v>
      </c>
      <c r="K10" s="397" t="s">
        <v>27</v>
      </c>
      <c r="L10" s="397" t="s">
        <v>27</v>
      </c>
      <c r="M10" s="396" t="s">
        <v>27</v>
      </c>
      <c r="N10" s="398" t="s">
        <v>27</v>
      </c>
      <c r="O10" s="399" t="s">
        <v>27</v>
      </c>
    </row>
    <row r="11" spans="1:17" ht="20.100000000000001" customHeight="1" thickBot="1">
      <c r="A11" s="400"/>
      <c r="B11" s="401" t="s">
        <v>909</v>
      </c>
      <c r="C11" s="213"/>
      <c r="D11" s="402">
        <v>1</v>
      </c>
      <c r="E11" s="403">
        <v>25</v>
      </c>
      <c r="F11" s="404">
        <v>387</v>
      </c>
      <c r="G11" s="404">
        <v>184</v>
      </c>
      <c r="H11" s="433">
        <f t="shared" ref="H11:H27" si="0">+G11+F11</f>
        <v>571</v>
      </c>
      <c r="I11" s="431">
        <f t="shared" ref="I11:I27" si="1">+(80000*E11)</f>
        <v>2000000</v>
      </c>
      <c r="J11" s="405">
        <v>2000000</v>
      </c>
      <c r="K11" s="402">
        <v>1</v>
      </c>
      <c r="L11" s="63">
        <v>106800</v>
      </c>
      <c r="M11" s="406">
        <v>106800</v>
      </c>
      <c r="N11" s="407">
        <f>I11+L11</f>
        <v>2106800</v>
      </c>
      <c r="O11" s="408">
        <f>J11+M11</f>
        <v>2106800</v>
      </c>
    </row>
    <row r="12" spans="1:17" ht="20.100000000000001" customHeight="1" thickBot="1">
      <c r="A12" s="400"/>
      <c r="B12" s="401" t="s">
        <v>1550</v>
      </c>
      <c r="C12" s="213"/>
      <c r="D12" s="409">
        <v>1</v>
      </c>
      <c r="E12" s="410">
        <v>25</v>
      </c>
      <c r="F12" s="404">
        <v>364</v>
      </c>
      <c r="G12" s="404">
        <v>178</v>
      </c>
      <c r="H12" s="433">
        <f t="shared" si="0"/>
        <v>542</v>
      </c>
      <c r="I12" s="431">
        <f t="shared" si="1"/>
        <v>2000000</v>
      </c>
      <c r="J12" s="405">
        <v>2000000</v>
      </c>
      <c r="K12" s="409">
        <v>0</v>
      </c>
      <c r="L12" s="64">
        <v>0</v>
      </c>
      <c r="M12" s="411">
        <v>0</v>
      </c>
      <c r="N12" s="407">
        <f t="shared" ref="N12:O27" si="2">I12+L12</f>
        <v>2000000</v>
      </c>
      <c r="O12" s="408">
        <f t="shared" si="2"/>
        <v>2000000</v>
      </c>
    </row>
    <row r="13" spans="1:17" ht="20.100000000000001" customHeight="1" thickBot="1">
      <c r="A13" s="400"/>
      <c r="B13" s="401" t="s">
        <v>1677</v>
      </c>
      <c r="C13" s="213"/>
      <c r="D13" s="409">
        <v>1</v>
      </c>
      <c r="E13" s="410">
        <v>25</v>
      </c>
      <c r="F13" s="404">
        <v>672</v>
      </c>
      <c r="G13" s="404">
        <v>179</v>
      </c>
      <c r="H13" s="433">
        <f t="shared" si="0"/>
        <v>851</v>
      </c>
      <c r="I13" s="431">
        <f t="shared" si="1"/>
        <v>2000000</v>
      </c>
      <c r="J13" s="405">
        <v>2000000</v>
      </c>
      <c r="K13" s="409">
        <v>0</v>
      </c>
      <c r="L13" s="64">
        <v>0</v>
      </c>
      <c r="M13" s="411">
        <v>0</v>
      </c>
      <c r="N13" s="407">
        <f t="shared" si="2"/>
        <v>2000000</v>
      </c>
      <c r="O13" s="408">
        <f t="shared" si="2"/>
        <v>2000000</v>
      </c>
    </row>
    <row r="14" spans="1:17" ht="20.100000000000001" customHeight="1" thickBot="1">
      <c r="A14" s="400"/>
      <c r="B14" s="401" t="s">
        <v>1178</v>
      </c>
      <c r="C14" s="213"/>
      <c r="D14" s="409">
        <v>1</v>
      </c>
      <c r="E14" s="410">
        <v>25</v>
      </c>
      <c r="F14" s="404">
        <v>333</v>
      </c>
      <c r="G14" s="404">
        <v>238</v>
      </c>
      <c r="H14" s="433">
        <f t="shared" si="0"/>
        <v>571</v>
      </c>
      <c r="I14" s="431">
        <f t="shared" si="1"/>
        <v>2000000</v>
      </c>
      <c r="J14" s="405">
        <v>2000000</v>
      </c>
      <c r="K14" s="409">
        <v>0</v>
      </c>
      <c r="L14" s="64">
        <v>0</v>
      </c>
      <c r="M14" s="411">
        <v>0</v>
      </c>
      <c r="N14" s="407">
        <f t="shared" si="2"/>
        <v>2000000</v>
      </c>
      <c r="O14" s="408">
        <f t="shared" si="2"/>
        <v>2000000</v>
      </c>
    </row>
    <row r="15" spans="1:17" ht="20.100000000000001" customHeight="1" thickBot="1">
      <c r="A15" s="400"/>
      <c r="B15" s="401" t="s">
        <v>405</v>
      </c>
      <c r="C15" s="213"/>
      <c r="D15" s="409">
        <v>1</v>
      </c>
      <c r="E15" s="410">
        <v>13</v>
      </c>
      <c r="F15" s="404">
        <v>154</v>
      </c>
      <c r="G15" s="404">
        <v>178</v>
      </c>
      <c r="H15" s="433">
        <f t="shared" si="0"/>
        <v>332</v>
      </c>
      <c r="I15" s="431">
        <f t="shared" si="1"/>
        <v>1040000</v>
      </c>
      <c r="J15" s="405">
        <v>1040000</v>
      </c>
      <c r="K15" s="409">
        <v>0</v>
      </c>
      <c r="L15" s="64">
        <v>0</v>
      </c>
      <c r="M15" s="411">
        <v>0</v>
      </c>
      <c r="N15" s="407">
        <f t="shared" si="2"/>
        <v>1040000</v>
      </c>
      <c r="O15" s="408">
        <f t="shared" si="2"/>
        <v>1040000</v>
      </c>
    </row>
    <row r="16" spans="1:17" ht="20.100000000000001" customHeight="1" thickBot="1">
      <c r="A16" s="400"/>
      <c r="B16" s="401" t="s">
        <v>326</v>
      </c>
      <c r="C16" s="213"/>
      <c r="D16" s="409">
        <v>1</v>
      </c>
      <c r="E16" s="412">
        <v>25</v>
      </c>
      <c r="F16" s="404">
        <v>370</v>
      </c>
      <c r="G16" s="404">
        <v>130</v>
      </c>
      <c r="H16" s="433">
        <f t="shared" si="0"/>
        <v>500</v>
      </c>
      <c r="I16" s="431">
        <f t="shared" si="1"/>
        <v>2000000</v>
      </c>
      <c r="J16" s="405">
        <v>2000000</v>
      </c>
      <c r="K16" s="409">
        <v>1</v>
      </c>
      <c r="L16" s="64">
        <v>106800</v>
      </c>
      <c r="M16" s="411">
        <v>106800</v>
      </c>
      <c r="N16" s="407">
        <f t="shared" si="2"/>
        <v>2106800</v>
      </c>
      <c r="O16" s="408">
        <f t="shared" si="2"/>
        <v>2106800</v>
      </c>
    </row>
    <row r="17" spans="1:17" ht="20.100000000000001" customHeight="1" thickBot="1">
      <c r="A17" s="400"/>
      <c r="B17" s="401" t="s">
        <v>138</v>
      </c>
      <c r="C17" s="213"/>
      <c r="D17" s="409">
        <v>1</v>
      </c>
      <c r="E17" s="413">
        <v>13</v>
      </c>
      <c r="F17" s="404">
        <v>239</v>
      </c>
      <c r="G17" s="404">
        <v>96</v>
      </c>
      <c r="H17" s="433">
        <f t="shared" si="0"/>
        <v>335</v>
      </c>
      <c r="I17" s="431">
        <f t="shared" si="1"/>
        <v>1040000</v>
      </c>
      <c r="J17" s="405">
        <v>1040000</v>
      </c>
      <c r="K17" s="409">
        <v>0</v>
      </c>
      <c r="L17" s="64">
        <v>0</v>
      </c>
      <c r="M17" s="411">
        <v>0</v>
      </c>
      <c r="N17" s="407">
        <f t="shared" si="2"/>
        <v>1040000</v>
      </c>
      <c r="O17" s="408">
        <f t="shared" si="2"/>
        <v>1040000</v>
      </c>
    </row>
    <row r="18" spans="1:17" ht="20.100000000000001" customHeight="1" thickBot="1">
      <c r="A18" s="400"/>
      <c r="B18" s="401" t="s">
        <v>706</v>
      </c>
      <c r="C18" s="213"/>
      <c r="D18" s="409">
        <v>1</v>
      </c>
      <c r="E18" s="410">
        <v>25</v>
      </c>
      <c r="F18" s="404">
        <v>328</v>
      </c>
      <c r="G18" s="404">
        <v>323</v>
      </c>
      <c r="H18" s="433">
        <f t="shared" si="0"/>
        <v>651</v>
      </c>
      <c r="I18" s="431">
        <f t="shared" si="1"/>
        <v>2000000</v>
      </c>
      <c r="J18" s="405">
        <v>2000000</v>
      </c>
      <c r="K18" s="409">
        <v>0</v>
      </c>
      <c r="L18" s="64">
        <v>0</v>
      </c>
      <c r="M18" s="411">
        <v>0</v>
      </c>
      <c r="N18" s="407">
        <f t="shared" si="2"/>
        <v>2000000</v>
      </c>
      <c r="O18" s="408">
        <f t="shared" si="2"/>
        <v>2000000</v>
      </c>
    </row>
    <row r="19" spans="1:17" ht="20.100000000000001" customHeight="1" thickBot="1">
      <c r="A19" s="400"/>
      <c r="B19" s="401" t="s">
        <v>996</v>
      </c>
      <c r="C19" s="213"/>
      <c r="D19" s="409">
        <v>1</v>
      </c>
      <c r="E19" s="410">
        <v>35</v>
      </c>
      <c r="F19" s="404">
        <v>475</v>
      </c>
      <c r="G19" s="404">
        <v>319</v>
      </c>
      <c r="H19" s="433">
        <f t="shared" si="0"/>
        <v>794</v>
      </c>
      <c r="I19" s="431">
        <f t="shared" si="1"/>
        <v>2800000</v>
      </c>
      <c r="J19" s="405">
        <v>2800000</v>
      </c>
      <c r="K19" s="409">
        <v>0</v>
      </c>
      <c r="L19" s="64">
        <v>0</v>
      </c>
      <c r="M19" s="411">
        <v>0</v>
      </c>
      <c r="N19" s="407">
        <f t="shared" si="2"/>
        <v>2800000</v>
      </c>
      <c r="O19" s="408">
        <f t="shared" si="2"/>
        <v>2800000</v>
      </c>
    </row>
    <row r="20" spans="1:17" ht="20.100000000000001" customHeight="1" thickBot="1">
      <c r="A20" s="400"/>
      <c r="B20" s="401" t="s">
        <v>2281</v>
      </c>
      <c r="C20" s="213"/>
      <c r="D20" s="409">
        <v>1</v>
      </c>
      <c r="E20" s="410">
        <v>15</v>
      </c>
      <c r="F20" s="404">
        <v>227</v>
      </c>
      <c r="G20" s="404">
        <v>73</v>
      </c>
      <c r="H20" s="433">
        <f t="shared" si="0"/>
        <v>300</v>
      </c>
      <c r="I20" s="431">
        <f t="shared" si="1"/>
        <v>1200000</v>
      </c>
      <c r="J20" s="405">
        <v>1200000</v>
      </c>
      <c r="K20" s="409">
        <v>0</v>
      </c>
      <c r="L20" s="64">
        <v>0</v>
      </c>
      <c r="M20" s="411">
        <v>0</v>
      </c>
      <c r="N20" s="407">
        <f t="shared" si="2"/>
        <v>1200000</v>
      </c>
      <c r="O20" s="408">
        <f t="shared" si="2"/>
        <v>1200000</v>
      </c>
    </row>
    <row r="21" spans="1:17" ht="20.100000000000001" customHeight="1" thickBot="1">
      <c r="A21" s="400"/>
      <c r="B21" s="401" t="s">
        <v>339</v>
      </c>
      <c r="C21" s="213"/>
      <c r="D21" s="409">
        <v>1</v>
      </c>
      <c r="E21" s="410">
        <v>21</v>
      </c>
      <c r="F21" s="404">
        <v>345</v>
      </c>
      <c r="G21" s="404">
        <v>214</v>
      </c>
      <c r="H21" s="433">
        <f t="shared" si="0"/>
        <v>559</v>
      </c>
      <c r="I21" s="431">
        <f t="shared" si="1"/>
        <v>1680000</v>
      </c>
      <c r="J21" s="405">
        <v>1680000</v>
      </c>
      <c r="K21" s="409">
        <v>0</v>
      </c>
      <c r="L21" s="64">
        <v>0</v>
      </c>
      <c r="M21" s="411">
        <v>0</v>
      </c>
      <c r="N21" s="407">
        <f t="shared" si="2"/>
        <v>1680000</v>
      </c>
      <c r="O21" s="408">
        <f t="shared" si="2"/>
        <v>1680000</v>
      </c>
    </row>
    <row r="22" spans="1:17" ht="20.100000000000001" customHeight="1" thickBot="1">
      <c r="A22" s="400"/>
      <c r="B22" s="401" t="s">
        <v>319</v>
      </c>
      <c r="C22" s="213"/>
      <c r="D22" s="409">
        <v>0</v>
      </c>
      <c r="E22" s="410">
        <v>12</v>
      </c>
      <c r="F22" s="404">
        <v>250</v>
      </c>
      <c r="G22" s="404">
        <v>117</v>
      </c>
      <c r="H22" s="433">
        <f t="shared" si="0"/>
        <v>367</v>
      </c>
      <c r="I22" s="431">
        <f t="shared" si="1"/>
        <v>960000</v>
      </c>
      <c r="J22" s="405">
        <v>960000</v>
      </c>
      <c r="K22" s="409">
        <v>0</v>
      </c>
      <c r="L22" s="64">
        <v>0</v>
      </c>
      <c r="M22" s="411">
        <v>0</v>
      </c>
      <c r="N22" s="407">
        <f t="shared" si="2"/>
        <v>960000</v>
      </c>
      <c r="O22" s="408">
        <f t="shared" si="2"/>
        <v>960000</v>
      </c>
    </row>
    <row r="23" spans="1:17" ht="20.100000000000001" customHeight="1" thickBot="1">
      <c r="A23" s="400"/>
      <c r="B23" s="401" t="s">
        <v>163</v>
      </c>
      <c r="C23" s="213"/>
      <c r="D23" s="409">
        <v>1</v>
      </c>
      <c r="E23" s="410">
        <v>25</v>
      </c>
      <c r="F23" s="404">
        <v>502</v>
      </c>
      <c r="G23" s="404">
        <v>199</v>
      </c>
      <c r="H23" s="433">
        <f t="shared" si="0"/>
        <v>701</v>
      </c>
      <c r="I23" s="431">
        <f t="shared" si="1"/>
        <v>2000000</v>
      </c>
      <c r="J23" s="405">
        <v>2000000</v>
      </c>
      <c r="K23" s="409">
        <v>0</v>
      </c>
      <c r="L23" s="64">
        <v>0</v>
      </c>
      <c r="M23" s="411">
        <v>0</v>
      </c>
      <c r="N23" s="407">
        <f t="shared" si="2"/>
        <v>2000000</v>
      </c>
      <c r="O23" s="408">
        <f t="shared" si="2"/>
        <v>2000000</v>
      </c>
    </row>
    <row r="24" spans="1:17" ht="20.100000000000001" customHeight="1" thickBot="1">
      <c r="A24" s="400"/>
      <c r="B24" s="401" t="s">
        <v>872</v>
      </c>
      <c r="C24" s="213"/>
      <c r="D24" s="414">
        <v>1</v>
      </c>
      <c r="E24" s="410">
        <v>25</v>
      </c>
      <c r="F24" s="404">
        <v>173</v>
      </c>
      <c r="G24" s="404">
        <v>420</v>
      </c>
      <c r="H24" s="433">
        <f t="shared" si="0"/>
        <v>593</v>
      </c>
      <c r="I24" s="431">
        <f t="shared" si="1"/>
        <v>2000000</v>
      </c>
      <c r="J24" s="405">
        <v>2000000</v>
      </c>
      <c r="K24" s="414">
        <v>0</v>
      </c>
      <c r="L24" s="64">
        <v>0</v>
      </c>
      <c r="M24" s="411">
        <v>0</v>
      </c>
      <c r="N24" s="407">
        <f t="shared" si="2"/>
        <v>2000000</v>
      </c>
      <c r="O24" s="408">
        <f t="shared" si="2"/>
        <v>2000000</v>
      </c>
    </row>
    <row r="25" spans="1:17" ht="20.100000000000001" customHeight="1" thickBot="1">
      <c r="A25" s="400"/>
      <c r="B25" s="401" t="s">
        <v>151</v>
      </c>
      <c r="C25" s="213"/>
      <c r="D25" s="414">
        <v>1</v>
      </c>
      <c r="E25" s="410">
        <v>25</v>
      </c>
      <c r="F25" s="404">
        <v>384</v>
      </c>
      <c r="G25" s="404">
        <v>228</v>
      </c>
      <c r="H25" s="433">
        <f t="shared" si="0"/>
        <v>612</v>
      </c>
      <c r="I25" s="431">
        <f t="shared" si="1"/>
        <v>2000000</v>
      </c>
      <c r="J25" s="405">
        <v>2000000</v>
      </c>
      <c r="K25" s="414">
        <v>2</v>
      </c>
      <c r="L25" s="64">
        <v>213600</v>
      </c>
      <c r="M25" s="411">
        <v>213600</v>
      </c>
      <c r="N25" s="407">
        <f t="shared" si="2"/>
        <v>2213600</v>
      </c>
      <c r="O25" s="408">
        <f t="shared" si="2"/>
        <v>2213600</v>
      </c>
    </row>
    <row r="26" spans="1:17" ht="20.100000000000001" customHeight="1" thickBot="1">
      <c r="A26" s="400"/>
      <c r="B26" s="213"/>
      <c r="C26" s="401" t="s">
        <v>895</v>
      </c>
      <c r="D26" s="409">
        <v>0</v>
      </c>
      <c r="E26" s="410">
        <v>12</v>
      </c>
      <c r="F26" s="404">
        <v>170</v>
      </c>
      <c r="G26" s="404">
        <v>125</v>
      </c>
      <c r="H26" s="433">
        <f t="shared" si="0"/>
        <v>295</v>
      </c>
      <c r="I26" s="431">
        <f t="shared" si="1"/>
        <v>960000</v>
      </c>
      <c r="J26" s="405">
        <v>960000</v>
      </c>
      <c r="K26" s="409">
        <v>1</v>
      </c>
      <c r="L26" s="64">
        <v>106800</v>
      </c>
      <c r="M26" s="411">
        <v>106800</v>
      </c>
      <c r="N26" s="407">
        <f t="shared" si="2"/>
        <v>1066800</v>
      </c>
      <c r="O26" s="408">
        <f t="shared" si="2"/>
        <v>1066800</v>
      </c>
    </row>
    <row r="27" spans="1:17" ht="20.100000000000001" customHeight="1" thickBot="1">
      <c r="A27" s="400"/>
      <c r="B27" s="213"/>
      <c r="C27" s="401" t="s">
        <v>197</v>
      </c>
      <c r="D27" s="414">
        <v>1</v>
      </c>
      <c r="E27" s="410">
        <v>29</v>
      </c>
      <c r="F27" s="404">
        <v>512</v>
      </c>
      <c r="G27" s="404">
        <v>248</v>
      </c>
      <c r="H27" s="533">
        <f t="shared" si="0"/>
        <v>760</v>
      </c>
      <c r="I27" s="431">
        <f t="shared" si="1"/>
        <v>2320000</v>
      </c>
      <c r="J27" s="405">
        <v>2320000</v>
      </c>
      <c r="K27" s="415">
        <v>0</v>
      </c>
      <c r="L27" s="64">
        <v>0</v>
      </c>
      <c r="M27" s="416">
        <v>0</v>
      </c>
      <c r="N27" s="407">
        <f t="shared" si="2"/>
        <v>2320000</v>
      </c>
      <c r="O27" s="408">
        <f t="shared" si="2"/>
        <v>2320000</v>
      </c>
    </row>
    <row r="28" spans="1:17" ht="20.100000000000001" customHeight="1" thickBot="1">
      <c r="A28" s="678" t="s">
        <v>68</v>
      </c>
      <c r="B28" s="679"/>
      <c r="C28" s="680"/>
      <c r="D28" s="214">
        <f t="shared" ref="D28:I28" si="3">SUM(D11:D27)</f>
        <v>15</v>
      </c>
      <c r="E28" s="214">
        <f t="shared" si="3"/>
        <v>375</v>
      </c>
      <c r="F28" s="214">
        <f>SUM(F11:F27)</f>
        <v>5885</v>
      </c>
      <c r="G28" s="214">
        <f t="shared" si="3"/>
        <v>3449</v>
      </c>
      <c r="H28" s="509">
        <f t="shared" si="3"/>
        <v>9334</v>
      </c>
      <c r="I28" s="12">
        <f t="shared" si="3"/>
        <v>30000000</v>
      </c>
      <c r="J28" s="12">
        <f>SUM(J11:J27)</f>
        <v>30000000</v>
      </c>
      <c r="K28" s="214">
        <f t="shared" ref="K28:O28" si="4">SUM(K11:K27)</f>
        <v>5</v>
      </c>
      <c r="L28" s="13">
        <f t="shared" si="4"/>
        <v>534000</v>
      </c>
      <c r="M28" s="417">
        <f t="shared" si="4"/>
        <v>534000</v>
      </c>
      <c r="N28" s="12">
        <f t="shared" si="4"/>
        <v>30534000</v>
      </c>
      <c r="O28" s="12">
        <f t="shared" si="4"/>
        <v>30534000</v>
      </c>
    </row>
    <row r="29" spans="1:17" ht="42" customHeight="1" thickBot="1">
      <c r="A29" s="681" t="s">
        <v>116</v>
      </c>
      <c r="B29" s="682"/>
      <c r="C29" s="683"/>
      <c r="D29" s="684"/>
      <c r="E29" s="685"/>
      <c r="F29" s="685"/>
      <c r="G29" s="685"/>
      <c r="H29" s="685"/>
      <c r="I29" s="685"/>
      <c r="J29" s="685"/>
      <c r="K29" s="685"/>
      <c r="L29" s="685"/>
      <c r="M29" s="686"/>
      <c r="N29" s="418">
        <v>2680000</v>
      </c>
      <c r="O29" s="419">
        <f>+N29-764.14</f>
        <v>2679235.86</v>
      </c>
      <c r="Q29" s="420"/>
    </row>
    <row r="30" spans="1:17" ht="51.75" customHeight="1">
      <c r="B30" s="687" t="s">
        <v>46</v>
      </c>
      <c r="C30" s="687"/>
      <c r="D30" s="687"/>
      <c r="E30" s="687"/>
      <c r="F30" s="687"/>
      <c r="G30" s="687"/>
      <c r="H30" s="687"/>
      <c r="I30" s="687"/>
      <c r="J30" s="687"/>
      <c r="L30" s="479"/>
      <c r="M30" s="479"/>
      <c r="N30" s="479"/>
      <c r="O30" s="479"/>
      <c r="P30" s="479"/>
    </row>
    <row r="31" spans="1:17" ht="29.25" customHeight="1">
      <c r="L31" s="481"/>
      <c r="M31" s="482"/>
      <c r="N31" s="482"/>
      <c r="O31" s="420">
        <f>+J28+M28+O29+'Anexo Técnico 2015 COUSSA-PESA'!L13+'Anexo Técnico 2015 PAIEI-PESA'!J27</f>
        <v>104523519.86</v>
      </c>
      <c r="P31" s="479"/>
    </row>
    <row r="32" spans="1:17" ht="20.100000000000001" customHeight="1">
      <c r="L32" s="480"/>
      <c r="M32" s="480"/>
      <c r="N32" s="480"/>
      <c r="P32" s="479"/>
    </row>
    <row r="33" spans="2:16" ht="20.100000000000001" customHeight="1">
      <c r="L33" s="476">
        <f>+L32-N32</f>
        <v>0</v>
      </c>
      <c r="M33" s="479"/>
      <c r="N33" s="479"/>
      <c r="P33" s="479"/>
    </row>
    <row r="34" spans="2:16" ht="20.100000000000001" customHeight="1">
      <c r="L34" s="477">
        <v>23664</v>
      </c>
      <c r="M34" s="479"/>
      <c r="N34" s="479"/>
      <c r="P34" s="479"/>
    </row>
    <row r="35" spans="2:16" ht="20.100000000000001" customHeight="1">
      <c r="L35" s="476">
        <f>+L33+L34</f>
        <v>23664</v>
      </c>
      <c r="M35" s="479"/>
      <c r="N35" s="479"/>
      <c r="P35" s="479"/>
    </row>
    <row r="36" spans="2:16" ht="20.100000000000001" customHeight="1">
      <c r="L36" s="477">
        <v>3</v>
      </c>
      <c r="M36" s="479"/>
      <c r="N36" s="479"/>
      <c r="P36" s="479"/>
    </row>
    <row r="37" spans="2:16" ht="20.100000000000001" customHeight="1">
      <c r="L37" s="476">
        <f>+L35+L36</f>
        <v>23667</v>
      </c>
      <c r="M37" s="479"/>
      <c r="N37" s="479"/>
      <c r="P37" s="479"/>
    </row>
    <row r="38" spans="2:16" ht="20.100000000000001" customHeight="1">
      <c r="L38" s="479"/>
      <c r="M38" s="479"/>
      <c r="N38" s="479"/>
      <c r="O38" s="479"/>
      <c r="P38" s="479"/>
    </row>
    <row r="39" spans="2:16" ht="20.100000000000001" customHeight="1">
      <c r="L39" s="479"/>
      <c r="M39" s="479"/>
      <c r="N39" s="479"/>
      <c r="O39" s="479"/>
      <c r="P39" s="479"/>
    </row>
    <row r="40" spans="2:16" ht="20.100000000000001" customHeight="1">
      <c r="L40" s="479"/>
      <c r="M40" s="479"/>
      <c r="N40" s="479"/>
      <c r="O40" s="479"/>
      <c r="P40" s="479"/>
    </row>
    <row r="41" spans="2:16" ht="20.100000000000001" customHeight="1">
      <c r="L41" s="479"/>
      <c r="M41" s="479"/>
      <c r="N41" s="479"/>
      <c r="O41" s="479"/>
      <c r="P41" s="479"/>
    </row>
    <row r="42" spans="2:16" ht="20.100000000000001" customHeight="1">
      <c r="L42" s="479"/>
      <c r="M42" s="479"/>
      <c r="N42" s="479"/>
      <c r="O42" s="479"/>
      <c r="P42" s="479"/>
    </row>
    <row r="43" spans="2:16" ht="20.100000000000001" customHeight="1">
      <c r="L43" s="479"/>
      <c r="M43" s="479"/>
      <c r="N43" s="479"/>
      <c r="O43" s="479"/>
      <c r="P43" s="479"/>
    </row>
    <row r="44" spans="2:16" ht="20.100000000000001" customHeight="1">
      <c r="L44" s="479"/>
      <c r="M44" s="479"/>
      <c r="N44" s="479"/>
      <c r="O44" s="479"/>
      <c r="P44" s="479"/>
    </row>
    <row r="45" spans="2:16" ht="20.100000000000001" customHeight="1">
      <c r="L45" s="479"/>
      <c r="M45" s="479"/>
      <c r="N45" s="479"/>
      <c r="O45" s="479"/>
      <c r="P45" s="479"/>
    </row>
    <row r="46" spans="2:16" ht="20.100000000000001" customHeight="1">
      <c r="B46" s="421"/>
      <c r="C46" s="421"/>
      <c r="D46" s="421"/>
      <c r="L46" s="479"/>
      <c r="M46" s="479"/>
      <c r="N46" s="479"/>
      <c r="O46" s="479"/>
      <c r="P46" s="479"/>
    </row>
    <row r="47" spans="2:16" ht="20.100000000000001" customHeight="1">
      <c r="L47" s="479"/>
      <c r="M47" s="479"/>
      <c r="N47" s="479"/>
      <c r="O47" s="479"/>
      <c r="P47" s="479"/>
    </row>
    <row r="48" spans="2:16" ht="20.100000000000001" customHeight="1">
      <c r="L48" s="479"/>
      <c r="M48" s="479"/>
      <c r="N48" s="479"/>
      <c r="O48" s="479"/>
      <c r="P48" s="479"/>
    </row>
    <row r="49" spans="2:16" ht="20.100000000000001" customHeight="1">
      <c r="L49" s="479"/>
      <c r="M49" s="479"/>
      <c r="N49" s="479"/>
      <c r="O49" s="479"/>
      <c r="P49" s="479"/>
    </row>
    <row r="50" spans="2:16" ht="20.100000000000001" customHeight="1">
      <c r="L50" s="479"/>
      <c r="M50" s="479"/>
      <c r="N50" s="479"/>
      <c r="O50" s="479"/>
      <c r="P50" s="479"/>
    </row>
    <row r="51" spans="2:16" ht="20.100000000000001" customHeight="1">
      <c r="L51" s="479"/>
      <c r="M51" s="479"/>
      <c r="N51" s="479"/>
      <c r="O51" s="479"/>
      <c r="P51" s="479"/>
    </row>
    <row r="52" spans="2:16" ht="20.100000000000001" customHeight="1"/>
    <row r="53" spans="2:16" ht="20.100000000000001" customHeight="1"/>
    <row r="54" spans="2:16" ht="20.100000000000001" customHeight="1"/>
    <row r="55" spans="2:16" ht="20.100000000000001" customHeight="1"/>
    <row r="56" spans="2:16" ht="20.100000000000001" customHeight="1"/>
    <row r="57" spans="2:16" ht="20.100000000000001" customHeight="1"/>
    <row r="58" spans="2:16" ht="20.100000000000001" customHeight="1">
      <c r="B58" s="421"/>
      <c r="C58" s="421"/>
      <c r="D58" s="421"/>
    </row>
    <row r="59" spans="2:16" ht="20.100000000000001" customHeight="1"/>
    <row r="60" spans="2:16" ht="20.100000000000001" customHeight="1"/>
    <row r="61" spans="2:16" ht="20.100000000000001" customHeight="1"/>
    <row r="62" spans="2:16" ht="20.100000000000001" customHeight="1"/>
    <row r="63" spans="2:16" ht="20.100000000000001" customHeight="1"/>
    <row r="64" spans="2:16" ht="20.100000000000001" customHeight="1"/>
    <row r="65" spans="2:4" ht="20.100000000000001" customHeight="1"/>
    <row r="66" spans="2:4" ht="20.100000000000001" customHeight="1"/>
    <row r="67" spans="2:4" ht="20.100000000000001" customHeight="1"/>
    <row r="68" spans="2:4" ht="20.100000000000001" customHeight="1"/>
    <row r="69" spans="2:4" ht="20.100000000000001" customHeight="1"/>
    <row r="70" spans="2:4" ht="20.100000000000001" customHeight="1"/>
    <row r="71" spans="2:4" ht="20.100000000000001" customHeight="1"/>
    <row r="72" spans="2:4" ht="20.100000000000001" customHeight="1"/>
    <row r="73" spans="2:4" ht="20.100000000000001" customHeight="1"/>
    <row r="74" spans="2:4" ht="20.100000000000001" customHeight="1"/>
    <row r="75" spans="2:4" ht="20.100000000000001" customHeight="1"/>
    <row r="76" spans="2:4" ht="20.100000000000001" customHeight="1">
      <c r="B76" s="421"/>
      <c r="C76" s="421"/>
      <c r="D76" s="421"/>
    </row>
    <row r="77" spans="2:4" ht="20.100000000000001" customHeight="1"/>
    <row r="78" spans="2:4" ht="20.100000000000001" customHeight="1"/>
    <row r="79" spans="2:4" ht="20.100000000000001" customHeight="1"/>
    <row r="80" spans="2:4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100" spans="2:4">
      <c r="B100" s="6"/>
      <c r="C100" s="6"/>
      <c r="D100" s="6"/>
    </row>
    <row r="101" spans="2:4">
      <c r="B101" s="422"/>
      <c r="C101" s="422"/>
      <c r="D101" s="422"/>
    </row>
    <row r="102" spans="2:4">
      <c r="B102" s="423"/>
      <c r="C102" s="423"/>
      <c r="D102" s="423"/>
    </row>
    <row r="103" spans="2:4" s="424" customFormat="1"/>
    <row r="104" spans="2:4" s="424" customFormat="1"/>
    <row r="105" spans="2:4" s="424" customFormat="1"/>
    <row r="106" spans="2:4" ht="95.25" customHeight="1">
      <c r="B106" s="425"/>
      <c r="C106" s="425"/>
      <c r="D106" s="425"/>
    </row>
    <row r="107" spans="2:4" ht="14.4">
      <c r="B107" s="426"/>
      <c r="C107" s="426"/>
      <c r="D107" s="426"/>
    </row>
    <row r="108" spans="2:4" ht="14.4">
      <c r="B108" s="427"/>
      <c r="C108" s="427"/>
      <c r="D108" s="427"/>
    </row>
    <row r="112" spans="2:4" ht="14.4">
      <c r="B112" s="427"/>
      <c r="C112" s="427"/>
      <c r="D112" s="427"/>
    </row>
    <row r="117" spans="2:4">
      <c r="B117" s="386"/>
      <c r="C117" s="386"/>
      <c r="D117" s="386"/>
    </row>
  </sheetData>
  <mergeCells count="18">
    <mergeCell ref="A28:C28"/>
    <mergeCell ref="A29:C29"/>
    <mergeCell ref="D29:M29"/>
    <mergeCell ref="B30:J30"/>
    <mergeCell ref="A7:O7"/>
    <mergeCell ref="A8:A10"/>
    <mergeCell ref="B8:B10"/>
    <mergeCell ref="C8:C10"/>
    <mergeCell ref="D8:J8"/>
    <mergeCell ref="K8:M8"/>
    <mergeCell ref="N8:N9"/>
    <mergeCell ref="O8:O9"/>
    <mergeCell ref="A6:B6"/>
    <mergeCell ref="D6:O6"/>
    <mergeCell ref="B1:Q1"/>
    <mergeCell ref="B2:Q2"/>
    <mergeCell ref="B3:Q3"/>
    <mergeCell ref="B4:Q4"/>
  </mergeCells>
  <pageMargins left="0.70866141732283472" right="0.70866141732283472" top="0.74803149606299213" bottom="0.74803149606299213" header="0.31496062992125984" footer="0.31496062992125984"/>
  <pageSetup scale="61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V28"/>
  <sheetViews>
    <sheetView workbookViewId="0">
      <selection activeCell="I20" sqref="I20"/>
    </sheetView>
  </sheetViews>
  <sheetFormatPr baseColWidth="10" defaultRowHeight="13.2"/>
  <cols>
    <col min="8" max="8" width="16.88671875" customWidth="1"/>
    <col min="9" max="9" width="18.109375" customWidth="1"/>
    <col min="10" max="10" width="20.88671875" customWidth="1"/>
    <col min="11" max="11" width="17.44140625" customWidth="1"/>
    <col min="12" max="12" width="19.109375" customWidth="1"/>
    <col min="13" max="13" width="15.109375" customWidth="1"/>
    <col min="14" max="14" width="17.33203125" customWidth="1"/>
  </cols>
  <sheetData>
    <row r="1" spans="1:22" ht="15.6">
      <c r="A1" s="706" t="s">
        <v>7</v>
      </c>
      <c r="B1" s="706"/>
      <c r="C1" s="706"/>
      <c r="D1" s="706"/>
      <c r="E1" s="706"/>
      <c r="F1" s="706"/>
      <c r="G1" s="706"/>
      <c r="H1" s="706"/>
      <c r="I1" s="706"/>
      <c r="J1" s="706"/>
      <c r="K1" s="706"/>
      <c r="L1" s="706"/>
      <c r="M1" s="706"/>
      <c r="N1" s="706"/>
      <c r="O1" s="706"/>
      <c r="P1" s="706"/>
      <c r="Q1" s="706"/>
      <c r="R1" s="706"/>
      <c r="S1" s="706"/>
      <c r="T1" s="706"/>
      <c r="U1" s="706"/>
      <c r="V1" s="706"/>
    </row>
    <row r="2" spans="1:22" ht="15.6">
      <c r="A2" s="707" t="s">
        <v>119</v>
      </c>
      <c r="B2" s="707"/>
      <c r="C2" s="707"/>
      <c r="D2" s="707"/>
      <c r="E2" s="707"/>
      <c r="F2" s="707"/>
      <c r="G2" s="707"/>
      <c r="H2" s="707"/>
      <c r="I2" s="707"/>
      <c r="J2" s="707"/>
      <c r="K2" s="707"/>
      <c r="L2" s="707"/>
      <c r="M2" s="707"/>
      <c r="N2" s="707"/>
      <c r="O2" s="707"/>
      <c r="P2" s="707"/>
      <c r="Q2" s="707"/>
      <c r="R2" s="707"/>
      <c r="S2" s="707"/>
      <c r="T2" s="707"/>
      <c r="U2" s="707"/>
      <c r="V2" s="707"/>
    </row>
    <row r="3" spans="1:22" ht="14.25" customHeight="1">
      <c r="A3" s="706" t="s">
        <v>130</v>
      </c>
      <c r="B3" s="706"/>
      <c r="C3" s="706"/>
      <c r="D3" s="706"/>
      <c r="E3" s="706"/>
      <c r="F3" s="706"/>
      <c r="G3" s="706"/>
      <c r="H3" s="706"/>
      <c r="I3" s="706"/>
      <c r="J3" s="706"/>
      <c r="K3" s="706"/>
      <c r="L3" s="706"/>
      <c r="M3" s="706"/>
      <c r="N3" s="706"/>
      <c r="O3" s="706"/>
      <c r="P3" s="706"/>
      <c r="Q3" s="706"/>
      <c r="R3" s="706"/>
      <c r="S3" s="706"/>
      <c r="T3" s="706"/>
      <c r="U3" s="706"/>
      <c r="V3" s="706"/>
    </row>
    <row r="4" spans="1:22" ht="14.25" customHeight="1">
      <c r="A4" s="706" t="s">
        <v>49</v>
      </c>
      <c r="B4" s="706"/>
      <c r="C4" s="706"/>
      <c r="D4" s="706"/>
      <c r="E4" s="706"/>
      <c r="F4" s="706"/>
      <c r="G4" s="706"/>
      <c r="H4" s="706"/>
      <c r="I4" s="706"/>
      <c r="J4" s="706"/>
      <c r="K4" s="706"/>
      <c r="L4" s="706"/>
      <c r="M4" s="706"/>
      <c r="N4" s="706"/>
      <c r="O4" s="706"/>
      <c r="P4" s="706"/>
      <c r="Q4" s="706"/>
      <c r="R4" s="706"/>
      <c r="S4" s="706"/>
      <c r="T4" s="706"/>
      <c r="U4" s="706"/>
      <c r="V4" s="706"/>
    </row>
    <row r="5" spans="1:22" ht="13.8" thickBot="1"/>
    <row r="6" spans="1:22">
      <c r="C6" s="708" t="s">
        <v>93</v>
      </c>
      <c r="D6" s="709"/>
      <c r="E6" s="709"/>
      <c r="F6" s="709"/>
      <c r="G6" s="709"/>
      <c r="H6" s="710"/>
      <c r="I6" s="704" t="s">
        <v>117</v>
      </c>
      <c r="J6" s="704"/>
      <c r="K6" s="705"/>
      <c r="L6" s="704" t="s">
        <v>118</v>
      </c>
      <c r="M6" s="704"/>
      <c r="N6" s="705"/>
    </row>
    <row r="7" spans="1:22">
      <c r="C7" s="711"/>
      <c r="D7" s="712"/>
      <c r="E7" s="712"/>
      <c r="F7" s="712"/>
      <c r="G7" s="712"/>
      <c r="H7" s="713"/>
      <c r="I7" s="28"/>
      <c r="J7" s="28"/>
      <c r="K7" s="29"/>
      <c r="L7" s="28"/>
      <c r="M7" s="28"/>
      <c r="N7" s="29"/>
    </row>
    <row r="8" spans="1:22" ht="24">
      <c r="C8" s="714"/>
      <c r="D8" s="715"/>
      <c r="E8" s="715"/>
      <c r="F8" s="715"/>
      <c r="G8" s="715"/>
      <c r="H8" s="716"/>
      <c r="I8" s="34" t="s">
        <v>90</v>
      </c>
      <c r="J8" s="26" t="s">
        <v>91</v>
      </c>
      <c r="K8" s="30" t="s">
        <v>92</v>
      </c>
      <c r="L8" s="34" t="s">
        <v>90</v>
      </c>
      <c r="M8" s="26" t="s">
        <v>91</v>
      </c>
      <c r="N8" s="30" t="s">
        <v>92</v>
      </c>
    </row>
    <row r="9" spans="1:22" ht="12.75" customHeight="1">
      <c r="C9" s="722"/>
      <c r="D9" s="722"/>
      <c r="E9" s="722"/>
      <c r="F9" s="722"/>
      <c r="G9" s="722"/>
      <c r="H9" s="722"/>
      <c r="I9" s="28"/>
      <c r="J9" s="28"/>
      <c r="K9" s="29"/>
      <c r="L9" s="28"/>
      <c r="M9" s="28"/>
      <c r="N9" s="29"/>
    </row>
    <row r="10" spans="1:22" ht="12.75" customHeight="1">
      <c r="C10" s="726" t="s">
        <v>86</v>
      </c>
      <c r="D10" s="727"/>
      <c r="E10" s="727"/>
      <c r="F10" s="727"/>
      <c r="G10" s="727"/>
      <c r="H10" s="728"/>
      <c r="I10" s="434">
        <v>1909789.2305670418</v>
      </c>
      <c r="J10" s="27"/>
      <c r="K10" s="31"/>
      <c r="L10" s="530">
        <v>1909789.2305670418</v>
      </c>
      <c r="M10" s="27"/>
      <c r="N10" s="31"/>
    </row>
    <row r="11" spans="1:22" ht="12.75" customHeight="1">
      <c r="C11" s="726" t="s">
        <v>87</v>
      </c>
      <c r="D11" s="727"/>
      <c r="E11" s="727"/>
      <c r="F11" s="727"/>
      <c r="G11" s="727"/>
      <c r="H11" s="728"/>
      <c r="I11" s="434">
        <v>1124507.0058869466</v>
      </c>
      <c r="J11" s="27"/>
      <c r="K11" s="31"/>
      <c r="L11" s="530">
        <v>1124507.0058869466</v>
      </c>
      <c r="M11" s="27"/>
      <c r="N11" s="31"/>
    </row>
    <row r="12" spans="1:22" ht="12.75" customHeight="1">
      <c r="C12" s="726" t="s">
        <v>131</v>
      </c>
      <c r="D12" s="727"/>
      <c r="E12" s="727"/>
      <c r="F12" s="727"/>
      <c r="G12" s="727"/>
      <c r="H12" s="728"/>
      <c r="I12" s="35"/>
      <c r="J12" s="27"/>
      <c r="K12" s="31"/>
      <c r="L12" s="530"/>
      <c r="M12" s="27"/>
      <c r="N12" s="31"/>
    </row>
    <row r="13" spans="1:22" ht="12.75" customHeight="1">
      <c r="C13" s="726" t="s">
        <v>132</v>
      </c>
      <c r="D13" s="727"/>
      <c r="E13" s="727"/>
      <c r="F13" s="727"/>
      <c r="G13" s="727"/>
      <c r="H13" s="728"/>
      <c r="I13" s="35"/>
      <c r="J13" s="27"/>
      <c r="K13" s="31"/>
      <c r="L13" s="530"/>
      <c r="M13" s="27"/>
      <c r="N13" s="31"/>
    </row>
    <row r="14" spans="1:22" ht="12.75" customHeight="1">
      <c r="C14" s="726" t="s">
        <v>133</v>
      </c>
      <c r="D14" s="727"/>
      <c r="E14" s="727"/>
      <c r="F14" s="727"/>
      <c r="G14" s="727"/>
      <c r="H14" s="728"/>
      <c r="I14" s="541">
        <v>660240</v>
      </c>
      <c r="J14" s="27"/>
      <c r="K14" s="31"/>
      <c r="L14" s="530">
        <v>660240</v>
      </c>
      <c r="M14" s="27"/>
      <c r="N14" s="31"/>
    </row>
    <row r="15" spans="1:22" ht="12.75" customHeight="1">
      <c r="C15" s="726" t="s">
        <v>134</v>
      </c>
      <c r="D15" s="727"/>
      <c r="E15" s="727"/>
      <c r="F15" s="727"/>
      <c r="G15" s="727"/>
      <c r="H15" s="728"/>
      <c r="I15" s="35"/>
      <c r="J15" s="27"/>
      <c r="K15" s="31"/>
      <c r="L15" s="530"/>
      <c r="M15" s="27"/>
      <c r="N15" s="31"/>
    </row>
    <row r="16" spans="1:22" ht="12.75" customHeight="1">
      <c r="C16" s="726" t="s">
        <v>88</v>
      </c>
      <c r="D16" s="727"/>
      <c r="E16" s="727"/>
      <c r="F16" s="727"/>
      <c r="G16" s="727"/>
      <c r="H16" s="728"/>
      <c r="I16" s="35"/>
      <c r="J16" s="27"/>
      <c r="K16" s="31"/>
      <c r="L16" s="530"/>
      <c r="M16" s="27"/>
      <c r="N16" s="31"/>
    </row>
    <row r="17" spans="3:14">
      <c r="C17" s="717" t="s">
        <v>135</v>
      </c>
      <c r="D17" s="718"/>
      <c r="E17" s="718"/>
      <c r="F17" s="718"/>
      <c r="G17" s="718"/>
      <c r="H17" s="719"/>
      <c r="I17" s="35"/>
      <c r="J17" s="27"/>
      <c r="K17" s="31"/>
      <c r="L17" s="530"/>
      <c r="M17" s="27"/>
      <c r="N17" s="31"/>
    </row>
    <row r="18" spans="3:14" ht="62.25" customHeight="1" thickBot="1">
      <c r="C18" s="723" t="s">
        <v>94</v>
      </c>
      <c r="D18" s="724"/>
      <c r="E18" s="724"/>
      <c r="F18" s="724"/>
      <c r="G18" s="724"/>
      <c r="H18" s="725"/>
      <c r="I18" s="435">
        <v>2249014.0117738931</v>
      </c>
      <c r="J18" s="32"/>
      <c r="K18" s="33"/>
      <c r="L18" s="531">
        <v>2249014.0117738931</v>
      </c>
      <c r="M18" s="32"/>
      <c r="N18" s="33"/>
    </row>
    <row r="19" spans="3:14">
      <c r="C19" s="21"/>
      <c r="D19" s="21"/>
      <c r="E19" s="21"/>
      <c r="F19" s="21"/>
      <c r="G19" s="21"/>
      <c r="H19" s="22"/>
      <c r="I19" s="22"/>
      <c r="J19" s="22"/>
      <c r="K19" s="22"/>
    </row>
    <row r="20" spans="3:14" ht="24">
      <c r="C20" s="23" t="s">
        <v>89</v>
      </c>
      <c r="D20" s="24"/>
      <c r="E20" s="24"/>
      <c r="F20" s="24"/>
      <c r="G20" s="24"/>
      <c r="H20" s="24"/>
      <c r="I20" s="25"/>
      <c r="J20" s="25"/>
      <c r="K20" s="25"/>
    </row>
    <row r="21" spans="3:14" ht="26.25" customHeight="1">
      <c r="C21" s="720" t="s">
        <v>136</v>
      </c>
      <c r="D21" s="720"/>
      <c r="E21" s="720"/>
      <c r="F21" s="720"/>
      <c r="G21" s="720"/>
      <c r="H21" s="720"/>
      <c r="I21" s="720"/>
      <c r="J21" s="720"/>
      <c r="K21" s="720"/>
      <c r="L21" s="720"/>
      <c r="M21" s="720"/>
      <c r="N21" s="720"/>
    </row>
    <row r="22" spans="3:14">
      <c r="C22" s="721" t="s">
        <v>137</v>
      </c>
      <c r="D22" s="721"/>
      <c r="E22" s="721"/>
      <c r="F22" s="721"/>
      <c r="G22" s="721"/>
      <c r="H22" s="721"/>
      <c r="I22" s="721"/>
      <c r="J22" s="721"/>
      <c r="K22" s="721"/>
      <c r="L22" s="721"/>
    </row>
    <row r="24" spans="3:14">
      <c r="L24" s="436"/>
      <c r="M24" s="437"/>
      <c r="N24" s="478"/>
    </row>
    <row r="25" spans="3:14">
      <c r="J25" s="436"/>
      <c r="K25" s="437"/>
      <c r="L25" s="436"/>
      <c r="M25" s="439"/>
      <c r="N25" s="478"/>
    </row>
    <row r="26" spans="3:14">
      <c r="J26" s="436"/>
      <c r="K26" s="437"/>
      <c r="L26" s="436"/>
      <c r="M26" s="439"/>
      <c r="N26" s="439"/>
    </row>
    <row r="27" spans="3:14">
      <c r="J27" s="440"/>
      <c r="K27" s="438"/>
      <c r="L27" s="438"/>
      <c r="M27" s="439"/>
    </row>
    <row r="28" spans="3:14">
      <c r="J28" s="438"/>
      <c r="K28" s="438"/>
      <c r="L28" s="438"/>
      <c r="M28" s="438"/>
    </row>
  </sheetData>
  <protectedRanges>
    <protectedRange sqref="I11:I16 L11:L16 J26 L25" name="Rango26_1"/>
    <protectedRange sqref="I11:I16 L11:L16 J26 L25" name="Rango16_1"/>
    <protectedRange sqref="J11:J16 M11:M16" name="Rango26_2"/>
    <protectedRange sqref="J11:J16 M11:M16" name="Rango16_2"/>
    <protectedRange sqref="I17 L17" name="Rango26_1_1"/>
    <protectedRange sqref="I17 L17" name="Rango16_1_1"/>
    <protectedRange sqref="J17 M17" name="Rango26_2_1"/>
    <protectedRange sqref="J17 M17" name="Rango16_2_1"/>
  </protectedRanges>
  <mergeCells count="19">
    <mergeCell ref="C17:H17"/>
    <mergeCell ref="C21:N21"/>
    <mergeCell ref="C22:L22"/>
    <mergeCell ref="C9:H9"/>
    <mergeCell ref="C18:H18"/>
    <mergeCell ref="C10:H10"/>
    <mergeCell ref="C11:H11"/>
    <mergeCell ref="C13:H13"/>
    <mergeCell ref="C14:H14"/>
    <mergeCell ref="C15:H15"/>
    <mergeCell ref="C16:H16"/>
    <mergeCell ref="C12:H12"/>
    <mergeCell ref="L6:N6"/>
    <mergeCell ref="A1:V1"/>
    <mergeCell ref="A2:V2"/>
    <mergeCell ref="A3:V3"/>
    <mergeCell ref="A4:V4"/>
    <mergeCell ref="I6:K6"/>
    <mergeCell ref="C6:H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11</vt:i4>
      </vt:variant>
    </vt:vector>
  </HeadingPairs>
  <TitlesOfParts>
    <vt:vector size="27" baseType="lpstr">
      <vt:lpstr>Hoja3</vt:lpstr>
      <vt:lpstr>Hoja1</vt:lpstr>
      <vt:lpstr>Hoja2</vt:lpstr>
      <vt:lpstr>Hoja6</vt:lpstr>
      <vt:lpstr>Hoja6 (2)</vt:lpstr>
      <vt:lpstr>ANEXO I-INVERSIÓN-PESA</vt:lpstr>
      <vt:lpstr>Hoja4</vt:lpstr>
      <vt:lpstr>Hoja5</vt:lpstr>
      <vt:lpstr>Hoja5 (2)</vt:lpstr>
      <vt:lpstr>Anexo II.INVERS-PESA GPOS Y ORG</vt:lpstr>
      <vt:lpstr>Anexo Técnico 2015 PAIEI-PESA</vt:lpstr>
      <vt:lpstr>ANEXO III COUSSA-PESA</vt:lpstr>
      <vt:lpstr>Anexo Técnico 2015 COUSSA-PESA</vt:lpstr>
      <vt:lpstr>ANEXO IV DES CAPACID-PESA</vt:lpstr>
      <vt:lpstr>Anexo Técnico 2015 DCYER-PESA</vt:lpstr>
      <vt:lpstr>ANEXO V Gastos de operación</vt:lpstr>
      <vt:lpstr>'Anexo II.INVERS-PESA GPOS Y ORG'!Área_de_impresión</vt:lpstr>
      <vt:lpstr>'ANEXO III COUSSA-PESA'!Área_de_impresión</vt:lpstr>
      <vt:lpstr>'ANEXO I-INVERSIÓN-PESA'!Área_de_impresión</vt:lpstr>
      <vt:lpstr>'ANEXO IV DES CAPACID-PESA'!Área_de_impresión</vt:lpstr>
      <vt:lpstr>'Anexo Técnico 2015 COUSSA-PESA'!Área_de_impresión</vt:lpstr>
      <vt:lpstr>'Anexo Técnico 2015 DCYER-PESA'!Área_de_impresión</vt:lpstr>
      <vt:lpstr>'Anexo Técnico 2015 PAIEI-PESA'!Área_de_impresión</vt:lpstr>
      <vt:lpstr>'Anexo II.INVERS-PESA GPOS Y ORG'!Títulos_a_imprimir</vt:lpstr>
      <vt:lpstr>'ANEXO III COUSSA-PESA'!Títulos_a_imprimir</vt:lpstr>
      <vt:lpstr>'ANEXO I-INVERSIÓN-PESA'!Títulos_a_imprimir</vt:lpstr>
      <vt:lpstr>'ANEXO IV DES CAPACID-PESA'!Títulos_a_imprimir</vt:lpstr>
    </vt:vector>
  </TitlesOfParts>
  <Company>sagarpa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SAGARPA</dc:creator>
  <cp:lastModifiedBy>Delegacion Centro</cp:lastModifiedBy>
  <cp:lastPrinted>2016-11-09T16:39:31Z</cp:lastPrinted>
  <dcterms:created xsi:type="dcterms:W3CDTF">2005-09-29T18:34:17Z</dcterms:created>
  <dcterms:modified xsi:type="dcterms:W3CDTF">2016-11-28T22:46:31Z</dcterms:modified>
</cp:coreProperties>
</file>